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ry Kim\Documents\예능\로스트아크 정보\"/>
    </mc:Choice>
  </mc:AlternateContent>
  <xr:revisionPtr revIDLastSave="0" documentId="8_{BF9815AE-0CD0-4E93-9655-9040C7F25F7B}" xr6:coauthVersionLast="45" xr6:coauthVersionMax="45" xr10:uidLastSave="{00000000-0000-0000-0000-000000000000}"/>
  <bookViews>
    <workbookView xWindow="-120" yWindow="-120" windowWidth="29040" windowHeight="15840" xr2:uid="{642E2B96-CCD3-4A6E-ADFE-5D1E52368E9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1" l="1"/>
  <c r="N34" i="1" s="1"/>
  <c r="N32" i="1"/>
  <c r="N31" i="1"/>
  <c r="N29" i="1"/>
  <c r="N30" i="1" s="1"/>
  <c r="N35" i="1" l="1"/>
  <c r="N36" i="1" s="1"/>
  <c r="D22" i="1" s="1"/>
  <c r="D24" i="1" s="1"/>
</calcChain>
</file>

<file path=xl/sharedStrings.xml><?xml version="1.0" encoding="utf-8"?>
<sst xmlns="http://schemas.openxmlformats.org/spreadsheetml/2006/main" count="57" uniqueCount="57">
  <si>
    <t>기입할 내역</t>
    <phoneticPr fontId="1" type="noConversion"/>
  </si>
  <si>
    <t>던전적정레벨</t>
    <phoneticPr fontId="1" type="noConversion"/>
  </si>
  <si>
    <t>현재 적응도</t>
    <phoneticPr fontId="1" type="noConversion"/>
  </si>
  <si>
    <t>장신구 레벨</t>
    <phoneticPr fontId="1" type="noConversion"/>
  </si>
  <si>
    <t>목걸이</t>
    <phoneticPr fontId="1" type="noConversion"/>
  </si>
  <si>
    <t>귀걸이1</t>
    <phoneticPr fontId="1" type="noConversion"/>
  </si>
  <si>
    <t>귀걸이2</t>
    <phoneticPr fontId="1" type="noConversion"/>
  </si>
  <si>
    <t>반지1</t>
    <phoneticPr fontId="1" type="noConversion"/>
  </si>
  <si>
    <t>반지2</t>
    <phoneticPr fontId="1" type="noConversion"/>
  </si>
  <si>
    <t>장신구 레벨표</t>
    <phoneticPr fontId="1" type="noConversion"/>
  </si>
  <si>
    <t>이름</t>
    <phoneticPr fontId="1" type="noConversion"/>
  </si>
  <si>
    <t>아이템레벨</t>
    <phoneticPr fontId="1" type="noConversion"/>
  </si>
  <si>
    <t>탐욕의독기 셋</t>
    <phoneticPr fontId="1" type="noConversion"/>
  </si>
  <si>
    <t>일그러진오만</t>
    <phoneticPr fontId="1" type="noConversion"/>
  </si>
  <si>
    <t>잊혀진공간/찬란한욕망</t>
    <phoneticPr fontId="1" type="noConversion"/>
  </si>
  <si>
    <t>고혹적인욕망</t>
    <phoneticPr fontId="1" type="noConversion"/>
  </si>
  <si>
    <t>에콘(아카테스)</t>
    <phoneticPr fontId="1" type="noConversion"/>
  </si>
  <si>
    <t>타락한오만</t>
    <phoneticPr fontId="1" type="noConversion"/>
  </si>
  <si>
    <t>저주받은괴수</t>
    <phoneticPr fontId="1" type="noConversion"/>
  </si>
  <si>
    <t>잠식된성운(환나)</t>
    <phoneticPr fontId="1" type="noConversion"/>
  </si>
  <si>
    <t>왜곡/추락(안타)</t>
    <phoneticPr fontId="1" type="noConversion"/>
  </si>
  <si>
    <t>영원/거침(이그)</t>
    <phoneticPr fontId="1" type="noConversion"/>
  </si>
  <si>
    <t>심해/잠식(성역)</t>
    <phoneticPr fontId="1" type="noConversion"/>
  </si>
  <si>
    <t>엘버0</t>
    <phoneticPr fontId="1" type="noConversion"/>
  </si>
  <si>
    <t>엘버1</t>
    <phoneticPr fontId="1" type="noConversion"/>
  </si>
  <si>
    <t>엘버2</t>
    <phoneticPr fontId="1" type="noConversion"/>
  </si>
  <si>
    <t>엘버3</t>
    <phoneticPr fontId="1" type="noConversion"/>
  </si>
  <si>
    <t>엘버4</t>
    <phoneticPr fontId="1" type="noConversion"/>
  </si>
  <si>
    <t>엘버5</t>
    <phoneticPr fontId="1" type="noConversion"/>
  </si>
  <si>
    <t>나의 해당던전 뎀증 수치</t>
    <phoneticPr fontId="1" type="noConversion"/>
  </si>
  <si>
    <t>계산식&lt;건들지 마시오&gt;</t>
    <phoneticPr fontId="1" type="noConversion"/>
  </si>
  <si>
    <t>평균레벨</t>
    <phoneticPr fontId="1" type="noConversion"/>
  </si>
  <si>
    <t>주황 칸에 본인의 수치를 넣어주세요</t>
    <phoneticPr fontId="1" type="noConversion"/>
  </si>
  <si>
    <t>뎀증상한</t>
    <phoneticPr fontId="1" type="noConversion"/>
  </si>
  <si>
    <t>적응도뎀증</t>
    <phoneticPr fontId="1" type="noConversion"/>
  </si>
  <si>
    <t>기대레벨</t>
    <phoneticPr fontId="1" type="noConversion"/>
  </si>
  <si>
    <t>적응도하한</t>
    <phoneticPr fontId="1" type="noConversion"/>
  </si>
  <si>
    <t>적응도상한</t>
    <phoneticPr fontId="1" type="noConversion"/>
  </si>
  <si>
    <t>계산레벨</t>
    <phoneticPr fontId="1" type="noConversion"/>
  </si>
  <si>
    <t>실제 뎀증</t>
    <phoneticPr fontId="1" type="noConversion"/>
  </si>
  <si>
    <t>던전 적정레벨 표</t>
    <phoneticPr fontId="1" type="noConversion"/>
  </si>
  <si>
    <t>아카테스</t>
    <phoneticPr fontId="1" type="noConversion"/>
  </si>
  <si>
    <t>숙련 우르닐</t>
    <phoneticPr fontId="1" type="noConversion"/>
  </si>
  <si>
    <t>숙련 혹헬</t>
    <phoneticPr fontId="1" type="noConversion"/>
  </si>
  <si>
    <t>숙련 흑야의요호</t>
    <phoneticPr fontId="1" type="noConversion"/>
  </si>
  <si>
    <t>이그렉시온</t>
    <phoneticPr fontId="1" type="noConversion"/>
  </si>
  <si>
    <t>노말 태만</t>
    <phoneticPr fontId="1" type="noConversion"/>
  </si>
  <si>
    <t>노말 카르코사</t>
    <phoneticPr fontId="1" type="noConversion"/>
  </si>
  <si>
    <t>노말 성역</t>
    <phoneticPr fontId="1" type="noConversion"/>
  </si>
  <si>
    <t>하드 태만</t>
    <phoneticPr fontId="1" type="noConversion"/>
  </si>
  <si>
    <t>하드 카르코사</t>
    <phoneticPr fontId="1" type="noConversion"/>
  </si>
  <si>
    <t>하드 성역</t>
    <phoneticPr fontId="1" type="noConversion"/>
  </si>
  <si>
    <t>헬 태만</t>
    <phoneticPr fontId="1" type="noConversion"/>
  </si>
  <si>
    <t>헬 카르코사</t>
    <phoneticPr fontId="1" type="noConversion"/>
  </si>
  <si>
    <t>헬 성역</t>
    <phoneticPr fontId="1" type="noConversion"/>
  </si>
  <si>
    <t>현재 뎀증을 올리는데 먼저 필요한 것:</t>
    <phoneticPr fontId="1" type="noConversion"/>
  </si>
  <si>
    <t xml:space="preserve">나의 데미지증가는 얼마일까? (70% 완성) (오차 1%이내)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</si>
</sst>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>
      <alignment vertical="center"/>
    </xf>
    <xf numFmtId="0" fontId="0" fillId="3" borderId="4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3" fillId="2" borderId="7" xfId="0" applyNumberFormat="1" applyFont="1" applyFill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201;&#51025;&#46020;&#44228;&#4932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8">
          <cell r="B118">
            <v>1138</v>
          </cell>
          <cell r="C118">
            <v>16.2</v>
          </cell>
        </row>
        <row r="119">
          <cell r="B119">
            <v>1187</v>
          </cell>
          <cell r="C119">
            <v>36.200000000000003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B66FD-F14A-4D89-8DEA-FAD23548DA3D}">
  <dimension ref="A1:O36"/>
  <sheetViews>
    <sheetView tabSelected="1" workbookViewId="0">
      <selection activeCell="M20" sqref="M20"/>
    </sheetView>
  </sheetViews>
  <sheetFormatPr defaultRowHeight="16.5" x14ac:dyDescent="0.3"/>
  <cols>
    <col min="2" max="2" width="14.25" customWidth="1"/>
    <col min="3" max="3" width="15.625" customWidth="1"/>
    <col min="4" max="4" width="14.375" customWidth="1"/>
    <col min="8" max="8" width="20.375" customWidth="1"/>
    <col min="9" max="9" width="12.875" customWidth="1"/>
    <col min="11" max="11" width="16.875" customWidth="1"/>
    <col min="12" max="12" width="16.5" customWidth="1"/>
    <col min="13" max="13" width="22.375" customWidth="1"/>
    <col min="14" max="14" width="12.625" customWidth="1"/>
    <col min="16" max="16" width="16.5" customWidth="1"/>
    <col min="17" max="17" width="16" customWidth="1"/>
  </cols>
  <sheetData>
    <row r="1" spans="1:15" ht="33.75" customHeight="1" x14ac:dyDescent="0.3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5"/>
      <c r="N1" s="25"/>
      <c r="O1" s="25"/>
    </row>
    <row r="2" spans="1:15" ht="33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5"/>
      <c r="N2" s="25"/>
      <c r="O2" s="25"/>
    </row>
    <row r="3" spans="1:15" ht="20.25" x14ac:dyDescent="0.3">
      <c r="B3" s="2" t="s">
        <v>0</v>
      </c>
      <c r="C3" s="2" t="s">
        <v>32</v>
      </c>
      <c r="D3" s="2"/>
      <c r="E3" s="2"/>
    </row>
    <row r="4" spans="1:15" ht="17.25" thickBot="1" x14ac:dyDescent="0.35">
      <c r="I4" t="s">
        <v>9</v>
      </c>
    </row>
    <row r="5" spans="1:15" x14ac:dyDescent="0.3">
      <c r="D5" t="s">
        <v>1</v>
      </c>
      <c r="E5" s="13"/>
      <c r="H5" s="3" t="s">
        <v>10</v>
      </c>
      <c r="I5" s="4" t="s">
        <v>11</v>
      </c>
    </row>
    <row r="6" spans="1:15" x14ac:dyDescent="0.3">
      <c r="D6" t="s">
        <v>2</v>
      </c>
      <c r="E6" s="13"/>
      <c r="H6" s="5"/>
      <c r="I6" s="6"/>
    </row>
    <row r="7" spans="1:15" ht="17.25" thickBot="1" x14ac:dyDescent="0.35">
      <c r="C7" t="s">
        <v>3</v>
      </c>
      <c r="D7" t="s">
        <v>4</v>
      </c>
      <c r="E7" s="13"/>
      <c r="H7" s="5"/>
      <c r="I7" s="6"/>
    </row>
    <row r="8" spans="1:15" x14ac:dyDescent="0.3">
      <c r="D8" t="s">
        <v>5</v>
      </c>
      <c r="E8" s="13"/>
      <c r="H8" s="7" t="s">
        <v>12</v>
      </c>
      <c r="I8" s="8">
        <v>580</v>
      </c>
      <c r="K8" s="15"/>
      <c r="L8" s="18" t="s">
        <v>40</v>
      </c>
    </row>
    <row r="9" spans="1:15" x14ac:dyDescent="0.3">
      <c r="D9" t="s">
        <v>6</v>
      </c>
      <c r="E9" s="13"/>
      <c r="H9" s="7" t="s">
        <v>13</v>
      </c>
      <c r="I9" s="8">
        <v>600</v>
      </c>
      <c r="K9" s="16" t="s">
        <v>41</v>
      </c>
      <c r="L9" s="19">
        <v>725</v>
      </c>
    </row>
    <row r="10" spans="1:15" x14ac:dyDescent="0.3">
      <c r="D10" t="s">
        <v>7</v>
      </c>
      <c r="E10" s="13"/>
      <c r="H10" s="7" t="s">
        <v>14</v>
      </c>
      <c r="I10" s="8">
        <v>680</v>
      </c>
      <c r="K10" s="16" t="s">
        <v>42</v>
      </c>
      <c r="L10" s="19">
        <v>775</v>
      </c>
    </row>
    <row r="11" spans="1:15" x14ac:dyDescent="0.3">
      <c r="D11" t="s">
        <v>8</v>
      </c>
      <c r="E11" s="13"/>
      <c r="H11" s="7" t="s">
        <v>15</v>
      </c>
      <c r="I11" s="8">
        <v>730</v>
      </c>
      <c r="K11" s="16" t="s">
        <v>43</v>
      </c>
      <c r="L11" s="19">
        <v>825</v>
      </c>
    </row>
    <row r="12" spans="1:15" x14ac:dyDescent="0.3">
      <c r="H12" s="9" t="s">
        <v>16</v>
      </c>
      <c r="I12" s="8">
        <v>740</v>
      </c>
      <c r="K12" s="16" t="s">
        <v>44</v>
      </c>
      <c r="L12" s="19">
        <v>875</v>
      </c>
    </row>
    <row r="13" spans="1:15" ht="17.25" thickBot="1" x14ac:dyDescent="0.35">
      <c r="H13" s="7" t="s">
        <v>17</v>
      </c>
      <c r="I13" s="8">
        <v>770</v>
      </c>
      <c r="K13" s="16" t="s">
        <v>45</v>
      </c>
      <c r="L13" s="19">
        <v>925</v>
      </c>
    </row>
    <row r="14" spans="1:15" x14ac:dyDescent="0.3">
      <c r="H14" s="7" t="s">
        <v>18</v>
      </c>
      <c r="I14" s="8">
        <v>800</v>
      </c>
      <c r="K14" s="15" t="s">
        <v>46</v>
      </c>
      <c r="L14" s="19">
        <v>850</v>
      </c>
    </row>
    <row r="15" spans="1:15" x14ac:dyDescent="0.3">
      <c r="H15" s="7" t="s">
        <v>19</v>
      </c>
      <c r="I15" s="8">
        <v>820</v>
      </c>
      <c r="K15" s="16" t="s">
        <v>47</v>
      </c>
      <c r="L15" s="19">
        <v>925</v>
      </c>
    </row>
    <row r="16" spans="1:15" x14ac:dyDescent="0.3">
      <c r="H16" s="9" t="s">
        <v>20</v>
      </c>
      <c r="I16" s="8">
        <v>840</v>
      </c>
      <c r="K16" s="16" t="s">
        <v>48</v>
      </c>
      <c r="L16" s="19">
        <v>1090</v>
      </c>
    </row>
    <row r="17" spans="1:14" x14ac:dyDescent="0.3">
      <c r="H17" s="9" t="s">
        <v>21</v>
      </c>
      <c r="I17" s="8">
        <v>935</v>
      </c>
      <c r="K17" s="16" t="s">
        <v>49</v>
      </c>
      <c r="L17" s="19">
        <v>1170</v>
      </c>
    </row>
    <row r="18" spans="1:14" x14ac:dyDescent="0.3">
      <c r="H18" s="9" t="s">
        <v>22</v>
      </c>
      <c r="I18" s="8">
        <v>1100</v>
      </c>
      <c r="K18" s="16" t="s">
        <v>50</v>
      </c>
      <c r="L18" s="19">
        <v>1180</v>
      </c>
    </row>
    <row r="19" spans="1:14" x14ac:dyDescent="0.3">
      <c r="H19" s="7" t="s">
        <v>23</v>
      </c>
      <c r="I19" s="8">
        <v>1170</v>
      </c>
      <c r="K19" s="16" t="s">
        <v>51</v>
      </c>
      <c r="L19" s="19">
        <v>1200</v>
      </c>
    </row>
    <row r="20" spans="1:14" x14ac:dyDescent="0.3">
      <c r="H20" s="7" t="s">
        <v>24</v>
      </c>
      <c r="I20" s="8">
        <v>1180</v>
      </c>
      <c r="K20" s="16" t="s">
        <v>52</v>
      </c>
      <c r="L20" s="19">
        <v>1235</v>
      </c>
    </row>
    <row r="21" spans="1:14" ht="17.25" thickBot="1" x14ac:dyDescent="0.35">
      <c r="H21" s="7" t="s">
        <v>25</v>
      </c>
      <c r="I21" s="8">
        <v>1200</v>
      </c>
      <c r="K21" s="16" t="s">
        <v>53</v>
      </c>
      <c r="L21" s="19">
        <v>1245</v>
      </c>
    </row>
    <row r="22" spans="1:14" ht="21" thickBot="1" x14ac:dyDescent="0.35">
      <c r="B22" s="23" t="s">
        <v>29</v>
      </c>
      <c r="C22" s="24"/>
      <c r="D22" s="22" t="e">
        <f>$N$36/100</f>
        <v>#NUM!</v>
      </c>
      <c r="H22" s="7" t="s">
        <v>26</v>
      </c>
      <c r="I22" s="8">
        <v>1235</v>
      </c>
      <c r="K22" s="17" t="s">
        <v>54</v>
      </c>
      <c r="L22" s="20">
        <v>1255</v>
      </c>
    </row>
    <row r="23" spans="1:14" x14ac:dyDescent="0.3">
      <c r="H23" s="7" t="s">
        <v>27</v>
      </c>
      <c r="I23" s="8">
        <v>1245</v>
      </c>
    </row>
    <row r="24" spans="1:14" ht="18" thickBot="1" x14ac:dyDescent="0.35">
      <c r="A24" s="12" t="s">
        <v>55</v>
      </c>
      <c r="B24" s="12"/>
      <c r="C24" s="12"/>
      <c r="D24" s="21" t="e">
        <f>IF(D22&gt;0.399,"없음",IF(D22*100=N35, "적응도","장신구레벨"))</f>
        <v>#NUM!</v>
      </c>
      <c r="H24" s="10" t="s">
        <v>28</v>
      </c>
      <c r="I24" s="11">
        <v>1255</v>
      </c>
    </row>
    <row r="27" spans="1:14" ht="20.25" x14ac:dyDescent="0.3">
      <c r="M27" s="2" t="s">
        <v>30</v>
      </c>
    </row>
    <row r="29" spans="1:14" x14ac:dyDescent="0.3">
      <c r="M29" s="14" t="s">
        <v>31</v>
      </c>
      <c r="N29" s="14" t="e">
        <f>AVERAGE(E7:E11)</f>
        <v>#DIV/0!</v>
      </c>
    </row>
    <row r="30" spans="1:14" x14ac:dyDescent="0.3">
      <c r="M30" s="14" t="s">
        <v>33</v>
      </c>
      <c r="N30" s="14" t="e">
        <f>IF($N$29&gt;=1095, MIN(MAX(0,0.4025*(N29-(E5-75)),0),40),MIN(MAX(0.5887*(N29-(E5-50)),0),40))</f>
        <v>#DIV/0!</v>
      </c>
    </row>
    <row r="31" spans="1:14" x14ac:dyDescent="0.3">
      <c r="M31" s="14" t="s">
        <v>36</v>
      </c>
      <c r="N31" s="14">
        <f>6*13.346*EXP(0.003729*($E$5-40))</f>
        <v>68.97997076633564</v>
      </c>
    </row>
    <row r="32" spans="1:14" x14ac:dyDescent="0.3">
      <c r="M32" s="14" t="s">
        <v>37</v>
      </c>
      <c r="N32" s="14">
        <f>6*13.346*EXP(0.003729*($E$5+20))</f>
        <v>86.27640756441609</v>
      </c>
    </row>
    <row r="33" spans="13:14" x14ac:dyDescent="0.3">
      <c r="M33" s="14" t="s">
        <v>35</v>
      </c>
      <c r="N33" s="14" t="e">
        <f>LN(E6/(6*13.346))/0.003729</f>
        <v>#NUM!</v>
      </c>
    </row>
    <row r="34" spans="13:14" x14ac:dyDescent="0.3">
      <c r="M34" s="14" t="s">
        <v>38</v>
      </c>
      <c r="N34" s="14" t="e">
        <f>MAX(MIN(N33,E5+20),E5-40)</f>
        <v>#NUM!</v>
      </c>
    </row>
    <row r="35" spans="13:14" x14ac:dyDescent="0.3">
      <c r="M35" s="14" t="s">
        <v>34</v>
      </c>
      <c r="N35" s="14" t="e">
        <f>IF($N$34&gt;=E5, 25+($N$34-E5)*0.75,25-(E5-$N$34)*0.625)</f>
        <v>#NUM!</v>
      </c>
    </row>
    <row r="36" spans="13:14" x14ac:dyDescent="0.3">
      <c r="M36" s="14" t="s">
        <v>39</v>
      </c>
      <c r="N36" s="14" t="e">
        <f>MIN(N35,N30)</f>
        <v>#NUM!</v>
      </c>
    </row>
  </sheetData>
  <mergeCells count="5">
    <mergeCell ref="H5:H7"/>
    <mergeCell ref="I5:I7"/>
    <mergeCell ref="B22:C22"/>
    <mergeCell ref="A24:C24"/>
    <mergeCell ref="A1:L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Kim</dc:creator>
  <cp:lastModifiedBy>Harry Kim</cp:lastModifiedBy>
  <dcterms:created xsi:type="dcterms:W3CDTF">2020-04-04T01:31:37Z</dcterms:created>
  <dcterms:modified xsi:type="dcterms:W3CDTF">2020-04-04T02:11:28Z</dcterms:modified>
</cp:coreProperties>
</file>