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SW95\Documents\"/>
    </mc:Choice>
  </mc:AlternateContent>
  <xr:revisionPtr revIDLastSave="0" documentId="8_{6B7482C7-41DC-45EA-9E69-0886979C2D6C}" xr6:coauthVersionLast="45" xr6:coauthVersionMax="45" xr10:uidLastSave="{00000000-0000-0000-0000-000000000000}"/>
  <bookViews>
    <workbookView xWindow="2040" yWindow="3585" windowWidth="25485" windowHeight="12735" activeTab="1" xr2:uid="{84282DF7-5771-43A3-9DA0-97480CF3EBFB}"/>
  </bookViews>
  <sheets>
    <sheet name="캐릭별코인구매계획" sheetId="8" r:id="rId1"/>
    <sheet name="일별코인채굴량" sheetId="7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8" i="7" l="1" a="1"/>
  <c r="H8" i="7" s="1"/>
  <c r="F13" i="7" a="1"/>
  <c r="F13" i="7" s="1"/>
  <c r="F14" i="7" a="1"/>
  <c r="F14" i="7" s="1"/>
  <c r="F15" i="7" a="1"/>
  <c r="F15" i="7" s="1"/>
  <c r="F16" i="7" a="1"/>
  <c r="F16" i="7" s="1"/>
  <c r="F17" i="7" a="1"/>
  <c r="F17" i="7" s="1"/>
  <c r="F18" i="7" a="1"/>
  <c r="F18" i="7" s="1"/>
  <c r="F19" i="7" a="1"/>
  <c r="F19" i="7" s="1"/>
  <c r="F20" i="7" a="1"/>
  <c r="F20" i="7" s="1"/>
  <c r="F21" i="7" a="1"/>
  <c r="F21" i="7" s="1"/>
  <c r="F22" i="7" a="1"/>
  <c r="F22" i="7" s="1"/>
  <c r="F23" i="7" a="1"/>
  <c r="F23" i="7" s="1"/>
  <c r="F24" i="7" a="1"/>
  <c r="F24" i="7" s="1"/>
  <c r="F25" i="7" a="1"/>
  <c r="F25" i="7" s="1"/>
  <c r="F26" i="7" a="1"/>
  <c r="F26" i="7" s="1"/>
  <c r="F27" i="7" a="1"/>
  <c r="F27" i="7" s="1"/>
  <c r="F28" i="7" a="1"/>
  <c r="F28" i="7" s="1"/>
  <c r="F29" i="7" a="1"/>
  <c r="F29" i="7" s="1"/>
  <c r="F30" i="7" a="1"/>
  <c r="F30" i="7" s="1"/>
  <c r="F31" i="7" a="1"/>
  <c r="F31" i="7" s="1"/>
  <c r="F32" i="7" a="1"/>
  <c r="F32" i="7" s="1"/>
  <c r="F33" i="7" a="1"/>
  <c r="F33" i="7" s="1"/>
  <c r="F34" i="7" a="1"/>
  <c r="F34" i="7" s="1"/>
  <c r="F35" i="7" a="1"/>
  <c r="F35" i="7" s="1"/>
  <c r="F36" i="7" a="1"/>
  <c r="F36" i="7" s="1"/>
  <c r="F37" i="7" a="1"/>
  <c r="F37" i="7" s="1"/>
  <c r="F38" i="7" a="1"/>
  <c r="F38" i="7" s="1"/>
  <c r="F39" i="7" a="1"/>
  <c r="F39" i="7" s="1"/>
  <c r="F40" i="7" a="1"/>
  <c r="F40" i="7" s="1"/>
  <c r="F41" i="7" a="1"/>
  <c r="F41" i="7" s="1"/>
  <c r="F42" i="7" a="1"/>
  <c r="F42" i="7" s="1"/>
  <c r="F43" i="7" a="1"/>
  <c r="F43" i="7" s="1"/>
  <c r="F44" i="7" a="1"/>
  <c r="F44" i="7" s="1"/>
  <c r="F45" i="7" a="1"/>
  <c r="F45" i="7" s="1"/>
  <c r="F46" i="7" a="1"/>
  <c r="F46" i="7" s="1"/>
  <c r="F47" i="7" a="1"/>
  <c r="F47" i="7" s="1"/>
  <c r="F48" i="7" a="1"/>
  <c r="F48" i="7" s="1"/>
  <c r="F49" i="7" a="1"/>
  <c r="F49" i="7" s="1"/>
  <c r="F50" i="7" a="1"/>
  <c r="F50" i="7" s="1"/>
  <c r="F51" i="7" a="1"/>
  <c r="F51" i="7" s="1"/>
  <c r="F52" i="7" a="1"/>
  <c r="F52" i="7" s="1"/>
  <c r="F53" i="7" a="1"/>
  <c r="F53" i="7" s="1"/>
  <c r="F54" i="7" a="1"/>
  <c r="F54" i="7" s="1"/>
  <c r="F55" i="7" a="1"/>
  <c r="F55" i="7" s="1"/>
  <c r="F56" i="7" a="1"/>
  <c r="F56" i="7" s="1"/>
  <c r="F57" i="7" a="1"/>
  <c r="F57" i="7" s="1"/>
  <c r="F9" i="7" a="1"/>
  <c r="F9" i="7" s="1"/>
  <c r="F10" i="7" a="1"/>
  <c r="F10" i="7" s="1"/>
  <c r="F11" i="7" a="1"/>
  <c r="F11" i="7" s="1"/>
  <c r="F12" i="7" a="1"/>
  <c r="F12" i="7" s="1"/>
  <c r="J6" i="7"/>
  <c r="P8" i="7" a="1"/>
  <c r="P8" i="7" s="1"/>
  <c r="Q8" i="7" a="1"/>
  <c r="Q8" i="7" s="1"/>
  <c r="R8" i="7" a="1"/>
  <c r="R8" i="7" s="1"/>
  <c r="S8" i="7" a="1"/>
  <c r="S8" i="7" s="1"/>
  <c r="T8" i="7" a="1"/>
  <c r="T8" i="7" s="1"/>
  <c r="U8" i="7" a="1"/>
  <c r="U8" i="7" s="1"/>
  <c r="V8" i="7" a="1"/>
  <c r="V8" i="7" s="1"/>
  <c r="W8" i="7" a="1"/>
  <c r="W8" i="7" s="1"/>
  <c r="X8" i="7" a="1"/>
  <c r="X8" i="7" s="1"/>
  <c r="Y8" i="7" a="1"/>
  <c r="Y8" i="7" s="1"/>
  <c r="Z8" i="7" a="1"/>
  <c r="Z8" i="7" s="1"/>
  <c r="AA8" i="7" a="1"/>
  <c r="AA8" i="7" s="1"/>
  <c r="AB8" i="7" a="1"/>
  <c r="AB8" i="7" s="1"/>
  <c r="AC8" i="7" a="1"/>
  <c r="AC8" i="7" s="1"/>
  <c r="AD8" i="7" a="1"/>
  <c r="AD8" i="7" s="1"/>
  <c r="AE8" i="7" a="1"/>
  <c r="AE8" i="7" s="1"/>
  <c r="AF8" i="7" a="1"/>
  <c r="AF8" i="7" s="1"/>
  <c r="AG8" i="7" a="1"/>
  <c r="AG8" i="7" s="1"/>
  <c r="AH8" i="7" a="1"/>
  <c r="AH8" i="7" s="1"/>
  <c r="AI8" i="7" a="1"/>
  <c r="AI8" i="7" s="1"/>
  <c r="AJ8" i="7" a="1"/>
  <c r="AJ8" i="7" s="1"/>
  <c r="AK8" i="7" a="1"/>
  <c r="AK8" i="7" s="1"/>
  <c r="AL8" i="7" a="1"/>
  <c r="AL8" i="7" s="1"/>
  <c r="AM8" i="7" a="1"/>
  <c r="AM8" i="7" s="1"/>
  <c r="AN8" i="7" a="1"/>
  <c r="AN8" i="7" s="1"/>
  <c r="AO8" i="7" a="1"/>
  <c r="AO8" i="7" s="1"/>
  <c r="AP8" i="7" a="1"/>
  <c r="AP8" i="7" s="1"/>
  <c r="AQ8" i="7" a="1"/>
  <c r="AQ8" i="7" s="1"/>
  <c r="AR8" i="7" a="1"/>
  <c r="AR8" i="7" s="1"/>
  <c r="AS8" i="7" a="1"/>
  <c r="AS8" i="7" s="1"/>
  <c r="AT8" i="7" a="1"/>
  <c r="AT8" i="7" s="1"/>
  <c r="AU8" i="7" a="1"/>
  <c r="AU8" i="7" s="1"/>
  <c r="AV8" i="7" a="1"/>
  <c r="AV8" i="7" s="1"/>
  <c r="K8" i="7" a="1"/>
  <c r="K8" i="7" s="1"/>
  <c r="L8" i="7" a="1"/>
  <c r="L8" i="7" s="1"/>
  <c r="M8" i="7" a="1"/>
  <c r="M8" i="7" s="1"/>
  <c r="N8" i="7" a="1"/>
  <c r="N8" i="7" s="1"/>
  <c r="O8" i="7" a="1"/>
  <c r="O8" i="7" s="1"/>
  <c r="J8" i="7" a="1"/>
  <c r="J8" i="7" s="1"/>
  <c r="AA7" i="7"/>
  <c r="AB7" i="7"/>
  <c r="AC7" i="7"/>
  <c r="AD7" i="7"/>
  <c r="AE7" i="7"/>
  <c r="AF7" i="7"/>
  <c r="AG7" i="7"/>
  <c r="AH7" i="7"/>
  <c r="AI7" i="7"/>
  <c r="AJ7" i="7"/>
  <c r="AK7" i="7"/>
  <c r="AL7" i="7"/>
  <c r="AM7" i="7"/>
  <c r="AN7" i="7"/>
  <c r="AO7" i="7"/>
  <c r="AP7" i="7"/>
  <c r="AQ7" i="7"/>
  <c r="AR7" i="7"/>
  <c r="AS7" i="7"/>
  <c r="AT7" i="7"/>
  <c r="AU7" i="7"/>
  <c r="AV7" i="7"/>
  <c r="S7" i="7"/>
  <c r="T7" i="7"/>
  <c r="U7" i="7"/>
  <c r="V7" i="7"/>
  <c r="W7" i="7"/>
  <c r="X7" i="7"/>
  <c r="Y7" i="7"/>
  <c r="Z7" i="7"/>
  <c r="K6" i="7"/>
  <c r="L6" i="7"/>
  <c r="M6" i="7"/>
  <c r="N6" i="7"/>
  <c r="O6" i="7"/>
  <c r="O7" i="7" s="1"/>
  <c r="Q6" i="7"/>
  <c r="Q7" i="7" s="1"/>
  <c r="R6" i="7"/>
  <c r="R7" i="7" s="1"/>
  <c r="H6" i="7"/>
  <c r="U7" i="8" a="1"/>
  <c r="U7" i="8" s="1"/>
  <c r="V7" i="8" a="1"/>
  <c r="V7" i="8" s="1"/>
  <c r="W7" i="8" a="1"/>
  <c r="W7" i="8" s="1"/>
  <c r="X7" i="8" a="1"/>
  <c r="X7" i="8" s="1"/>
  <c r="Y7" i="8" a="1"/>
  <c r="Y7" i="8" s="1"/>
  <c r="Z7" i="8" a="1"/>
  <c r="Z7" i="8" s="1"/>
  <c r="AA7" i="8" a="1"/>
  <c r="AA7" i="8" s="1"/>
  <c r="AB7" i="8" a="1"/>
  <c r="AB7" i="8" s="1"/>
  <c r="AC7" i="8" a="1"/>
  <c r="AC7" i="8" s="1"/>
  <c r="AD7" i="8" a="1"/>
  <c r="AD7" i="8" s="1"/>
  <c r="AE7" i="8" a="1"/>
  <c r="AE7" i="8" s="1"/>
  <c r="AF7" i="8" a="1"/>
  <c r="AF7" i="8" s="1"/>
  <c r="AG7" i="8" a="1"/>
  <c r="AG7" i="8" s="1"/>
  <c r="AH7" i="8" a="1"/>
  <c r="AH7" i="8" s="1"/>
  <c r="AI7" i="8" a="1"/>
  <c r="AI7" i="8" s="1"/>
  <c r="AJ7" i="8" a="1"/>
  <c r="AJ7" i="8" s="1"/>
  <c r="AK7" i="8" a="1"/>
  <c r="AK7" i="8" s="1"/>
  <c r="AL7" i="8" a="1"/>
  <c r="AL7" i="8" s="1"/>
  <c r="AM7" i="8" a="1"/>
  <c r="AM7" i="8" s="1"/>
  <c r="AN7" i="8" a="1"/>
  <c r="AN7" i="8" s="1"/>
  <c r="AO7" i="8" a="1"/>
  <c r="AO7" i="8" s="1"/>
  <c r="AP7" i="8" a="1"/>
  <c r="AP7" i="8" s="1"/>
  <c r="AQ7" i="8" a="1"/>
  <c r="AQ7" i="8" s="1"/>
  <c r="AR7" i="8" a="1"/>
  <c r="AR7" i="8" s="1"/>
  <c r="AS7" i="8" a="1"/>
  <c r="AS7" i="8" s="1"/>
  <c r="AT7" i="8" a="1"/>
  <c r="AT7" i="8" s="1"/>
  <c r="AU7" i="8" a="1"/>
  <c r="AU7" i="8" s="1"/>
  <c r="AV7" i="8" a="1"/>
  <c r="AV7" i="8" s="1"/>
  <c r="T7" i="8" a="1"/>
  <c r="T7" i="8" s="1"/>
  <c r="S7" i="8" a="1"/>
  <c r="S7" i="8" s="1"/>
  <c r="R7" i="8" a="1"/>
  <c r="R7" i="8" s="1"/>
  <c r="L7" i="8" a="1"/>
  <c r="L7" i="8" s="1"/>
  <c r="M7" i="8" a="1"/>
  <c r="M7" i="8" s="1"/>
  <c r="N7" i="8" a="1"/>
  <c r="N7" i="8" s="1"/>
  <c r="O7" i="8" a="1"/>
  <c r="O7" i="8" s="1"/>
  <c r="P7" i="8" a="1"/>
  <c r="P7" i="8" s="1"/>
  <c r="P6" i="7" s="1"/>
  <c r="P7" i="7" s="1"/>
  <c r="Q7" i="8" a="1"/>
  <c r="Q7" i="8" s="1"/>
  <c r="J7" i="8" a="1"/>
  <c r="J7" i="8" s="1"/>
  <c r="K7" i="8" a="1"/>
  <c r="K7" i="8" s="1"/>
  <c r="I7" i="8" a="1"/>
  <c r="I7" i="8" s="1"/>
  <c r="J4" i="8" s="1"/>
  <c r="D10" i="7"/>
  <c r="D11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D44" i="7"/>
  <c r="D45" i="7"/>
  <c r="D46" i="7"/>
  <c r="D47" i="7"/>
  <c r="D48" i="7"/>
  <c r="D49" i="7"/>
  <c r="D50" i="7"/>
  <c r="D51" i="7"/>
  <c r="D52" i="7"/>
  <c r="D53" i="7"/>
  <c r="D54" i="7"/>
  <c r="D55" i="7"/>
  <c r="D56" i="7"/>
  <c r="D57" i="7"/>
  <c r="D9" i="7"/>
  <c r="F4" i="7" l="1"/>
  <c r="E28" i="7"/>
  <c r="E40" i="7"/>
  <c r="E52" i="7"/>
  <c r="E42" i="7"/>
  <c r="E54" i="7"/>
  <c r="E31" i="7"/>
  <c r="E33" i="7"/>
  <c r="E34" i="7"/>
  <c r="E23" i="7"/>
  <c r="E48" i="7"/>
  <c r="E50" i="7"/>
  <c r="E17" i="7"/>
  <c r="E29" i="7"/>
  <c r="E41" i="7"/>
  <c r="E53" i="7"/>
  <c r="E30" i="7"/>
  <c r="E19" i="7"/>
  <c r="E43" i="7"/>
  <c r="E55" i="7"/>
  <c r="E45" i="7"/>
  <c r="E22" i="7"/>
  <c r="E24" i="7"/>
  <c r="E37" i="7"/>
  <c r="E39" i="7"/>
  <c r="E18" i="7"/>
  <c r="E46" i="7"/>
  <c r="E36" i="7"/>
  <c r="E26" i="7"/>
  <c r="E20" i="7"/>
  <c r="E32" i="7"/>
  <c r="E44" i="7"/>
  <c r="E56" i="7"/>
  <c r="E57" i="7"/>
  <c r="E12" i="7"/>
  <c r="E35" i="7"/>
  <c r="E25" i="7"/>
  <c r="E49" i="7"/>
  <c r="E51" i="7"/>
  <c r="E21" i="7"/>
  <c r="E38" i="7"/>
  <c r="E47" i="7"/>
  <c r="E27" i="7"/>
  <c r="E16" i="7"/>
  <c r="E9" i="7"/>
  <c r="E11" i="7"/>
  <c r="E10" i="7"/>
  <c r="E13" i="7"/>
  <c r="E14" i="7"/>
  <c r="E15" i="7"/>
  <c r="F6" i="7"/>
  <c r="L7" i="7"/>
  <c r="K7" i="7"/>
  <c r="J7" i="7"/>
  <c r="H7" i="7"/>
  <c r="N7" i="7"/>
  <c r="M7" i="7"/>
  <c r="K4" i="8"/>
  <c r="I4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<sst xmlns="http://schemas.openxmlformats.org/spreadsheetml/2006/main" count="201" uniqueCount="118">
  <si>
    <t>구분</t>
    <phoneticPr fontId="1" type="noConversion"/>
  </si>
  <si>
    <t>필요코인</t>
    <phoneticPr fontId="1" type="noConversion"/>
  </si>
  <si>
    <t>등급업</t>
    <phoneticPr fontId="1" type="noConversion"/>
  </si>
  <si>
    <t>이벤트전용 명큐</t>
  </si>
  <si>
    <t>카오스링</t>
  </si>
  <si>
    <t>딥다크크리링</t>
  </si>
  <si>
    <t>결속의반지</t>
  </si>
  <si>
    <t>코스모스링</t>
  </si>
  <si>
    <t>코스믹아톰</t>
  </si>
  <si>
    <t>벤젼스링</t>
  </si>
  <si>
    <t>벤젼스스톤</t>
  </si>
  <si>
    <t>오닉스링</t>
  </si>
  <si>
    <t>오닉스스톤</t>
  </si>
  <si>
    <t>x</t>
    <phoneticPr fontId="1" type="noConversion"/>
  </si>
  <si>
    <t>o</t>
    <phoneticPr fontId="1" type="noConversion"/>
  </si>
  <si>
    <t>x</t>
  </si>
  <si>
    <t>o</t>
  </si>
  <si>
    <t>경험치2배쿠폰</t>
  </si>
  <si>
    <t>성향성장비약</t>
  </si>
  <si>
    <t>팬던트슬롯(7일)</t>
  </si>
  <si>
    <t>선택슬롯8칸</t>
  </si>
  <si>
    <t>SP초기화</t>
  </si>
  <si>
    <t>AP초기화</t>
  </si>
  <si>
    <t>폴로프리토입장</t>
  </si>
  <si>
    <t>텔레포트월드맵1일</t>
  </si>
  <si>
    <t>파엘100개</t>
  </si>
  <si>
    <t>마북 20</t>
  </si>
  <si>
    <t>마북 30</t>
  </si>
  <si>
    <t>자전코인</t>
  </si>
  <si>
    <t>몬스터라이프 젬7개</t>
  </si>
  <si>
    <t>무한의피로회복제</t>
  </si>
  <si>
    <t>의문의모몽</t>
  </si>
  <si>
    <t>선택아케인심볼</t>
  </si>
  <si>
    <t>명훈</t>
  </si>
  <si>
    <t>아케인심볼상자</t>
  </si>
  <si>
    <t>명훈상자</t>
  </si>
  <si>
    <t>아케인심볼10개</t>
  </si>
  <si>
    <t>명훈10개</t>
  </si>
  <si>
    <t>카오스서큘</t>
  </si>
  <si>
    <t>강환불</t>
  </si>
  <si>
    <t>장큐</t>
  </si>
  <si>
    <t>수에큐</t>
  </si>
  <si>
    <t>에잠</t>
  </si>
  <si>
    <t>에디잠</t>
  </si>
  <si>
    <t>황망</t>
  </si>
  <si>
    <t>이노60%</t>
  </si>
  <si>
    <t>금빛각인</t>
  </si>
  <si>
    <t>스페셜에디각인</t>
  </si>
  <si>
    <t>캐릭슬롯</t>
  </si>
  <si>
    <t>코젬</t>
  </si>
  <si>
    <t>영환불</t>
  </si>
  <si>
    <t>명큐</t>
  </si>
  <si>
    <t>펫공스크롤</t>
  </si>
  <si>
    <t>펫마스크롤</t>
  </si>
  <si>
    <t>코젬상자</t>
  </si>
  <si>
    <t>카르마영환불</t>
  </si>
  <si>
    <t>카르마강환불</t>
  </si>
  <si>
    <t>카르마명큐</t>
  </si>
  <si>
    <t>카르마수에큐</t>
  </si>
  <si>
    <t>카르마놀긍혼</t>
  </si>
  <si>
    <t>영환불패키지</t>
  </si>
  <si>
    <t>강환불패키지</t>
  </si>
  <si>
    <t>레큐패키지</t>
  </si>
  <si>
    <t>블큐패키지</t>
  </si>
  <si>
    <t>에디큐패키지</t>
  </si>
  <si>
    <t>코젬5개</t>
  </si>
  <si>
    <t>노블의상</t>
  </si>
  <si>
    <t>갤럭시의상</t>
  </si>
  <si>
    <t>트렌디의상</t>
  </si>
  <si>
    <t>뉴트로의상</t>
  </si>
  <si>
    <t>뉴트로히어로의상</t>
  </si>
  <si>
    <t>티켓 : 리린로이드</t>
  </si>
  <si>
    <t>티켓 : 골드뎀스유닛</t>
  </si>
  <si>
    <t>티켓 : 바캉스의상</t>
  </si>
  <si>
    <t>컬러라이트뎀스</t>
  </si>
  <si>
    <t>바캉스셀피의자</t>
  </si>
  <si>
    <t>폭죽팡팡라이딩</t>
  </si>
  <si>
    <t>뎀스추출권</t>
  </si>
  <si>
    <t>날짜</t>
    <phoneticPr fontId="1" type="noConversion"/>
  </si>
  <si>
    <t>캐릭터</t>
    <phoneticPr fontId="1" type="noConversion"/>
  </si>
  <si>
    <t>내용</t>
    <phoneticPr fontId="1" type="noConversion"/>
  </si>
  <si>
    <t>달성률</t>
    <phoneticPr fontId="1" type="noConversion"/>
  </si>
  <si>
    <t>초기값</t>
    <phoneticPr fontId="1" type="noConversion"/>
  </si>
  <si>
    <t>하루코인량</t>
    <phoneticPr fontId="1" type="noConversion"/>
  </si>
  <si>
    <t>펀치킹</t>
    <phoneticPr fontId="1" type="noConversion"/>
  </si>
  <si>
    <t>a</t>
    <phoneticPr fontId="1" type="noConversion"/>
  </si>
  <si>
    <t>펀치킹기본값</t>
  </si>
  <si>
    <t>ㅁ</t>
    <phoneticPr fontId="1" type="noConversion"/>
  </si>
  <si>
    <t>본캐</t>
    <phoneticPr fontId="1" type="noConversion"/>
  </si>
  <si>
    <t>부캐</t>
    <phoneticPr fontId="1" type="noConversion"/>
  </si>
  <si>
    <t>구분</t>
  </si>
  <si>
    <t>월드이동</t>
  </si>
  <si>
    <t>항목</t>
  </si>
  <si>
    <t>제한</t>
  </si>
  <si>
    <t>구매가능</t>
  </si>
  <si>
    <t>VIP 멤버쉽</t>
  </si>
  <si>
    <t>일일</t>
  </si>
  <si>
    <t>쥬얼리샵</t>
  </si>
  <si>
    <t>퍼스널샵</t>
  </si>
  <si>
    <t>주당</t>
  </si>
  <si>
    <t>캐릭당</t>
  </si>
  <si>
    <t>멤버쉽샵</t>
  </si>
  <si>
    <t>코인가격</t>
    <phoneticPr fontId="1" type="noConversion"/>
  </si>
  <si>
    <t>총합</t>
    <phoneticPr fontId="1" type="noConversion"/>
  </si>
  <si>
    <t>VIP 루프탑</t>
    <phoneticPr fontId="1" type="noConversion"/>
  </si>
  <si>
    <t>인피니트풀</t>
    <phoneticPr fontId="1" type="noConversion"/>
  </si>
  <si>
    <t>월드</t>
    <phoneticPr fontId="1" type="noConversion"/>
  </si>
  <si>
    <t>이벤트제한</t>
    <phoneticPr fontId="1" type="noConversion"/>
  </si>
  <si>
    <r>
      <t xml:space="preserve">2020년도 17주년 </t>
    </r>
    <r>
      <rPr>
        <b/>
        <sz val="14"/>
        <color theme="7"/>
        <rFont val="맑은 고딕"/>
        <family val="3"/>
        <charset val="129"/>
        <scheme val="minor"/>
      </rPr>
      <t>호텔 메이플</t>
    </r>
    <r>
      <rPr>
        <b/>
        <sz val="14"/>
        <color theme="1"/>
        <rFont val="맑은 고딕"/>
        <family val="3"/>
        <charset val="129"/>
        <scheme val="minor"/>
      </rPr>
      <t xml:space="preserve"> 코인채굴기록</t>
    </r>
    <phoneticPr fontId="1" type="noConversion"/>
  </si>
  <si>
    <t>부티크샵</t>
    <phoneticPr fontId="1" type="noConversion"/>
  </si>
  <si>
    <t>현재까지</t>
    <phoneticPr fontId="1" type="noConversion"/>
  </si>
  <si>
    <t>목표달성률</t>
    <phoneticPr fontId="1" type="noConversion"/>
  </si>
  <si>
    <t>채굴목표량</t>
    <phoneticPr fontId="1" type="noConversion"/>
  </si>
  <si>
    <t>계획달성률</t>
    <phoneticPr fontId="1" type="noConversion"/>
  </si>
  <si>
    <t>캐릭별누적채굴량</t>
    <phoneticPr fontId="1" type="noConversion"/>
  </si>
  <si>
    <t>계획목표값</t>
    <phoneticPr fontId="1" type="noConversion"/>
  </si>
  <si>
    <t>20년도 17주년 호텔 메이플 코인샵 구매계획</t>
    <phoneticPr fontId="1" type="noConversion"/>
  </si>
  <si>
    <t>빈칸 =&gt; 0개
숫자 =&gt; 값그대로 (배율적용이 안됩니다.)
문자 =&gt; 최대값(300개, 300개*2배, 120개)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</si>
</sst>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m&quot;월&quot;\ d&quot;일&quot;;@"/>
    <numFmt numFmtId="177" formatCode="0_);[Red]\(0\)"/>
    <numFmt numFmtId="178" formatCode="0&quot;개&quot;"/>
    <numFmt numFmtId="179" formatCode="0;[Red]0;0;&quot;&quot;"/>
    <numFmt numFmtId="180" formatCode="0_ "/>
  </numFmts>
  <fonts count="2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0"/>
      <color theme="0"/>
      <name val="맑은 고딕"/>
      <family val="3"/>
      <charset val="129"/>
      <scheme val="minor"/>
    </font>
    <font>
      <sz val="10"/>
      <color theme="0"/>
      <name val="맑은 고딕"/>
      <family val="3"/>
      <charset val="129"/>
      <scheme val="minor"/>
    </font>
    <font>
      <sz val="10"/>
      <color theme="9" tint="-0.249977111117893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b/>
      <sz val="10"/>
      <color rgb="FFD4BBA5"/>
      <name val="맑은 고딕"/>
      <family val="3"/>
      <charset val="129"/>
      <scheme val="minor"/>
    </font>
    <font>
      <b/>
      <sz val="12"/>
      <color rgb="FFD4BBA5"/>
      <name val="맑은 고딕"/>
      <family val="3"/>
      <charset val="129"/>
      <scheme val="minor"/>
    </font>
    <font>
      <b/>
      <sz val="14"/>
      <color theme="7"/>
      <name val="맑은 고딕"/>
      <family val="3"/>
      <charset val="129"/>
      <scheme val="minor"/>
    </font>
    <font>
      <b/>
      <sz val="10"/>
      <color rgb="FFF15F30"/>
      <name val="맑은 고딕"/>
      <family val="3"/>
      <charset val="129"/>
      <scheme val="minor"/>
    </font>
    <font>
      <b/>
      <sz val="10"/>
      <color rgb="FFF6B621"/>
      <name val="맑은 고딕"/>
      <family val="3"/>
      <charset val="129"/>
      <scheme val="minor"/>
    </font>
    <font>
      <b/>
      <sz val="10"/>
      <color rgb="FFF2D39A"/>
      <name val="맑은 고딕"/>
      <family val="3"/>
      <charset val="129"/>
      <scheme val="minor"/>
    </font>
    <font>
      <b/>
      <sz val="10"/>
      <color rgb="FFFED8B4"/>
      <name val="맑은 고딕"/>
      <family val="3"/>
      <charset val="129"/>
      <scheme val="minor"/>
    </font>
    <font>
      <b/>
      <sz val="10"/>
      <color rgb="FF202020"/>
      <name val="맑은 고딕"/>
      <family val="3"/>
      <charset val="129"/>
      <scheme val="minor"/>
    </font>
    <font>
      <u/>
      <sz val="11"/>
      <color rgb="FFF15F30"/>
      <name val="맑은 고딕"/>
      <family val="3"/>
      <charset val="129"/>
      <scheme val="minor"/>
    </font>
    <font>
      <b/>
      <sz val="10"/>
      <color rgb="FFEE98C7"/>
      <name val="맑은 고딕"/>
      <family val="3"/>
      <charset val="129"/>
      <scheme val="minor"/>
    </font>
    <font>
      <sz val="10"/>
      <color rgb="FFF2D39A"/>
      <name val="맑은 고딕"/>
      <family val="3"/>
      <charset val="129"/>
      <scheme val="minor"/>
    </font>
    <font>
      <sz val="10"/>
      <color rgb="FFFED8B4"/>
      <name val="맑은 고딕"/>
      <family val="3"/>
      <charset val="129"/>
      <scheme val="minor"/>
    </font>
    <font>
      <sz val="10"/>
      <color rgb="FFD4BBA5"/>
      <name val="맑은 고딕"/>
      <family val="3"/>
      <charset val="129"/>
      <scheme val="minor"/>
    </font>
    <font>
      <sz val="10"/>
      <color rgb="FFF6B62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29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81E63"/>
        <bgColor indexed="64"/>
      </patternFill>
    </fill>
    <fill>
      <patternFill patternType="solid">
        <fgColor rgb="FFF282A7"/>
        <bgColor indexed="64"/>
      </patternFill>
    </fill>
    <fill>
      <patternFill patternType="solid">
        <fgColor rgb="FF3F51B4"/>
        <bgColor indexed="64"/>
      </patternFill>
    </fill>
    <fill>
      <patternFill patternType="solid">
        <fgColor rgb="FF909AD8"/>
        <bgColor indexed="64"/>
      </patternFill>
    </fill>
    <fill>
      <patternFill patternType="solid">
        <fgColor rgb="FFCCDB39"/>
        <bgColor indexed="64"/>
      </patternFill>
    </fill>
    <fill>
      <patternFill patternType="solid">
        <fgColor rgb="FFEBF1B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202020"/>
        <bgColor indexed="64"/>
      </patternFill>
    </fill>
    <fill>
      <patternFill patternType="solid">
        <fgColor rgb="FF332B20"/>
        <bgColor indexed="64"/>
      </patternFill>
    </fill>
    <fill>
      <patternFill patternType="solid">
        <fgColor rgb="FFF15F30"/>
        <bgColor indexed="64"/>
      </patternFill>
    </fill>
    <fill>
      <patternFill patternType="solid">
        <fgColor rgb="FF20283B"/>
        <bgColor indexed="64"/>
      </patternFill>
    </fill>
    <fill>
      <patternFill patternType="solid">
        <fgColor rgb="FF064966"/>
        <bgColor indexed="64"/>
      </patternFill>
    </fill>
    <fill>
      <patternFill patternType="solid">
        <fgColor rgb="FFEE98C7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8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medium">
        <color theme="0" tint="-0.34998626667073579"/>
      </left>
      <right style="thin">
        <color theme="0" tint="-0.34998626667073579"/>
      </right>
      <top style="medium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theme="0" tint="-0.34998626667073579"/>
      </top>
      <bottom style="thin">
        <color theme="0" tint="-0.34998626667073579"/>
      </bottom>
      <diagonal/>
    </border>
    <border>
      <left style="medium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medium">
        <color theme="0" tint="-0.34998626667073579"/>
      </right>
      <top style="medium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rgb="FFD4BBA5"/>
      </left>
      <right style="thin">
        <color rgb="FFD4BBA5"/>
      </right>
      <top style="thin">
        <color rgb="FFD4BBA5"/>
      </top>
      <bottom style="thin">
        <color rgb="FFD4BBA5"/>
      </bottom>
      <diagonal/>
    </border>
    <border>
      <left style="thin">
        <color rgb="FFD4BBA5"/>
      </left>
      <right style="thin">
        <color rgb="FFD4BBA5"/>
      </right>
      <top style="thin">
        <color rgb="FFD4BBA5"/>
      </top>
      <bottom/>
      <diagonal/>
    </border>
    <border>
      <left style="thin">
        <color rgb="FFD4BBA5"/>
      </left>
      <right style="thin">
        <color rgb="FFD4BBA5"/>
      </right>
      <top/>
      <bottom style="thin">
        <color rgb="FFD4BBA5"/>
      </bottom>
      <diagonal/>
    </border>
    <border>
      <left style="thin">
        <color rgb="FFF6B621"/>
      </left>
      <right style="thin">
        <color rgb="FFF6B621"/>
      </right>
      <top style="thin">
        <color rgb="FFF6B621"/>
      </top>
      <bottom style="thin">
        <color rgb="FFF6B621"/>
      </bottom>
      <diagonal/>
    </border>
    <border>
      <left style="thin">
        <color rgb="FFF6B621"/>
      </left>
      <right style="thin">
        <color rgb="FFF6B621"/>
      </right>
      <top style="thin">
        <color rgb="FFF6B621"/>
      </top>
      <bottom/>
      <diagonal/>
    </border>
    <border>
      <left style="thin">
        <color rgb="FFF2D39A"/>
      </left>
      <right style="thin">
        <color rgb="FFF2D39A"/>
      </right>
      <top style="thin">
        <color rgb="FFF2D39A"/>
      </top>
      <bottom/>
      <diagonal/>
    </border>
    <border>
      <left style="thin">
        <color rgb="FFFED8B4"/>
      </left>
      <right style="thin">
        <color rgb="FFFED8B4"/>
      </right>
      <top style="thin">
        <color rgb="FFFED8B4"/>
      </top>
      <bottom style="thin">
        <color rgb="FFFED8B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rgb="FFA1537B"/>
      </left>
      <right style="thin">
        <color rgb="FFA1537B"/>
      </right>
      <top style="thin">
        <color rgb="FFA1537B"/>
      </top>
      <bottom style="thin">
        <color rgb="FFA1537B"/>
      </bottom>
      <diagonal/>
    </border>
    <border>
      <left style="thin">
        <color rgb="FFF2D39A"/>
      </left>
      <right/>
      <top style="thin">
        <color rgb="FFF2D39A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rgb="FFFED8B4"/>
      </left>
      <right/>
      <top style="thin">
        <color rgb="FFFED8B4"/>
      </top>
      <bottom style="thin">
        <color rgb="FFFED8B4"/>
      </bottom>
      <diagonal/>
    </border>
    <border>
      <left style="thin">
        <color rgb="FFD4BBA5"/>
      </left>
      <right/>
      <top/>
      <bottom style="thin">
        <color rgb="FFD4BBA5"/>
      </bottom>
      <diagonal/>
    </border>
    <border>
      <left style="thin">
        <color rgb="FFD4BBA5"/>
      </left>
      <right/>
      <top style="thin">
        <color rgb="FFD4BBA5"/>
      </top>
      <bottom style="thin">
        <color rgb="FFD4BBA5"/>
      </bottom>
      <diagonal/>
    </border>
    <border>
      <left style="thin">
        <color rgb="FFD4BBA5"/>
      </left>
      <right/>
      <top style="thin">
        <color rgb="FFD4BBA5"/>
      </top>
      <bottom/>
      <diagonal/>
    </border>
    <border>
      <left style="thin">
        <color rgb="FFF6B621"/>
      </left>
      <right/>
      <top style="thin">
        <color rgb="FFF6B621"/>
      </top>
      <bottom style="thin">
        <color rgb="FFF6B621"/>
      </bottom>
      <diagonal/>
    </border>
    <border>
      <left style="thin">
        <color rgb="FFF6B621"/>
      </left>
      <right/>
      <top style="thin">
        <color rgb="FFF6B621"/>
      </top>
      <bottom/>
      <diagonal/>
    </border>
    <border>
      <left style="thin">
        <color rgb="FFA1537B"/>
      </left>
      <right/>
      <top style="thin">
        <color rgb="FFA1537B"/>
      </top>
      <bottom style="thin">
        <color rgb="FFA1537B"/>
      </bottom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/>
      <right style="medium">
        <color theme="0" tint="-0.499984740745262"/>
      </right>
      <top/>
      <bottom/>
      <diagonal/>
    </border>
    <border>
      <left/>
      <right/>
      <top/>
      <bottom style="medium">
        <color theme="0" tint="-0.499984740745262"/>
      </bottom>
      <diagonal/>
    </border>
    <border>
      <left style="medium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 style="medium">
        <color theme="0" tint="-0.34998626667073579"/>
      </left>
      <right/>
      <top/>
      <bottom style="medium">
        <color theme="0" tint="-0.499984740745262"/>
      </bottom>
      <diagonal/>
    </border>
    <border>
      <left style="medium">
        <color theme="0" tint="-0.34998626667073579"/>
      </left>
      <right style="thin">
        <color rgb="FFF2D39A"/>
      </right>
      <top style="thin">
        <color rgb="FFF2D39A"/>
      </top>
      <bottom/>
      <diagonal/>
    </border>
    <border>
      <left style="medium">
        <color theme="0" tint="-0.34998626667073579"/>
      </left>
      <right style="thin">
        <color theme="0"/>
      </right>
      <top style="thin">
        <color theme="0"/>
      </top>
      <bottom/>
      <diagonal/>
    </border>
    <border>
      <left style="medium">
        <color theme="0" tint="-0.34998626667073579"/>
      </left>
      <right style="thin">
        <color rgb="FFFED8B4"/>
      </right>
      <top style="thin">
        <color rgb="FFFED8B4"/>
      </top>
      <bottom style="thin">
        <color rgb="FFFED8B4"/>
      </bottom>
      <diagonal/>
    </border>
    <border>
      <left style="medium">
        <color theme="0" tint="-0.34998626667073579"/>
      </left>
      <right style="thin">
        <color rgb="FFD4BBA5"/>
      </right>
      <top/>
      <bottom style="thin">
        <color rgb="FFD4BBA5"/>
      </bottom>
      <diagonal/>
    </border>
    <border>
      <left style="medium">
        <color theme="0" tint="-0.34998626667073579"/>
      </left>
      <right style="thin">
        <color rgb="FFD4BBA5"/>
      </right>
      <top style="thin">
        <color rgb="FFD4BBA5"/>
      </top>
      <bottom style="thin">
        <color rgb="FFD4BBA5"/>
      </bottom>
      <diagonal/>
    </border>
    <border>
      <left style="medium">
        <color theme="0" tint="-0.34998626667073579"/>
      </left>
      <right style="thin">
        <color rgb="FFD4BBA5"/>
      </right>
      <top style="thin">
        <color rgb="FFD4BBA5"/>
      </top>
      <bottom/>
      <diagonal/>
    </border>
    <border>
      <left style="medium">
        <color theme="0" tint="-0.34998626667073579"/>
      </left>
      <right style="thin">
        <color rgb="FFF6B621"/>
      </right>
      <top style="thin">
        <color rgb="FFF6B621"/>
      </top>
      <bottom/>
      <diagonal/>
    </border>
    <border>
      <left style="medium">
        <color theme="0" tint="-0.34998626667073579"/>
      </left>
      <right style="thin">
        <color rgb="FFF6B621"/>
      </right>
      <top/>
      <bottom/>
      <diagonal/>
    </border>
    <border>
      <left style="medium">
        <color theme="0" tint="-0.34998626667073579"/>
      </left>
      <right style="thin">
        <color rgb="FFA1537B"/>
      </right>
      <top style="thin">
        <color rgb="FFA1537B"/>
      </top>
      <bottom style="thin">
        <color rgb="FFA1537B"/>
      </bottom>
      <diagonal/>
    </border>
    <border>
      <left style="medium">
        <color theme="0" tint="-0.34998626667073579"/>
      </left>
      <right style="thin">
        <color rgb="FFA1537B"/>
      </right>
      <top style="thin">
        <color rgb="FFA1537B"/>
      </top>
      <bottom style="medium">
        <color theme="0" tint="-0.34998626667073579"/>
      </bottom>
      <diagonal/>
    </border>
    <border>
      <left style="thin">
        <color rgb="FFA1537B"/>
      </left>
      <right style="thin">
        <color rgb="FFA1537B"/>
      </right>
      <top style="thin">
        <color rgb="FFA1537B"/>
      </top>
      <bottom style="medium">
        <color theme="0" tint="-0.34998626667073579"/>
      </bottom>
      <diagonal/>
    </border>
    <border>
      <left style="thin">
        <color rgb="FFA1537B"/>
      </left>
      <right/>
      <top style="thin">
        <color rgb="FFA1537B"/>
      </top>
      <bottom style="medium">
        <color theme="0" tint="-0.34998626667073579"/>
      </bottom>
      <diagonal/>
    </border>
    <border>
      <left/>
      <right style="thin">
        <color theme="0" tint="-0.34998626667073579"/>
      </right>
      <top style="medium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theme="0" tint="-0.34998626667073579"/>
      </top>
      <bottom/>
      <diagonal/>
    </border>
    <border>
      <left style="thin">
        <color theme="0" tint="-0.34998626667073579"/>
      </left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 style="medium">
        <color theme="0" tint="-0.34998626667073579"/>
      </top>
      <bottom style="thin">
        <color theme="0" tint="-0.34998626667073579"/>
      </bottom>
      <diagonal/>
    </border>
    <border>
      <left/>
      <right/>
      <top style="medium">
        <color theme="0" tint="-0.34998626667073579"/>
      </top>
      <bottom style="thin">
        <color theme="0" tint="-0.34998626667073579"/>
      </bottom>
      <diagonal/>
    </border>
    <border>
      <left/>
      <right style="medium">
        <color theme="0" tint="-0.34998626667073579"/>
      </right>
      <top style="medium">
        <color theme="0" tint="-0.34998626667073579"/>
      </top>
      <bottom style="thin">
        <color theme="0" tint="-0.34998626667073579"/>
      </bottom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/>
      <bottom style="thin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/>
      <diagonal/>
    </border>
    <border>
      <left style="thin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/>
      <top style="medium">
        <color theme="0" tint="-0.499984740745262"/>
      </top>
      <bottom style="thin">
        <color theme="0" tint="-0.499984740745262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229">
    <xf numFmtId="0" fontId="0" fillId="0" borderId="0" xfId="0">
      <alignment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9" fontId="7" fillId="9" borderId="3" xfId="0" applyNumberFormat="1" applyFont="1" applyFill="1" applyBorder="1" applyAlignment="1">
      <alignment horizontal="center" vertical="center"/>
    </xf>
    <xf numFmtId="176" fontId="5" fillId="5" borderId="3" xfId="0" applyNumberFormat="1" applyFont="1" applyFill="1" applyBorder="1" applyAlignment="1">
      <alignment horizontal="center" vertical="center"/>
    </xf>
    <xf numFmtId="177" fontId="5" fillId="3" borderId="3" xfId="0" applyNumberFormat="1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176" fontId="4" fillId="7" borderId="3" xfId="0" applyNumberFormat="1" applyFont="1" applyFill="1" applyBorder="1" applyAlignment="1">
      <alignment horizontal="center" vertical="center"/>
    </xf>
    <xf numFmtId="176" fontId="5" fillId="7" borderId="3" xfId="0" applyNumberFormat="1" applyFont="1" applyFill="1" applyBorder="1" applyAlignment="1">
      <alignment horizontal="center" vertical="center"/>
    </xf>
    <xf numFmtId="9" fontId="5" fillId="7" borderId="3" xfId="0" applyNumberFormat="1" applyFont="1" applyFill="1" applyBorder="1" applyAlignment="1">
      <alignment horizontal="center" vertical="center"/>
    </xf>
    <xf numFmtId="178" fontId="4" fillId="7" borderId="3" xfId="0" applyNumberFormat="1" applyFont="1" applyFill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/>
    </xf>
    <xf numFmtId="0" fontId="5" fillId="14" borderId="3" xfId="0" applyFont="1" applyFill="1" applyBorder="1" applyAlignment="1">
      <alignment horizontal="center" vertical="center"/>
    </xf>
    <xf numFmtId="178" fontId="5" fillId="14" borderId="3" xfId="0" applyNumberFormat="1" applyFont="1" applyFill="1" applyBorder="1" applyAlignment="1">
      <alignment horizontal="center" vertical="center"/>
    </xf>
    <xf numFmtId="9" fontId="4" fillId="14" borderId="3" xfId="0" applyNumberFormat="1" applyFont="1" applyFill="1" applyBorder="1" applyAlignment="1">
      <alignment horizontal="center" vertical="center"/>
    </xf>
    <xf numFmtId="0" fontId="5" fillId="15" borderId="3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5" fillId="15" borderId="8" xfId="0" applyFont="1" applyFill="1" applyBorder="1" applyAlignment="1">
      <alignment horizontal="center" vertical="center"/>
    </xf>
    <xf numFmtId="9" fontId="4" fillId="14" borderId="8" xfId="0" applyNumberFormat="1" applyFont="1" applyFill="1" applyBorder="1" applyAlignment="1">
      <alignment horizontal="center" vertical="center"/>
    </xf>
    <xf numFmtId="178" fontId="5" fillId="14" borderId="8" xfId="0" applyNumberFormat="1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176" fontId="3" fillId="0" borderId="9" xfId="0" applyNumberFormat="1" applyFont="1" applyBorder="1" applyAlignment="1">
      <alignment horizontal="center" vertical="center"/>
    </xf>
    <xf numFmtId="177" fontId="3" fillId="0" borderId="9" xfId="0" applyNumberFormat="1" applyFont="1" applyBorder="1" applyAlignment="1">
      <alignment horizontal="center" vertical="center"/>
    </xf>
    <xf numFmtId="0" fontId="5" fillId="15" borderId="13" xfId="0" applyFont="1" applyFill="1" applyBorder="1" applyAlignment="1">
      <alignment horizontal="center" vertical="center"/>
    </xf>
    <xf numFmtId="9" fontId="4" fillId="14" borderId="13" xfId="0" applyNumberFormat="1" applyFont="1" applyFill="1" applyBorder="1" applyAlignment="1">
      <alignment horizontal="center" vertical="center"/>
    </xf>
    <xf numFmtId="178" fontId="5" fillId="14" borderId="13" xfId="0" applyNumberFormat="1" applyFont="1" applyFill="1" applyBorder="1" applyAlignment="1">
      <alignment horizontal="center" vertical="center"/>
    </xf>
    <xf numFmtId="0" fontId="5" fillId="7" borderId="12" xfId="0" applyFont="1" applyFill="1" applyBorder="1" applyAlignment="1">
      <alignment horizontal="center" vertical="center"/>
    </xf>
    <xf numFmtId="0" fontId="5" fillId="7" borderId="14" xfId="0" applyFont="1" applyFill="1" applyBorder="1" applyAlignment="1">
      <alignment horizontal="center" vertical="center"/>
    </xf>
    <xf numFmtId="176" fontId="4" fillId="7" borderId="15" xfId="0" applyNumberFormat="1" applyFont="1" applyFill="1" applyBorder="1" applyAlignment="1">
      <alignment horizontal="center" vertical="center"/>
    </xf>
    <xf numFmtId="176" fontId="5" fillId="7" borderId="15" xfId="0" applyNumberFormat="1" applyFont="1" applyFill="1" applyBorder="1" applyAlignment="1">
      <alignment horizontal="center" vertical="center"/>
    </xf>
    <xf numFmtId="9" fontId="5" fillId="7" borderId="15" xfId="0" applyNumberFormat="1" applyFont="1" applyFill="1" applyBorder="1" applyAlignment="1">
      <alignment horizontal="center" vertical="center"/>
    </xf>
    <xf numFmtId="178" fontId="4" fillId="7" borderId="15" xfId="0" applyNumberFormat="1" applyFont="1" applyFill="1" applyBorder="1" applyAlignment="1">
      <alignment horizontal="center" vertical="center"/>
    </xf>
    <xf numFmtId="178" fontId="7" fillId="11" borderId="11" xfId="0" applyNumberFormat="1" applyFont="1" applyFill="1" applyBorder="1" applyAlignment="1">
      <alignment horizontal="center" vertical="center"/>
    </xf>
    <xf numFmtId="179" fontId="9" fillId="0" borderId="3" xfId="0" applyNumberFormat="1" applyFont="1" applyBorder="1" applyAlignment="1">
      <alignment horizontal="center" vertical="center"/>
    </xf>
    <xf numFmtId="179" fontId="9" fillId="0" borderId="13" xfId="0" applyNumberFormat="1" applyFont="1" applyBorder="1" applyAlignment="1">
      <alignment horizontal="center" vertical="center"/>
    </xf>
    <xf numFmtId="179" fontId="9" fillId="0" borderId="8" xfId="0" applyNumberFormat="1" applyFont="1" applyBorder="1" applyAlignment="1">
      <alignment horizontal="center" vertical="center"/>
    </xf>
    <xf numFmtId="179" fontId="9" fillId="0" borderId="15" xfId="0" applyNumberFormat="1" applyFont="1" applyBorder="1" applyAlignment="1">
      <alignment horizontal="center" vertical="center"/>
    </xf>
    <xf numFmtId="179" fontId="9" fillId="0" borderId="16" xfId="0" applyNumberFormat="1" applyFont="1" applyBorder="1" applyAlignment="1">
      <alignment horizontal="center" vertical="center"/>
    </xf>
    <xf numFmtId="179" fontId="9" fillId="0" borderId="19" xfId="0" applyNumberFormat="1" applyFont="1" applyBorder="1" applyAlignment="1">
      <alignment horizontal="center" vertical="center"/>
    </xf>
    <xf numFmtId="0" fontId="11" fillId="16" borderId="20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11" fillId="16" borderId="22" xfId="0" applyFont="1" applyFill="1" applyBorder="1" applyAlignment="1">
      <alignment horizontal="center" vertical="center"/>
    </xf>
    <xf numFmtId="0" fontId="11" fillId="16" borderId="21" xfId="0" applyFont="1" applyFill="1" applyBorder="1" applyAlignment="1">
      <alignment horizontal="center" vertical="center"/>
    </xf>
    <xf numFmtId="0" fontId="15" fillId="17" borderId="23" xfId="0" applyFont="1" applyFill="1" applyBorder="1" applyAlignment="1">
      <alignment horizontal="center" vertical="center"/>
    </xf>
    <xf numFmtId="0" fontId="15" fillId="17" borderId="24" xfId="0" applyFont="1" applyFill="1" applyBorder="1" applyAlignment="1">
      <alignment horizontal="center" vertical="center"/>
    </xf>
    <xf numFmtId="0" fontId="16" fillId="19" borderId="25" xfId="0" applyFont="1" applyFill="1" applyBorder="1" applyAlignment="1">
      <alignment horizontal="center" vertical="center"/>
    </xf>
    <xf numFmtId="0" fontId="7" fillId="20" borderId="27" xfId="0" applyFont="1" applyFill="1" applyBorder="1" applyAlignment="1">
      <alignment horizontal="center" vertical="center"/>
    </xf>
    <xf numFmtId="0" fontId="7" fillId="18" borderId="26" xfId="0" applyFont="1" applyFill="1" applyBorder="1" applyAlignment="1">
      <alignment horizontal="center" vertical="center"/>
    </xf>
    <xf numFmtId="0" fontId="17" fillId="18" borderId="26" xfId="0" applyFont="1" applyFill="1" applyBorder="1" applyAlignment="1">
      <alignment horizontal="center" vertical="center"/>
    </xf>
    <xf numFmtId="0" fontId="7" fillId="21" borderId="28" xfId="0" applyFont="1" applyFill="1" applyBorder="1" applyAlignment="1">
      <alignment horizontal="center" vertical="center"/>
    </xf>
    <xf numFmtId="0" fontId="7" fillId="16" borderId="22" xfId="0" applyFont="1" applyFill="1" applyBorder="1" applyAlignment="1">
      <alignment horizontal="center" vertical="center"/>
    </xf>
    <xf numFmtId="0" fontId="7" fillId="16" borderId="20" xfId="0" applyFont="1" applyFill="1" applyBorder="1" applyAlignment="1">
      <alignment horizontal="center" vertical="center"/>
    </xf>
    <xf numFmtId="0" fontId="7" fillId="23" borderId="2" xfId="0" applyFont="1" applyFill="1" applyBorder="1" applyAlignment="1">
      <alignment horizontal="center" vertical="center"/>
    </xf>
    <xf numFmtId="0" fontId="7" fillId="24" borderId="2" xfId="0" applyFont="1" applyFill="1" applyBorder="1" applyAlignment="1">
      <alignment horizontal="center" vertical="center"/>
    </xf>
    <xf numFmtId="0" fontId="16" fillId="19" borderId="29" xfId="0" applyFont="1" applyFill="1" applyBorder="1" applyAlignment="1">
      <alignment horizontal="center" vertical="center"/>
    </xf>
    <xf numFmtId="0" fontId="7" fillId="20" borderId="30" xfId="0" applyFont="1" applyFill="1" applyBorder="1" applyAlignment="1">
      <alignment horizontal="center" vertical="center"/>
    </xf>
    <xf numFmtId="0" fontId="17" fillId="18" borderId="31" xfId="0" applyFont="1" applyFill="1" applyBorder="1" applyAlignment="1">
      <alignment horizontal="center" vertical="center"/>
    </xf>
    <xf numFmtId="0" fontId="11" fillId="16" borderId="32" xfId="0" applyFont="1" applyFill="1" applyBorder="1" applyAlignment="1">
      <alignment horizontal="center" vertical="center"/>
    </xf>
    <xf numFmtId="0" fontId="11" fillId="16" borderId="33" xfId="0" applyFont="1" applyFill="1" applyBorder="1" applyAlignment="1">
      <alignment horizontal="center" vertical="center"/>
    </xf>
    <xf numFmtId="0" fontId="11" fillId="16" borderId="34" xfId="0" applyFont="1" applyFill="1" applyBorder="1" applyAlignment="1">
      <alignment horizontal="center" vertical="center"/>
    </xf>
    <xf numFmtId="0" fontId="15" fillId="17" borderId="35" xfId="0" applyFont="1" applyFill="1" applyBorder="1" applyAlignment="1">
      <alignment horizontal="center" vertical="center"/>
    </xf>
    <xf numFmtId="0" fontId="15" fillId="17" borderId="36" xfId="0" applyFont="1" applyFill="1" applyBorder="1" applyAlignment="1">
      <alignment horizontal="center" vertical="center"/>
    </xf>
    <xf numFmtId="0" fontId="7" fillId="21" borderId="37" xfId="0" applyFont="1" applyFill="1" applyBorder="1" applyAlignment="1">
      <alignment horizontal="center" vertical="center"/>
    </xf>
    <xf numFmtId="0" fontId="5" fillId="22" borderId="4" xfId="0" applyFont="1" applyFill="1" applyBorder="1" applyAlignment="1">
      <alignment horizontal="center" vertical="center"/>
    </xf>
    <xf numFmtId="0" fontId="5" fillId="25" borderId="4" xfId="0" applyFont="1" applyFill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5" fillId="0" borderId="44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18" fillId="0" borderId="42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43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8" fillId="0" borderId="44" xfId="0" applyFont="1" applyBorder="1" applyAlignment="1">
      <alignment horizontal="center" vertical="center"/>
    </xf>
    <xf numFmtId="0" fontId="18" fillId="0" borderId="39" xfId="0" applyFont="1" applyBorder="1" applyAlignment="1">
      <alignment horizontal="center" vertical="center"/>
    </xf>
    <xf numFmtId="0" fontId="15" fillId="0" borderId="42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43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44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14" fillId="0" borderId="42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43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9" fillId="0" borderId="2" xfId="1" applyFont="1" applyBorder="1" applyAlignment="1">
      <alignment horizontal="center" vertical="center"/>
    </xf>
    <xf numFmtId="0" fontId="14" fillId="0" borderId="44" xfId="0" applyFont="1" applyBorder="1" applyAlignment="1">
      <alignment horizontal="center" vertical="center"/>
    </xf>
    <xf numFmtId="0" fontId="14" fillId="0" borderId="39" xfId="0" applyFont="1" applyBorder="1" applyAlignment="1">
      <alignment horizontal="center" vertical="center"/>
    </xf>
    <xf numFmtId="0" fontId="20" fillId="0" borderId="42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20" fillId="0" borderId="43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1" fillId="19" borderId="25" xfId="0" applyFont="1" applyFill="1" applyBorder="1" applyAlignment="1">
      <alignment horizontal="center" vertical="center"/>
    </xf>
    <xf numFmtId="0" fontId="8" fillId="20" borderId="27" xfId="0" applyFont="1" applyFill="1" applyBorder="1" applyAlignment="1">
      <alignment horizontal="center" vertical="center"/>
    </xf>
    <xf numFmtId="0" fontId="22" fillId="18" borderId="26" xfId="0" applyFont="1" applyFill="1" applyBorder="1" applyAlignment="1">
      <alignment horizontal="center" vertical="center"/>
    </xf>
    <xf numFmtId="0" fontId="23" fillId="16" borderId="22" xfId="0" applyFont="1" applyFill="1" applyBorder="1" applyAlignment="1">
      <alignment horizontal="center" vertical="center"/>
    </xf>
    <xf numFmtId="0" fontId="23" fillId="16" borderId="20" xfId="0" applyFont="1" applyFill="1" applyBorder="1" applyAlignment="1">
      <alignment horizontal="center" vertical="center"/>
    </xf>
    <xf numFmtId="0" fontId="23" fillId="16" borderId="21" xfId="0" applyFont="1" applyFill="1" applyBorder="1" applyAlignment="1">
      <alignment horizontal="center" vertical="center"/>
    </xf>
    <xf numFmtId="0" fontId="24" fillId="17" borderId="23" xfId="0" applyFont="1" applyFill="1" applyBorder="1" applyAlignment="1">
      <alignment horizontal="center" vertical="center"/>
    </xf>
    <xf numFmtId="0" fontId="24" fillId="17" borderId="24" xfId="0" applyFont="1" applyFill="1" applyBorder="1" applyAlignment="1">
      <alignment horizontal="center" vertical="center"/>
    </xf>
    <xf numFmtId="0" fontId="8" fillId="21" borderId="28" xfId="0" applyFont="1" applyFill="1" applyBorder="1" applyAlignment="1">
      <alignment horizontal="center" vertical="center"/>
    </xf>
    <xf numFmtId="178" fontId="5" fillId="13" borderId="3" xfId="0" applyNumberFormat="1" applyFont="1" applyFill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176" fontId="3" fillId="0" borderId="17" xfId="0" applyNumberFormat="1" applyFont="1" applyBorder="1" applyAlignment="1">
      <alignment horizontal="center" vertical="center"/>
    </xf>
    <xf numFmtId="177" fontId="3" fillId="0" borderId="17" xfId="0" applyNumberFormat="1" applyFont="1" applyBorder="1" applyAlignment="1">
      <alignment horizontal="center" vertical="center"/>
    </xf>
    <xf numFmtId="0" fontId="5" fillId="4" borderId="53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horizontal="center" vertical="center"/>
    </xf>
    <xf numFmtId="0" fontId="16" fillId="19" borderId="55" xfId="0" applyFont="1" applyFill="1" applyBorder="1" applyAlignment="1">
      <alignment horizontal="center" vertical="center"/>
    </xf>
    <xf numFmtId="0" fontId="7" fillId="20" borderId="56" xfId="0" applyFont="1" applyFill="1" applyBorder="1" applyAlignment="1">
      <alignment horizontal="center" vertical="center"/>
    </xf>
    <xf numFmtId="0" fontId="7" fillId="21" borderId="65" xfId="0" applyFont="1" applyFill="1" applyBorder="1" applyAlignment="1">
      <alignment horizontal="center" vertical="center"/>
    </xf>
    <xf numFmtId="0" fontId="8" fillId="21" borderId="65" xfId="0" applyFont="1" applyFill="1" applyBorder="1" applyAlignment="1">
      <alignment horizontal="center" vertical="center"/>
    </xf>
    <xf numFmtId="0" fontId="7" fillId="21" borderId="66" xfId="0" applyFont="1" applyFill="1" applyBorder="1" applyAlignment="1">
      <alignment horizontal="center" vertical="center"/>
    </xf>
    <xf numFmtId="0" fontId="5" fillId="27" borderId="3" xfId="0" applyFont="1" applyFill="1" applyBorder="1" applyAlignment="1">
      <alignment horizontal="center" vertical="center"/>
    </xf>
    <xf numFmtId="178" fontId="4" fillId="28" borderId="3" xfId="0" applyNumberFormat="1" applyFont="1" applyFill="1" applyBorder="1" applyAlignment="1">
      <alignment horizontal="center" vertical="center"/>
    </xf>
    <xf numFmtId="178" fontId="4" fillId="28" borderId="13" xfId="0" applyNumberFormat="1" applyFont="1" applyFill="1" applyBorder="1" applyAlignment="1">
      <alignment horizontal="center" vertical="center"/>
    </xf>
    <xf numFmtId="178" fontId="4" fillId="28" borderId="8" xfId="0" applyNumberFormat="1" applyFont="1" applyFill="1" applyBorder="1" applyAlignment="1">
      <alignment horizontal="center" vertical="center"/>
    </xf>
    <xf numFmtId="177" fontId="3" fillId="5" borderId="3" xfId="0" applyNumberFormat="1" applyFont="1" applyFill="1" applyBorder="1" applyAlignment="1">
      <alignment horizontal="center" vertical="center"/>
    </xf>
    <xf numFmtId="178" fontId="4" fillId="28" borderId="3" xfId="0" applyNumberFormat="1" applyFont="1" applyFill="1" applyBorder="1" applyAlignment="1">
      <alignment horizontal="center" vertical="center"/>
    </xf>
    <xf numFmtId="0" fontId="5" fillId="15" borderId="11" xfId="0" applyFont="1" applyFill="1" applyBorder="1" applyAlignment="1">
      <alignment horizontal="center" vertical="center"/>
    </xf>
    <xf numFmtId="9" fontId="4" fillId="14" borderId="3" xfId="0" applyNumberFormat="1" applyFont="1" applyFill="1" applyBorder="1" applyAlignment="1">
      <alignment horizontal="center" vertical="center"/>
    </xf>
    <xf numFmtId="178" fontId="5" fillId="14" borderId="3" xfId="0" applyNumberFormat="1" applyFont="1" applyFill="1" applyBorder="1" applyAlignment="1">
      <alignment horizontal="center" vertical="center"/>
    </xf>
    <xf numFmtId="180" fontId="4" fillId="7" borderId="3" xfId="0" applyNumberFormat="1" applyFont="1" applyFill="1" applyBorder="1" applyAlignment="1">
      <alignment horizontal="center" vertical="center"/>
    </xf>
    <xf numFmtId="180" fontId="4" fillId="7" borderId="13" xfId="0" applyNumberFormat="1" applyFont="1" applyFill="1" applyBorder="1" applyAlignment="1">
      <alignment horizontal="center" vertical="center"/>
    </xf>
    <xf numFmtId="180" fontId="4" fillId="7" borderId="8" xfId="0" applyNumberFormat="1" applyFont="1" applyFill="1" applyBorder="1" applyAlignment="1">
      <alignment horizontal="center" vertical="center"/>
    </xf>
    <xf numFmtId="180" fontId="3" fillId="0" borderId="3" xfId="0" applyNumberFormat="1" applyFont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180" fontId="3" fillId="0" borderId="9" xfId="0" applyNumberFormat="1" applyFont="1" applyBorder="1" applyAlignment="1">
      <alignment horizontal="center" vertical="center"/>
    </xf>
    <xf numFmtId="180" fontId="3" fillId="0" borderId="15" xfId="0" applyNumberFormat="1" applyFont="1" applyBorder="1" applyAlignment="1">
      <alignment horizontal="center" vertical="center"/>
    </xf>
    <xf numFmtId="9" fontId="5" fillId="7" borderId="6" xfId="0" applyNumberFormat="1" applyFont="1" applyFill="1" applyBorder="1" applyAlignment="1">
      <alignment horizontal="center" vertical="center"/>
    </xf>
    <xf numFmtId="178" fontId="4" fillId="7" borderId="17" xfId="0" applyNumberFormat="1" applyFont="1" applyFill="1" applyBorder="1" applyAlignment="1">
      <alignment horizontal="center" vertical="center"/>
    </xf>
    <xf numFmtId="179" fontId="9" fillId="0" borderId="17" xfId="0" applyNumberFormat="1" applyFont="1" applyBorder="1" applyAlignment="1">
      <alignment horizontal="center" vertical="center"/>
    </xf>
    <xf numFmtId="178" fontId="4" fillId="7" borderId="9" xfId="0" applyNumberFormat="1" applyFont="1" applyFill="1" applyBorder="1" applyAlignment="1">
      <alignment horizontal="center" vertical="center"/>
    </xf>
    <xf numFmtId="179" fontId="9" fillId="0" borderId="9" xfId="0" applyNumberFormat="1" applyFont="1" applyBorder="1" applyAlignment="1">
      <alignment horizontal="center" vertical="center"/>
    </xf>
    <xf numFmtId="0" fontId="5" fillId="2" borderId="46" xfId="0" applyFont="1" applyFill="1" applyBorder="1" applyAlignment="1">
      <alignment horizontal="center" vertical="center"/>
    </xf>
    <xf numFmtId="0" fontId="5" fillId="26" borderId="45" xfId="0" applyFont="1" applyFill="1" applyBorder="1" applyAlignment="1">
      <alignment horizontal="center" vertical="center"/>
    </xf>
    <xf numFmtId="0" fontId="5" fillId="0" borderId="74" xfId="0" applyFont="1" applyBorder="1" applyAlignment="1">
      <alignment horizontal="center" vertical="center"/>
    </xf>
    <xf numFmtId="0" fontId="5" fillId="0" borderId="75" xfId="0" applyFont="1" applyBorder="1" applyAlignment="1">
      <alignment horizontal="center" vertical="center"/>
    </xf>
    <xf numFmtId="0" fontId="7" fillId="6" borderId="43" xfId="0" applyFont="1" applyFill="1" applyBorder="1" applyAlignment="1">
      <alignment horizontal="center" vertical="center"/>
    </xf>
    <xf numFmtId="0" fontId="5" fillId="0" borderId="47" xfId="0" applyFont="1" applyBorder="1" applyAlignment="1">
      <alignment horizontal="center" vertical="center"/>
    </xf>
    <xf numFmtId="0" fontId="5" fillId="3" borderId="76" xfId="0" applyFont="1" applyFill="1" applyBorder="1" applyAlignment="1">
      <alignment horizontal="center" vertical="center"/>
    </xf>
    <xf numFmtId="0" fontId="5" fillId="5" borderId="43" xfId="0" applyFont="1" applyFill="1" applyBorder="1" applyAlignment="1">
      <alignment horizontal="center" vertical="center"/>
    </xf>
    <xf numFmtId="0" fontId="5" fillId="0" borderId="79" xfId="0" applyFont="1" applyBorder="1" applyAlignment="1">
      <alignment horizontal="center" vertical="center"/>
    </xf>
    <xf numFmtId="0" fontId="5" fillId="0" borderId="80" xfId="0" applyFont="1" applyBorder="1" applyAlignment="1">
      <alignment horizontal="center" vertical="center"/>
    </xf>
    <xf numFmtId="0" fontId="20" fillId="0" borderId="44" xfId="0" applyFont="1" applyBorder="1" applyAlignment="1">
      <alignment horizontal="center" vertical="center"/>
    </xf>
    <xf numFmtId="0" fontId="20" fillId="0" borderId="39" xfId="0" applyFont="1" applyBorder="1" applyAlignment="1">
      <alignment horizontal="center" vertical="center"/>
    </xf>
    <xf numFmtId="0" fontId="5" fillId="0" borderId="82" xfId="0" applyFont="1" applyBorder="1" applyAlignment="1">
      <alignment horizontal="center" vertical="center"/>
    </xf>
    <xf numFmtId="0" fontId="5" fillId="0" borderId="83" xfId="0" applyFont="1" applyBorder="1" applyAlignment="1">
      <alignment horizontal="center" vertical="center"/>
    </xf>
    <xf numFmtId="0" fontId="5" fillId="0" borderId="84" xfId="0" applyFont="1" applyBorder="1" applyAlignment="1">
      <alignment horizontal="center" vertical="center"/>
    </xf>
    <xf numFmtId="0" fontId="14" fillId="0" borderId="85" xfId="0" applyFont="1" applyBorder="1" applyAlignment="1">
      <alignment horizontal="center" vertical="center"/>
    </xf>
    <xf numFmtId="0" fontId="14" fillId="0" borderId="86" xfId="0" applyFont="1" applyBorder="1" applyAlignment="1">
      <alignment horizontal="center" vertical="center"/>
    </xf>
    <xf numFmtId="0" fontId="14" fillId="0" borderId="87" xfId="0" applyFont="1" applyBorder="1" applyAlignment="1">
      <alignment horizontal="center" vertical="center"/>
    </xf>
    <xf numFmtId="0" fontId="18" fillId="0" borderId="85" xfId="0" applyFont="1" applyBorder="1" applyAlignment="1">
      <alignment horizontal="center" vertical="center"/>
    </xf>
    <xf numFmtId="0" fontId="18" fillId="0" borderId="86" xfId="0" applyFont="1" applyBorder="1" applyAlignment="1">
      <alignment horizontal="center" vertical="center"/>
    </xf>
    <xf numFmtId="0" fontId="18" fillId="0" borderId="87" xfId="0" applyFont="1" applyBorder="1" applyAlignment="1">
      <alignment horizontal="center" vertical="center"/>
    </xf>
    <xf numFmtId="0" fontId="15" fillId="0" borderId="85" xfId="0" applyFont="1" applyBorder="1" applyAlignment="1">
      <alignment horizontal="center" vertical="center"/>
    </xf>
    <xf numFmtId="0" fontId="15" fillId="0" borderId="86" xfId="0" applyFont="1" applyBorder="1" applyAlignment="1">
      <alignment horizontal="center" vertical="center"/>
    </xf>
    <xf numFmtId="0" fontId="15" fillId="0" borderId="87" xfId="0" applyFont="1" applyBorder="1" applyAlignment="1">
      <alignment horizontal="center" vertical="center"/>
    </xf>
    <xf numFmtId="0" fontId="20" fillId="0" borderId="85" xfId="0" applyFont="1" applyBorder="1" applyAlignment="1">
      <alignment horizontal="center" vertical="center"/>
    </xf>
    <xf numFmtId="0" fontId="20" fillId="0" borderId="86" xfId="0" applyFont="1" applyBorder="1" applyAlignment="1">
      <alignment horizontal="center" vertical="center"/>
    </xf>
    <xf numFmtId="0" fontId="20" fillId="0" borderId="87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5" borderId="86" xfId="0" applyFont="1" applyFill="1" applyBorder="1" applyAlignment="1">
      <alignment horizontal="center" vertical="center"/>
    </xf>
    <xf numFmtId="0" fontId="5" fillId="0" borderId="87" xfId="0" applyFont="1" applyBorder="1" applyAlignment="1">
      <alignment horizontal="center" vertical="center"/>
    </xf>
    <xf numFmtId="0" fontId="25" fillId="5" borderId="2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25" fillId="5" borderId="43" xfId="0" applyFont="1" applyFill="1" applyBorder="1" applyAlignment="1">
      <alignment horizontal="center" vertical="center"/>
    </xf>
    <xf numFmtId="0" fontId="25" fillId="5" borderId="78" xfId="0" applyFont="1" applyFill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81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5" fillId="0" borderId="78" xfId="0" applyFont="1" applyBorder="1" applyAlignment="1">
      <alignment horizontal="center" vertical="center"/>
    </xf>
    <xf numFmtId="0" fontId="5" fillId="0" borderId="73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5" fillId="0" borderId="77" xfId="0" applyFont="1" applyBorder="1" applyAlignment="1">
      <alignment horizontal="center" vertical="center"/>
    </xf>
    <xf numFmtId="0" fontId="25" fillId="0" borderId="44" xfId="0" applyFont="1" applyBorder="1" applyAlignment="1">
      <alignment horizontal="center" vertical="center"/>
    </xf>
    <xf numFmtId="0" fontId="25" fillId="0" borderId="39" xfId="0" applyFont="1" applyBorder="1" applyAlignment="1">
      <alignment horizontal="center" vertical="center"/>
    </xf>
    <xf numFmtId="0" fontId="25" fillId="0" borderId="79" xfId="0" applyFont="1" applyBorder="1" applyAlignment="1">
      <alignment horizontal="center" vertical="center"/>
    </xf>
    <xf numFmtId="0" fontId="15" fillId="17" borderId="61" xfId="0" applyFont="1" applyFill="1" applyBorder="1" applyAlignment="1">
      <alignment horizontal="center" vertical="center"/>
    </xf>
    <xf numFmtId="0" fontId="15" fillId="17" borderId="62" xfId="0" applyFont="1" applyFill="1" applyBorder="1" applyAlignment="1">
      <alignment horizontal="center" vertical="center"/>
    </xf>
    <xf numFmtId="0" fontId="7" fillId="21" borderId="63" xfId="0" applyFont="1" applyFill="1" applyBorder="1" applyAlignment="1">
      <alignment horizontal="center" vertical="center"/>
    </xf>
    <xf numFmtId="0" fontId="7" fillId="21" borderId="64" xfId="0" applyFont="1" applyFill="1" applyBorder="1" applyAlignment="1">
      <alignment horizontal="center" vertical="center"/>
    </xf>
    <xf numFmtId="0" fontId="5" fillId="4" borderId="73" xfId="0" applyFont="1" applyFill="1" applyBorder="1" applyAlignment="1">
      <alignment horizontal="center" vertical="center"/>
    </xf>
    <xf numFmtId="0" fontId="5" fillId="4" borderId="45" xfId="0" applyFont="1" applyFill="1" applyBorder="1" applyAlignment="1">
      <alignment horizontal="center" vertical="center"/>
    </xf>
    <xf numFmtId="0" fontId="5" fillId="4" borderId="77" xfId="0" applyFont="1" applyFill="1" applyBorder="1" applyAlignment="1">
      <alignment horizontal="center" vertical="center"/>
    </xf>
    <xf numFmtId="0" fontId="5" fillId="3" borderId="50" xfId="0" applyFont="1" applyFill="1" applyBorder="1" applyAlignment="1">
      <alignment horizontal="center" vertical="center"/>
    </xf>
    <xf numFmtId="0" fontId="5" fillId="3" borderId="51" xfId="0" applyFont="1" applyFill="1" applyBorder="1" applyAlignment="1">
      <alignment horizontal="center" vertical="center"/>
    </xf>
    <xf numFmtId="0" fontId="5" fillId="3" borderId="53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54" xfId="0" applyFont="1" applyFill="1" applyBorder="1" applyAlignment="1">
      <alignment horizontal="center" vertical="center"/>
    </xf>
    <xf numFmtId="0" fontId="5" fillId="3" borderId="48" xfId="0" applyFont="1" applyFill="1" applyBorder="1" applyAlignment="1">
      <alignment horizontal="center" vertical="center"/>
    </xf>
    <xf numFmtId="0" fontId="5" fillId="4" borderId="88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horizontal="center" vertical="center"/>
    </xf>
    <xf numFmtId="0" fontId="12" fillId="16" borderId="58" xfId="0" applyFont="1" applyFill="1" applyBorder="1" applyAlignment="1">
      <alignment horizontal="center" vertical="center"/>
    </xf>
    <xf numFmtId="0" fontId="12" fillId="16" borderId="59" xfId="0" applyFont="1" applyFill="1" applyBorder="1" applyAlignment="1">
      <alignment horizontal="center" vertical="center"/>
    </xf>
    <xf numFmtId="0" fontId="12" fillId="16" borderId="60" xfId="0" applyFont="1" applyFill="1" applyBorder="1" applyAlignment="1">
      <alignment horizontal="center" vertical="center"/>
    </xf>
    <xf numFmtId="0" fontId="17" fillId="18" borderId="57" xfId="0" applyFont="1" applyFill="1" applyBorder="1" applyAlignment="1">
      <alignment horizontal="center" vertical="center"/>
    </xf>
    <xf numFmtId="0" fontId="10" fillId="7" borderId="51" xfId="0" applyFont="1" applyFill="1" applyBorder="1" applyAlignment="1">
      <alignment horizontal="left" vertical="top" wrapText="1"/>
    </xf>
    <xf numFmtId="0" fontId="10" fillId="7" borderId="52" xfId="0" applyFont="1" applyFill="1" applyBorder="1" applyAlignment="1">
      <alignment horizontal="left" vertical="top" wrapText="1"/>
    </xf>
    <xf numFmtId="178" fontId="4" fillId="28" borderId="3" xfId="0" applyNumberFormat="1" applyFont="1" applyFill="1" applyBorder="1" applyAlignment="1">
      <alignment horizontal="center" vertical="center"/>
    </xf>
    <xf numFmtId="0" fontId="5" fillId="15" borderId="11" xfId="0" applyFont="1" applyFill="1" applyBorder="1" applyAlignment="1">
      <alignment horizontal="center" vertical="center"/>
    </xf>
    <xf numFmtId="0" fontId="5" fillId="15" borderId="18" xfId="0" applyFont="1" applyFill="1" applyBorder="1" applyAlignment="1">
      <alignment horizontal="center" vertical="center"/>
    </xf>
    <xf numFmtId="0" fontId="10" fillId="7" borderId="50" xfId="0" applyFont="1" applyFill="1" applyBorder="1" applyAlignment="1">
      <alignment horizontal="center" vertical="top" wrapText="1"/>
    </xf>
    <xf numFmtId="0" fontId="10" fillId="7" borderId="51" xfId="0" applyFont="1" applyFill="1" applyBorder="1" applyAlignment="1">
      <alignment horizontal="center" vertical="top" wrapText="1"/>
    </xf>
    <xf numFmtId="0" fontId="10" fillId="7" borderId="67" xfId="0" applyFont="1" applyFill="1" applyBorder="1" applyAlignment="1">
      <alignment horizontal="center" vertical="top" wrapText="1"/>
    </xf>
    <xf numFmtId="176" fontId="6" fillId="7" borderId="68" xfId="0" applyNumberFormat="1" applyFont="1" applyFill="1" applyBorder="1" applyAlignment="1">
      <alignment horizontal="center" vertical="center" wrapText="1"/>
    </xf>
    <xf numFmtId="176" fontId="6" fillId="7" borderId="69" xfId="0" applyNumberFormat="1" applyFont="1" applyFill="1" applyBorder="1" applyAlignment="1">
      <alignment horizontal="center" vertical="center" wrapText="1"/>
    </xf>
    <xf numFmtId="0" fontId="3" fillId="5" borderId="49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5" fillId="15" borderId="70" xfId="0" applyFont="1" applyFill="1" applyBorder="1" applyAlignment="1">
      <alignment horizontal="center" vertical="center"/>
    </xf>
    <xf numFmtId="0" fontId="5" fillId="15" borderId="71" xfId="0" applyFont="1" applyFill="1" applyBorder="1" applyAlignment="1">
      <alignment horizontal="center" vertical="center"/>
    </xf>
    <xf numFmtId="0" fontId="5" fillId="15" borderId="72" xfId="0" applyFont="1" applyFill="1" applyBorder="1" applyAlignment="1">
      <alignment horizontal="center" vertical="center"/>
    </xf>
    <xf numFmtId="9" fontId="4" fillId="14" borderId="3" xfId="0" applyNumberFormat="1" applyFont="1" applyFill="1" applyBorder="1" applyAlignment="1">
      <alignment horizontal="center" vertical="center"/>
    </xf>
    <xf numFmtId="178" fontId="5" fillId="14" borderId="3" xfId="0" applyNumberFormat="1" applyFont="1" applyFill="1" applyBorder="1" applyAlignment="1">
      <alignment horizontal="center" vertical="center"/>
    </xf>
    <xf numFmtId="176" fontId="7" fillId="4" borderId="12" xfId="0" applyNumberFormat="1" applyFont="1" applyFill="1" applyBorder="1" applyAlignment="1">
      <alignment horizontal="center" vertical="center"/>
    </xf>
    <xf numFmtId="176" fontId="7" fillId="4" borderId="3" xfId="0" applyNumberFormat="1" applyFont="1" applyFill="1" applyBorder="1" applyAlignment="1">
      <alignment horizontal="center" vertical="center"/>
    </xf>
    <xf numFmtId="176" fontId="7" fillId="10" borderId="10" xfId="0" applyNumberFormat="1" applyFont="1" applyFill="1" applyBorder="1" applyAlignment="1">
      <alignment horizontal="center" vertical="center"/>
    </xf>
    <xf numFmtId="176" fontId="7" fillId="10" borderId="11" xfId="0" applyNumberFormat="1" applyFont="1" applyFill="1" applyBorder="1" applyAlignment="1">
      <alignment horizontal="center" vertical="center"/>
    </xf>
    <xf numFmtId="176" fontId="5" fillId="12" borderId="12" xfId="0" applyNumberFormat="1" applyFont="1" applyFill="1" applyBorder="1" applyAlignment="1">
      <alignment horizontal="center" vertical="center"/>
    </xf>
    <xf numFmtId="176" fontId="5" fillId="12" borderId="3" xfId="0" applyNumberFormat="1" applyFont="1" applyFill="1" applyBorder="1" applyAlignment="1">
      <alignment horizontal="center" vertical="center"/>
    </xf>
    <xf numFmtId="176" fontId="7" fillId="8" borderId="12" xfId="0" applyNumberFormat="1" applyFont="1" applyFill="1" applyBorder="1" applyAlignment="1">
      <alignment horizontal="center" vertical="center"/>
    </xf>
    <xf numFmtId="176" fontId="7" fillId="8" borderId="3" xfId="0" applyNumberFormat="1" applyFont="1" applyFill="1" applyBorder="1" applyAlignment="1">
      <alignment horizontal="center" vertical="center"/>
    </xf>
    <xf numFmtId="0" fontId="7" fillId="6" borderId="12" xfId="0" applyFont="1" applyFill="1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</cellXfs>
  <cellStyles count="2">
    <cellStyle name="표준" xfId="0" builtinId="0"/>
    <cellStyle name="하이퍼링크" xfId="1" builtinId="8"/>
  </cellStyles>
  <dxfs count="10">
    <dxf>
      <font>
        <color auto="1"/>
      </font>
      <fill>
        <patternFill>
          <bgColor theme="9" tint="0.59996337778862885"/>
        </patternFill>
      </fill>
    </dxf>
    <dxf>
      <font>
        <b val="0"/>
        <i val="0"/>
        <color auto="1"/>
      </font>
      <fill>
        <patternFill patternType="solid">
          <bgColor theme="9" tint="0.59996337778862885"/>
        </patternFill>
      </fill>
    </dxf>
    <dxf>
      <font>
        <color rgb="FFFF0000"/>
      </font>
    </dxf>
    <dxf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border>
        <left style="thin">
          <color theme="7"/>
        </left>
        <right style="thin">
          <color theme="7"/>
        </right>
        <top style="thin">
          <color theme="7"/>
        </top>
        <bottom style="thin">
          <color theme="7"/>
        </bottom>
        <vertical/>
        <horizontal/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vertical/>
        <horizontal/>
      </border>
    </dxf>
    <dxf>
      <font>
        <b/>
        <i val="0"/>
        <color theme="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/>
      </font>
      <fill>
        <patternFill>
          <bgColor rgb="FF064966"/>
        </patternFill>
      </fill>
    </dxf>
    <dxf>
      <font>
        <color rgb="FFFF0000"/>
      </font>
    </dxf>
    <dxf>
      <font>
        <color rgb="FFF2D39A"/>
      </font>
      <fill>
        <patternFill>
          <bgColor rgb="FF20283B"/>
        </patternFill>
      </fill>
    </dxf>
  </dxfs>
  <tableStyles count="0" defaultTableStyle="TableStyleMedium2" defaultPivotStyle="PivotStyleLight16"/>
  <colors>
    <mruColors>
      <color rgb="FF909C1C"/>
      <color rgb="FFCCDB39"/>
      <color rgb="FFE81E63"/>
      <color rgb="FFEE98C7"/>
      <color rgb="FFF15F30"/>
      <color rgb="FFF6B621"/>
      <color rgb="FF332B20"/>
      <color rgb="FF202020"/>
      <color rgb="FFFBD2C5"/>
      <color rgb="FF064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CEA47-5E75-4F61-98DE-940B44B5BADD}">
  <sheetPr codeName="Sheet2"/>
  <dimension ref="B1:AV80"/>
  <sheetViews>
    <sheetView zoomScaleNormal="100" workbookViewId="0">
      <pane xSplit="8" ySplit="7" topLeftCell="I12" activePane="bottomRight" state="frozen"/>
      <selection pane="topRight" activeCell="G1" sqref="G1"/>
      <selection pane="bottomLeft" activeCell="A7" sqref="A7"/>
      <selection pane="bottomRight" activeCell="S28" sqref="S28"/>
    </sheetView>
  </sheetViews>
  <sheetFormatPr defaultRowHeight="18" customHeight="1" x14ac:dyDescent="0.3"/>
  <cols>
    <col min="1" max="1" width="1" style="1" customWidth="1"/>
    <col min="2" max="2" width="13" style="1" customWidth="1"/>
    <col min="3" max="3" width="9" style="1"/>
    <col min="4" max="4" width="3.75" style="1" customWidth="1"/>
    <col min="5" max="5" width="16.75" style="1" bestFit="1" customWidth="1"/>
    <col min="6" max="6" width="9" style="1"/>
    <col min="7" max="7" width="7.125" style="1" bestFit="1" customWidth="1"/>
    <col min="8" max="8" width="9" style="1"/>
    <col min="9" max="9" width="9" style="2"/>
    <col min="10" max="47" width="9" style="1"/>
    <col min="48" max="48" width="9" style="73"/>
    <col min="49" max="16384" width="9" style="1"/>
  </cols>
  <sheetData>
    <row r="1" spans="2:48" ht="5.25" customHeight="1" thickBot="1" x14ac:dyDescent="0.35">
      <c r="I1" s="44"/>
    </row>
    <row r="2" spans="2:48" ht="18" customHeight="1" x14ac:dyDescent="0.3">
      <c r="B2" s="189" t="s">
        <v>116</v>
      </c>
      <c r="C2" s="190"/>
      <c r="D2" s="190"/>
      <c r="E2" s="190"/>
      <c r="F2" s="190"/>
      <c r="G2" s="190"/>
      <c r="H2" s="190"/>
      <c r="I2" s="186" t="s">
        <v>1</v>
      </c>
      <c r="J2" s="187"/>
      <c r="K2" s="187"/>
      <c r="L2" s="138" t="s">
        <v>107</v>
      </c>
      <c r="M2" s="139">
        <v>15200</v>
      </c>
      <c r="N2" s="140"/>
      <c r="O2" s="140"/>
      <c r="P2" s="140"/>
      <c r="Q2" s="140"/>
      <c r="R2" s="140"/>
      <c r="S2" s="150"/>
      <c r="T2" s="140"/>
      <c r="U2" s="140"/>
      <c r="V2" s="140"/>
      <c r="W2" s="140"/>
      <c r="X2" s="140"/>
      <c r="Y2" s="140"/>
      <c r="Z2" s="140"/>
      <c r="AA2" s="140"/>
      <c r="AB2" s="140"/>
      <c r="AC2" s="140"/>
      <c r="AD2" s="140"/>
      <c r="AE2" s="140"/>
      <c r="AF2" s="140"/>
      <c r="AG2" s="140"/>
      <c r="AH2" s="140"/>
      <c r="AI2" s="140"/>
      <c r="AJ2" s="140"/>
      <c r="AK2" s="140"/>
      <c r="AL2" s="140"/>
      <c r="AM2" s="140"/>
      <c r="AN2" s="140"/>
      <c r="AO2" s="140"/>
      <c r="AP2" s="140"/>
      <c r="AQ2" s="140"/>
      <c r="AR2" s="140"/>
      <c r="AS2" s="140"/>
      <c r="AT2" s="140"/>
      <c r="AU2" s="140"/>
      <c r="AV2" s="141"/>
    </row>
    <row r="3" spans="2:48" ht="18" customHeight="1" x14ac:dyDescent="0.3">
      <c r="B3" s="191"/>
      <c r="C3" s="192"/>
      <c r="D3" s="192"/>
      <c r="E3" s="192"/>
      <c r="F3" s="192"/>
      <c r="G3" s="192"/>
      <c r="H3" s="192"/>
      <c r="I3" s="142" t="s">
        <v>103</v>
      </c>
      <c r="J3" s="56" t="s">
        <v>88</v>
      </c>
      <c r="K3" s="57" t="s">
        <v>89</v>
      </c>
      <c r="L3" s="44"/>
      <c r="M3" s="44"/>
      <c r="N3" s="44"/>
      <c r="O3" s="44"/>
      <c r="P3" s="44"/>
      <c r="Q3" s="44"/>
      <c r="R3" s="44"/>
      <c r="S3" s="151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143"/>
    </row>
    <row r="4" spans="2:48" ht="18" customHeight="1" thickBot="1" x14ac:dyDescent="0.35">
      <c r="B4" s="191"/>
      <c r="C4" s="192"/>
      <c r="D4" s="192"/>
      <c r="E4" s="192"/>
      <c r="F4" s="192"/>
      <c r="G4" s="192"/>
      <c r="H4" s="192"/>
      <c r="I4" s="144">
        <f>J4+K4</f>
        <v>42000</v>
      </c>
      <c r="J4" s="67">
        <f>I7</f>
        <v>10450</v>
      </c>
      <c r="K4" s="68">
        <f>SUM(J7:AV7)</f>
        <v>31550</v>
      </c>
      <c r="L4" s="44"/>
      <c r="M4" s="44"/>
      <c r="N4" s="44"/>
      <c r="O4" s="44"/>
      <c r="P4" s="44"/>
      <c r="Q4" s="44"/>
      <c r="R4" s="44"/>
      <c r="S4" s="151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143"/>
    </row>
    <row r="5" spans="2:48" ht="18" customHeight="1" x14ac:dyDescent="0.3">
      <c r="B5" s="191"/>
      <c r="C5" s="192"/>
      <c r="D5" s="192"/>
      <c r="E5" s="192"/>
      <c r="F5" s="192"/>
      <c r="G5" s="192"/>
      <c r="H5" s="192"/>
      <c r="I5" s="186" t="s">
        <v>79</v>
      </c>
      <c r="J5" s="187"/>
      <c r="K5" s="187"/>
      <c r="L5" s="187"/>
      <c r="M5" s="187"/>
      <c r="N5" s="187"/>
      <c r="O5" s="187"/>
      <c r="P5" s="187"/>
      <c r="Q5" s="187"/>
      <c r="R5" s="195"/>
      <c r="S5" s="186" t="s">
        <v>79</v>
      </c>
      <c r="T5" s="187"/>
      <c r="U5" s="187"/>
      <c r="V5" s="187"/>
      <c r="W5" s="187"/>
      <c r="X5" s="187"/>
      <c r="Y5" s="187"/>
      <c r="Z5" s="187"/>
      <c r="AA5" s="187"/>
      <c r="AB5" s="187"/>
      <c r="AC5" s="187"/>
      <c r="AD5" s="187"/>
      <c r="AE5" s="187"/>
      <c r="AF5" s="187"/>
      <c r="AG5" s="187"/>
      <c r="AH5" s="187"/>
      <c r="AI5" s="187"/>
      <c r="AJ5" s="187"/>
      <c r="AK5" s="187"/>
      <c r="AL5" s="187"/>
      <c r="AM5" s="187"/>
      <c r="AN5" s="187"/>
      <c r="AO5" s="187"/>
      <c r="AP5" s="187"/>
      <c r="AQ5" s="187"/>
      <c r="AR5" s="187"/>
      <c r="AS5" s="187"/>
      <c r="AT5" s="187"/>
      <c r="AU5" s="187"/>
      <c r="AV5" s="188"/>
    </row>
    <row r="6" spans="2:48" ht="18" customHeight="1" thickBot="1" x14ac:dyDescent="0.35">
      <c r="B6" s="193"/>
      <c r="C6" s="194"/>
      <c r="D6" s="194"/>
      <c r="E6" s="194"/>
      <c r="F6" s="194"/>
      <c r="G6" s="194"/>
      <c r="H6" s="194"/>
      <c r="I6" s="145">
        <v>1</v>
      </c>
      <c r="J6" s="3">
        <v>2</v>
      </c>
      <c r="K6" s="3">
        <v>3</v>
      </c>
      <c r="L6" s="3">
        <v>4</v>
      </c>
      <c r="M6" s="3">
        <v>5</v>
      </c>
      <c r="N6" s="3">
        <v>6</v>
      </c>
      <c r="O6" s="3">
        <v>7</v>
      </c>
      <c r="P6" s="3">
        <v>8</v>
      </c>
      <c r="Q6" s="3">
        <v>9</v>
      </c>
      <c r="R6" s="166">
        <v>10</v>
      </c>
      <c r="S6" s="170">
        <v>11</v>
      </c>
      <c r="T6" s="168">
        <v>12</v>
      </c>
      <c r="U6" s="168">
        <v>13</v>
      </c>
      <c r="V6" s="168">
        <v>14</v>
      </c>
      <c r="W6" s="168">
        <v>15</v>
      </c>
      <c r="X6" s="168">
        <v>16</v>
      </c>
      <c r="Y6" s="168">
        <v>17</v>
      </c>
      <c r="Z6" s="168">
        <v>18</v>
      </c>
      <c r="AA6" s="168">
        <v>19</v>
      </c>
      <c r="AB6" s="168">
        <v>20</v>
      </c>
      <c r="AC6" s="168">
        <v>21</v>
      </c>
      <c r="AD6" s="168">
        <v>22</v>
      </c>
      <c r="AE6" s="168">
        <v>23</v>
      </c>
      <c r="AF6" s="168">
        <v>24</v>
      </c>
      <c r="AG6" s="168">
        <v>25</v>
      </c>
      <c r="AH6" s="168">
        <v>26</v>
      </c>
      <c r="AI6" s="168">
        <v>27</v>
      </c>
      <c r="AJ6" s="168">
        <v>28</v>
      </c>
      <c r="AK6" s="168">
        <v>29</v>
      </c>
      <c r="AL6" s="168">
        <v>30</v>
      </c>
      <c r="AM6" s="168">
        <v>31</v>
      </c>
      <c r="AN6" s="168">
        <v>32</v>
      </c>
      <c r="AO6" s="168">
        <v>33</v>
      </c>
      <c r="AP6" s="168">
        <v>34</v>
      </c>
      <c r="AQ6" s="168">
        <v>35</v>
      </c>
      <c r="AR6" s="168">
        <v>36</v>
      </c>
      <c r="AS6" s="168">
        <v>37</v>
      </c>
      <c r="AT6" s="168">
        <v>38</v>
      </c>
      <c r="AU6" s="168">
        <v>39</v>
      </c>
      <c r="AV6" s="171">
        <v>40</v>
      </c>
    </row>
    <row r="7" spans="2:48" ht="18" customHeight="1" thickBot="1" x14ac:dyDescent="0.35">
      <c r="B7" s="110" t="s">
        <v>90</v>
      </c>
      <c r="C7" s="111" t="s">
        <v>91</v>
      </c>
      <c r="D7" s="196" t="s">
        <v>92</v>
      </c>
      <c r="E7" s="196"/>
      <c r="F7" s="111" t="s">
        <v>102</v>
      </c>
      <c r="G7" s="111" t="s">
        <v>93</v>
      </c>
      <c r="H7" s="111" t="s">
        <v>94</v>
      </c>
      <c r="I7" s="72" cm="1">
        <f t="array" ref="I7">SUM($F$8:$F$80*I8:I80)</f>
        <v>10450</v>
      </c>
      <c r="J7" s="69" cm="1">
        <f t="array" ref="J7">SUM($F$8:$F$80*J8:J80)</f>
        <v>13250</v>
      </c>
      <c r="K7" s="69" cm="1">
        <f t="array" ref="K7">SUM($F$8:$F$80*K8:K80)</f>
        <v>13750</v>
      </c>
      <c r="L7" s="69" cm="1">
        <f t="array" ref="L7">SUM($F$8:$F$80*L8:L80)</f>
        <v>3450</v>
      </c>
      <c r="M7" s="69" cm="1">
        <f t="array" ref="M7">SUM($F$8:$F$80*M8:M80)</f>
        <v>950</v>
      </c>
      <c r="N7" s="69" cm="1">
        <f t="array" ref="N7">SUM($F$8:$F$80*N8:N80)</f>
        <v>150</v>
      </c>
      <c r="O7" s="69" cm="1">
        <f t="array" ref="O7">SUM($F$8:$F$80*O8:O80)</f>
        <v>0</v>
      </c>
      <c r="P7" s="69" cm="1">
        <f t="array" ref="P7">SUM($F$8:$F$80*P8:P80)</f>
        <v>0</v>
      </c>
      <c r="Q7" s="69" cm="1">
        <f t="array" ref="Q7">SUM($F$8:$F$80*Q8:Q80)</f>
        <v>0</v>
      </c>
      <c r="R7" s="167" cm="1">
        <f t="array" ref="R7">SUM($F$8:$F$80*R8:R80)</f>
        <v>0</v>
      </c>
      <c r="S7" s="179" cm="1">
        <f t="array" ref="S7">SUM($F$8:$F$80*S8:S80)</f>
        <v>0</v>
      </c>
      <c r="T7" s="180" cm="1">
        <f t="array" ref="T7">SUM($F$8:$F$80*T8:T80)</f>
        <v>0</v>
      </c>
      <c r="U7" s="180" cm="1">
        <f t="array" ref="U7">SUM($F$8:$F$80*U8:U80)</f>
        <v>0</v>
      </c>
      <c r="V7" s="180" cm="1">
        <f t="array" ref="V7">SUM($F$8:$F$80*V8:V80)</f>
        <v>0</v>
      </c>
      <c r="W7" s="180" cm="1">
        <f t="array" ref="W7">SUM($F$8:$F$80*W8:W80)</f>
        <v>0</v>
      </c>
      <c r="X7" s="180" cm="1">
        <f t="array" ref="X7">SUM($F$8:$F$80*X8:X80)</f>
        <v>0</v>
      </c>
      <c r="Y7" s="180" cm="1">
        <f t="array" ref="Y7">SUM($F$8:$F$80*Y8:Y80)</f>
        <v>0</v>
      </c>
      <c r="Z7" s="180" cm="1">
        <f t="array" ref="Z7">SUM($F$8:$F$80*Z8:Z80)</f>
        <v>0</v>
      </c>
      <c r="AA7" s="180" cm="1">
        <f t="array" ref="AA7">SUM($F$8:$F$80*AA8:AA80)</f>
        <v>0</v>
      </c>
      <c r="AB7" s="180" cm="1">
        <f t="array" ref="AB7">SUM($F$8:$F$80*AB8:AB80)</f>
        <v>0</v>
      </c>
      <c r="AC7" s="180" cm="1">
        <f t="array" ref="AC7">SUM($F$8:$F$80*AC8:AC80)</f>
        <v>0</v>
      </c>
      <c r="AD7" s="180" cm="1">
        <f t="array" ref="AD7">SUM($F$8:$F$80*AD8:AD80)</f>
        <v>0</v>
      </c>
      <c r="AE7" s="180" cm="1">
        <f t="array" ref="AE7">SUM($F$8:$F$80*AE8:AE80)</f>
        <v>0</v>
      </c>
      <c r="AF7" s="180" cm="1">
        <f t="array" ref="AF7">SUM($F$8:$F$80*AF8:AF80)</f>
        <v>0</v>
      </c>
      <c r="AG7" s="180" cm="1">
        <f t="array" ref="AG7">SUM($F$8:$F$80*AG8:AG80)</f>
        <v>0</v>
      </c>
      <c r="AH7" s="180" cm="1">
        <f t="array" ref="AH7">SUM($F$8:$F$80*AH8:AH80)</f>
        <v>0</v>
      </c>
      <c r="AI7" s="180" cm="1">
        <f t="array" ref="AI7">SUM($F$8:$F$80*AI8:AI80)</f>
        <v>0</v>
      </c>
      <c r="AJ7" s="180" cm="1">
        <f t="array" ref="AJ7">SUM($F$8:$F$80*AJ8:AJ80)</f>
        <v>0</v>
      </c>
      <c r="AK7" s="180" cm="1">
        <f t="array" ref="AK7">SUM($F$8:$F$80*AK8:AK80)</f>
        <v>0</v>
      </c>
      <c r="AL7" s="180" cm="1">
        <f t="array" ref="AL7">SUM($F$8:$F$80*AL8:AL80)</f>
        <v>0</v>
      </c>
      <c r="AM7" s="180" cm="1">
        <f t="array" ref="AM7">SUM($F$8:$F$80*AM8:AM80)</f>
        <v>0</v>
      </c>
      <c r="AN7" s="180" cm="1">
        <f t="array" ref="AN7">SUM($F$8:$F$80*AN8:AN80)</f>
        <v>0</v>
      </c>
      <c r="AO7" s="180" cm="1">
        <f t="array" ref="AO7">SUM($F$8:$F$80*AO8:AO80)</f>
        <v>0</v>
      </c>
      <c r="AP7" s="180" cm="1">
        <f t="array" ref="AP7">SUM($F$8:$F$80*AP8:AP80)</f>
        <v>0</v>
      </c>
      <c r="AQ7" s="180" cm="1">
        <f t="array" ref="AQ7">SUM($F$8:$F$80*AQ8:AQ80)</f>
        <v>0</v>
      </c>
      <c r="AR7" s="180" cm="1">
        <f t="array" ref="AR7">SUM($F$8:$F$80*AR8:AR80)</f>
        <v>0</v>
      </c>
      <c r="AS7" s="180" cm="1">
        <f t="array" ref="AS7">SUM($F$8:$F$80*AS8:AS80)</f>
        <v>0</v>
      </c>
      <c r="AT7" s="180" cm="1">
        <f t="array" ref="AT7">SUM($F$8:$F$80*AT8:AT80)</f>
        <v>0</v>
      </c>
      <c r="AU7" s="180" cm="1">
        <f t="array" ref="AU7">SUM($F$8:$F$80*AU8:AU80)</f>
        <v>0</v>
      </c>
      <c r="AV7" s="181" cm="1">
        <f t="array" ref="AV7">SUM($F$8:$F$80*AV8:AV80)</f>
        <v>0</v>
      </c>
    </row>
    <row r="8" spans="2:48" ht="18" customHeight="1" thickBot="1" x14ac:dyDescent="0.35">
      <c r="B8" s="112" t="s">
        <v>95</v>
      </c>
      <c r="C8" s="49" t="s">
        <v>16</v>
      </c>
      <c r="D8" s="49"/>
      <c r="E8" s="97" t="s">
        <v>2</v>
      </c>
      <c r="F8" s="49">
        <v>200</v>
      </c>
      <c r="G8" s="49" t="s">
        <v>96</v>
      </c>
      <c r="H8" s="58">
        <v>1</v>
      </c>
      <c r="I8" s="70"/>
      <c r="J8" s="71">
        <v>2</v>
      </c>
      <c r="K8" s="71">
        <v>33</v>
      </c>
      <c r="L8" s="71"/>
      <c r="M8" s="71"/>
      <c r="N8" s="71"/>
      <c r="O8" s="71"/>
      <c r="P8" s="71"/>
      <c r="Q8" s="71"/>
      <c r="R8" s="152"/>
      <c r="S8" s="70"/>
      <c r="T8" s="71"/>
      <c r="U8" s="71"/>
      <c r="V8" s="71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1"/>
      <c r="AI8" s="71"/>
      <c r="AJ8" s="71"/>
      <c r="AK8" s="71"/>
      <c r="AL8" s="71"/>
      <c r="AM8" s="71"/>
      <c r="AN8" s="71"/>
      <c r="AO8" s="71"/>
      <c r="AP8" s="71"/>
      <c r="AQ8" s="71"/>
      <c r="AR8" s="71"/>
      <c r="AS8" s="71"/>
      <c r="AT8" s="71"/>
      <c r="AU8" s="71"/>
      <c r="AV8" s="147"/>
    </row>
    <row r="9" spans="2:48" ht="18" customHeight="1" thickBot="1" x14ac:dyDescent="0.35">
      <c r="B9" s="113" t="s">
        <v>104</v>
      </c>
      <c r="C9" s="50" t="s">
        <v>13</v>
      </c>
      <c r="D9" s="50"/>
      <c r="E9" s="98" t="s">
        <v>105</v>
      </c>
      <c r="F9" s="50">
        <v>100</v>
      </c>
      <c r="G9" s="50" t="s">
        <v>106</v>
      </c>
      <c r="H9" s="59"/>
      <c r="I9" s="70"/>
      <c r="J9" s="71"/>
      <c r="K9" s="71"/>
      <c r="L9" s="71">
        <v>10</v>
      </c>
      <c r="M9" s="71"/>
      <c r="N9" s="71"/>
      <c r="O9" s="71"/>
      <c r="P9" s="71"/>
      <c r="Q9" s="71"/>
      <c r="R9" s="152"/>
      <c r="S9" s="70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147"/>
    </row>
    <row r="10" spans="2:48" ht="18" customHeight="1" x14ac:dyDescent="0.3">
      <c r="B10" s="200" t="s">
        <v>97</v>
      </c>
      <c r="C10" s="52" t="s">
        <v>15</v>
      </c>
      <c r="D10" s="52"/>
      <c r="E10" s="99" t="s">
        <v>3</v>
      </c>
      <c r="F10" s="52">
        <v>70</v>
      </c>
      <c r="G10" s="51"/>
      <c r="H10" s="60">
        <v>100</v>
      </c>
      <c r="I10" s="86"/>
      <c r="J10" s="87"/>
      <c r="K10" s="87"/>
      <c r="L10" s="87"/>
      <c r="M10" s="87"/>
      <c r="N10" s="87"/>
      <c r="O10" s="87"/>
      <c r="P10" s="87"/>
      <c r="Q10" s="87"/>
      <c r="R10" s="153"/>
      <c r="S10" s="176"/>
      <c r="T10" s="177"/>
      <c r="U10" s="177"/>
      <c r="V10" s="177"/>
      <c r="W10" s="177"/>
      <c r="X10" s="177"/>
      <c r="Y10" s="177"/>
      <c r="Z10" s="177"/>
      <c r="AA10" s="177"/>
      <c r="AB10" s="177"/>
      <c r="AC10" s="177"/>
      <c r="AD10" s="177"/>
      <c r="AE10" s="177"/>
      <c r="AF10" s="177"/>
      <c r="AG10" s="177"/>
      <c r="AH10" s="177"/>
      <c r="AI10" s="177"/>
      <c r="AJ10" s="177"/>
      <c r="AK10" s="177"/>
      <c r="AL10" s="177"/>
      <c r="AM10" s="177"/>
      <c r="AN10" s="177"/>
      <c r="AO10" s="177"/>
      <c r="AP10" s="177"/>
      <c r="AQ10" s="177"/>
      <c r="AR10" s="177"/>
      <c r="AS10" s="177"/>
      <c r="AT10" s="177"/>
      <c r="AU10" s="177"/>
      <c r="AV10" s="178"/>
    </row>
    <row r="11" spans="2:48" ht="18" customHeight="1" x14ac:dyDescent="0.3">
      <c r="B11" s="200"/>
      <c r="C11" s="52" t="s">
        <v>15</v>
      </c>
      <c r="D11" s="52"/>
      <c r="E11" s="99" t="s">
        <v>4</v>
      </c>
      <c r="F11" s="52">
        <v>3500</v>
      </c>
      <c r="G11" s="51"/>
      <c r="H11" s="60">
        <v>1</v>
      </c>
      <c r="I11" s="88">
        <v>1</v>
      </c>
      <c r="J11" s="89">
        <v>1</v>
      </c>
      <c r="K11" s="89"/>
      <c r="L11" s="89"/>
      <c r="M11" s="89"/>
      <c r="N11" s="89"/>
      <c r="O11" s="89"/>
      <c r="P11" s="89"/>
      <c r="Q11" s="89"/>
      <c r="R11" s="154"/>
      <c r="S11" s="174"/>
      <c r="T11" s="165"/>
      <c r="U11" s="165"/>
      <c r="V11" s="165"/>
      <c r="W11" s="165"/>
      <c r="X11" s="165"/>
      <c r="Y11" s="165"/>
      <c r="Z11" s="165"/>
      <c r="AA11" s="165"/>
      <c r="AB11" s="165"/>
      <c r="AC11" s="165"/>
      <c r="AD11" s="165"/>
      <c r="AE11" s="165"/>
      <c r="AF11" s="165"/>
      <c r="AG11" s="165"/>
      <c r="AH11" s="165"/>
      <c r="AI11" s="165"/>
      <c r="AJ11" s="165"/>
      <c r="AK11" s="165"/>
      <c r="AL11" s="165"/>
      <c r="AM11" s="165"/>
      <c r="AN11" s="165"/>
      <c r="AO11" s="165"/>
      <c r="AP11" s="165"/>
      <c r="AQ11" s="165"/>
      <c r="AR11" s="165"/>
      <c r="AS11" s="165"/>
      <c r="AT11" s="165"/>
      <c r="AU11" s="165"/>
      <c r="AV11" s="175"/>
    </row>
    <row r="12" spans="2:48" ht="18" customHeight="1" x14ac:dyDescent="0.3">
      <c r="B12" s="200"/>
      <c r="C12" s="52" t="s">
        <v>16</v>
      </c>
      <c r="D12" s="52"/>
      <c r="E12" s="99" t="s">
        <v>5</v>
      </c>
      <c r="F12" s="52">
        <v>3500</v>
      </c>
      <c r="G12" s="51"/>
      <c r="H12" s="60">
        <v>1</v>
      </c>
      <c r="I12" s="88">
        <v>1</v>
      </c>
      <c r="J12" s="89">
        <v>1</v>
      </c>
      <c r="K12" s="89"/>
      <c r="L12" s="89"/>
      <c r="M12" s="89"/>
      <c r="N12" s="89"/>
      <c r="O12" s="89"/>
      <c r="P12" s="89"/>
      <c r="Q12" s="89"/>
      <c r="R12" s="154"/>
      <c r="S12" s="174"/>
      <c r="T12" s="165"/>
      <c r="U12" s="165"/>
      <c r="V12" s="165"/>
      <c r="W12" s="165"/>
      <c r="X12" s="165"/>
      <c r="Y12" s="165"/>
      <c r="Z12" s="165"/>
      <c r="AA12" s="165"/>
      <c r="AB12" s="165"/>
      <c r="AC12" s="165"/>
      <c r="AD12" s="165"/>
      <c r="AE12" s="165"/>
      <c r="AF12" s="165"/>
      <c r="AG12" s="165"/>
      <c r="AH12" s="165"/>
      <c r="AI12" s="165"/>
      <c r="AJ12" s="165"/>
      <c r="AK12" s="165"/>
      <c r="AL12" s="165"/>
      <c r="AM12" s="165"/>
      <c r="AN12" s="165"/>
      <c r="AO12" s="165"/>
      <c r="AP12" s="165"/>
      <c r="AQ12" s="165"/>
      <c r="AR12" s="165"/>
      <c r="AS12" s="165"/>
      <c r="AT12" s="165"/>
      <c r="AU12" s="165"/>
      <c r="AV12" s="175"/>
    </row>
    <row r="13" spans="2:48" ht="18" customHeight="1" x14ac:dyDescent="0.3">
      <c r="B13" s="200"/>
      <c r="C13" s="52" t="s">
        <v>15</v>
      </c>
      <c r="D13" s="52"/>
      <c r="E13" s="99" t="s">
        <v>6</v>
      </c>
      <c r="F13" s="52">
        <v>800</v>
      </c>
      <c r="G13" s="51"/>
      <c r="H13" s="60">
        <v>1</v>
      </c>
      <c r="I13" s="88">
        <v>1</v>
      </c>
      <c r="J13" s="89">
        <v>1</v>
      </c>
      <c r="K13" s="89">
        <v>1</v>
      </c>
      <c r="L13" s="89">
        <v>1</v>
      </c>
      <c r="M13" s="89">
        <v>1</v>
      </c>
      <c r="N13" s="89"/>
      <c r="O13" s="89"/>
      <c r="P13" s="89"/>
      <c r="Q13" s="89"/>
      <c r="R13" s="154"/>
      <c r="S13" s="174"/>
      <c r="T13" s="165"/>
      <c r="U13" s="165"/>
      <c r="V13" s="165"/>
      <c r="W13" s="165"/>
      <c r="X13" s="165"/>
      <c r="Y13" s="165"/>
      <c r="Z13" s="165"/>
      <c r="AA13" s="165"/>
      <c r="AB13" s="165"/>
      <c r="AC13" s="165"/>
      <c r="AD13" s="165"/>
      <c r="AE13" s="165"/>
      <c r="AF13" s="165"/>
      <c r="AG13" s="165"/>
      <c r="AH13" s="165"/>
      <c r="AI13" s="165"/>
      <c r="AJ13" s="165"/>
      <c r="AK13" s="165"/>
      <c r="AL13" s="165"/>
      <c r="AM13" s="165"/>
      <c r="AN13" s="165"/>
      <c r="AO13" s="165"/>
      <c r="AP13" s="165"/>
      <c r="AQ13" s="165"/>
      <c r="AR13" s="165"/>
      <c r="AS13" s="165"/>
      <c r="AT13" s="165"/>
      <c r="AU13" s="165"/>
      <c r="AV13" s="175"/>
    </row>
    <row r="14" spans="2:48" ht="18" customHeight="1" x14ac:dyDescent="0.3">
      <c r="B14" s="200"/>
      <c r="C14" s="52" t="s">
        <v>15</v>
      </c>
      <c r="D14" s="52"/>
      <c r="E14" s="99" t="s">
        <v>7</v>
      </c>
      <c r="F14" s="52">
        <v>10</v>
      </c>
      <c r="G14" s="51"/>
      <c r="H14" s="60">
        <v>1</v>
      </c>
      <c r="I14" s="88"/>
      <c r="J14" s="89"/>
      <c r="K14" s="89"/>
      <c r="L14" s="89"/>
      <c r="M14" s="89"/>
      <c r="N14" s="89"/>
      <c r="O14" s="89"/>
      <c r="P14" s="89"/>
      <c r="Q14" s="89"/>
      <c r="R14" s="154"/>
      <c r="S14" s="174"/>
      <c r="T14" s="165"/>
      <c r="U14" s="165"/>
      <c r="V14" s="165"/>
      <c r="W14" s="165"/>
      <c r="X14" s="165"/>
      <c r="Y14" s="165"/>
      <c r="Z14" s="165"/>
      <c r="AA14" s="165"/>
      <c r="AB14" s="165"/>
      <c r="AC14" s="165"/>
      <c r="AD14" s="165"/>
      <c r="AE14" s="165"/>
      <c r="AF14" s="165"/>
      <c r="AG14" s="165"/>
      <c r="AH14" s="165"/>
      <c r="AI14" s="165"/>
      <c r="AJ14" s="165"/>
      <c r="AK14" s="165"/>
      <c r="AL14" s="165"/>
      <c r="AM14" s="165"/>
      <c r="AN14" s="165"/>
      <c r="AO14" s="165"/>
      <c r="AP14" s="165"/>
      <c r="AQ14" s="165"/>
      <c r="AR14" s="165"/>
      <c r="AS14" s="165"/>
      <c r="AT14" s="165"/>
      <c r="AU14" s="165"/>
      <c r="AV14" s="175"/>
    </row>
    <row r="15" spans="2:48" ht="18" customHeight="1" x14ac:dyDescent="0.3">
      <c r="B15" s="200"/>
      <c r="C15" s="52" t="s">
        <v>15</v>
      </c>
      <c r="D15" s="52"/>
      <c r="E15" s="99" t="s">
        <v>8</v>
      </c>
      <c r="F15" s="52">
        <v>60</v>
      </c>
      <c r="G15" s="51" t="s">
        <v>96</v>
      </c>
      <c r="H15" s="60">
        <v>5</v>
      </c>
      <c r="I15" s="88"/>
      <c r="J15" s="89"/>
      <c r="K15" s="89"/>
      <c r="L15" s="89"/>
      <c r="M15" s="89"/>
      <c r="N15" s="89"/>
      <c r="O15" s="89"/>
      <c r="P15" s="89"/>
      <c r="Q15" s="89"/>
      <c r="R15" s="154"/>
      <c r="S15" s="174"/>
      <c r="T15" s="165"/>
      <c r="U15" s="165"/>
      <c r="V15" s="165"/>
      <c r="W15" s="165"/>
      <c r="X15" s="165"/>
      <c r="Y15" s="165"/>
      <c r="Z15" s="165"/>
      <c r="AA15" s="165"/>
      <c r="AB15" s="165"/>
      <c r="AC15" s="165"/>
      <c r="AD15" s="165"/>
      <c r="AE15" s="165"/>
      <c r="AF15" s="165"/>
      <c r="AG15" s="165"/>
      <c r="AH15" s="165"/>
      <c r="AI15" s="165"/>
      <c r="AJ15" s="165"/>
      <c r="AK15" s="165"/>
      <c r="AL15" s="165"/>
      <c r="AM15" s="165"/>
      <c r="AN15" s="165"/>
      <c r="AO15" s="165"/>
      <c r="AP15" s="165"/>
      <c r="AQ15" s="165"/>
      <c r="AR15" s="165"/>
      <c r="AS15" s="165"/>
      <c r="AT15" s="165"/>
      <c r="AU15" s="165"/>
      <c r="AV15" s="175"/>
    </row>
    <row r="16" spans="2:48" ht="18" customHeight="1" x14ac:dyDescent="0.3">
      <c r="B16" s="200"/>
      <c r="C16" s="52" t="s">
        <v>15</v>
      </c>
      <c r="D16" s="52"/>
      <c r="E16" s="99" t="s">
        <v>9</v>
      </c>
      <c r="F16" s="52">
        <v>10</v>
      </c>
      <c r="G16" s="51"/>
      <c r="H16" s="60">
        <v>1</v>
      </c>
      <c r="I16" s="88"/>
      <c r="J16" s="89"/>
      <c r="K16" s="89"/>
      <c r="L16" s="89"/>
      <c r="M16" s="89"/>
      <c r="N16" s="89"/>
      <c r="O16" s="89"/>
      <c r="P16" s="89"/>
      <c r="Q16" s="89"/>
      <c r="R16" s="154"/>
      <c r="S16" s="174"/>
      <c r="T16" s="165"/>
      <c r="U16" s="165"/>
      <c r="V16" s="165"/>
      <c r="W16" s="165"/>
      <c r="X16" s="165"/>
      <c r="Y16" s="165"/>
      <c r="Z16" s="165"/>
      <c r="AA16" s="165"/>
      <c r="AB16" s="165"/>
      <c r="AC16" s="165"/>
      <c r="AD16" s="165"/>
      <c r="AE16" s="165"/>
      <c r="AF16" s="165"/>
      <c r="AG16" s="165"/>
      <c r="AH16" s="165"/>
      <c r="AI16" s="165"/>
      <c r="AJ16" s="165"/>
      <c r="AK16" s="165"/>
      <c r="AL16" s="165"/>
      <c r="AM16" s="165"/>
      <c r="AN16" s="165"/>
      <c r="AO16" s="165"/>
      <c r="AP16" s="165"/>
      <c r="AQ16" s="165"/>
      <c r="AR16" s="165"/>
      <c r="AS16" s="165"/>
      <c r="AT16" s="165"/>
      <c r="AU16" s="165"/>
      <c r="AV16" s="175"/>
    </row>
    <row r="17" spans="2:48" ht="18" customHeight="1" x14ac:dyDescent="0.3">
      <c r="B17" s="200"/>
      <c r="C17" s="52" t="s">
        <v>15</v>
      </c>
      <c r="D17" s="52"/>
      <c r="E17" s="99" t="s">
        <v>10</v>
      </c>
      <c r="F17" s="52">
        <v>60</v>
      </c>
      <c r="G17" s="51" t="s">
        <v>96</v>
      </c>
      <c r="H17" s="60">
        <v>5</v>
      </c>
      <c r="I17" s="88"/>
      <c r="J17" s="89"/>
      <c r="K17" s="89"/>
      <c r="L17" s="89"/>
      <c r="M17" s="89"/>
      <c r="N17" s="89"/>
      <c r="O17" s="90"/>
      <c r="P17" s="89"/>
      <c r="Q17" s="89"/>
      <c r="R17" s="154"/>
      <c r="S17" s="174"/>
      <c r="T17" s="165"/>
      <c r="U17" s="165"/>
      <c r="V17" s="165"/>
      <c r="W17" s="165"/>
      <c r="X17" s="165"/>
      <c r="Y17" s="165"/>
      <c r="Z17" s="165"/>
      <c r="AA17" s="165"/>
      <c r="AB17" s="165"/>
      <c r="AC17" s="165"/>
      <c r="AD17" s="165"/>
      <c r="AE17" s="165"/>
      <c r="AF17" s="165"/>
      <c r="AG17" s="165"/>
      <c r="AH17" s="165"/>
      <c r="AI17" s="165"/>
      <c r="AJ17" s="165"/>
      <c r="AK17" s="165"/>
      <c r="AL17" s="165"/>
      <c r="AM17" s="165"/>
      <c r="AN17" s="165"/>
      <c r="AO17" s="165"/>
      <c r="AP17" s="165"/>
      <c r="AQ17" s="165"/>
      <c r="AR17" s="165"/>
      <c r="AS17" s="165"/>
      <c r="AT17" s="165"/>
      <c r="AU17" s="165"/>
      <c r="AV17" s="175"/>
    </row>
    <row r="18" spans="2:48" ht="18" customHeight="1" x14ac:dyDescent="0.3">
      <c r="B18" s="200"/>
      <c r="C18" s="52" t="s">
        <v>16</v>
      </c>
      <c r="D18" s="52"/>
      <c r="E18" s="99" t="s">
        <v>11</v>
      </c>
      <c r="F18" s="52">
        <v>500</v>
      </c>
      <c r="G18" s="51"/>
      <c r="H18" s="60">
        <v>1</v>
      </c>
      <c r="I18" s="88"/>
      <c r="J18" s="89"/>
      <c r="K18" s="89"/>
      <c r="L18" s="89"/>
      <c r="M18" s="89"/>
      <c r="N18" s="89"/>
      <c r="O18" s="89"/>
      <c r="P18" s="89"/>
      <c r="Q18" s="89"/>
      <c r="R18" s="154"/>
      <c r="S18" s="174"/>
      <c r="T18" s="165"/>
      <c r="U18" s="165"/>
      <c r="V18" s="165"/>
      <c r="W18" s="165"/>
      <c r="X18" s="165"/>
      <c r="Y18" s="165"/>
      <c r="Z18" s="165"/>
      <c r="AA18" s="165"/>
      <c r="AB18" s="165"/>
      <c r="AC18" s="165"/>
      <c r="AD18" s="165"/>
      <c r="AE18" s="165"/>
      <c r="AF18" s="165"/>
      <c r="AG18" s="165"/>
      <c r="AH18" s="165"/>
      <c r="AI18" s="165"/>
      <c r="AJ18" s="165"/>
      <c r="AK18" s="165"/>
      <c r="AL18" s="165"/>
      <c r="AM18" s="165"/>
      <c r="AN18" s="165"/>
      <c r="AO18" s="165"/>
      <c r="AP18" s="165"/>
      <c r="AQ18" s="165"/>
      <c r="AR18" s="165"/>
      <c r="AS18" s="165"/>
      <c r="AT18" s="165"/>
      <c r="AU18" s="165"/>
      <c r="AV18" s="175"/>
    </row>
    <row r="19" spans="2:48" ht="18" customHeight="1" thickBot="1" x14ac:dyDescent="0.35">
      <c r="B19" s="200"/>
      <c r="C19" s="52" t="s">
        <v>15</v>
      </c>
      <c r="D19" s="52"/>
      <c r="E19" s="99" t="s">
        <v>12</v>
      </c>
      <c r="F19" s="52">
        <v>100</v>
      </c>
      <c r="G19" s="51" t="s">
        <v>96</v>
      </c>
      <c r="H19" s="60">
        <v>5</v>
      </c>
      <c r="I19" s="91"/>
      <c r="J19" s="92"/>
      <c r="K19" s="92"/>
      <c r="L19" s="92"/>
      <c r="M19" s="92"/>
      <c r="N19" s="92"/>
      <c r="O19" s="92"/>
      <c r="P19" s="92"/>
      <c r="Q19" s="92"/>
      <c r="R19" s="155"/>
      <c r="S19" s="72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146"/>
    </row>
    <row r="20" spans="2:48" ht="18" customHeight="1" x14ac:dyDescent="0.3">
      <c r="B20" s="197" t="s">
        <v>98</v>
      </c>
      <c r="C20" s="45" t="s">
        <v>15</v>
      </c>
      <c r="D20" s="45"/>
      <c r="E20" s="100" t="s">
        <v>17</v>
      </c>
      <c r="F20" s="45">
        <v>30</v>
      </c>
      <c r="G20" s="54" t="s">
        <v>96</v>
      </c>
      <c r="H20" s="61">
        <v>3</v>
      </c>
      <c r="I20" s="74"/>
      <c r="J20" s="75"/>
      <c r="K20" s="75"/>
      <c r="L20" s="75"/>
      <c r="M20" s="75"/>
      <c r="N20" s="75"/>
      <c r="O20" s="75"/>
      <c r="P20" s="75"/>
      <c r="Q20" s="75"/>
      <c r="R20" s="156"/>
      <c r="S20" s="176"/>
      <c r="T20" s="177"/>
      <c r="U20" s="177"/>
      <c r="V20" s="177"/>
      <c r="W20" s="177"/>
      <c r="X20" s="177"/>
      <c r="Y20" s="177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8"/>
    </row>
    <row r="21" spans="2:48" ht="18" customHeight="1" x14ac:dyDescent="0.3">
      <c r="B21" s="198"/>
      <c r="C21" s="43" t="s">
        <v>15</v>
      </c>
      <c r="D21" s="43"/>
      <c r="E21" s="101" t="s">
        <v>18</v>
      </c>
      <c r="F21" s="43">
        <v>300</v>
      </c>
      <c r="G21" s="55"/>
      <c r="H21" s="62">
        <v>2</v>
      </c>
      <c r="I21" s="76">
        <v>1</v>
      </c>
      <c r="J21" s="77"/>
      <c r="K21" s="77"/>
      <c r="L21" s="77"/>
      <c r="M21" s="77"/>
      <c r="N21" s="77"/>
      <c r="O21" s="77"/>
      <c r="P21" s="77"/>
      <c r="Q21" s="77"/>
      <c r="R21" s="157"/>
      <c r="S21" s="174"/>
      <c r="T21" s="165"/>
      <c r="U21" s="165"/>
      <c r="V21" s="165"/>
      <c r="W21" s="165"/>
      <c r="X21" s="165"/>
      <c r="Y21" s="165"/>
      <c r="Z21" s="165"/>
      <c r="AA21" s="165"/>
      <c r="AB21" s="165"/>
      <c r="AC21" s="165"/>
      <c r="AD21" s="165"/>
      <c r="AE21" s="165"/>
      <c r="AF21" s="165"/>
      <c r="AG21" s="165"/>
      <c r="AH21" s="165"/>
      <c r="AI21" s="165"/>
      <c r="AJ21" s="165"/>
      <c r="AK21" s="165"/>
      <c r="AL21" s="165"/>
      <c r="AM21" s="165"/>
      <c r="AN21" s="165"/>
      <c r="AO21" s="165"/>
      <c r="AP21" s="165"/>
      <c r="AQ21" s="165"/>
      <c r="AR21" s="165"/>
      <c r="AS21" s="165"/>
      <c r="AT21" s="165"/>
      <c r="AU21" s="165"/>
      <c r="AV21" s="175"/>
    </row>
    <row r="22" spans="2:48" ht="18" customHeight="1" x14ac:dyDescent="0.3">
      <c r="B22" s="198"/>
      <c r="C22" s="43" t="s">
        <v>15</v>
      </c>
      <c r="D22" s="43"/>
      <c r="E22" s="101" t="s">
        <v>19</v>
      </c>
      <c r="F22" s="43">
        <v>60</v>
      </c>
      <c r="G22" s="55" t="s">
        <v>99</v>
      </c>
      <c r="H22" s="62">
        <v>1</v>
      </c>
      <c r="I22" s="76"/>
      <c r="J22" s="77"/>
      <c r="K22" s="77"/>
      <c r="L22" s="77"/>
      <c r="M22" s="77"/>
      <c r="N22" s="77"/>
      <c r="O22" s="77"/>
      <c r="P22" s="77"/>
      <c r="Q22" s="77"/>
      <c r="R22" s="157"/>
      <c r="S22" s="174"/>
      <c r="T22" s="165"/>
      <c r="U22" s="165"/>
      <c r="V22" s="165"/>
      <c r="W22" s="165"/>
      <c r="X22" s="165"/>
      <c r="Y22" s="165"/>
      <c r="Z22" s="165"/>
      <c r="AA22" s="165"/>
      <c r="AB22" s="165"/>
      <c r="AC22" s="165"/>
      <c r="AD22" s="165"/>
      <c r="AE22" s="165"/>
      <c r="AF22" s="165"/>
      <c r="AG22" s="165"/>
      <c r="AH22" s="165"/>
      <c r="AI22" s="165"/>
      <c r="AJ22" s="165"/>
      <c r="AK22" s="165"/>
      <c r="AL22" s="165"/>
      <c r="AM22" s="165"/>
      <c r="AN22" s="165"/>
      <c r="AO22" s="165"/>
      <c r="AP22" s="165"/>
      <c r="AQ22" s="165"/>
      <c r="AR22" s="165"/>
      <c r="AS22" s="165"/>
      <c r="AT22" s="165"/>
      <c r="AU22" s="165"/>
      <c r="AV22" s="175"/>
    </row>
    <row r="23" spans="2:48" ht="18" customHeight="1" x14ac:dyDescent="0.3">
      <c r="B23" s="198"/>
      <c r="C23" s="43" t="s">
        <v>15</v>
      </c>
      <c r="D23" s="43"/>
      <c r="E23" s="101" t="s">
        <v>20</v>
      </c>
      <c r="F23" s="43">
        <v>50</v>
      </c>
      <c r="G23" s="55" t="s">
        <v>100</v>
      </c>
      <c r="H23" s="62">
        <v>4</v>
      </c>
      <c r="I23" s="76">
        <v>4</v>
      </c>
      <c r="J23" s="77"/>
      <c r="K23" s="77"/>
      <c r="L23" s="77"/>
      <c r="M23" s="77"/>
      <c r="N23" s="77"/>
      <c r="O23" s="77"/>
      <c r="P23" s="77"/>
      <c r="Q23" s="77"/>
      <c r="R23" s="157"/>
      <c r="S23" s="174"/>
      <c r="T23" s="165"/>
      <c r="U23" s="165"/>
      <c r="V23" s="165"/>
      <c r="W23" s="165"/>
      <c r="X23" s="165"/>
      <c r="Y23" s="165"/>
      <c r="Z23" s="165"/>
      <c r="AA23" s="165"/>
      <c r="AB23" s="165"/>
      <c r="AC23" s="165"/>
      <c r="AD23" s="165"/>
      <c r="AE23" s="165"/>
      <c r="AF23" s="165"/>
      <c r="AG23" s="165"/>
      <c r="AH23" s="165"/>
      <c r="AI23" s="165"/>
      <c r="AJ23" s="165"/>
      <c r="AK23" s="165"/>
      <c r="AL23" s="165"/>
      <c r="AM23" s="165"/>
      <c r="AN23" s="165"/>
      <c r="AO23" s="165"/>
      <c r="AP23" s="165"/>
      <c r="AQ23" s="165"/>
      <c r="AR23" s="165"/>
      <c r="AS23" s="165"/>
      <c r="AT23" s="165"/>
      <c r="AU23" s="165"/>
      <c r="AV23" s="175"/>
    </row>
    <row r="24" spans="2:48" ht="18" customHeight="1" x14ac:dyDescent="0.3">
      <c r="B24" s="198"/>
      <c r="C24" s="43" t="s">
        <v>15</v>
      </c>
      <c r="D24" s="43"/>
      <c r="E24" s="101" t="s">
        <v>21</v>
      </c>
      <c r="F24" s="43">
        <v>50</v>
      </c>
      <c r="G24" s="55"/>
      <c r="H24" s="62">
        <v>1</v>
      </c>
      <c r="I24" s="76"/>
      <c r="J24" s="77"/>
      <c r="K24" s="77"/>
      <c r="L24" s="77"/>
      <c r="M24" s="77"/>
      <c r="N24" s="77"/>
      <c r="O24" s="77"/>
      <c r="P24" s="77"/>
      <c r="Q24" s="77"/>
      <c r="R24" s="157"/>
      <c r="S24" s="174"/>
      <c r="T24" s="165"/>
      <c r="U24" s="165"/>
      <c r="V24" s="165"/>
      <c r="W24" s="165"/>
      <c r="X24" s="165"/>
      <c r="Y24" s="165"/>
      <c r="Z24" s="165"/>
      <c r="AA24" s="165"/>
      <c r="AB24" s="165"/>
      <c r="AC24" s="165"/>
      <c r="AD24" s="165"/>
      <c r="AE24" s="165"/>
      <c r="AF24" s="165"/>
      <c r="AG24" s="165"/>
      <c r="AH24" s="165"/>
      <c r="AI24" s="165"/>
      <c r="AJ24" s="165"/>
      <c r="AK24" s="165"/>
      <c r="AL24" s="165"/>
      <c r="AM24" s="165"/>
      <c r="AN24" s="165"/>
      <c r="AO24" s="165"/>
      <c r="AP24" s="165"/>
      <c r="AQ24" s="165"/>
      <c r="AR24" s="165"/>
      <c r="AS24" s="165"/>
      <c r="AT24" s="165"/>
      <c r="AU24" s="165"/>
      <c r="AV24" s="175"/>
    </row>
    <row r="25" spans="2:48" ht="18" customHeight="1" x14ac:dyDescent="0.3">
      <c r="B25" s="198"/>
      <c r="C25" s="43" t="s">
        <v>15</v>
      </c>
      <c r="D25" s="43"/>
      <c r="E25" s="101" t="s">
        <v>22</v>
      </c>
      <c r="F25" s="43">
        <v>50</v>
      </c>
      <c r="G25" s="55"/>
      <c r="H25" s="62">
        <v>1</v>
      </c>
      <c r="I25" s="76"/>
      <c r="J25" s="77"/>
      <c r="K25" s="77"/>
      <c r="L25" s="77"/>
      <c r="M25" s="77"/>
      <c r="N25" s="77"/>
      <c r="O25" s="77"/>
      <c r="P25" s="77"/>
      <c r="Q25" s="77"/>
      <c r="R25" s="157"/>
      <c r="S25" s="174"/>
      <c r="T25" s="165"/>
      <c r="U25" s="165"/>
      <c r="V25" s="165"/>
      <c r="W25" s="165"/>
      <c r="X25" s="165"/>
      <c r="Y25" s="165"/>
      <c r="Z25" s="165"/>
      <c r="AA25" s="165"/>
      <c r="AB25" s="165"/>
      <c r="AC25" s="165"/>
      <c r="AD25" s="165"/>
      <c r="AE25" s="165"/>
      <c r="AF25" s="165"/>
      <c r="AG25" s="165"/>
      <c r="AH25" s="165"/>
      <c r="AI25" s="165"/>
      <c r="AJ25" s="165"/>
      <c r="AK25" s="165"/>
      <c r="AL25" s="165"/>
      <c r="AM25" s="165"/>
      <c r="AN25" s="165"/>
      <c r="AO25" s="165"/>
      <c r="AP25" s="165"/>
      <c r="AQ25" s="165"/>
      <c r="AR25" s="165"/>
      <c r="AS25" s="165"/>
      <c r="AT25" s="165"/>
      <c r="AU25" s="165"/>
      <c r="AV25" s="175"/>
    </row>
    <row r="26" spans="2:48" ht="18" customHeight="1" x14ac:dyDescent="0.3">
      <c r="B26" s="198"/>
      <c r="C26" s="43" t="s">
        <v>15</v>
      </c>
      <c r="D26" s="43"/>
      <c r="E26" s="101" t="s">
        <v>23</v>
      </c>
      <c r="F26" s="43">
        <v>20</v>
      </c>
      <c r="G26" s="55" t="s">
        <v>96</v>
      </c>
      <c r="H26" s="62">
        <v>1</v>
      </c>
      <c r="I26" s="76"/>
      <c r="J26" s="77"/>
      <c r="K26" s="77"/>
      <c r="L26" s="77"/>
      <c r="M26" s="77"/>
      <c r="N26" s="77"/>
      <c r="O26" s="77"/>
      <c r="P26" s="77"/>
      <c r="Q26" s="77"/>
      <c r="R26" s="157"/>
      <c r="S26" s="174"/>
      <c r="T26" s="165"/>
      <c r="U26" s="165"/>
      <c r="V26" s="165"/>
      <c r="W26" s="165"/>
      <c r="X26" s="165"/>
      <c r="Y26" s="165"/>
      <c r="Z26" s="165"/>
      <c r="AA26" s="165"/>
      <c r="AB26" s="165"/>
      <c r="AC26" s="165"/>
      <c r="AD26" s="165"/>
      <c r="AE26" s="165"/>
      <c r="AF26" s="165"/>
      <c r="AG26" s="165"/>
      <c r="AH26" s="165"/>
      <c r="AI26" s="165"/>
      <c r="AJ26" s="165"/>
      <c r="AK26" s="165"/>
      <c r="AL26" s="165"/>
      <c r="AM26" s="165"/>
      <c r="AN26" s="165"/>
      <c r="AO26" s="165"/>
      <c r="AP26" s="165"/>
      <c r="AQ26" s="165"/>
      <c r="AR26" s="165"/>
      <c r="AS26" s="165"/>
      <c r="AT26" s="165"/>
      <c r="AU26" s="165"/>
      <c r="AV26" s="175"/>
    </row>
    <row r="27" spans="2:48" ht="18" customHeight="1" x14ac:dyDescent="0.3">
      <c r="B27" s="198"/>
      <c r="C27" s="43" t="s">
        <v>15</v>
      </c>
      <c r="D27" s="43"/>
      <c r="E27" s="101" t="s">
        <v>24</v>
      </c>
      <c r="F27" s="43">
        <v>15</v>
      </c>
      <c r="G27" s="55" t="s">
        <v>96</v>
      </c>
      <c r="H27" s="62">
        <v>1</v>
      </c>
      <c r="I27" s="76"/>
      <c r="J27" s="77"/>
      <c r="K27" s="77"/>
      <c r="L27" s="77"/>
      <c r="M27" s="77"/>
      <c r="N27" s="77"/>
      <c r="O27" s="77"/>
      <c r="P27" s="77"/>
      <c r="Q27" s="77"/>
      <c r="R27" s="157"/>
      <c r="S27" s="174"/>
      <c r="T27" s="165"/>
      <c r="U27" s="165"/>
      <c r="V27" s="165"/>
      <c r="W27" s="165"/>
      <c r="X27" s="165"/>
      <c r="Y27" s="165"/>
      <c r="Z27" s="165"/>
      <c r="AA27" s="165"/>
      <c r="AB27" s="165"/>
      <c r="AC27" s="165"/>
      <c r="AD27" s="165"/>
      <c r="AE27" s="165"/>
      <c r="AF27" s="165"/>
      <c r="AG27" s="165"/>
      <c r="AH27" s="165"/>
      <c r="AI27" s="165"/>
      <c r="AJ27" s="165"/>
      <c r="AK27" s="165"/>
      <c r="AL27" s="165"/>
      <c r="AM27" s="165"/>
      <c r="AN27" s="165"/>
      <c r="AO27" s="165"/>
      <c r="AP27" s="165"/>
      <c r="AQ27" s="165"/>
      <c r="AR27" s="165"/>
      <c r="AS27" s="165"/>
      <c r="AT27" s="165"/>
      <c r="AU27" s="165"/>
      <c r="AV27" s="175"/>
    </row>
    <row r="28" spans="2:48" ht="18" customHeight="1" x14ac:dyDescent="0.3">
      <c r="B28" s="198"/>
      <c r="C28" s="43" t="s">
        <v>15</v>
      </c>
      <c r="D28" s="43"/>
      <c r="E28" s="101" t="s">
        <v>25</v>
      </c>
      <c r="F28" s="43">
        <v>5</v>
      </c>
      <c r="G28" s="55"/>
      <c r="H28" s="62"/>
      <c r="I28" s="76"/>
      <c r="J28" s="77"/>
      <c r="K28" s="77"/>
      <c r="L28" s="77"/>
      <c r="M28" s="77"/>
      <c r="N28" s="77"/>
      <c r="O28" s="77"/>
      <c r="P28" s="77"/>
      <c r="Q28" s="77"/>
      <c r="R28" s="157"/>
      <c r="S28" s="174"/>
      <c r="T28" s="165"/>
      <c r="U28" s="165"/>
      <c r="V28" s="165"/>
      <c r="W28" s="165"/>
      <c r="X28" s="165"/>
      <c r="Y28" s="165"/>
      <c r="Z28" s="165"/>
      <c r="AA28" s="165"/>
      <c r="AB28" s="165"/>
      <c r="AC28" s="165"/>
      <c r="AD28" s="165"/>
      <c r="AE28" s="165"/>
      <c r="AF28" s="165"/>
      <c r="AG28" s="165"/>
      <c r="AH28" s="165"/>
      <c r="AI28" s="165"/>
      <c r="AJ28" s="165"/>
      <c r="AK28" s="165"/>
      <c r="AL28" s="165"/>
      <c r="AM28" s="165"/>
      <c r="AN28" s="165"/>
      <c r="AO28" s="165"/>
      <c r="AP28" s="165"/>
      <c r="AQ28" s="165"/>
      <c r="AR28" s="165"/>
      <c r="AS28" s="165"/>
      <c r="AT28" s="165"/>
      <c r="AU28" s="165"/>
      <c r="AV28" s="175"/>
    </row>
    <row r="29" spans="2:48" ht="18" customHeight="1" x14ac:dyDescent="0.3">
      <c r="B29" s="198"/>
      <c r="C29" s="43" t="s">
        <v>15</v>
      </c>
      <c r="D29" s="43"/>
      <c r="E29" s="101" t="s">
        <v>26</v>
      </c>
      <c r="F29" s="43">
        <v>10</v>
      </c>
      <c r="G29" s="55"/>
      <c r="H29" s="62"/>
      <c r="I29" s="76"/>
      <c r="J29" s="77"/>
      <c r="K29" s="77">
        <v>5</v>
      </c>
      <c r="L29" s="77">
        <v>5</v>
      </c>
      <c r="M29" s="77">
        <v>5</v>
      </c>
      <c r="N29" s="77">
        <v>5</v>
      </c>
      <c r="O29" s="77"/>
      <c r="P29" s="77"/>
      <c r="Q29" s="77"/>
      <c r="R29" s="157"/>
      <c r="S29" s="174"/>
      <c r="T29" s="165"/>
      <c r="U29" s="165"/>
      <c r="V29" s="165"/>
      <c r="W29" s="165"/>
      <c r="X29" s="165"/>
      <c r="Y29" s="165"/>
      <c r="Z29" s="165"/>
      <c r="AA29" s="165"/>
      <c r="AB29" s="165"/>
      <c r="AC29" s="165"/>
      <c r="AD29" s="165"/>
      <c r="AE29" s="165"/>
      <c r="AF29" s="165"/>
      <c r="AG29" s="165"/>
      <c r="AH29" s="165"/>
      <c r="AI29" s="165"/>
      <c r="AJ29" s="165"/>
      <c r="AK29" s="165"/>
      <c r="AL29" s="165"/>
      <c r="AM29" s="165"/>
      <c r="AN29" s="165"/>
      <c r="AO29" s="165"/>
      <c r="AP29" s="165"/>
      <c r="AQ29" s="165"/>
      <c r="AR29" s="165"/>
      <c r="AS29" s="165"/>
      <c r="AT29" s="165"/>
      <c r="AU29" s="165"/>
      <c r="AV29" s="175"/>
    </row>
    <row r="30" spans="2:48" ht="18" customHeight="1" x14ac:dyDescent="0.3">
      <c r="B30" s="198"/>
      <c r="C30" s="43" t="s">
        <v>15</v>
      </c>
      <c r="D30" s="43"/>
      <c r="E30" s="101" t="s">
        <v>27</v>
      </c>
      <c r="F30" s="43">
        <v>20</v>
      </c>
      <c r="G30" s="55"/>
      <c r="H30" s="62"/>
      <c r="I30" s="76"/>
      <c r="J30" s="77"/>
      <c r="K30" s="77">
        <v>5</v>
      </c>
      <c r="L30" s="77">
        <v>5</v>
      </c>
      <c r="M30" s="77">
        <v>5</v>
      </c>
      <c r="N30" s="77">
        <v>5</v>
      </c>
      <c r="O30" s="77"/>
      <c r="P30" s="77"/>
      <c r="Q30" s="77"/>
      <c r="R30" s="157"/>
      <c r="S30" s="174"/>
      <c r="T30" s="165"/>
      <c r="U30" s="165"/>
      <c r="V30" s="165"/>
      <c r="W30" s="165"/>
      <c r="X30" s="165"/>
      <c r="Y30" s="165"/>
      <c r="Z30" s="165"/>
      <c r="AA30" s="165"/>
      <c r="AB30" s="165"/>
      <c r="AC30" s="165"/>
      <c r="AD30" s="165"/>
      <c r="AE30" s="165"/>
      <c r="AF30" s="165"/>
      <c r="AG30" s="165"/>
      <c r="AH30" s="165"/>
      <c r="AI30" s="165"/>
      <c r="AJ30" s="165"/>
      <c r="AK30" s="165"/>
      <c r="AL30" s="165"/>
      <c r="AM30" s="165"/>
      <c r="AN30" s="165"/>
      <c r="AO30" s="165"/>
      <c r="AP30" s="165"/>
      <c r="AQ30" s="165"/>
      <c r="AR30" s="165"/>
      <c r="AS30" s="165"/>
      <c r="AT30" s="165"/>
      <c r="AU30" s="165"/>
      <c r="AV30" s="175"/>
    </row>
    <row r="31" spans="2:48" ht="18" customHeight="1" x14ac:dyDescent="0.3">
      <c r="B31" s="198"/>
      <c r="C31" s="43" t="s">
        <v>16</v>
      </c>
      <c r="D31" s="43"/>
      <c r="E31" s="101" t="s">
        <v>28</v>
      </c>
      <c r="F31" s="43">
        <v>500</v>
      </c>
      <c r="G31" s="55"/>
      <c r="H31" s="62">
        <v>1</v>
      </c>
      <c r="I31" s="76"/>
      <c r="J31" s="77"/>
      <c r="K31" s="77"/>
      <c r="L31" s="77"/>
      <c r="M31" s="77"/>
      <c r="N31" s="77"/>
      <c r="O31" s="77"/>
      <c r="P31" s="77"/>
      <c r="Q31" s="77"/>
      <c r="R31" s="157"/>
      <c r="S31" s="174"/>
      <c r="T31" s="165"/>
      <c r="U31" s="165"/>
      <c r="V31" s="165"/>
      <c r="W31" s="165"/>
      <c r="X31" s="165"/>
      <c r="Y31" s="165"/>
      <c r="Z31" s="165"/>
      <c r="AA31" s="165"/>
      <c r="AB31" s="165"/>
      <c r="AC31" s="165"/>
      <c r="AD31" s="165"/>
      <c r="AE31" s="165"/>
      <c r="AF31" s="165"/>
      <c r="AG31" s="165"/>
      <c r="AH31" s="165"/>
      <c r="AI31" s="165"/>
      <c r="AJ31" s="165"/>
      <c r="AK31" s="165"/>
      <c r="AL31" s="165"/>
      <c r="AM31" s="165"/>
      <c r="AN31" s="165"/>
      <c r="AO31" s="165"/>
      <c r="AP31" s="165"/>
      <c r="AQ31" s="165"/>
      <c r="AR31" s="165"/>
      <c r="AS31" s="165"/>
      <c r="AT31" s="165"/>
      <c r="AU31" s="165"/>
      <c r="AV31" s="175"/>
    </row>
    <row r="32" spans="2:48" ht="18" customHeight="1" x14ac:dyDescent="0.3">
      <c r="B32" s="198"/>
      <c r="C32" s="43" t="s">
        <v>16</v>
      </c>
      <c r="D32" s="43"/>
      <c r="E32" s="101" t="s">
        <v>29</v>
      </c>
      <c r="F32" s="43">
        <v>20</v>
      </c>
      <c r="G32" s="55" t="s">
        <v>99</v>
      </c>
      <c r="H32" s="62">
        <v>5</v>
      </c>
      <c r="I32" s="76"/>
      <c r="J32" s="77"/>
      <c r="K32" s="77"/>
      <c r="L32" s="77"/>
      <c r="M32" s="77"/>
      <c r="N32" s="77"/>
      <c r="O32" s="77"/>
      <c r="P32" s="77"/>
      <c r="Q32" s="77"/>
      <c r="R32" s="157"/>
      <c r="S32" s="174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65"/>
      <c r="AI32" s="165"/>
      <c r="AJ32" s="165"/>
      <c r="AK32" s="165"/>
      <c r="AL32" s="165"/>
      <c r="AM32" s="165"/>
      <c r="AN32" s="165"/>
      <c r="AO32" s="165"/>
      <c r="AP32" s="165"/>
      <c r="AQ32" s="165"/>
      <c r="AR32" s="165"/>
      <c r="AS32" s="165"/>
      <c r="AT32" s="165"/>
      <c r="AU32" s="165"/>
      <c r="AV32" s="175"/>
    </row>
    <row r="33" spans="2:48" ht="18" customHeight="1" x14ac:dyDescent="0.3">
      <c r="B33" s="198"/>
      <c r="C33" s="43" t="s">
        <v>15</v>
      </c>
      <c r="D33" s="43"/>
      <c r="E33" s="101" t="s">
        <v>30</v>
      </c>
      <c r="F33" s="43">
        <v>10</v>
      </c>
      <c r="G33" s="55" t="s">
        <v>96</v>
      </c>
      <c r="H33" s="62">
        <v>1</v>
      </c>
      <c r="I33" s="76"/>
      <c r="J33" s="77"/>
      <c r="K33" s="77"/>
      <c r="L33" s="77"/>
      <c r="M33" s="77"/>
      <c r="N33" s="77"/>
      <c r="O33" s="77"/>
      <c r="P33" s="77"/>
      <c r="Q33" s="77"/>
      <c r="R33" s="157"/>
      <c r="S33" s="174"/>
      <c r="T33" s="165"/>
      <c r="U33" s="165"/>
      <c r="V33" s="165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  <c r="AG33" s="165"/>
      <c r="AH33" s="165"/>
      <c r="AI33" s="165"/>
      <c r="AJ33" s="165"/>
      <c r="AK33" s="165"/>
      <c r="AL33" s="165"/>
      <c r="AM33" s="165"/>
      <c r="AN33" s="165"/>
      <c r="AO33" s="165"/>
      <c r="AP33" s="165"/>
      <c r="AQ33" s="165"/>
      <c r="AR33" s="165"/>
      <c r="AS33" s="165"/>
      <c r="AT33" s="165"/>
      <c r="AU33" s="165"/>
      <c r="AV33" s="175"/>
    </row>
    <row r="34" spans="2:48" ht="18" customHeight="1" x14ac:dyDescent="0.3">
      <c r="B34" s="198"/>
      <c r="C34" s="43" t="s">
        <v>15</v>
      </c>
      <c r="D34" s="43"/>
      <c r="E34" s="101" t="s">
        <v>31</v>
      </c>
      <c r="F34" s="43">
        <v>200</v>
      </c>
      <c r="G34" s="43"/>
      <c r="H34" s="62">
        <v>1</v>
      </c>
      <c r="I34" s="76"/>
      <c r="J34" s="77"/>
      <c r="K34" s="77"/>
      <c r="L34" s="77"/>
      <c r="M34" s="77"/>
      <c r="N34" s="77"/>
      <c r="O34" s="77"/>
      <c r="P34" s="77"/>
      <c r="Q34" s="77"/>
      <c r="R34" s="157"/>
      <c r="S34" s="174"/>
      <c r="T34" s="165"/>
      <c r="U34" s="165"/>
      <c r="V34" s="165"/>
      <c r="W34" s="165"/>
      <c r="X34" s="165"/>
      <c r="Y34" s="165"/>
      <c r="Z34" s="165"/>
      <c r="AA34" s="165"/>
      <c r="AB34" s="165"/>
      <c r="AC34" s="165"/>
      <c r="AD34" s="165"/>
      <c r="AE34" s="165"/>
      <c r="AF34" s="165"/>
      <c r="AG34" s="165"/>
      <c r="AH34" s="165"/>
      <c r="AI34" s="165"/>
      <c r="AJ34" s="165"/>
      <c r="AK34" s="165"/>
      <c r="AL34" s="165"/>
      <c r="AM34" s="165"/>
      <c r="AN34" s="165"/>
      <c r="AO34" s="165"/>
      <c r="AP34" s="165"/>
      <c r="AQ34" s="165"/>
      <c r="AR34" s="165"/>
      <c r="AS34" s="165"/>
      <c r="AT34" s="165"/>
      <c r="AU34" s="165"/>
      <c r="AV34" s="175"/>
    </row>
    <row r="35" spans="2:48" ht="18" customHeight="1" x14ac:dyDescent="0.3">
      <c r="B35" s="198"/>
      <c r="C35" s="43" t="s">
        <v>15</v>
      </c>
      <c r="D35" s="43"/>
      <c r="E35" s="101" t="s">
        <v>32</v>
      </c>
      <c r="F35" s="43">
        <v>50</v>
      </c>
      <c r="G35" s="43"/>
      <c r="H35" s="62">
        <v>10</v>
      </c>
      <c r="I35" s="76"/>
      <c r="J35" s="77"/>
      <c r="K35" s="77"/>
      <c r="L35" s="77"/>
      <c r="M35" s="77"/>
      <c r="N35" s="77"/>
      <c r="O35" s="77"/>
      <c r="P35" s="77"/>
      <c r="Q35" s="77"/>
      <c r="R35" s="157"/>
      <c r="S35" s="174"/>
      <c r="T35" s="165"/>
      <c r="U35" s="165"/>
      <c r="V35" s="165"/>
      <c r="W35" s="165"/>
      <c r="X35" s="165"/>
      <c r="Y35" s="165"/>
      <c r="Z35" s="165"/>
      <c r="AA35" s="165"/>
      <c r="AB35" s="165"/>
      <c r="AC35" s="165"/>
      <c r="AD35" s="165"/>
      <c r="AE35" s="165"/>
      <c r="AF35" s="165"/>
      <c r="AG35" s="165"/>
      <c r="AH35" s="165"/>
      <c r="AI35" s="165"/>
      <c r="AJ35" s="165"/>
      <c r="AK35" s="165"/>
      <c r="AL35" s="165"/>
      <c r="AM35" s="165"/>
      <c r="AN35" s="165"/>
      <c r="AO35" s="165"/>
      <c r="AP35" s="165"/>
      <c r="AQ35" s="165"/>
      <c r="AR35" s="165"/>
      <c r="AS35" s="165"/>
      <c r="AT35" s="165"/>
      <c r="AU35" s="165"/>
      <c r="AV35" s="175"/>
    </row>
    <row r="36" spans="2:48" ht="18" customHeight="1" x14ac:dyDescent="0.3">
      <c r="B36" s="198"/>
      <c r="C36" s="43" t="s">
        <v>15</v>
      </c>
      <c r="D36" s="43"/>
      <c r="E36" s="101" t="s">
        <v>33</v>
      </c>
      <c r="F36" s="43">
        <v>70</v>
      </c>
      <c r="G36" s="43"/>
      <c r="H36" s="62">
        <v>10</v>
      </c>
      <c r="I36" s="76"/>
      <c r="J36" s="77"/>
      <c r="K36" s="77"/>
      <c r="L36" s="77"/>
      <c r="M36" s="77"/>
      <c r="N36" s="77"/>
      <c r="O36" s="77"/>
      <c r="P36" s="77"/>
      <c r="Q36" s="77"/>
      <c r="R36" s="157"/>
      <c r="S36" s="174"/>
      <c r="T36" s="165"/>
      <c r="U36" s="165"/>
      <c r="V36" s="165"/>
      <c r="W36" s="165"/>
      <c r="X36" s="165"/>
      <c r="Y36" s="165"/>
      <c r="Z36" s="165"/>
      <c r="AA36" s="165"/>
      <c r="AB36" s="165"/>
      <c r="AC36" s="165"/>
      <c r="AD36" s="165"/>
      <c r="AE36" s="165"/>
      <c r="AF36" s="165"/>
      <c r="AG36" s="165"/>
      <c r="AH36" s="165"/>
      <c r="AI36" s="165"/>
      <c r="AJ36" s="165"/>
      <c r="AK36" s="165"/>
      <c r="AL36" s="165"/>
      <c r="AM36" s="165"/>
      <c r="AN36" s="165"/>
      <c r="AO36" s="165"/>
      <c r="AP36" s="165"/>
      <c r="AQ36" s="165"/>
      <c r="AR36" s="165"/>
      <c r="AS36" s="165"/>
      <c r="AT36" s="165"/>
      <c r="AU36" s="165"/>
      <c r="AV36" s="175"/>
    </row>
    <row r="37" spans="2:48" ht="18" customHeight="1" x14ac:dyDescent="0.3">
      <c r="B37" s="198"/>
      <c r="C37" s="43" t="s">
        <v>15</v>
      </c>
      <c r="D37" s="43"/>
      <c r="E37" s="101" t="s">
        <v>34</v>
      </c>
      <c r="F37" s="43">
        <v>160</v>
      </c>
      <c r="G37" s="43"/>
      <c r="H37" s="62">
        <v>5</v>
      </c>
      <c r="I37" s="76">
        <v>5</v>
      </c>
      <c r="J37" s="77"/>
      <c r="K37" s="77"/>
      <c r="L37" s="77"/>
      <c r="M37" s="77"/>
      <c r="N37" s="77"/>
      <c r="O37" s="77"/>
      <c r="P37" s="77"/>
      <c r="Q37" s="77"/>
      <c r="R37" s="157"/>
      <c r="S37" s="174"/>
      <c r="T37" s="165"/>
      <c r="U37" s="165"/>
      <c r="V37" s="165"/>
      <c r="W37" s="165"/>
      <c r="X37" s="165"/>
      <c r="Y37" s="165"/>
      <c r="Z37" s="165"/>
      <c r="AA37" s="165"/>
      <c r="AB37" s="165"/>
      <c r="AC37" s="165"/>
      <c r="AD37" s="165"/>
      <c r="AE37" s="165"/>
      <c r="AF37" s="165"/>
      <c r="AG37" s="165"/>
      <c r="AH37" s="165"/>
      <c r="AI37" s="165"/>
      <c r="AJ37" s="165"/>
      <c r="AK37" s="165"/>
      <c r="AL37" s="165"/>
      <c r="AM37" s="165"/>
      <c r="AN37" s="165"/>
      <c r="AO37" s="165"/>
      <c r="AP37" s="165"/>
      <c r="AQ37" s="165"/>
      <c r="AR37" s="165"/>
      <c r="AS37" s="165"/>
      <c r="AT37" s="165"/>
      <c r="AU37" s="165"/>
      <c r="AV37" s="175"/>
    </row>
    <row r="38" spans="2:48" ht="18" customHeight="1" x14ac:dyDescent="0.3">
      <c r="B38" s="198"/>
      <c r="C38" s="43" t="s">
        <v>15</v>
      </c>
      <c r="D38" s="43"/>
      <c r="E38" s="101" t="s">
        <v>35</v>
      </c>
      <c r="F38" s="43">
        <v>220</v>
      </c>
      <c r="G38" s="43"/>
      <c r="H38" s="62">
        <v>5</v>
      </c>
      <c r="I38" s="76"/>
      <c r="J38" s="77"/>
      <c r="K38" s="77"/>
      <c r="L38" s="77"/>
      <c r="M38" s="77"/>
      <c r="N38" s="77"/>
      <c r="O38" s="77"/>
      <c r="P38" s="77"/>
      <c r="Q38" s="77"/>
      <c r="R38" s="157"/>
      <c r="S38" s="174"/>
      <c r="T38" s="165"/>
      <c r="U38" s="165"/>
      <c r="V38" s="165"/>
      <c r="W38" s="165"/>
      <c r="X38" s="165"/>
      <c r="Y38" s="165"/>
      <c r="Z38" s="165"/>
      <c r="AA38" s="165"/>
      <c r="AB38" s="165"/>
      <c r="AC38" s="165"/>
      <c r="AD38" s="165"/>
      <c r="AE38" s="165"/>
      <c r="AF38" s="165"/>
      <c r="AG38" s="165"/>
      <c r="AH38" s="165"/>
      <c r="AI38" s="165"/>
      <c r="AJ38" s="165"/>
      <c r="AK38" s="165"/>
      <c r="AL38" s="165"/>
      <c r="AM38" s="165"/>
      <c r="AN38" s="165"/>
      <c r="AO38" s="165"/>
      <c r="AP38" s="165"/>
      <c r="AQ38" s="165"/>
      <c r="AR38" s="165"/>
      <c r="AS38" s="165"/>
      <c r="AT38" s="165"/>
      <c r="AU38" s="165"/>
      <c r="AV38" s="175"/>
    </row>
    <row r="39" spans="2:48" ht="18" customHeight="1" x14ac:dyDescent="0.3">
      <c r="B39" s="198"/>
      <c r="C39" s="43" t="s">
        <v>15</v>
      </c>
      <c r="D39" s="43"/>
      <c r="E39" s="101" t="s">
        <v>36</v>
      </c>
      <c r="F39" s="43">
        <v>350</v>
      </c>
      <c r="G39" s="43"/>
      <c r="H39" s="62">
        <v>1</v>
      </c>
      <c r="I39" s="76">
        <v>1</v>
      </c>
      <c r="J39" s="77"/>
      <c r="K39" s="77"/>
      <c r="L39" s="77"/>
      <c r="M39" s="77"/>
      <c r="N39" s="77"/>
      <c r="O39" s="77"/>
      <c r="P39" s="77"/>
      <c r="Q39" s="77"/>
      <c r="R39" s="157"/>
      <c r="S39" s="174"/>
      <c r="T39" s="165"/>
      <c r="U39" s="165"/>
      <c r="V39" s="165"/>
      <c r="W39" s="165"/>
      <c r="X39" s="165"/>
      <c r="Y39" s="165"/>
      <c r="Z39" s="165"/>
      <c r="AA39" s="165"/>
      <c r="AB39" s="165"/>
      <c r="AC39" s="165"/>
      <c r="AD39" s="165"/>
      <c r="AE39" s="165"/>
      <c r="AF39" s="165"/>
      <c r="AG39" s="165"/>
      <c r="AH39" s="165"/>
      <c r="AI39" s="165"/>
      <c r="AJ39" s="165"/>
      <c r="AK39" s="165"/>
      <c r="AL39" s="165"/>
      <c r="AM39" s="165"/>
      <c r="AN39" s="165"/>
      <c r="AO39" s="165"/>
      <c r="AP39" s="165"/>
      <c r="AQ39" s="165"/>
      <c r="AR39" s="165"/>
      <c r="AS39" s="165"/>
      <c r="AT39" s="165"/>
      <c r="AU39" s="165"/>
      <c r="AV39" s="175"/>
    </row>
    <row r="40" spans="2:48" ht="18" customHeight="1" x14ac:dyDescent="0.3">
      <c r="B40" s="198"/>
      <c r="C40" s="43" t="s">
        <v>15</v>
      </c>
      <c r="D40" s="43"/>
      <c r="E40" s="101" t="s">
        <v>37</v>
      </c>
      <c r="F40" s="43">
        <v>500</v>
      </c>
      <c r="G40" s="43"/>
      <c r="H40" s="62">
        <v>1</v>
      </c>
      <c r="I40" s="76"/>
      <c r="J40" s="77"/>
      <c r="K40" s="77"/>
      <c r="L40" s="77"/>
      <c r="M40" s="77"/>
      <c r="N40" s="77"/>
      <c r="O40" s="77"/>
      <c r="P40" s="77"/>
      <c r="Q40" s="77"/>
      <c r="R40" s="157"/>
      <c r="S40" s="174"/>
      <c r="T40" s="165"/>
      <c r="U40" s="165"/>
      <c r="V40" s="165"/>
      <c r="W40" s="165"/>
      <c r="X40" s="165"/>
      <c r="Y40" s="165"/>
      <c r="Z40" s="165"/>
      <c r="AA40" s="165"/>
      <c r="AB40" s="165"/>
      <c r="AC40" s="165"/>
      <c r="AD40" s="165"/>
      <c r="AE40" s="165"/>
      <c r="AF40" s="165"/>
      <c r="AG40" s="165"/>
      <c r="AH40" s="165"/>
      <c r="AI40" s="165"/>
      <c r="AJ40" s="165"/>
      <c r="AK40" s="165"/>
      <c r="AL40" s="165"/>
      <c r="AM40" s="165"/>
      <c r="AN40" s="165"/>
      <c r="AO40" s="165"/>
      <c r="AP40" s="165"/>
      <c r="AQ40" s="165"/>
      <c r="AR40" s="165"/>
      <c r="AS40" s="165"/>
      <c r="AT40" s="165"/>
      <c r="AU40" s="165"/>
      <c r="AV40" s="175"/>
    </row>
    <row r="41" spans="2:48" ht="18" customHeight="1" thickBot="1" x14ac:dyDescent="0.35">
      <c r="B41" s="199"/>
      <c r="C41" s="46" t="s">
        <v>15</v>
      </c>
      <c r="D41" s="46"/>
      <c r="E41" s="102" t="s">
        <v>38</v>
      </c>
      <c r="F41" s="46">
        <v>1200</v>
      </c>
      <c r="G41" s="46"/>
      <c r="H41" s="63">
        <v>1</v>
      </c>
      <c r="I41" s="78"/>
      <c r="J41" s="79"/>
      <c r="K41" s="79"/>
      <c r="L41" s="79"/>
      <c r="M41" s="79"/>
      <c r="N41" s="79"/>
      <c r="O41" s="79"/>
      <c r="P41" s="79"/>
      <c r="Q41" s="79"/>
      <c r="R41" s="158"/>
      <c r="S41" s="72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146"/>
    </row>
    <row r="42" spans="2:48" ht="18" customHeight="1" x14ac:dyDescent="0.3">
      <c r="B42" s="182" t="s">
        <v>101</v>
      </c>
      <c r="C42" s="47" t="s">
        <v>16</v>
      </c>
      <c r="D42" s="47"/>
      <c r="E42" s="103" t="s">
        <v>39</v>
      </c>
      <c r="F42" s="47">
        <v>100</v>
      </c>
      <c r="G42" s="47"/>
      <c r="H42" s="64">
        <v>5</v>
      </c>
      <c r="I42" s="80"/>
      <c r="J42" s="81"/>
      <c r="K42" s="81"/>
      <c r="L42" s="81"/>
      <c r="M42" s="81"/>
      <c r="N42" s="81"/>
      <c r="O42" s="81"/>
      <c r="P42" s="81"/>
      <c r="Q42" s="81"/>
      <c r="R42" s="159"/>
      <c r="S42" s="176"/>
      <c r="T42" s="177"/>
      <c r="U42" s="177"/>
      <c r="V42" s="177"/>
      <c r="W42" s="177"/>
      <c r="X42" s="177"/>
      <c r="Y42" s="177"/>
      <c r="Z42" s="177"/>
      <c r="AA42" s="177"/>
      <c r="AB42" s="177"/>
      <c r="AC42" s="177"/>
      <c r="AD42" s="177"/>
      <c r="AE42" s="177"/>
      <c r="AF42" s="177"/>
      <c r="AG42" s="177"/>
      <c r="AH42" s="177"/>
      <c r="AI42" s="177"/>
      <c r="AJ42" s="177"/>
      <c r="AK42" s="177"/>
      <c r="AL42" s="177"/>
      <c r="AM42" s="177"/>
      <c r="AN42" s="177"/>
      <c r="AO42" s="177"/>
      <c r="AP42" s="177"/>
      <c r="AQ42" s="177"/>
      <c r="AR42" s="177"/>
      <c r="AS42" s="177"/>
      <c r="AT42" s="177"/>
      <c r="AU42" s="177"/>
      <c r="AV42" s="178"/>
    </row>
    <row r="43" spans="2:48" ht="18" customHeight="1" x14ac:dyDescent="0.3">
      <c r="B43" s="183"/>
      <c r="C43" s="47" t="s">
        <v>16</v>
      </c>
      <c r="D43" s="47"/>
      <c r="E43" s="103" t="s">
        <v>40</v>
      </c>
      <c r="F43" s="47">
        <v>100</v>
      </c>
      <c r="G43" s="47"/>
      <c r="H43" s="64">
        <v>15</v>
      </c>
      <c r="I43" s="82"/>
      <c r="J43" s="83"/>
      <c r="K43" s="83"/>
      <c r="L43" s="83"/>
      <c r="M43" s="83"/>
      <c r="N43" s="83"/>
      <c r="O43" s="83"/>
      <c r="P43" s="83"/>
      <c r="Q43" s="83"/>
      <c r="R43" s="160"/>
      <c r="S43" s="174"/>
      <c r="T43" s="165"/>
      <c r="U43" s="165"/>
      <c r="V43" s="165"/>
      <c r="W43" s="165"/>
      <c r="X43" s="165"/>
      <c r="Y43" s="165"/>
      <c r="Z43" s="165"/>
      <c r="AA43" s="165"/>
      <c r="AB43" s="165"/>
      <c r="AC43" s="165"/>
      <c r="AD43" s="165"/>
      <c r="AE43" s="165"/>
      <c r="AF43" s="165"/>
      <c r="AG43" s="165"/>
      <c r="AH43" s="165"/>
      <c r="AI43" s="165"/>
      <c r="AJ43" s="165"/>
      <c r="AK43" s="165"/>
      <c r="AL43" s="165"/>
      <c r="AM43" s="165"/>
      <c r="AN43" s="165"/>
      <c r="AO43" s="165"/>
      <c r="AP43" s="165"/>
      <c r="AQ43" s="165"/>
      <c r="AR43" s="165"/>
      <c r="AS43" s="165"/>
      <c r="AT43" s="165"/>
      <c r="AU43" s="165"/>
      <c r="AV43" s="175"/>
    </row>
    <row r="44" spans="2:48" ht="18" customHeight="1" x14ac:dyDescent="0.3">
      <c r="B44" s="183"/>
      <c r="C44" s="47" t="s">
        <v>16</v>
      </c>
      <c r="D44" s="47"/>
      <c r="E44" s="103" t="s">
        <v>41</v>
      </c>
      <c r="F44" s="47">
        <v>100</v>
      </c>
      <c r="G44" s="47"/>
      <c r="H44" s="64">
        <v>10</v>
      </c>
      <c r="I44" s="82"/>
      <c r="J44" s="83"/>
      <c r="K44" s="83"/>
      <c r="L44" s="83"/>
      <c r="M44" s="83"/>
      <c r="N44" s="83"/>
      <c r="O44" s="83"/>
      <c r="P44" s="83"/>
      <c r="Q44" s="83"/>
      <c r="R44" s="160"/>
      <c r="S44" s="174"/>
      <c r="T44" s="165"/>
      <c r="U44" s="165"/>
      <c r="V44" s="165"/>
      <c r="W44" s="165"/>
      <c r="X44" s="165"/>
      <c r="Y44" s="165"/>
      <c r="Z44" s="165"/>
      <c r="AA44" s="165"/>
      <c r="AB44" s="165"/>
      <c r="AC44" s="165"/>
      <c r="AD44" s="165"/>
      <c r="AE44" s="165"/>
      <c r="AF44" s="165"/>
      <c r="AG44" s="165"/>
      <c r="AH44" s="165"/>
      <c r="AI44" s="165"/>
      <c r="AJ44" s="165"/>
      <c r="AK44" s="165"/>
      <c r="AL44" s="165"/>
      <c r="AM44" s="165"/>
      <c r="AN44" s="165"/>
      <c r="AO44" s="165"/>
      <c r="AP44" s="165"/>
      <c r="AQ44" s="165"/>
      <c r="AR44" s="165"/>
      <c r="AS44" s="165"/>
      <c r="AT44" s="165"/>
      <c r="AU44" s="165"/>
      <c r="AV44" s="175"/>
    </row>
    <row r="45" spans="2:48" ht="18" customHeight="1" x14ac:dyDescent="0.3">
      <c r="B45" s="183"/>
      <c r="C45" s="47" t="s">
        <v>16</v>
      </c>
      <c r="D45" s="47"/>
      <c r="E45" s="103" t="s">
        <v>42</v>
      </c>
      <c r="F45" s="47">
        <v>150</v>
      </c>
      <c r="G45" s="47"/>
      <c r="H45" s="64">
        <v>10</v>
      </c>
      <c r="I45" s="82"/>
      <c r="J45" s="83"/>
      <c r="K45" s="83"/>
      <c r="L45" s="83"/>
      <c r="M45" s="83"/>
      <c r="N45" s="83"/>
      <c r="O45" s="83"/>
      <c r="P45" s="83"/>
      <c r="Q45" s="83"/>
      <c r="R45" s="160"/>
      <c r="S45" s="174"/>
      <c r="T45" s="165"/>
      <c r="U45" s="165"/>
      <c r="V45" s="165"/>
      <c r="W45" s="165"/>
      <c r="X45" s="165"/>
      <c r="Y45" s="165"/>
      <c r="Z45" s="165"/>
      <c r="AA45" s="165"/>
      <c r="AB45" s="165"/>
      <c r="AC45" s="165"/>
      <c r="AD45" s="165"/>
      <c r="AE45" s="165"/>
      <c r="AF45" s="165"/>
      <c r="AG45" s="165"/>
      <c r="AH45" s="165"/>
      <c r="AI45" s="165"/>
      <c r="AJ45" s="165"/>
      <c r="AK45" s="165"/>
      <c r="AL45" s="165"/>
      <c r="AM45" s="165"/>
      <c r="AN45" s="165"/>
      <c r="AO45" s="165"/>
      <c r="AP45" s="165"/>
      <c r="AQ45" s="165"/>
      <c r="AR45" s="165"/>
      <c r="AS45" s="165"/>
      <c r="AT45" s="165"/>
      <c r="AU45" s="165"/>
      <c r="AV45" s="175"/>
    </row>
    <row r="46" spans="2:48" ht="18" customHeight="1" x14ac:dyDescent="0.3">
      <c r="B46" s="183"/>
      <c r="C46" s="47" t="s">
        <v>16</v>
      </c>
      <c r="D46" s="47"/>
      <c r="E46" s="103" t="s">
        <v>43</v>
      </c>
      <c r="F46" s="47">
        <v>150</v>
      </c>
      <c r="G46" s="47"/>
      <c r="H46" s="64">
        <v>10</v>
      </c>
      <c r="I46" s="82"/>
      <c r="J46" s="83"/>
      <c r="K46" s="83"/>
      <c r="L46" s="83"/>
      <c r="M46" s="83"/>
      <c r="N46" s="83"/>
      <c r="O46" s="83"/>
      <c r="P46" s="83"/>
      <c r="Q46" s="83"/>
      <c r="R46" s="160"/>
      <c r="S46" s="174"/>
      <c r="T46" s="165"/>
      <c r="U46" s="165"/>
      <c r="V46" s="165"/>
      <c r="W46" s="165"/>
      <c r="X46" s="165"/>
      <c r="Y46" s="165"/>
      <c r="Z46" s="165"/>
      <c r="AA46" s="165"/>
      <c r="AB46" s="165"/>
      <c r="AC46" s="165"/>
      <c r="AD46" s="165"/>
      <c r="AE46" s="165"/>
      <c r="AF46" s="165"/>
      <c r="AG46" s="165"/>
      <c r="AH46" s="165"/>
      <c r="AI46" s="165"/>
      <c r="AJ46" s="165"/>
      <c r="AK46" s="165"/>
      <c r="AL46" s="165"/>
      <c r="AM46" s="165"/>
      <c r="AN46" s="165"/>
      <c r="AO46" s="165"/>
      <c r="AP46" s="165"/>
      <c r="AQ46" s="165"/>
      <c r="AR46" s="165"/>
      <c r="AS46" s="165"/>
      <c r="AT46" s="165"/>
      <c r="AU46" s="165"/>
      <c r="AV46" s="175"/>
    </row>
    <row r="47" spans="2:48" ht="18" customHeight="1" x14ac:dyDescent="0.3">
      <c r="B47" s="183"/>
      <c r="C47" s="47" t="s">
        <v>16</v>
      </c>
      <c r="D47" s="47"/>
      <c r="E47" s="103" t="s">
        <v>44</v>
      </c>
      <c r="F47" s="47">
        <v>60</v>
      </c>
      <c r="G47" s="47"/>
      <c r="H47" s="64">
        <v>20</v>
      </c>
      <c r="I47" s="82"/>
      <c r="J47" s="83"/>
      <c r="K47" s="83"/>
      <c r="L47" s="83"/>
      <c r="M47" s="83"/>
      <c r="N47" s="83"/>
      <c r="O47" s="83"/>
      <c r="P47" s="83"/>
      <c r="Q47" s="83"/>
      <c r="R47" s="160"/>
      <c r="S47" s="174"/>
      <c r="T47" s="165"/>
      <c r="U47" s="165"/>
      <c r="V47" s="165"/>
      <c r="W47" s="165"/>
      <c r="X47" s="165"/>
      <c r="Y47" s="165"/>
      <c r="Z47" s="165"/>
      <c r="AA47" s="165"/>
      <c r="AB47" s="165"/>
      <c r="AC47" s="165"/>
      <c r="AD47" s="165"/>
      <c r="AE47" s="165"/>
      <c r="AF47" s="165"/>
      <c r="AG47" s="165"/>
      <c r="AH47" s="165"/>
      <c r="AI47" s="165"/>
      <c r="AJ47" s="165"/>
      <c r="AK47" s="165"/>
      <c r="AL47" s="165"/>
      <c r="AM47" s="165"/>
      <c r="AN47" s="165"/>
      <c r="AO47" s="165"/>
      <c r="AP47" s="165"/>
      <c r="AQ47" s="165"/>
      <c r="AR47" s="165"/>
      <c r="AS47" s="165"/>
      <c r="AT47" s="165"/>
      <c r="AU47" s="165"/>
      <c r="AV47" s="175"/>
    </row>
    <row r="48" spans="2:48" ht="18" customHeight="1" x14ac:dyDescent="0.3">
      <c r="B48" s="183"/>
      <c r="C48" s="47" t="s">
        <v>16</v>
      </c>
      <c r="D48" s="47"/>
      <c r="E48" s="103" t="s">
        <v>45</v>
      </c>
      <c r="F48" s="47">
        <v>50</v>
      </c>
      <c r="G48" s="47"/>
      <c r="H48" s="64">
        <v>20</v>
      </c>
      <c r="I48" s="82"/>
      <c r="J48" s="83"/>
      <c r="K48" s="83"/>
      <c r="L48" s="83"/>
      <c r="M48" s="83"/>
      <c r="N48" s="83"/>
      <c r="O48" s="83"/>
      <c r="P48" s="83"/>
      <c r="Q48" s="83"/>
      <c r="R48" s="160"/>
      <c r="S48" s="174"/>
      <c r="T48" s="165"/>
      <c r="U48" s="165"/>
      <c r="V48" s="165"/>
      <c r="W48" s="165"/>
      <c r="X48" s="165"/>
      <c r="Y48" s="165"/>
      <c r="Z48" s="165"/>
      <c r="AA48" s="165"/>
      <c r="AB48" s="165"/>
      <c r="AC48" s="165"/>
      <c r="AD48" s="165"/>
      <c r="AE48" s="165"/>
      <c r="AF48" s="165"/>
      <c r="AG48" s="165"/>
      <c r="AH48" s="165"/>
      <c r="AI48" s="165"/>
      <c r="AJ48" s="165"/>
      <c r="AK48" s="165"/>
      <c r="AL48" s="165"/>
      <c r="AM48" s="165"/>
      <c r="AN48" s="165"/>
      <c r="AO48" s="165"/>
      <c r="AP48" s="165"/>
      <c r="AQ48" s="165"/>
      <c r="AR48" s="165"/>
      <c r="AS48" s="165"/>
      <c r="AT48" s="165"/>
      <c r="AU48" s="165"/>
      <c r="AV48" s="175"/>
    </row>
    <row r="49" spans="2:48" ht="18" customHeight="1" x14ac:dyDescent="0.3">
      <c r="B49" s="183"/>
      <c r="C49" s="47" t="s">
        <v>16</v>
      </c>
      <c r="D49" s="47"/>
      <c r="E49" s="103" t="s">
        <v>46</v>
      </c>
      <c r="F49" s="47">
        <v>20</v>
      </c>
      <c r="G49" s="47"/>
      <c r="H49" s="64">
        <v>20</v>
      </c>
      <c r="I49" s="82"/>
      <c r="J49" s="83"/>
      <c r="K49" s="83"/>
      <c r="L49" s="83"/>
      <c r="M49" s="83"/>
      <c r="N49" s="83"/>
      <c r="O49" s="83"/>
      <c r="P49" s="83"/>
      <c r="Q49" s="83"/>
      <c r="R49" s="160"/>
      <c r="S49" s="174"/>
      <c r="T49" s="165"/>
      <c r="U49" s="165"/>
      <c r="V49" s="165"/>
      <c r="W49" s="165"/>
      <c r="X49" s="165"/>
      <c r="Y49" s="165"/>
      <c r="Z49" s="165"/>
      <c r="AA49" s="165"/>
      <c r="AB49" s="165"/>
      <c r="AC49" s="165"/>
      <c r="AD49" s="165"/>
      <c r="AE49" s="165"/>
      <c r="AF49" s="165"/>
      <c r="AG49" s="165"/>
      <c r="AH49" s="165"/>
      <c r="AI49" s="165"/>
      <c r="AJ49" s="165"/>
      <c r="AK49" s="165"/>
      <c r="AL49" s="165"/>
      <c r="AM49" s="165"/>
      <c r="AN49" s="165"/>
      <c r="AO49" s="165"/>
      <c r="AP49" s="165"/>
      <c r="AQ49" s="165"/>
      <c r="AR49" s="165"/>
      <c r="AS49" s="165"/>
      <c r="AT49" s="165"/>
      <c r="AU49" s="165"/>
      <c r="AV49" s="175"/>
    </row>
    <row r="50" spans="2:48" ht="18" customHeight="1" x14ac:dyDescent="0.3">
      <c r="B50" s="183"/>
      <c r="C50" s="47" t="s">
        <v>14</v>
      </c>
      <c r="D50" s="47"/>
      <c r="E50" s="103" t="s">
        <v>47</v>
      </c>
      <c r="F50" s="47">
        <v>30</v>
      </c>
      <c r="G50" s="47"/>
      <c r="H50" s="64">
        <v>20</v>
      </c>
      <c r="I50" s="82"/>
      <c r="J50" s="83"/>
      <c r="K50" s="83"/>
      <c r="L50" s="83"/>
      <c r="M50" s="83"/>
      <c r="N50" s="83"/>
      <c r="O50" s="83"/>
      <c r="P50" s="83"/>
      <c r="Q50" s="83"/>
      <c r="R50" s="160"/>
      <c r="S50" s="174"/>
      <c r="T50" s="165"/>
      <c r="U50" s="165"/>
      <c r="V50" s="165"/>
      <c r="W50" s="165"/>
      <c r="X50" s="165"/>
      <c r="Y50" s="165"/>
      <c r="Z50" s="165"/>
      <c r="AA50" s="165"/>
      <c r="AB50" s="165"/>
      <c r="AC50" s="165"/>
      <c r="AD50" s="165"/>
      <c r="AE50" s="165"/>
      <c r="AF50" s="165"/>
      <c r="AG50" s="165"/>
      <c r="AH50" s="165"/>
      <c r="AI50" s="165"/>
      <c r="AJ50" s="165"/>
      <c r="AK50" s="165"/>
      <c r="AL50" s="165"/>
      <c r="AM50" s="165"/>
      <c r="AN50" s="165"/>
      <c r="AO50" s="165"/>
      <c r="AP50" s="165"/>
      <c r="AQ50" s="165"/>
      <c r="AR50" s="165"/>
      <c r="AS50" s="165"/>
      <c r="AT50" s="165"/>
      <c r="AU50" s="165"/>
      <c r="AV50" s="175"/>
    </row>
    <row r="51" spans="2:48" ht="18" customHeight="1" x14ac:dyDescent="0.3">
      <c r="B51" s="183"/>
      <c r="C51" s="47" t="s">
        <v>16</v>
      </c>
      <c r="D51" s="47"/>
      <c r="E51" s="103" t="s">
        <v>48</v>
      </c>
      <c r="F51" s="47">
        <v>200</v>
      </c>
      <c r="G51" s="47"/>
      <c r="H51" s="64">
        <v>5</v>
      </c>
      <c r="I51" s="82"/>
      <c r="J51" s="83">
        <v>5</v>
      </c>
      <c r="K51" s="83"/>
      <c r="L51" s="83"/>
      <c r="M51" s="83"/>
      <c r="N51" s="83"/>
      <c r="O51" s="83"/>
      <c r="P51" s="83"/>
      <c r="Q51" s="83"/>
      <c r="R51" s="160"/>
      <c r="S51" s="174"/>
      <c r="T51" s="165"/>
      <c r="U51" s="165"/>
      <c r="V51" s="165"/>
      <c r="W51" s="165"/>
      <c r="X51" s="165"/>
      <c r="Y51" s="165"/>
      <c r="Z51" s="165"/>
      <c r="AA51" s="165"/>
      <c r="AB51" s="165"/>
      <c r="AC51" s="165"/>
      <c r="AD51" s="165"/>
      <c r="AE51" s="165"/>
      <c r="AF51" s="165"/>
      <c r="AG51" s="165"/>
      <c r="AH51" s="165"/>
      <c r="AI51" s="165"/>
      <c r="AJ51" s="165"/>
      <c r="AK51" s="165"/>
      <c r="AL51" s="165"/>
      <c r="AM51" s="165"/>
      <c r="AN51" s="165"/>
      <c r="AO51" s="165"/>
      <c r="AP51" s="165"/>
      <c r="AQ51" s="165"/>
      <c r="AR51" s="165"/>
      <c r="AS51" s="165"/>
      <c r="AT51" s="165"/>
      <c r="AU51" s="165"/>
      <c r="AV51" s="175"/>
    </row>
    <row r="52" spans="2:48" ht="18" customHeight="1" x14ac:dyDescent="0.3">
      <c r="B52" s="183"/>
      <c r="C52" s="47" t="s">
        <v>16</v>
      </c>
      <c r="D52" s="47"/>
      <c r="E52" s="103" t="s">
        <v>49</v>
      </c>
      <c r="F52" s="47">
        <v>70</v>
      </c>
      <c r="G52" s="47"/>
      <c r="H52" s="64">
        <v>20</v>
      </c>
      <c r="I52" s="82"/>
      <c r="J52" s="83"/>
      <c r="K52" s="83">
        <v>20</v>
      </c>
      <c r="L52" s="83"/>
      <c r="M52" s="83"/>
      <c r="N52" s="83"/>
      <c r="O52" s="83"/>
      <c r="P52" s="83"/>
      <c r="Q52" s="83"/>
      <c r="R52" s="160"/>
      <c r="S52" s="174"/>
      <c r="T52" s="165"/>
      <c r="U52" s="165"/>
      <c r="V52" s="165"/>
      <c r="W52" s="165"/>
      <c r="X52" s="165"/>
      <c r="Y52" s="165"/>
      <c r="Z52" s="165"/>
      <c r="AA52" s="165"/>
      <c r="AB52" s="165"/>
      <c r="AC52" s="165"/>
      <c r="AD52" s="165"/>
      <c r="AE52" s="165"/>
      <c r="AF52" s="165"/>
      <c r="AG52" s="165"/>
      <c r="AH52" s="165"/>
      <c r="AI52" s="165"/>
      <c r="AJ52" s="165"/>
      <c r="AK52" s="165"/>
      <c r="AL52" s="165"/>
      <c r="AM52" s="165"/>
      <c r="AN52" s="165"/>
      <c r="AO52" s="165"/>
      <c r="AP52" s="165"/>
      <c r="AQ52" s="165"/>
      <c r="AR52" s="165"/>
      <c r="AS52" s="165"/>
      <c r="AT52" s="165"/>
      <c r="AU52" s="165"/>
      <c r="AV52" s="175"/>
    </row>
    <row r="53" spans="2:48" ht="18" customHeight="1" x14ac:dyDescent="0.3">
      <c r="B53" s="183"/>
      <c r="C53" s="47" t="s">
        <v>16</v>
      </c>
      <c r="D53" s="47"/>
      <c r="E53" s="103" t="s">
        <v>50</v>
      </c>
      <c r="F53" s="47">
        <v>300</v>
      </c>
      <c r="G53" s="47"/>
      <c r="H53" s="64">
        <v>5</v>
      </c>
      <c r="I53" s="82"/>
      <c r="J53" s="83"/>
      <c r="K53" s="83"/>
      <c r="L53" s="83"/>
      <c r="M53" s="83"/>
      <c r="N53" s="83"/>
      <c r="O53" s="83"/>
      <c r="P53" s="83"/>
      <c r="Q53" s="83"/>
      <c r="R53" s="160"/>
      <c r="S53" s="174"/>
      <c r="T53" s="165"/>
      <c r="U53" s="165"/>
      <c r="V53" s="165"/>
      <c r="W53" s="165"/>
      <c r="X53" s="165"/>
      <c r="Y53" s="165"/>
      <c r="Z53" s="165"/>
      <c r="AA53" s="165"/>
      <c r="AB53" s="165"/>
      <c r="AC53" s="165"/>
      <c r="AD53" s="165"/>
      <c r="AE53" s="165"/>
      <c r="AF53" s="165"/>
      <c r="AG53" s="165"/>
      <c r="AH53" s="165"/>
      <c r="AI53" s="165"/>
      <c r="AJ53" s="165"/>
      <c r="AK53" s="165"/>
      <c r="AL53" s="165"/>
      <c r="AM53" s="165"/>
      <c r="AN53" s="165"/>
      <c r="AO53" s="165"/>
      <c r="AP53" s="165"/>
      <c r="AQ53" s="165"/>
      <c r="AR53" s="165"/>
      <c r="AS53" s="165"/>
      <c r="AT53" s="165"/>
      <c r="AU53" s="165"/>
      <c r="AV53" s="175"/>
    </row>
    <row r="54" spans="2:48" ht="18" customHeight="1" x14ac:dyDescent="0.3">
      <c r="B54" s="183"/>
      <c r="C54" s="47" t="s">
        <v>16</v>
      </c>
      <c r="D54" s="47"/>
      <c r="E54" s="103" t="s">
        <v>51</v>
      </c>
      <c r="F54" s="47">
        <v>150</v>
      </c>
      <c r="G54" s="47"/>
      <c r="H54" s="64">
        <v>10</v>
      </c>
      <c r="I54" s="82"/>
      <c r="J54" s="83"/>
      <c r="K54" s="83"/>
      <c r="L54" s="83"/>
      <c r="M54" s="83"/>
      <c r="N54" s="83"/>
      <c r="O54" s="83"/>
      <c r="P54" s="83"/>
      <c r="Q54" s="83"/>
      <c r="R54" s="160"/>
      <c r="S54" s="174"/>
      <c r="T54" s="165"/>
      <c r="U54" s="165"/>
      <c r="V54" s="165"/>
      <c r="W54" s="165"/>
      <c r="X54" s="165"/>
      <c r="Y54" s="165"/>
      <c r="Z54" s="165"/>
      <c r="AA54" s="165"/>
      <c r="AB54" s="165"/>
      <c r="AC54" s="165"/>
      <c r="AD54" s="165"/>
      <c r="AE54" s="165"/>
      <c r="AF54" s="165"/>
      <c r="AG54" s="165"/>
      <c r="AH54" s="165"/>
      <c r="AI54" s="165"/>
      <c r="AJ54" s="165"/>
      <c r="AK54" s="165"/>
      <c r="AL54" s="165"/>
      <c r="AM54" s="165"/>
      <c r="AN54" s="165"/>
      <c r="AO54" s="165"/>
      <c r="AP54" s="165"/>
      <c r="AQ54" s="165"/>
      <c r="AR54" s="165"/>
      <c r="AS54" s="165"/>
      <c r="AT54" s="165"/>
      <c r="AU54" s="165"/>
      <c r="AV54" s="175"/>
    </row>
    <row r="55" spans="2:48" ht="18" customHeight="1" x14ac:dyDescent="0.3">
      <c r="B55" s="183"/>
      <c r="C55" s="47" t="s">
        <v>16</v>
      </c>
      <c r="D55" s="47"/>
      <c r="E55" s="103" t="s">
        <v>52</v>
      </c>
      <c r="F55" s="47">
        <v>700</v>
      </c>
      <c r="G55" s="47"/>
      <c r="H55" s="64">
        <v>10</v>
      </c>
      <c r="I55" s="82"/>
      <c r="J55" s="83"/>
      <c r="K55" s="83"/>
      <c r="L55" s="83"/>
      <c r="M55" s="83"/>
      <c r="N55" s="83"/>
      <c r="O55" s="83"/>
      <c r="P55" s="83"/>
      <c r="Q55" s="83"/>
      <c r="R55" s="160"/>
      <c r="S55" s="174"/>
      <c r="T55" s="165"/>
      <c r="U55" s="165"/>
      <c r="V55" s="165"/>
      <c r="W55" s="165"/>
      <c r="X55" s="165"/>
      <c r="Y55" s="165"/>
      <c r="Z55" s="165"/>
      <c r="AA55" s="165"/>
      <c r="AB55" s="165"/>
      <c r="AC55" s="165"/>
      <c r="AD55" s="165"/>
      <c r="AE55" s="165"/>
      <c r="AF55" s="165"/>
      <c r="AG55" s="165"/>
      <c r="AH55" s="165"/>
      <c r="AI55" s="165"/>
      <c r="AJ55" s="165"/>
      <c r="AK55" s="165"/>
      <c r="AL55" s="165"/>
      <c r="AM55" s="165"/>
      <c r="AN55" s="165"/>
      <c r="AO55" s="165"/>
      <c r="AP55" s="165"/>
      <c r="AQ55" s="165"/>
      <c r="AR55" s="165"/>
      <c r="AS55" s="165"/>
      <c r="AT55" s="165"/>
      <c r="AU55" s="165"/>
      <c r="AV55" s="175"/>
    </row>
    <row r="56" spans="2:48" ht="18" customHeight="1" x14ac:dyDescent="0.3">
      <c r="B56" s="183"/>
      <c r="C56" s="47" t="s">
        <v>16</v>
      </c>
      <c r="D56" s="47"/>
      <c r="E56" s="103" t="s">
        <v>53</v>
      </c>
      <c r="F56" s="47">
        <v>700</v>
      </c>
      <c r="G56" s="47"/>
      <c r="H56" s="64">
        <v>10</v>
      </c>
      <c r="I56" s="82"/>
      <c r="J56" s="83"/>
      <c r="K56" s="83"/>
      <c r="L56" s="83"/>
      <c r="M56" s="83"/>
      <c r="N56" s="83"/>
      <c r="O56" s="83"/>
      <c r="P56" s="83"/>
      <c r="Q56" s="83"/>
      <c r="R56" s="160"/>
      <c r="S56" s="174"/>
      <c r="T56" s="165"/>
      <c r="U56" s="165"/>
      <c r="V56" s="165"/>
      <c r="W56" s="165"/>
      <c r="X56" s="165"/>
      <c r="Y56" s="165"/>
      <c r="Z56" s="165"/>
      <c r="AA56" s="165"/>
      <c r="AB56" s="165"/>
      <c r="AC56" s="165"/>
      <c r="AD56" s="165"/>
      <c r="AE56" s="165"/>
      <c r="AF56" s="165"/>
      <c r="AG56" s="165"/>
      <c r="AH56" s="165"/>
      <c r="AI56" s="165"/>
      <c r="AJ56" s="165"/>
      <c r="AK56" s="165"/>
      <c r="AL56" s="165"/>
      <c r="AM56" s="165"/>
      <c r="AN56" s="165"/>
      <c r="AO56" s="165"/>
      <c r="AP56" s="165"/>
      <c r="AQ56" s="165"/>
      <c r="AR56" s="165"/>
      <c r="AS56" s="165"/>
      <c r="AT56" s="165"/>
      <c r="AU56" s="165"/>
      <c r="AV56" s="175"/>
    </row>
    <row r="57" spans="2:48" ht="18" customHeight="1" x14ac:dyDescent="0.3">
      <c r="B57" s="183"/>
      <c r="C57" s="47" t="s">
        <v>16</v>
      </c>
      <c r="D57" s="47"/>
      <c r="E57" s="103" t="s">
        <v>54</v>
      </c>
      <c r="F57" s="47">
        <v>230</v>
      </c>
      <c r="G57" s="47"/>
      <c r="H57" s="64">
        <v>20</v>
      </c>
      <c r="I57" s="82"/>
      <c r="J57" s="83">
        <v>10</v>
      </c>
      <c r="K57" s="83">
        <v>10</v>
      </c>
      <c r="L57" s="83"/>
      <c r="M57" s="83"/>
      <c r="N57" s="83"/>
      <c r="O57" s="83"/>
      <c r="P57" s="83"/>
      <c r="Q57" s="83"/>
      <c r="R57" s="160"/>
      <c r="S57" s="174"/>
      <c r="T57" s="165"/>
      <c r="U57" s="165"/>
      <c r="V57" s="165"/>
      <c r="W57" s="165"/>
      <c r="X57" s="165"/>
      <c r="Y57" s="165"/>
      <c r="Z57" s="165"/>
      <c r="AA57" s="165"/>
      <c r="AB57" s="165"/>
      <c r="AC57" s="165"/>
      <c r="AD57" s="165"/>
      <c r="AE57" s="165"/>
      <c r="AF57" s="165"/>
      <c r="AG57" s="165"/>
      <c r="AH57" s="165"/>
      <c r="AI57" s="165"/>
      <c r="AJ57" s="165"/>
      <c r="AK57" s="165"/>
      <c r="AL57" s="165"/>
      <c r="AM57" s="165"/>
      <c r="AN57" s="165"/>
      <c r="AO57" s="165"/>
      <c r="AP57" s="165"/>
      <c r="AQ57" s="165"/>
      <c r="AR57" s="165"/>
      <c r="AS57" s="165"/>
      <c r="AT57" s="165"/>
      <c r="AU57" s="165"/>
      <c r="AV57" s="175"/>
    </row>
    <row r="58" spans="2:48" ht="18" customHeight="1" x14ac:dyDescent="0.3">
      <c r="B58" s="183"/>
      <c r="C58" s="47" t="s">
        <v>16</v>
      </c>
      <c r="D58" s="47"/>
      <c r="E58" s="103" t="s">
        <v>55</v>
      </c>
      <c r="F58" s="47">
        <v>200</v>
      </c>
      <c r="G58" s="47"/>
      <c r="H58" s="64">
        <v>40</v>
      </c>
      <c r="I58" s="82"/>
      <c r="J58" s="83"/>
      <c r="K58" s="83"/>
      <c r="L58" s="83"/>
      <c r="M58" s="83"/>
      <c r="N58" s="83"/>
      <c r="O58" s="83"/>
      <c r="P58" s="83"/>
      <c r="Q58" s="83"/>
      <c r="R58" s="160"/>
      <c r="S58" s="174"/>
      <c r="T58" s="165"/>
      <c r="U58" s="165"/>
      <c r="V58" s="165"/>
      <c r="W58" s="165"/>
      <c r="X58" s="165"/>
      <c r="Y58" s="165"/>
      <c r="Z58" s="165"/>
      <c r="AA58" s="165"/>
      <c r="AB58" s="165"/>
      <c r="AC58" s="165"/>
      <c r="AD58" s="165"/>
      <c r="AE58" s="165"/>
      <c r="AF58" s="165"/>
      <c r="AG58" s="165"/>
      <c r="AH58" s="165"/>
      <c r="AI58" s="165"/>
      <c r="AJ58" s="165"/>
      <c r="AK58" s="165"/>
      <c r="AL58" s="165"/>
      <c r="AM58" s="165"/>
      <c r="AN58" s="165"/>
      <c r="AO58" s="165"/>
      <c r="AP58" s="165"/>
      <c r="AQ58" s="165"/>
      <c r="AR58" s="165"/>
      <c r="AS58" s="165"/>
      <c r="AT58" s="165"/>
      <c r="AU58" s="165"/>
      <c r="AV58" s="175"/>
    </row>
    <row r="59" spans="2:48" ht="18" customHeight="1" x14ac:dyDescent="0.3">
      <c r="B59" s="183"/>
      <c r="C59" s="47" t="s">
        <v>16</v>
      </c>
      <c r="D59" s="47"/>
      <c r="E59" s="103" t="s">
        <v>56</v>
      </c>
      <c r="F59" s="47">
        <v>70</v>
      </c>
      <c r="G59" s="47"/>
      <c r="H59" s="64">
        <v>40</v>
      </c>
      <c r="I59" s="82"/>
      <c r="J59" s="83"/>
      <c r="K59" s="83"/>
      <c r="L59" s="83"/>
      <c r="M59" s="83"/>
      <c r="N59" s="83"/>
      <c r="O59" s="83"/>
      <c r="P59" s="83"/>
      <c r="Q59" s="83"/>
      <c r="R59" s="160"/>
      <c r="S59" s="174"/>
      <c r="T59" s="165"/>
      <c r="U59" s="165"/>
      <c r="V59" s="165"/>
      <c r="W59" s="165"/>
      <c r="X59" s="165"/>
      <c r="Y59" s="165"/>
      <c r="Z59" s="165"/>
      <c r="AA59" s="165"/>
      <c r="AB59" s="165"/>
      <c r="AC59" s="165"/>
      <c r="AD59" s="165"/>
      <c r="AE59" s="165"/>
      <c r="AF59" s="165"/>
      <c r="AG59" s="165"/>
      <c r="AH59" s="165"/>
      <c r="AI59" s="165"/>
      <c r="AJ59" s="165"/>
      <c r="AK59" s="165"/>
      <c r="AL59" s="165"/>
      <c r="AM59" s="165"/>
      <c r="AN59" s="165"/>
      <c r="AO59" s="165"/>
      <c r="AP59" s="165"/>
      <c r="AQ59" s="165"/>
      <c r="AR59" s="165"/>
      <c r="AS59" s="165"/>
      <c r="AT59" s="165"/>
      <c r="AU59" s="165"/>
      <c r="AV59" s="175"/>
    </row>
    <row r="60" spans="2:48" ht="18" customHeight="1" x14ac:dyDescent="0.3">
      <c r="B60" s="183"/>
      <c r="C60" s="47" t="s">
        <v>16</v>
      </c>
      <c r="D60" s="47"/>
      <c r="E60" s="103" t="s">
        <v>57</v>
      </c>
      <c r="F60" s="47">
        <v>100</v>
      </c>
      <c r="G60" s="47"/>
      <c r="H60" s="64">
        <v>20</v>
      </c>
      <c r="I60" s="82"/>
      <c r="J60" s="83"/>
      <c r="K60" s="83"/>
      <c r="L60" s="83"/>
      <c r="M60" s="83"/>
      <c r="N60" s="83"/>
      <c r="O60" s="83"/>
      <c r="P60" s="83"/>
      <c r="Q60" s="83"/>
      <c r="R60" s="160"/>
      <c r="S60" s="174"/>
      <c r="T60" s="165"/>
      <c r="U60" s="165"/>
      <c r="V60" s="165"/>
      <c r="W60" s="165"/>
      <c r="X60" s="165"/>
      <c r="Y60" s="165"/>
      <c r="Z60" s="165"/>
      <c r="AA60" s="165"/>
      <c r="AB60" s="165"/>
      <c r="AC60" s="165"/>
      <c r="AD60" s="165"/>
      <c r="AE60" s="165"/>
      <c r="AF60" s="165"/>
      <c r="AG60" s="165"/>
      <c r="AH60" s="165"/>
      <c r="AI60" s="165"/>
      <c r="AJ60" s="165"/>
      <c r="AK60" s="165"/>
      <c r="AL60" s="165"/>
      <c r="AM60" s="165"/>
      <c r="AN60" s="165"/>
      <c r="AO60" s="165"/>
      <c r="AP60" s="165"/>
      <c r="AQ60" s="165"/>
      <c r="AR60" s="165"/>
      <c r="AS60" s="165"/>
      <c r="AT60" s="165"/>
      <c r="AU60" s="165"/>
      <c r="AV60" s="175"/>
    </row>
    <row r="61" spans="2:48" ht="18" customHeight="1" x14ac:dyDescent="0.3">
      <c r="B61" s="183"/>
      <c r="C61" s="47" t="s">
        <v>16</v>
      </c>
      <c r="D61" s="47"/>
      <c r="E61" s="103" t="s">
        <v>58</v>
      </c>
      <c r="F61" s="47">
        <v>70</v>
      </c>
      <c r="G61" s="47"/>
      <c r="H61" s="64">
        <v>20</v>
      </c>
      <c r="I61" s="82"/>
      <c r="J61" s="83"/>
      <c r="K61" s="83"/>
      <c r="L61" s="83"/>
      <c r="M61" s="83"/>
      <c r="N61" s="83"/>
      <c r="O61" s="83"/>
      <c r="P61" s="83"/>
      <c r="Q61" s="83"/>
      <c r="R61" s="160"/>
      <c r="S61" s="174"/>
      <c r="T61" s="165"/>
      <c r="U61" s="165"/>
      <c r="V61" s="165"/>
      <c r="W61" s="165"/>
      <c r="X61" s="165"/>
      <c r="Y61" s="165"/>
      <c r="Z61" s="165"/>
      <c r="AA61" s="165"/>
      <c r="AB61" s="165"/>
      <c r="AC61" s="165"/>
      <c r="AD61" s="165"/>
      <c r="AE61" s="165"/>
      <c r="AF61" s="165"/>
      <c r="AG61" s="165"/>
      <c r="AH61" s="165"/>
      <c r="AI61" s="165"/>
      <c r="AJ61" s="165"/>
      <c r="AK61" s="165"/>
      <c r="AL61" s="165"/>
      <c r="AM61" s="165"/>
      <c r="AN61" s="165"/>
      <c r="AO61" s="165"/>
      <c r="AP61" s="165"/>
      <c r="AQ61" s="165"/>
      <c r="AR61" s="165"/>
      <c r="AS61" s="165"/>
      <c r="AT61" s="165"/>
      <c r="AU61" s="165"/>
      <c r="AV61" s="175"/>
    </row>
    <row r="62" spans="2:48" ht="18" customHeight="1" x14ac:dyDescent="0.3">
      <c r="B62" s="183"/>
      <c r="C62" s="47" t="s">
        <v>16</v>
      </c>
      <c r="D62" s="47"/>
      <c r="E62" s="103" t="s">
        <v>59</v>
      </c>
      <c r="F62" s="47">
        <v>100</v>
      </c>
      <c r="G62" s="47"/>
      <c r="H62" s="64">
        <v>50</v>
      </c>
      <c r="I62" s="82"/>
      <c r="J62" s="83"/>
      <c r="K62" s="83"/>
      <c r="L62" s="83"/>
      <c r="M62" s="83"/>
      <c r="N62" s="83"/>
      <c r="O62" s="83"/>
      <c r="P62" s="83"/>
      <c r="Q62" s="83"/>
      <c r="R62" s="160"/>
      <c r="S62" s="174"/>
      <c r="T62" s="165"/>
      <c r="U62" s="165"/>
      <c r="V62" s="165"/>
      <c r="W62" s="165"/>
      <c r="X62" s="165"/>
      <c r="Y62" s="165"/>
      <c r="Z62" s="165"/>
      <c r="AA62" s="165"/>
      <c r="AB62" s="165"/>
      <c r="AC62" s="165"/>
      <c r="AD62" s="165"/>
      <c r="AE62" s="165"/>
      <c r="AF62" s="165"/>
      <c r="AG62" s="165"/>
      <c r="AH62" s="165"/>
      <c r="AI62" s="165"/>
      <c r="AJ62" s="165"/>
      <c r="AK62" s="165"/>
      <c r="AL62" s="165"/>
      <c r="AM62" s="165"/>
      <c r="AN62" s="165"/>
      <c r="AO62" s="165"/>
      <c r="AP62" s="165"/>
      <c r="AQ62" s="165"/>
      <c r="AR62" s="165"/>
      <c r="AS62" s="165"/>
      <c r="AT62" s="165"/>
      <c r="AU62" s="165"/>
      <c r="AV62" s="175"/>
    </row>
    <row r="63" spans="2:48" ht="18" customHeight="1" x14ac:dyDescent="0.3">
      <c r="B63" s="183"/>
      <c r="C63" s="47" t="s">
        <v>16</v>
      </c>
      <c r="D63" s="47"/>
      <c r="E63" s="103" t="s">
        <v>60</v>
      </c>
      <c r="F63" s="47">
        <v>1500</v>
      </c>
      <c r="G63" s="47"/>
      <c r="H63" s="64">
        <v>1</v>
      </c>
      <c r="I63" s="82"/>
      <c r="J63" s="83"/>
      <c r="K63" s="83"/>
      <c r="L63" s="83"/>
      <c r="M63" s="83"/>
      <c r="N63" s="83"/>
      <c r="O63" s="83"/>
      <c r="P63" s="83"/>
      <c r="Q63" s="83"/>
      <c r="R63" s="160"/>
      <c r="S63" s="174"/>
      <c r="T63" s="165"/>
      <c r="U63" s="165"/>
      <c r="V63" s="165"/>
      <c r="W63" s="165"/>
      <c r="X63" s="165"/>
      <c r="Y63" s="165"/>
      <c r="Z63" s="165"/>
      <c r="AA63" s="165"/>
      <c r="AB63" s="165"/>
      <c r="AC63" s="165"/>
      <c r="AD63" s="165"/>
      <c r="AE63" s="165"/>
      <c r="AF63" s="165"/>
      <c r="AG63" s="165"/>
      <c r="AH63" s="165"/>
      <c r="AI63" s="165"/>
      <c r="AJ63" s="165"/>
      <c r="AK63" s="165"/>
      <c r="AL63" s="165"/>
      <c r="AM63" s="165"/>
      <c r="AN63" s="165"/>
      <c r="AO63" s="165"/>
      <c r="AP63" s="165"/>
      <c r="AQ63" s="165"/>
      <c r="AR63" s="165"/>
      <c r="AS63" s="165"/>
      <c r="AT63" s="165"/>
      <c r="AU63" s="165"/>
      <c r="AV63" s="175"/>
    </row>
    <row r="64" spans="2:48" ht="18" customHeight="1" x14ac:dyDescent="0.3">
      <c r="B64" s="183"/>
      <c r="C64" s="47" t="s">
        <v>16</v>
      </c>
      <c r="D64" s="47"/>
      <c r="E64" s="103" t="s">
        <v>61</v>
      </c>
      <c r="F64" s="47">
        <v>500</v>
      </c>
      <c r="G64" s="47"/>
      <c r="H64" s="64">
        <v>1</v>
      </c>
      <c r="I64" s="82"/>
      <c r="J64" s="83"/>
      <c r="K64" s="83"/>
      <c r="L64" s="83"/>
      <c r="M64" s="83"/>
      <c r="N64" s="83"/>
      <c r="O64" s="83"/>
      <c r="P64" s="83"/>
      <c r="Q64" s="83"/>
      <c r="R64" s="160"/>
      <c r="S64" s="174"/>
      <c r="T64" s="165"/>
      <c r="U64" s="165"/>
      <c r="V64" s="165"/>
      <c r="W64" s="165"/>
      <c r="X64" s="165"/>
      <c r="Y64" s="165"/>
      <c r="Z64" s="165"/>
      <c r="AA64" s="165"/>
      <c r="AB64" s="165"/>
      <c r="AC64" s="165"/>
      <c r="AD64" s="165"/>
      <c r="AE64" s="165"/>
      <c r="AF64" s="165"/>
      <c r="AG64" s="165"/>
      <c r="AH64" s="165"/>
      <c r="AI64" s="165"/>
      <c r="AJ64" s="165"/>
      <c r="AK64" s="165"/>
      <c r="AL64" s="165"/>
      <c r="AM64" s="165"/>
      <c r="AN64" s="165"/>
      <c r="AO64" s="165"/>
      <c r="AP64" s="165"/>
      <c r="AQ64" s="165"/>
      <c r="AR64" s="165"/>
      <c r="AS64" s="165"/>
      <c r="AT64" s="165"/>
      <c r="AU64" s="165"/>
      <c r="AV64" s="175"/>
    </row>
    <row r="65" spans="2:48" ht="18" customHeight="1" x14ac:dyDescent="0.3">
      <c r="B65" s="183"/>
      <c r="C65" s="47" t="s">
        <v>16</v>
      </c>
      <c r="D65" s="47"/>
      <c r="E65" s="103" t="s">
        <v>62</v>
      </c>
      <c r="F65" s="47">
        <v>750</v>
      </c>
      <c r="G65" s="47"/>
      <c r="H65" s="64">
        <v>1</v>
      </c>
      <c r="I65" s="82"/>
      <c r="J65" s="83"/>
      <c r="K65" s="83"/>
      <c r="L65" s="83"/>
      <c r="M65" s="83"/>
      <c r="N65" s="83"/>
      <c r="O65" s="83"/>
      <c r="P65" s="83"/>
      <c r="Q65" s="83"/>
      <c r="R65" s="160"/>
      <c r="S65" s="174"/>
      <c r="T65" s="165"/>
      <c r="U65" s="165"/>
      <c r="V65" s="165"/>
      <c r="W65" s="165"/>
      <c r="X65" s="165"/>
      <c r="Y65" s="165"/>
      <c r="Z65" s="165"/>
      <c r="AA65" s="165"/>
      <c r="AB65" s="165"/>
      <c r="AC65" s="165"/>
      <c r="AD65" s="165"/>
      <c r="AE65" s="165"/>
      <c r="AF65" s="165"/>
      <c r="AG65" s="165"/>
      <c r="AH65" s="165"/>
      <c r="AI65" s="165"/>
      <c r="AJ65" s="165"/>
      <c r="AK65" s="165"/>
      <c r="AL65" s="165"/>
      <c r="AM65" s="165"/>
      <c r="AN65" s="165"/>
      <c r="AO65" s="165"/>
      <c r="AP65" s="165"/>
      <c r="AQ65" s="165"/>
      <c r="AR65" s="165"/>
      <c r="AS65" s="165"/>
      <c r="AT65" s="165"/>
      <c r="AU65" s="165"/>
      <c r="AV65" s="175"/>
    </row>
    <row r="66" spans="2:48" ht="18" customHeight="1" x14ac:dyDescent="0.3">
      <c r="B66" s="183"/>
      <c r="C66" s="47" t="s">
        <v>16</v>
      </c>
      <c r="D66" s="47"/>
      <c r="E66" s="103" t="s">
        <v>63</v>
      </c>
      <c r="F66" s="47">
        <v>1500</v>
      </c>
      <c r="G66" s="47"/>
      <c r="H66" s="64">
        <v>1</v>
      </c>
      <c r="I66" s="82"/>
      <c r="J66" s="83"/>
      <c r="K66" s="83"/>
      <c r="L66" s="83"/>
      <c r="M66" s="83"/>
      <c r="N66" s="83"/>
      <c r="O66" s="83"/>
      <c r="P66" s="83"/>
      <c r="Q66" s="83"/>
      <c r="R66" s="160"/>
      <c r="S66" s="174"/>
      <c r="T66" s="165"/>
      <c r="U66" s="165"/>
      <c r="V66" s="165"/>
      <c r="W66" s="165"/>
      <c r="X66" s="165"/>
      <c r="Y66" s="165"/>
      <c r="Z66" s="165"/>
      <c r="AA66" s="165"/>
      <c r="AB66" s="165"/>
      <c r="AC66" s="165"/>
      <c r="AD66" s="165"/>
      <c r="AE66" s="165"/>
      <c r="AF66" s="165"/>
      <c r="AG66" s="165"/>
      <c r="AH66" s="165"/>
      <c r="AI66" s="165"/>
      <c r="AJ66" s="165"/>
      <c r="AK66" s="165"/>
      <c r="AL66" s="165"/>
      <c r="AM66" s="165"/>
      <c r="AN66" s="165"/>
      <c r="AO66" s="165"/>
      <c r="AP66" s="165"/>
      <c r="AQ66" s="165"/>
      <c r="AR66" s="165"/>
      <c r="AS66" s="165"/>
      <c r="AT66" s="165"/>
      <c r="AU66" s="165"/>
      <c r="AV66" s="175"/>
    </row>
    <row r="67" spans="2:48" ht="18" customHeight="1" x14ac:dyDescent="0.3">
      <c r="B67" s="183"/>
      <c r="C67" s="47" t="s">
        <v>16</v>
      </c>
      <c r="D67" s="47"/>
      <c r="E67" s="103" t="s">
        <v>64</v>
      </c>
      <c r="F67" s="47">
        <v>1800</v>
      </c>
      <c r="G67" s="47"/>
      <c r="H67" s="64">
        <v>1</v>
      </c>
      <c r="I67" s="82"/>
      <c r="J67" s="83"/>
      <c r="K67" s="83"/>
      <c r="L67" s="83"/>
      <c r="M67" s="83"/>
      <c r="N67" s="83"/>
      <c r="O67" s="83"/>
      <c r="P67" s="83"/>
      <c r="Q67" s="83"/>
      <c r="R67" s="160"/>
      <c r="S67" s="174"/>
      <c r="T67" s="165"/>
      <c r="U67" s="165"/>
      <c r="V67" s="165"/>
      <c r="W67" s="165"/>
      <c r="X67" s="165"/>
      <c r="Y67" s="165"/>
      <c r="Z67" s="165"/>
      <c r="AA67" s="165"/>
      <c r="AB67" s="165"/>
      <c r="AC67" s="165"/>
      <c r="AD67" s="165"/>
      <c r="AE67" s="165"/>
      <c r="AF67" s="165"/>
      <c r="AG67" s="165"/>
      <c r="AH67" s="165"/>
      <c r="AI67" s="165"/>
      <c r="AJ67" s="165"/>
      <c r="AK67" s="165"/>
      <c r="AL67" s="165"/>
      <c r="AM67" s="165"/>
      <c r="AN67" s="165"/>
      <c r="AO67" s="165"/>
      <c r="AP67" s="165"/>
      <c r="AQ67" s="165"/>
      <c r="AR67" s="165"/>
      <c r="AS67" s="165"/>
      <c r="AT67" s="165"/>
      <c r="AU67" s="165"/>
      <c r="AV67" s="175"/>
    </row>
    <row r="68" spans="2:48" ht="18" customHeight="1" thickBot="1" x14ac:dyDescent="0.35">
      <c r="B68" s="183"/>
      <c r="C68" s="48" t="s">
        <v>16</v>
      </c>
      <c r="D68" s="48"/>
      <c r="E68" s="104" t="s">
        <v>65</v>
      </c>
      <c r="F68" s="48">
        <v>350</v>
      </c>
      <c r="G68" s="48"/>
      <c r="H68" s="65">
        <v>5</v>
      </c>
      <c r="I68" s="84"/>
      <c r="J68" s="85">
        <v>5</v>
      </c>
      <c r="K68" s="85"/>
      <c r="L68" s="85"/>
      <c r="M68" s="85"/>
      <c r="N68" s="85"/>
      <c r="O68" s="85"/>
      <c r="P68" s="85"/>
      <c r="Q68" s="85"/>
      <c r="R68" s="161"/>
      <c r="S68" s="72"/>
      <c r="T68" s="69"/>
      <c r="U68" s="69"/>
      <c r="V68" s="69"/>
      <c r="W68" s="69"/>
      <c r="X68" s="69"/>
      <c r="Y68" s="69"/>
      <c r="Z68" s="69"/>
      <c r="AA68" s="69"/>
      <c r="AB68" s="69"/>
      <c r="AC68" s="69"/>
      <c r="AD68" s="69"/>
      <c r="AE68" s="69"/>
      <c r="AF68" s="69"/>
      <c r="AG68" s="69"/>
      <c r="AH68" s="69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T68" s="69"/>
      <c r="AU68" s="69"/>
      <c r="AV68" s="146"/>
    </row>
    <row r="69" spans="2:48" ht="18" customHeight="1" x14ac:dyDescent="0.3">
      <c r="B69" s="184" t="s">
        <v>109</v>
      </c>
      <c r="C69" s="53" t="s">
        <v>16</v>
      </c>
      <c r="D69" s="53"/>
      <c r="E69" s="105" t="s">
        <v>66</v>
      </c>
      <c r="F69" s="53">
        <v>200</v>
      </c>
      <c r="G69" s="53"/>
      <c r="H69" s="66"/>
      <c r="I69" s="93"/>
      <c r="J69" s="94"/>
      <c r="K69" s="94"/>
      <c r="L69" s="94"/>
      <c r="M69" s="94"/>
      <c r="N69" s="94"/>
      <c r="O69" s="94"/>
      <c r="P69" s="94"/>
      <c r="Q69" s="94"/>
      <c r="R69" s="162"/>
      <c r="S69" s="172"/>
      <c r="T69" s="169"/>
      <c r="U69" s="169"/>
      <c r="V69" s="169"/>
      <c r="W69" s="169"/>
      <c r="X69" s="169"/>
      <c r="Y69" s="169"/>
      <c r="Z69" s="169"/>
      <c r="AA69" s="169"/>
      <c r="AB69" s="169"/>
      <c r="AC69" s="169"/>
      <c r="AD69" s="169"/>
      <c r="AE69" s="169"/>
      <c r="AF69" s="169"/>
      <c r="AG69" s="169"/>
      <c r="AH69" s="169"/>
      <c r="AI69" s="169"/>
      <c r="AJ69" s="169"/>
      <c r="AK69" s="169"/>
      <c r="AL69" s="169"/>
      <c r="AM69" s="169"/>
      <c r="AN69" s="169"/>
      <c r="AO69" s="169"/>
      <c r="AP69" s="169"/>
      <c r="AQ69" s="169"/>
      <c r="AR69" s="169"/>
      <c r="AS69" s="169"/>
      <c r="AT69" s="169"/>
      <c r="AU69" s="169"/>
      <c r="AV69" s="173"/>
    </row>
    <row r="70" spans="2:48" ht="18" customHeight="1" x14ac:dyDescent="0.3">
      <c r="B70" s="184"/>
      <c r="C70" s="53" t="s">
        <v>16</v>
      </c>
      <c r="D70" s="53"/>
      <c r="E70" s="105" t="s">
        <v>67</v>
      </c>
      <c r="F70" s="53">
        <v>200</v>
      </c>
      <c r="G70" s="53"/>
      <c r="H70" s="66"/>
      <c r="I70" s="95"/>
      <c r="J70" s="96"/>
      <c r="K70" s="96"/>
      <c r="L70" s="96"/>
      <c r="M70" s="96"/>
      <c r="N70" s="96"/>
      <c r="O70" s="96"/>
      <c r="P70" s="96"/>
      <c r="Q70" s="96"/>
      <c r="R70" s="163"/>
      <c r="S70" s="174"/>
      <c r="T70" s="165"/>
      <c r="U70" s="165"/>
      <c r="V70" s="165"/>
      <c r="W70" s="165"/>
      <c r="X70" s="165"/>
      <c r="Y70" s="165"/>
      <c r="Z70" s="165"/>
      <c r="AA70" s="165"/>
      <c r="AB70" s="165"/>
      <c r="AC70" s="165"/>
      <c r="AD70" s="165"/>
      <c r="AE70" s="165"/>
      <c r="AF70" s="165"/>
      <c r="AG70" s="165"/>
      <c r="AH70" s="165"/>
      <c r="AI70" s="165"/>
      <c r="AJ70" s="165"/>
      <c r="AK70" s="165"/>
      <c r="AL70" s="165"/>
      <c r="AM70" s="165"/>
      <c r="AN70" s="165"/>
      <c r="AO70" s="165"/>
      <c r="AP70" s="165"/>
      <c r="AQ70" s="165"/>
      <c r="AR70" s="165"/>
      <c r="AS70" s="165"/>
      <c r="AT70" s="165"/>
      <c r="AU70" s="165"/>
      <c r="AV70" s="175"/>
    </row>
    <row r="71" spans="2:48" ht="18" customHeight="1" x14ac:dyDescent="0.3">
      <c r="B71" s="184"/>
      <c r="C71" s="53" t="s">
        <v>16</v>
      </c>
      <c r="D71" s="53"/>
      <c r="E71" s="105" t="s">
        <v>68</v>
      </c>
      <c r="F71" s="53">
        <v>200</v>
      </c>
      <c r="G71" s="53"/>
      <c r="H71" s="66"/>
      <c r="I71" s="95"/>
      <c r="J71" s="96"/>
      <c r="K71" s="96"/>
      <c r="L71" s="96"/>
      <c r="M71" s="96"/>
      <c r="N71" s="96"/>
      <c r="O71" s="96"/>
      <c r="P71" s="96"/>
      <c r="Q71" s="96"/>
      <c r="R71" s="163"/>
      <c r="S71" s="174"/>
      <c r="T71" s="165"/>
      <c r="U71" s="165"/>
      <c r="V71" s="165"/>
      <c r="W71" s="165"/>
      <c r="X71" s="165"/>
      <c r="Y71" s="165"/>
      <c r="Z71" s="165"/>
      <c r="AA71" s="165"/>
      <c r="AB71" s="165"/>
      <c r="AC71" s="165"/>
      <c r="AD71" s="165"/>
      <c r="AE71" s="165"/>
      <c r="AF71" s="165"/>
      <c r="AG71" s="165"/>
      <c r="AH71" s="165"/>
      <c r="AI71" s="165"/>
      <c r="AJ71" s="165"/>
      <c r="AK71" s="165"/>
      <c r="AL71" s="165"/>
      <c r="AM71" s="165"/>
      <c r="AN71" s="165"/>
      <c r="AO71" s="165"/>
      <c r="AP71" s="165"/>
      <c r="AQ71" s="165"/>
      <c r="AR71" s="165"/>
      <c r="AS71" s="165"/>
      <c r="AT71" s="165"/>
      <c r="AU71" s="165"/>
      <c r="AV71" s="175"/>
    </row>
    <row r="72" spans="2:48" ht="18" customHeight="1" x14ac:dyDescent="0.3">
      <c r="B72" s="184"/>
      <c r="C72" s="53" t="s">
        <v>16</v>
      </c>
      <c r="D72" s="53"/>
      <c r="E72" s="105" t="s">
        <v>69</v>
      </c>
      <c r="F72" s="53">
        <v>200</v>
      </c>
      <c r="G72" s="53"/>
      <c r="H72" s="66"/>
      <c r="I72" s="95"/>
      <c r="J72" s="96"/>
      <c r="K72" s="96"/>
      <c r="L72" s="96"/>
      <c r="M72" s="96"/>
      <c r="N72" s="96"/>
      <c r="O72" s="96"/>
      <c r="P72" s="96"/>
      <c r="Q72" s="96"/>
      <c r="R72" s="163"/>
      <c r="S72" s="174"/>
      <c r="T72" s="165"/>
      <c r="U72" s="165"/>
      <c r="V72" s="165"/>
      <c r="W72" s="165"/>
      <c r="X72" s="165"/>
      <c r="Y72" s="165"/>
      <c r="Z72" s="165"/>
      <c r="AA72" s="165"/>
      <c r="AB72" s="165"/>
      <c r="AC72" s="165"/>
      <c r="AD72" s="165"/>
      <c r="AE72" s="165"/>
      <c r="AF72" s="165"/>
      <c r="AG72" s="165"/>
      <c r="AH72" s="165"/>
      <c r="AI72" s="165"/>
      <c r="AJ72" s="165"/>
      <c r="AK72" s="165"/>
      <c r="AL72" s="165"/>
      <c r="AM72" s="165"/>
      <c r="AN72" s="165"/>
      <c r="AO72" s="165"/>
      <c r="AP72" s="165"/>
      <c r="AQ72" s="165"/>
      <c r="AR72" s="165"/>
      <c r="AS72" s="165"/>
      <c r="AT72" s="165"/>
      <c r="AU72" s="165"/>
      <c r="AV72" s="175"/>
    </row>
    <row r="73" spans="2:48" ht="18" customHeight="1" x14ac:dyDescent="0.3">
      <c r="B73" s="184"/>
      <c r="C73" s="53" t="s">
        <v>16</v>
      </c>
      <c r="D73" s="53"/>
      <c r="E73" s="105" t="s">
        <v>70</v>
      </c>
      <c r="F73" s="53">
        <v>200</v>
      </c>
      <c r="G73" s="53"/>
      <c r="H73" s="66"/>
      <c r="I73" s="95"/>
      <c r="J73" s="96"/>
      <c r="K73" s="96"/>
      <c r="L73" s="96"/>
      <c r="M73" s="96"/>
      <c r="N73" s="96"/>
      <c r="O73" s="96"/>
      <c r="P73" s="96"/>
      <c r="Q73" s="96"/>
      <c r="R73" s="163"/>
      <c r="S73" s="174"/>
      <c r="T73" s="165"/>
      <c r="U73" s="165"/>
      <c r="V73" s="165"/>
      <c r="W73" s="165"/>
      <c r="X73" s="165"/>
      <c r="Y73" s="165"/>
      <c r="Z73" s="165"/>
      <c r="AA73" s="165"/>
      <c r="AB73" s="165"/>
      <c r="AC73" s="165"/>
      <c r="AD73" s="165"/>
      <c r="AE73" s="165"/>
      <c r="AF73" s="165"/>
      <c r="AG73" s="165"/>
      <c r="AH73" s="165"/>
      <c r="AI73" s="165"/>
      <c r="AJ73" s="165"/>
      <c r="AK73" s="165"/>
      <c r="AL73" s="165"/>
      <c r="AM73" s="165"/>
      <c r="AN73" s="165"/>
      <c r="AO73" s="165"/>
      <c r="AP73" s="165"/>
      <c r="AQ73" s="165"/>
      <c r="AR73" s="165"/>
      <c r="AS73" s="165"/>
      <c r="AT73" s="165"/>
      <c r="AU73" s="165"/>
      <c r="AV73" s="175"/>
    </row>
    <row r="74" spans="2:48" ht="18" customHeight="1" x14ac:dyDescent="0.3">
      <c r="B74" s="184"/>
      <c r="C74" s="53" t="s">
        <v>16</v>
      </c>
      <c r="D74" s="53"/>
      <c r="E74" s="105" t="s">
        <v>71</v>
      </c>
      <c r="F74" s="53">
        <v>100</v>
      </c>
      <c r="G74" s="53"/>
      <c r="H74" s="66"/>
      <c r="I74" s="95"/>
      <c r="J74" s="96"/>
      <c r="K74" s="96">
        <v>10</v>
      </c>
      <c r="L74" s="96"/>
      <c r="M74" s="96"/>
      <c r="N74" s="96"/>
      <c r="O74" s="96"/>
      <c r="P74" s="96"/>
      <c r="Q74" s="96"/>
      <c r="R74" s="163"/>
      <c r="S74" s="174"/>
      <c r="T74" s="165"/>
      <c r="U74" s="165"/>
      <c r="V74" s="165"/>
      <c r="W74" s="165"/>
      <c r="X74" s="165"/>
      <c r="Y74" s="165"/>
      <c r="Z74" s="165"/>
      <c r="AA74" s="165"/>
      <c r="AB74" s="165"/>
      <c r="AC74" s="165"/>
      <c r="AD74" s="165"/>
      <c r="AE74" s="165"/>
      <c r="AF74" s="165"/>
      <c r="AG74" s="165"/>
      <c r="AH74" s="165"/>
      <c r="AI74" s="165"/>
      <c r="AJ74" s="165"/>
      <c r="AK74" s="165"/>
      <c r="AL74" s="165"/>
      <c r="AM74" s="165"/>
      <c r="AN74" s="165"/>
      <c r="AO74" s="165"/>
      <c r="AP74" s="165"/>
      <c r="AQ74" s="165"/>
      <c r="AR74" s="165"/>
      <c r="AS74" s="165"/>
      <c r="AT74" s="165"/>
      <c r="AU74" s="165"/>
      <c r="AV74" s="175"/>
    </row>
    <row r="75" spans="2:48" ht="18" customHeight="1" x14ac:dyDescent="0.3">
      <c r="B75" s="184"/>
      <c r="C75" s="53" t="s">
        <v>16</v>
      </c>
      <c r="D75" s="53"/>
      <c r="E75" s="105" t="s">
        <v>72</v>
      </c>
      <c r="F75" s="53">
        <v>100</v>
      </c>
      <c r="G75" s="53"/>
      <c r="H75" s="66"/>
      <c r="I75" s="95">
        <v>10</v>
      </c>
      <c r="J75" s="96"/>
      <c r="K75" s="96"/>
      <c r="L75" s="96"/>
      <c r="M75" s="96"/>
      <c r="N75" s="96"/>
      <c r="O75" s="96"/>
      <c r="P75" s="96"/>
      <c r="Q75" s="96"/>
      <c r="R75" s="163"/>
      <c r="S75" s="174"/>
      <c r="T75" s="165"/>
      <c r="U75" s="165"/>
      <c r="V75" s="165"/>
      <c r="W75" s="165"/>
      <c r="X75" s="165"/>
      <c r="Y75" s="165"/>
      <c r="Z75" s="165"/>
      <c r="AA75" s="165"/>
      <c r="AB75" s="165"/>
      <c r="AC75" s="165"/>
      <c r="AD75" s="165"/>
      <c r="AE75" s="165"/>
      <c r="AF75" s="165"/>
      <c r="AG75" s="165"/>
      <c r="AH75" s="165"/>
      <c r="AI75" s="165"/>
      <c r="AJ75" s="165"/>
      <c r="AK75" s="165"/>
      <c r="AL75" s="165"/>
      <c r="AM75" s="165"/>
      <c r="AN75" s="165"/>
      <c r="AO75" s="165"/>
      <c r="AP75" s="165"/>
      <c r="AQ75" s="165"/>
      <c r="AR75" s="165"/>
      <c r="AS75" s="165"/>
      <c r="AT75" s="165"/>
      <c r="AU75" s="165"/>
      <c r="AV75" s="175"/>
    </row>
    <row r="76" spans="2:48" ht="18" customHeight="1" x14ac:dyDescent="0.3">
      <c r="B76" s="184"/>
      <c r="C76" s="53" t="s">
        <v>16</v>
      </c>
      <c r="D76" s="53"/>
      <c r="E76" s="105" t="s">
        <v>73</v>
      </c>
      <c r="F76" s="53">
        <v>100</v>
      </c>
      <c r="G76" s="53"/>
      <c r="H76" s="66"/>
      <c r="I76" s="95"/>
      <c r="J76" s="96"/>
      <c r="K76" s="96"/>
      <c r="L76" s="96"/>
      <c r="M76" s="96"/>
      <c r="N76" s="96"/>
      <c r="O76" s="96"/>
      <c r="P76" s="96"/>
      <c r="Q76" s="96"/>
      <c r="R76" s="163"/>
      <c r="S76" s="174"/>
      <c r="T76" s="165"/>
      <c r="U76" s="165"/>
      <c r="V76" s="165"/>
      <c r="W76" s="165"/>
      <c r="X76" s="165"/>
      <c r="Y76" s="165"/>
      <c r="Z76" s="165"/>
      <c r="AA76" s="165"/>
      <c r="AB76" s="165"/>
      <c r="AC76" s="165"/>
      <c r="AD76" s="165"/>
      <c r="AE76" s="165"/>
      <c r="AF76" s="165"/>
      <c r="AG76" s="165"/>
      <c r="AH76" s="165"/>
      <c r="AI76" s="165"/>
      <c r="AJ76" s="165"/>
      <c r="AK76" s="165"/>
      <c r="AL76" s="165"/>
      <c r="AM76" s="165"/>
      <c r="AN76" s="165"/>
      <c r="AO76" s="165"/>
      <c r="AP76" s="165"/>
      <c r="AQ76" s="165"/>
      <c r="AR76" s="165"/>
      <c r="AS76" s="165"/>
      <c r="AT76" s="165"/>
      <c r="AU76" s="165"/>
      <c r="AV76" s="175"/>
    </row>
    <row r="77" spans="2:48" ht="18" customHeight="1" x14ac:dyDescent="0.3">
      <c r="B77" s="184"/>
      <c r="C77" s="53" t="s">
        <v>15</v>
      </c>
      <c r="D77" s="53"/>
      <c r="E77" s="105" t="s">
        <v>74</v>
      </c>
      <c r="F77" s="53">
        <v>300</v>
      </c>
      <c r="G77" s="53"/>
      <c r="H77" s="66">
        <v>1</v>
      </c>
      <c r="I77" s="95"/>
      <c r="J77" s="96"/>
      <c r="K77" s="96"/>
      <c r="L77" s="96"/>
      <c r="M77" s="96"/>
      <c r="N77" s="96"/>
      <c r="O77" s="96"/>
      <c r="P77" s="96"/>
      <c r="Q77" s="96"/>
      <c r="R77" s="163"/>
      <c r="S77" s="174"/>
      <c r="T77" s="165"/>
      <c r="U77" s="165"/>
      <c r="V77" s="165"/>
      <c r="W77" s="165"/>
      <c r="X77" s="165"/>
      <c r="Y77" s="165"/>
      <c r="Z77" s="165"/>
      <c r="AA77" s="165"/>
      <c r="AB77" s="165"/>
      <c r="AC77" s="165"/>
      <c r="AD77" s="165"/>
      <c r="AE77" s="165"/>
      <c r="AF77" s="165"/>
      <c r="AG77" s="165"/>
      <c r="AH77" s="165"/>
      <c r="AI77" s="165"/>
      <c r="AJ77" s="165"/>
      <c r="AK77" s="165"/>
      <c r="AL77" s="165"/>
      <c r="AM77" s="165"/>
      <c r="AN77" s="165"/>
      <c r="AO77" s="165"/>
      <c r="AP77" s="165"/>
      <c r="AQ77" s="165"/>
      <c r="AR77" s="165"/>
      <c r="AS77" s="165"/>
      <c r="AT77" s="165"/>
      <c r="AU77" s="165"/>
      <c r="AV77" s="175"/>
    </row>
    <row r="78" spans="2:48" ht="18" customHeight="1" x14ac:dyDescent="0.3">
      <c r="B78" s="184"/>
      <c r="C78" s="53" t="s">
        <v>15</v>
      </c>
      <c r="D78" s="53"/>
      <c r="E78" s="105" t="s">
        <v>75</v>
      </c>
      <c r="F78" s="53">
        <v>700</v>
      </c>
      <c r="G78" s="53"/>
      <c r="H78" s="66">
        <v>1</v>
      </c>
      <c r="I78" s="95"/>
      <c r="J78" s="96"/>
      <c r="K78" s="96"/>
      <c r="L78" s="96"/>
      <c r="M78" s="96"/>
      <c r="N78" s="96"/>
      <c r="O78" s="96"/>
      <c r="P78" s="96"/>
      <c r="Q78" s="96"/>
      <c r="R78" s="163"/>
      <c r="S78" s="174"/>
      <c r="T78" s="165"/>
      <c r="U78" s="165"/>
      <c r="V78" s="165"/>
      <c r="W78" s="165"/>
      <c r="X78" s="165"/>
      <c r="Y78" s="165"/>
      <c r="Z78" s="165"/>
      <c r="AA78" s="165"/>
      <c r="AB78" s="165"/>
      <c r="AC78" s="165"/>
      <c r="AD78" s="165"/>
      <c r="AE78" s="165"/>
      <c r="AF78" s="165"/>
      <c r="AG78" s="165"/>
      <c r="AH78" s="165"/>
      <c r="AI78" s="165"/>
      <c r="AJ78" s="165"/>
      <c r="AK78" s="165"/>
      <c r="AL78" s="165"/>
      <c r="AM78" s="165"/>
      <c r="AN78" s="165"/>
      <c r="AO78" s="165"/>
      <c r="AP78" s="165"/>
      <c r="AQ78" s="165"/>
      <c r="AR78" s="165"/>
      <c r="AS78" s="165"/>
      <c r="AT78" s="165"/>
      <c r="AU78" s="165"/>
      <c r="AV78" s="175"/>
    </row>
    <row r="79" spans="2:48" ht="18" customHeight="1" x14ac:dyDescent="0.3">
      <c r="B79" s="184"/>
      <c r="C79" s="53" t="s">
        <v>15</v>
      </c>
      <c r="D79" s="53"/>
      <c r="E79" s="105" t="s">
        <v>76</v>
      </c>
      <c r="F79" s="53">
        <v>1500</v>
      </c>
      <c r="G79" s="53"/>
      <c r="H79" s="66">
        <v>1</v>
      </c>
      <c r="I79" s="95"/>
      <c r="J79" s="96"/>
      <c r="K79" s="96"/>
      <c r="L79" s="96"/>
      <c r="M79" s="96"/>
      <c r="N79" s="96"/>
      <c r="O79" s="96"/>
      <c r="P79" s="96"/>
      <c r="Q79" s="96"/>
      <c r="R79" s="163"/>
      <c r="S79" s="174"/>
      <c r="T79" s="165"/>
      <c r="U79" s="165"/>
      <c r="V79" s="165"/>
      <c r="W79" s="165"/>
      <c r="X79" s="165"/>
      <c r="Y79" s="165"/>
      <c r="Z79" s="165"/>
      <c r="AA79" s="165"/>
      <c r="AB79" s="165"/>
      <c r="AC79" s="165"/>
      <c r="AD79" s="165"/>
      <c r="AE79" s="165"/>
      <c r="AF79" s="165"/>
      <c r="AG79" s="165"/>
      <c r="AH79" s="165"/>
      <c r="AI79" s="165"/>
      <c r="AJ79" s="165"/>
      <c r="AK79" s="165"/>
      <c r="AL79" s="165"/>
      <c r="AM79" s="165"/>
      <c r="AN79" s="165"/>
      <c r="AO79" s="165"/>
      <c r="AP79" s="165"/>
      <c r="AQ79" s="165"/>
      <c r="AR79" s="165"/>
      <c r="AS79" s="165"/>
      <c r="AT79" s="165"/>
      <c r="AU79" s="165"/>
      <c r="AV79" s="175"/>
    </row>
    <row r="80" spans="2:48" ht="18" customHeight="1" thickBot="1" x14ac:dyDescent="0.35">
      <c r="B80" s="185"/>
      <c r="C80" s="114" t="s">
        <v>15</v>
      </c>
      <c r="D80" s="114"/>
      <c r="E80" s="115" t="s">
        <v>77</v>
      </c>
      <c r="F80" s="114">
        <v>1500</v>
      </c>
      <c r="G80" s="114"/>
      <c r="H80" s="116"/>
      <c r="I80" s="148"/>
      <c r="J80" s="149"/>
      <c r="K80" s="149">
        <v>1</v>
      </c>
      <c r="L80" s="149">
        <v>1</v>
      </c>
      <c r="M80" s="149"/>
      <c r="N80" s="149"/>
      <c r="O80" s="149"/>
      <c r="P80" s="149"/>
      <c r="Q80" s="149"/>
      <c r="R80" s="164"/>
      <c r="S80" s="72"/>
      <c r="T80" s="69"/>
      <c r="U80" s="69"/>
      <c r="V80" s="69"/>
      <c r="W80" s="69"/>
      <c r="X80" s="69"/>
      <c r="Y80" s="69"/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146"/>
    </row>
  </sheetData>
  <mergeCells count="9">
    <mergeCell ref="B42:B68"/>
    <mergeCell ref="B69:B80"/>
    <mergeCell ref="S5:AV5"/>
    <mergeCell ref="B2:H6"/>
    <mergeCell ref="I5:R5"/>
    <mergeCell ref="I2:K2"/>
    <mergeCell ref="D7:E7"/>
    <mergeCell ref="B20:B41"/>
    <mergeCell ref="B10:B19"/>
  </mergeCells>
  <phoneticPr fontId="1" type="noConversion"/>
  <conditionalFormatting sqref="I8:AV8">
    <cfRule type="notContainsBlanks" dxfId="9" priority="9">
      <formula>LEN(TRIM(I8))&gt;0</formula>
    </cfRule>
  </conditionalFormatting>
  <conditionalFormatting sqref="J7:R7">
    <cfRule type="expression" dxfId="8" priority="7">
      <formula>J7&gt;$M$2</formula>
    </cfRule>
  </conditionalFormatting>
  <conditionalFormatting sqref="I9:AV9">
    <cfRule type="notContainsBlanks" dxfId="7" priority="10">
      <formula>LEN(TRIM(I9))&gt;0</formula>
    </cfRule>
  </conditionalFormatting>
  <conditionalFormatting sqref="E10:E80">
    <cfRule type="expression" dxfId="6" priority="4">
      <formula>COUNTA(I10:AV10)&gt;0</formula>
    </cfRule>
  </conditionalFormatting>
  <conditionalFormatting sqref="E10:E19">
    <cfRule type="expression" dxfId="5" priority="3">
      <formula>COUNTA(I10:AV10)&gt;0</formula>
    </cfRule>
  </conditionalFormatting>
  <conditionalFormatting sqref="E69:E80">
    <cfRule type="expression" dxfId="4" priority="2">
      <formula>COUNTA(I69:AV69)</formula>
    </cfRule>
  </conditionalFormatting>
  <conditionalFormatting sqref="E8:E9">
    <cfRule type="expression" dxfId="3" priority="1">
      <formula>COUNTA(I8:AV8)&gt;0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4CA9C8-A8E1-464E-9DE4-90C2F2256155}">
  <sheetPr codeName="Sheet1"/>
  <dimension ref="A1:AW58"/>
  <sheetViews>
    <sheetView tabSelected="1" zoomScale="70" zoomScaleNormal="70" workbookViewId="0">
      <selection activeCell="P20" sqref="P20"/>
    </sheetView>
  </sheetViews>
  <sheetFormatPr defaultRowHeight="13.5" x14ac:dyDescent="0.3"/>
  <cols>
    <col min="1" max="1" width="0.75" style="4" customWidth="1"/>
    <col min="2" max="2" width="3.75" style="4" customWidth="1"/>
    <col min="3" max="3" width="9.125" style="13" customWidth="1"/>
    <col min="4" max="4" width="4.5" style="13" customWidth="1"/>
    <col min="5" max="5" width="8.375" style="13" customWidth="1"/>
    <col min="6" max="6" width="10.25" style="14" customWidth="1"/>
    <col min="7" max="7" width="16.875" style="4" customWidth="1"/>
    <col min="8" max="8" width="6" style="4" customWidth="1"/>
    <col min="9" max="9" width="5.375" style="4" customWidth="1"/>
    <col min="10" max="48" width="7.625" style="4" customWidth="1"/>
    <col min="49" max="16384" width="9" style="4"/>
  </cols>
  <sheetData>
    <row r="1" spans="1:49" ht="4.5" customHeight="1" thickBot="1" x14ac:dyDescent="0.35">
      <c r="B1" s="107"/>
      <c r="C1" s="108"/>
      <c r="D1" s="108"/>
      <c r="E1" s="108"/>
      <c r="F1" s="109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</row>
    <row r="2" spans="1:49" ht="48" customHeight="1" thickBot="1" x14ac:dyDescent="0.35">
      <c r="A2" s="19"/>
      <c r="B2" s="206"/>
      <c r="C2" s="207"/>
      <c r="D2" s="207"/>
      <c r="E2" s="207"/>
      <c r="F2" s="207"/>
      <c r="G2" s="208"/>
      <c r="H2" s="209" t="s">
        <v>108</v>
      </c>
      <c r="I2" s="209"/>
      <c r="J2" s="209"/>
      <c r="K2" s="209"/>
      <c r="L2" s="209"/>
      <c r="M2" s="209"/>
      <c r="N2" s="209"/>
      <c r="O2" s="209"/>
      <c r="P2" s="209"/>
      <c r="Q2" s="209"/>
      <c r="R2" s="210"/>
      <c r="S2" s="201" t="s">
        <v>117</v>
      </c>
      <c r="T2" s="201"/>
      <c r="U2" s="201"/>
      <c r="V2" s="201"/>
      <c r="W2" s="201"/>
      <c r="X2" s="201"/>
      <c r="Y2" s="201"/>
      <c r="Z2" s="201"/>
      <c r="AA2" s="201"/>
      <c r="AB2" s="201"/>
      <c r="AC2" s="201"/>
      <c r="AD2" s="201"/>
      <c r="AE2" s="201"/>
      <c r="AF2" s="201"/>
      <c r="AG2" s="201"/>
      <c r="AH2" s="201"/>
      <c r="AI2" s="201"/>
      <c r="AJ2" s="201"/>
      <c r="AK2" s="201"/>
      <c r="AL2" s="201"/>
      <c r="AM2" s="201"/>
      <c r="AN2" s="201"/>
      <c r="AO2" s="201"/>
      <c r="AP2" s="201"/>
      <c r="AQ2" s="201"/>
      <c r="AR2" s="201"/>
      <c r="AS2" s="201"/>
      <c r="AT2" s="201"/>
      <c r="AU2" s="201"/>
      <c r="AV2" s="202"/>
      <c r="AW2" s="20"/>
    </row>
    <row r="3" spans="1:49" ht="20.100000000000001" customHeight="1" x14ac:dyDescent="0.3">
      <c r="A3" s="19"/>
      <c r="B3" s="221" t="s">
        <v>112</v>
      </c>
      <c r="C3" s="222"/>
      <c r="D3" s="222"/>
      <c r="E3" s="222"/>
      <c r="F3" s="36">
        <v>80000</v>
      </c>
      <c r="G3" s="123" t="s">
        <v>0</v>
      </c>
      <c r="H3" s="204" t="s">
        <v>79</v>
      </c>
      <c r="I3" s="204"/>
      <c r="J3" s="204"/>
      <c r="K3" s="204"/>
      <c r="L3" s="204"/>
      <c r="M3" s="204"/>
      <c r="N3" s="204"/>
      <c r="O3" s="204"/>
      <c r="P3" s="204"/>
      <c r="Q3" s="204"/>
      <c r="R3" s="205"/>
      <c r="S3" s="214" t="s">
        <v>79</v>
      </c>
      <c r="T3" s="215"/>
      <c r="U3" s="215"/>
      <c r="V3" s="215"/>
      <c r="W3" s="215"/>
      <c r="X3" s="215"/>
      <c r="Y3" s="215"/>
      <c r="Z3" s="215"/>
      <c r="AA3" s="215"/>
      <c r="AB3" s="215"/>
      <c r="AC3" s="215"/>
      <c r="AD3" s="215"/>
      <c r="AE3" s="215"/>
      <c r="AF3" s="215"/>
      <c r="AG3" s="215"/>
      <c r="AH3" s="215"/>
      <c r="AI3" s="215"/>
      <c r="AJ3" s="215"/>
      <c r="AK3" s="215"/>
      <c r="AL3" s="215"/>
      <c r="AM3" s="215"/>
      <c r="AN3" s="215"/>
      <c r="AO3" s="215"/>
      <c r="AP3" s="215"/>
      <c r="AQ3" s="215"/>
      <c r="AR3" s="215"/>
      <c r="AS3" s="215"/>
      <c r="AT3" s="215"/>
      <c r="AU3" s="215"/>
      <c r="AV3" s="216"/>
      <c r="AW3" s="20"/>
    </row>
    <row r="4" spans="1:49" ht="20.100000000000001" customHeight="1" x14ac:dyDescent="0.3">
      <c r="A4" s="19"/>
      <c r="B4" s="211" t="s">
        <v>110</v>
      </c>
      <c r="C4" s="212"/>
      <c r="D4" s="212"/>
      <c r="E4" s="213"/>
      <c r="F4" s="121">
        <f>SUM(F9:F57) + SUM(H5:AV5)</f>
        <v>3921</v>
      </c>
      <c r="G4" s="18" t="s">
        <v>80</v>
      </c>
      <c r="H4" s="18">
        <v>1</v>
      </c>
      <c r="I4" s="18" t="s">
        <v>84</v>
      </c>
      <c r="J4" s="18">
        <v>2</v>
      </c>
      <c r="K4" s="18">
        <v>3</v>
      </c>
      <c r="L4" s="18">
        <v>4</v>
      </c>
      <c r="M4" s="18">
        <v>5</v>
      </c>
      <c r="N4" s="18">
        <v>6</v>
      </c>
      <c r="O4" s="18">
        <v>7</v>
      </c>
      <c r="P4" s="18">
        <v>8</v>
      </c>
      <c r="Q4" s="18">
        <v>9</v>
      </c>
      <c r="R4" s="27">
        <v>10</v>
      </c>
      <c r="S4" s="21">
        <v>11</v>
      </c>
      <c r="T4" s="18">
        <v>12</v>
      </c>
      <c r="U4" s="18">
        <v>13</v>
      </c>
      <c r="V4" s="18">
        <v>14</v>
      </c>
      <c r="W4" s="18">
        <v>15</v>
      </c>
      <c r="X4" s="18">
        <v>16</v>
      </c>
      <c r="Y4" s="18">
        <v>17</v>
      </c>
      <c r="Z4" s="18">
        <v>18</v>
      </c>
      <c r="AA4" s="18">
        <v>19</v>
      </c>
      <c r="AB4" s="18">
        <v>20</v>
      </c>
      <c r="AC4" s="18">
        <v>21</v>
      </c>
      <c r="AD4" s="18">
        <v>22</v>
      </c>
      <c r="AE4" s="18">
        <v>23</v>
      </c>
      <c r="AF4" s="18">
        <v>24</v>
      </c>
      <c r="AG4" s="18">
        <v>25</v>
      </c>
      <c r="AH4" s="18">
        <v>26</v>
      </c>
      <c r="AI4" s="18">
        <v>27</v>
      </c>
      <c r="AJ4" s="18">
        <v>28</v>
      </c>
      <c r="AK4" s="18">
        <v>29</v>
      </c>
      <c r="AL4" s="18">
        <v>30</v>
      </c>
      <c r="AM4" s="18">
        <v>31</v>
      </c>
      <c r="AN4" s="18">
        <v>32</v>
      </c>
      <c r="AO4" s="18">
        <v>33</v>
      </c>
      <c r="AP4" s="18">
        <v>34</v>
      </c>
      <c r="AQ4" s="18">
        <v>35</v>
      </c>
      <c r="AR4" s="18">
        <v>36</v>
      </c>
      <c r="AS4" s="18">
        <v>37</v>
      </c>
      <c r="AT4" s="18">
        <v>38</v>
      </c>
      <c r="AU4" s="18">
        <v>39</v>
      </c>
      <c r="AV4" s="27">
        <v>40</v>
      </c>
      <c r="AW4" s="20"/>
    </row>
    <row r="5" spans="1:49" ht="20.100000000000001" customHeight="1" x14ac:dyDescent="0.3">
      <c r="A5" s="19"/>
      <c r="B5" s="223" t="s">
        <v>86</v>
      </c>
      <c r="C5" s="224"/>
      <c r="D5" s="224"/>
      <c r="E5" s="224"/>
      <c r="F5" s="106">
        <v>74</v>
      </c>
      <c r="G5" s="8" t="s">
        <v>82</v>
      </c>
      <c r="H5" s="126">
        <v>2193</v>
      </c>
      <c r="I5" s="126">
        <v>0</v>
      </c>
      <c r="J5" s="126">
        <v>0</v>
      </c>
      <c r="K5" s="126">
        <v>0</v>
      </c>
      <c r="L5" s="126">
        <v>0</v>
      </c>
      <c r="M5" s="126">
        <v>0</v>
      </c>
      <c r="N5" s="126">
        <v>0</v>
      </c>
      <c r="O5" s="126">
        <v>0</v>
      </c>
      <c r="P5" s="126">
        <v>0</v>
      </c>
      <c r="Q5" s="126">
        <v>0</v>
      </c>
      <c r="R5" s="127">
        <v>0</v>
      </c>
      <c r="S5" s="128">
        <v>0</v>
      </c>
      <c r="T5" s="126">
        <v>0</v>
      </c>
      <c r="U5" s="126">
        <v>0</v>
      </c>
      <c r="V5" s="126">
        <v>0</v>
      </c>
      <c r="W5" s="126">
        <v>0</v>
      </c>
      <c r="X5" s="126">
        <v>0</v>
      </c>
      <c r="Y5" s="126">
        <v>0</v>
      </c>
      <c r="Z5" s="126">
        <v>0</v>
      </c>
      <c r="AA5" s="126">
        <v>0</v>
      </c>
      <c r="AB5" s="126">
        <v>0</v>
      </c>
      <c r="AC5" s="126">
        <v>0</v>
      </c>
      <c r="AD5" s="126">
        <v>0</v>
      </c>
      <c r="AE5" s="126">
        <v>0</v>
      </c>
      <c r="AF5" s="126">
        <v>0</v>
      </c>
      <c r="AG5" s="126">
        <v>0</v>
      </c>
      <c r="AH5" s="126">
        <v>0</v>
      </c>
      <c r="AI5" s="126">
        <v>0</v>
      </c>
      <c r="AJ5" s="126">
        <v>0</v>
      </c>
      <c r="AK5" s="126">
        <v>0</v>
      </c>
      <c r="AL5" s="126">
        <v>0</v>
      </c>
      <c r="AM5" s="126">
        <v>0</v>
      </c>
      <c r="AN5" s="126">
        <v>0</v>
      </c>
      <c r="AO5" s="126">
        <v>0</v>
      </c>
      <c r="AP5" s="126">
        <v>0</v>
      </c>
      <c r="AQ5" s="126">
        <v>0</v>
      </c>
      <c r="AR5" s="126">
        <v>0</v>
      </c>
      <c r="AS5" s="126">
        <v>0</v>
      </c>
      <c r="AT5" s="126">
        <v>0</v>
      </c>
      <c r="AU5" s="126">
        <v>0</v>
      </c>
      <c r="AV5" s="127">
        <v>0</v>
      </c>
      <c r="AW5" s="20"/>
    </row>
    <row r="6" spans="1:49" ht="20.100000000000001" customHeight="1" x14ac:dyDescent="0.3">
      <c r="A6" s="19"/>
      <c r="B6" s="225" t="s">
        <v>111</v>
      </c>
      <c r="C6" s="226"/>
      <c r="D6" s="226"/>
      <c r="E6" s="226"/>
      <c r="F6" s="5">
        <f>F4/F3</f>
        <v>4.9012500000000001E-2</v>
      </c>
      <c r="G6" s="117" t="s">
        <v>115</v>
      </c>
      <c r="H6" s="203">
        <f>캐릭별코인구매계획!I7</f>
        <v>10450</v>
      </c>
      <c r="I6" s="203"/>
      <c r="J6" s="122">
        <f>캐릭별코인구매계획!J7</f>
        <v>13250</v>
      </c>
      <c r="K6" s="122">
        <f>캐릭별코인구매계획!K7</f>
        <v>13750</v>
      </c>
      <c r="L6" s="122">
        <f>캐릭별코인구매계획!L7</f>
        <v>3450</v>
      </c>
      <c r="M6" s="122">
        <f>캐릭별코인구매계획!M7</f>
        <v>950</v>
      </c>
      <c r="N6" s="122">
        <f>캐릭별코인구매계획!N7</f>
        <v>150</v>
      </c>
      <c r="O6" s="122">
        <f>캐릭별코인구매계획!O7</f>
        <v>0</v>
      </c>
      <c r="P6" s="122">
        <f>캐릭별코인구매계획!P7</f>
        <v>0</v>
      </c>
      <c r="Q6" s="122">
        <f>캐릭별코인구매계획!Q7</f>
        <v>0</v>
      </c>
      <c r="R6" s="119">
        <f>캐릭별코인구매계획!R7</f>
        <v>0</v>
      </c>
      <c r="S6" s="120">
        <v>0</v>
      </c>
      <c r="T6" s="118">
        <v>0</v>
      </c>
      <c r="U6" s="118">
        <v>0</v>
      </c>
      <c r="V6" s="118">
        <v>0</v>
      </c>
      <c r="W6" s="118">
        <v>0</v>
      </c>
      <c r="X6" s="118">
        <v>0</v>
      </c>
      <c r="Y6" s="118">
        <v>0</v>
      </c>
      <c r="Z6" s="118">
        <v>0</v>
      </c>
      <c r="AA6" s="118">
        <v>0</v>
      </c>
      <c r="AB6" s="118">
        <v>0</v>
      </c>
      <c r="AC6" s="118">
        <v>0</v>
      </c>
      <c r="AD6" s="118">
        <v>0</v>
      </c>
      <c r="AE6" s="118">
        <v>0</v>
      </c>
      <c r="AF6" s="118">
        <v>0</v>
      </c>
      <c r="AG6" s="118">
        <v>0</v>
      </c>
      <c r="AH6" s="118">
        <v>0</v>
      </c>
      <c r="AI6" s="118">
        <v>0</v>
      </c>
      <c r="AJ6" s="118">
        <v>0</v>
      </c>
      <c r="AK6" s="118">
        <v>0</v>
      </c>
      <c r="AL6" s="118">
        <v>0</v>
      </c>
      <c r="AM6" s="118">
        <v>0</v>
      </c>
      <c r="AN6" s="118">
        <v>0</v>
      </c>
      <c r="AO6" s="118">
        <v>0</v>
      </c>
      <c r="AP6" s="118">
        <v>0</v>
      </c>
      <c r="AQ6" s="118">
        <v>0</v>
      </c>
      <c r="AR6" s="118">
        <v>0</v>
      </c>
      <c r="AS6" s="118">
        <v>0</v>
      </c>
      <c r="AT6" s="118">
        <v>0</v>
      </c>
      <c r="AU6" s="118">
        <v>0</v>
      </c>
      <c r="AV6" s="119">
        <v>0</v>
      </c>
      <c r="AW6" s="20"/>
    </row>
    <row r="7" spans="1:49" ht="18" customHeight="1" x14ac:dyDescent="0.3">
      <c r="A7" s="19"/>
      <c r="B7" s="227" t="s">
        <v>80</v>
      </c>
      <c r="C7" s="228"/>
      <c r="D7" s="228"/>
      <c r="E7" s="228"/>
      <c r="F7" s="228"/>
      <c r="G7" s="15" t="s">
        <v>113</v>
      </c>
      <c r="H7" s="217">
        <f>IF(H6=0, 0, H8/$H$6)</f>
        <v>0.26038277511961722</v>
      </c>
      <c r="I7" s="217"/>
      <c r="J7" s="124">
        <f t="shared" ref="J7:N7" si="0">IF(J6=0, 0, J8/J6)</f>
        <v>2.2641509433962263E-2</v>
      </c>
      <c r="K7" s="124">
        <f t="shared" si="0"/>
        <v>2.181818181818182E-2</v>
      </c>
      <c r="L7" s="124">
        <f t="shared" si="0"/>
        <v>0.17391304347826086</v>
      </c>
      <c r="M7" s="124">
        <f t="shared" si="0"/>
        <v>0</v>
      </c>
      <c r="N7" s="124">
        <f t="shared" si="0"/>
        <v>0</v>
      </c>
      <c r="O7" s="124">
        <f>IF(O6=0, 0, O8/O6)</f>
        <v>0</v>
      </c>
      <c r="P7" s="124">
        <f t="shared" ref="P7:R7" si="1">IF(P6=0, 0, P8/P6)</f>
        <v>0</v>
      </c>
      <c r="Q7" s="124">
        <f t="shared" si="1"/>
        <v>0</v>
      </c>
      <c r="R7" s="28">
        <f t="shared" si="1"/>
        <v>0</v>
      </c>
      <c r="S7" s="22">
        <f t="shared" ref="S7" si="2">IF(S6=0, 0, S8/S6)</f>
        <v>0</v>
      </c>
      <c r="T7" s="17">
        <f t="shared" ref="T7" si="3">IF(T6=0, 0, T8/T6)</f>
        <v>0</v>
      </c>
      <c r="U7" s="17">
        <f t="shared" ref="U7" si="4">IF(U6=0, 0, U8/U6)</f>
        <v>0</v>
      </c>
      <c r="V7" s="17">
        <f t="shared" ref="V7" si="5">IF(V6=0, 0, V8/V6)</f>
        <v>0</v>
      </c>
      <c r="W7" s="17">
        <f t="shared" ref="W7" si="6">IF(W6=0, 0, W8/W6)</f>
        <v>0</v>
      </c>
      <c r="X7" s="17">
        <f t="shared" ref="X7" si="7">IF(X6=0, 0, X8/X6)</f>
        <v>0</v>
      </c>
      <c r="Y7" s="17">
        <f t="shared" ref="Y7" si="8">IF(Y6=0, 0, Y8/Y6)</f>
        <v>0</v>
      </c>
      <c r="Z7" s="17">
        <f t="shared" ref="Z7" si="9">IF(Z6=0, 0, Z8/Z6)</f>
        <v>0</v>
      </c>
      <c r="AA7" s="17">
        <f t="shared" ref="AA7" si="10">IF(AA6=0, 0, AA8/AA6)</f>
        <v>0</v>
      </c>
      <c r="AB7" s="17">
        <f t="shared" ref="AB7" si="11">IF(AB6=0, 0, AB8/AB6)</f>
        <v>0</v>
      </c>
      <c r="AC7" s="17">
        <f t="shared" ref="AC7" si="12">IF(AC6=0, 0, AC8/AC6)</f>
        <v>0</v>
      </c>
      <c r="AD7" s="17">
        <f t="shared" ref="AD7" si="13">IF(AD6=0, 0, AD8/AD6)</f>
        <v>0</v>
      </c>
      <c r="AE7" s="17">
        <f t="shared" ref="AE7" si="14">IF(AE6=0, 0, AE8/AE6)</f>
        <v>0</v>
      </c>
      <c r="AF7" s="17">
        <f t="shared" ref="AF7" si="15">IF(AF6=0, 0, AF8/AF6)</f>
        <v>0</v>
      </c>
      <c r="AG7" s="17">
        <f t="shared" ref="AG7" si="16">IF(AG6=0, 0, AG8/AG6)</f>
        <v>0</v>
      </c>
      <c r="AH7" s="17">
        <f t="shared" ref="AH7" si="17">IF(AH6=0, 0, AH8/AH6)</f>
        <v>0</v>
      </c>
      <c r="AI7" s="17">
        <f t="shared" ref="AI7" si="18">IF(AI6=0, 0, AI8/AI6)</f>
        <v>0</v>
      </c>
      <c r="AJ7" s="17">
        <f t="shared" ref="AJ7" si="19">IF(AJ6=0, 0, AJ8/AJ6)</f>
        <v>0</v>
      </c>
      <c r="AK7" s="17">
        <f t="shared" ref="AK7" si="20">IF(AK6=0, 0, AK8/AK6)</f>
        <v>0</v>
      </c>
      <c r="AL7" s="17">
        <f t="shared" ref="AL7" si="21">IF(AL6=0, 0, AL8/AL6)</f>
        <v>0</v>
      </c>
      <c r="AM7" s="17">
        <f t="shared" ref="AM7" si="22">IF(AM6=0, 0, AM8/AM6)</f>
        <v>0</v>
      </c>
      <c r="AN7" s="17">
        <f t="shared" ref="AN7" si="23">IF(AN6=0, 0, AN8/AN6)</f>
        <v>0</v>
      </c>
      <c r="AO7" s="17">
        <f t="shared" ref="AO7" si="24">IF(AO6=0, 0, AO8/AO6)</f>
        <v>0</v>
      </c>
      <c r="AP7" s="17">
        <f t="shared" ref="AP7" si="25">IF(AP6=0, 0, AP8/AP6)</f>
        <v>0</v>
      </c>
      <c r="AQ7" s="17">
        <f t="shared" ref="AQ7" si="26">IF(AQ6=0, 0, AQ8/AQ6)</f>
        <v>0</v>
      </c>
      <c r="AR7" s="17">
        <f t="shared" ref="AR7" si="27">IF(AR6=0, 0, AR8/AR6)</f>
        <v>0</v>
      </c>
      <c r="AS7" s="17">
        <f t="shared" ref="AS7" si="28">IF(AS6=0, 0, AS8/AS6)</f>
        <v>0</v>
      </c>
      <c r="AT7" s="17">
        <f t="shared" ref="AT7" si="29">IF(AT6=0, 0, AT8/AT6)</f>
        <v>0</v>
      </c>
      <c r="AU7" s="17">
        <f t="shared" ref="AU7" si="30">IF(AU6=0, 0, AU8/AU6)</f>
        <v>0</v>
      </c>
      <c r="AV7" s="28">
        <f t="shared" ref="AV7" si="31">IF(AV6=0, 0, AV8/AV6)</f>
        <v>0</v>
      </c>
      <c r="AW7" s="20"/>
    </row>
    <row r="8" spans="1:49" ht="18" customHeight="1" x14ac:dyDescent="0.3">
      <c r="A8" s="19"/>
      <c r="B8" s="219" t="s">
        <v>78</v>
      </c>
      <c r="C8" s="220"/>
      <c r="D8" s="220"/>
      <c r="E8" s="6" t="s">
        <v>81</v>
      </c>
      <c r="F8" s="7" t="s">
        <v>83</v>
      </c>
      <c r="G8" s="15" t="s">
        <v>114</v>
      </c>
      <c r="H8" s="218" cm="1">
        <f t="array" ref="H8">SUM(IF(ISTEXT(H9:H57), 1, 0)*300*IF(ISBLANK($G$9:$G$57), 1, $G$9:$G$57)) +SUM(H9:H57) +H5 + SUM(IF(ISTEXT(I9:I57), 1, 0))*F5 +SUM(I9:I57) +I5</f>
        <v>2721</v>
      </c>
      <c r="I8" s="218"/>
      <c r="J8" s="125" cm="1">
        <f t="array" ref="J8">SUM(IF(ISTEXT(J9:J57), 1, 0)*300*IF(ISBLANK($G$9:$G$57), 1, $G$9:$G$57)) +SUM(J9:J57) +J5</f>
        <v>300</v>
      </c>
      <c r="K8" s="125" cm="1">
        <f t="array" ref="K8">SUM(IF(ISTEXT(K9:K57), 1, 0)*300*IF(ISBLANK($G$9:$G$57), 1, $G$9:$G$57)) +SUM(K9:K57) +K5</f>
        <v>300</v>
      </c>
      <c r="L8" s="125" cm="1">
        <f t="array" ref="L8">SUM(IF(ISTEXT(L9:L57), 1, 0)*300*IF(ISBLANK($G$9:$G$57), 1, $G$9:$G$57)) +SUM(L9:L57) +L5</f>
        <v>600</v>
      </c>
      <c r="M8" s="125" cm="1">
        <f t="array" ref="M8">SUM(IF(ISTEXT(M9:M57), 1, 0)*300*IF(ISBLANK($G$9:$G$57), 1, $G$9:$G$57)) +SUM(M9:M57) +M5</f>
        <v>0</v>
      </c>
      <c r="N8" s="125" cm="1">
        <f t="array" ref="N8">SUM(IF(ISTEXT(N9:N57), 1, 0)*300*IF(ISBLANK($G$9:$G$57), 1, $G$9:$G$57)) +SUM(N9:N57) +N5</f>
        <v>0</v>
      </c>
      <c r="O8" s="125" cm="1">
        <f t="array" ref="O8">SUM(IF(ISTEXT(O9:O57), 1, 0)*300*IF(ISBLANK($G$9:$G$57), 1, $G$9:$G$57)) +SUM(O9:O57) +O5</f>
        <v>0</v>
      </c>
      <c r="P8" s="125" cm="1">
        <f t="array" ref="P8">SUM(IF(ISTEXT(P9:P57), 1, 0)*300*IF(ISBLANK($G$9:$G$57), 1, $G$9:$G$57)) +SUM(P9:P57) +P5</f>
        <v>0</v>
      </c>
      <c r="Q8" s="125" cm="1">
        <f t="array" ref="Q8">SUM(IF(ISTEXT(Q9:Q57), 1, 0)*300*IF(ISBLANK($G$9:$G$57), 1, $G$9:$G$57)) +SUM(Q9:Q57) +Q5</f>
        <v>0</v>
      </c>
      <c r="R8" s="29" cm="1">
        <f t="array" ref="R8">SUM(IF(ISTEXT(R9:R57), 1, 0)*300*IF(ISBLANK($G$9:$G$57), 1, $G$9:$G$57)) +SUM(R9:R57) +R5</f>
        <v>0</v>
      </c>
      <c r="S8" s="23" cm="1">
        <f t="array" ref="S8">SUM(IF(ISTEXT(S9:S57), 1, 0)*300*IF(ISBLANK($G$9:$G$57), 1, $G$9:$G$57)) +SUM(S9:S57) +S5</f>
        <v>0</v>
      </c>
      <c r="T8" s="16" cm="1">
        <f t="array" ref="T8">SUM(IF(ISTEXT(T9:T57), 1, 0)*300*IF(ISBLANK($G$9:$G$57), 1, $G$9:$G$57)) +SUM(T9:T57) +T5</f>
        <v>0</v>
      </c>
      <c r="U8" s="16" cm="1">
        <f t="array" ref="U8">SUM(IF(ISTEXT(U9:U57), 1, 0)*300*IF(ISBLANK($G$9:$G$57), 1, $G$9:$G$57)) +SUM(U9:U57) +U5</f>
        <v>0</v>
      </c>
      <c r="V8" s="16" cm="1">
        <f t="array" ref="V8">SUM(IF(ISTEXT(V9:V57), 1, 0)*300*IF(ISBLANK($G$9:$G$57), 1, $G$9:$G$57)) +SUM(V9:V57) +V5</f>
        <v>0</v>
      </c>
      <c r="W8" s="16" cm="1">
        <f t="array" ref="W8">SUM(IF(ISTEXT(W9:W57), 1, 0)*300*IF(ISBLANK($G$9:$G$57), 1, $G$9:$G$57)) +SUM(W9:W57) +W5</f>
        <v>0</v>
      </c>
      <c r="X8" s="16" cm="1">
        <f t="array" ref="X8">SUM(IF(ISTEXT(X9:X57), 1, 0)*300*IF(ISBLANK($G$9:$G$57), 1, $G$9:$G$57)) +SUM(X9:X57) +X5</f>
        <v>0</v>
      </c>
      <c r="Y8" s="16" cm="1">
        <f t="array" ref="Y8">SUM(IF(ISTEXT(Y9:Y57), 1, 0)*300*IF(ISBLANK($G$9:$G$57), 1, $G$9:$G$57)) +SUM(Y9:Y57) +Y5</f>
        <v>0</v>
      </c>
      <c r="Z8" s="16" cm="1">
        <f t="array" ref="Z8">SUM(IF(ISTEXT(Z9:Z57), 1, 0)*300*IF(ISBLANK($G$9:$G$57), 1, $G$9:$G$57)) +SUM(Z9:Z57) +Z5</f>
        <v>0</v>
      </c>
      <c r="AA8" s="16" cm="1">
        <f t="array" ref="AA8">SUM(IF(ISTEXT(AA9:AA57), 1, 0)*300*IF(ISBLANK($G$9:$G$57), 1, $G$9:$G$57)) +SUM(AA9:AA57) +AA5</f>
        <v>0</v>
      </c>
      <c r="AB8" s="16" cm="1">
        <f t="array" ref="AB8">SUM(IF(ISTEXT(AB9:AB57), 1, 0)*300*IF(ISBLANK($G$9:$G$57), 1, $G$9:$G$57)) +SUM(AB9:AB57) +AB5</f>
        <v>0</v>
      </c>
      <c r="AC8" s="16" cm="1">
        <f t="array" ref="AC8">SUM(IF(ISTEXT(AC9:AC57), 1, 0)*300*IF(ISBLANK($G$9:$G$57), 1, $G$9:$G$57)) +SUM(AC9:AC57) +AC5</f>
        <v>0</v>
      </c>
      <c r="AD8" s="16" cm="1">
        <f t="array" ref="AD8">SUM(IF(ISTEXT(AD9:AD57), 1, 0)*300*IF(ISBLANK($G$9:$G$57), 1, $G$9:$G$57)) +SUM(AD9:AD57) +AD5</f>
        <v>0</v>
      </c>
      <c r="AE8" s="16" cm="1">
        <f t="array" ref="AE8">SUM(IF(ISTEXT(AE9:AE57), 1, 0)*300*IF(ISBLANK($G$9:$G$57), 1, $G$9:$G$57)) +SUM(AE9:AE57) +AE5</f>
        <v>0</v>
      </c>
      <c r="AF8" s="16" cm="1">
        <f t="array" ref="AF8">SUM(IF(ISTEXT(AF9:AF57), 1, 0)*300*IF(ISBLANK($G$9:$G$57), 1, $G$9:$G$57)) +SUM(AF9:AF57) +AF5</f>
        <v>0</v>
      </c>
      <c r="AG8" s="16" cm="1">
        <f t="array" ref="AG8">SUM(IF(ISTEXT(AG9:AG57), 1, 0)*300*IF(ISBLANK($G$9:$G$57), 1, $G$9:$G$57)) +SUM(AG9:AG57) +AG5</f>
        <v>0</v>
      </c>
      <c r="AH8" s="16" cm="1">
        <f t="array" ref="AH8">SUM(IF(ISTEXT(AH9:AH57), 1, 0)*300*IF(ISBLANK($G$9:$G$57), 1, $G$9:$G$57)) +SUM(AH9:AH57) +AH5</f>
        <v>0</v>
      </c>
      <c r="AI8" s="16" cm="1">
        <f t="array" ref="AI8">SUM(IF(ISTEXT(AI9:AI57), 1, 0)*300*IF(ISBLANK($G$9:$G$57), 1, $G$9:$G$57)) +SUM(AI9:AI57) +AI5</f>
        <v>0</v>
      </c>
      <c r="AJ8" s="16" cm="1">
        <f t="array" ref="AJ8">SUM(IF(ISTEXT(AJ9:AJ57), 1, 0)*300*IF(ISBLANK($G$9:$G$57), 1, $G$9:$G$57)) +SUM(AJ9:AJ57) +AJ5</f>
        <v>0</v>
      </c>
      <c r="AK8" s="16" cm="1">
        <f t="array" ref="AK8">SUM(IF(ISTEXT(AK9:AK57), 1, 0)*300*IF(ISBLANK($G$9:$G$57), 1, $G$9:$G$57)) +SUM(AK9:AK57) +AK5</f>
        <v>0</v>
      </c>
      <c r="AL8" s="16" cm="1">
        <f t="array" ref="AL8">SUM(IF(ISTEXT(AL9:AL57), 1, 0)*300*IF(ISBLANK($G$9:$G$57), 1, $G$9:$G$57)) +SUM(AL9:AL57) +AL5</f>
        <v>0</v>
      </c>
      <c r="AM8" s="16" cm="1">
        <f t="array" ref="AM8">SUM(IF(ISTEXT(AM9:AM57), 1, 0)*300*IF(ISBLANK($G$9:$G$57), 1, $G$9:$G$57)) +SUM(AM9:AM57) +AM5</f>
        <v>0</v>
      </c>
      <c r="AN8" s="16" cm="1">
        <f t="array" ref="AN8">SUM(IF(ISTEXT(AN9:AN57), 1, 0)*300*IF(ISBLANK($G$9:$G$57), 1, $G$9:$G$57)) +SUM(AN9:AN57) +AN5</f>
        <v>0</v>
      </c>
      <c r="AO8" s="16" cm="1">
        <f t="array" ref="AO8">SUM(IF(ISTEXT(AO9:AO57), 1, 0)*300*IF(ISBLANK($G$9:$G$57), 1, $G$9:$G$57)) +SUM(AO9:AO57) +AO5</f>
        <v>0</v>
      </c>
      <c r="AP8" s="16" cm="1">
        <f t="array" ref="AP8">SUM(IF(ISTEXT(AP9:AP57), 1, 0)*300*IF(ISBLANK($G$9:$G$57), 1, $G$9:$G$57)) +SUM(AP9:AP57) +AP5</f>
        <v>0</v>
      </c>
      <c r="AQ8" s="16" cm="1">
        <f t="array" ref="AQ8">SUM(IF(ISTEXT(AQ9:AQ57), 1, 0)*300*IF(ISBLANK($G$9:$G$57), 1, $G$9:$G$57)) +SUM(AQ9:AQ57) +AQ5</f>
        <v>0</v>
      </c>
      <c r="AR8" s="16" cm="1">
        <f t="array" ref="AR8">SUM(IF(ISTEXT(AR9:AR57), 1, 0)*300*IF(ISBLANK($G$9:$G$57), 1, $G$9:$G$57)) +SUM(AR9:AR57) +AR5</f>
        <v>0</v>
      </c>
      <c r="AS8" s="16" cm="1">
        <f t="array" ref="AS8">SUM(IF(ISTEXT(AS9:AS57), 1, 0)*300*IF(ISBLANK($G$9:$G$57), 1, $G$9:$G$57)) +SUM(AS9:AS57) +AS5</f>
        <v>0</v>
      </c>
      <c r="AT8" s="16" cm="1">
        <f t="array" ref="AT8">SUM(IF(ISTEXT(AT9:AT57), 1, 0)*300*IF(ISBLANK($G$9:$G$57), 1, $G$9:$G$57)) +SUM(AT9:AT57) +AT5</f>
        <v>0</v>
      </c>
      <c r="AU8" s="16" cm="1">
        <f t="array" ref="AU8">SUM(IF(ISTEXT(AU9:AU57), 1, 0)*300*IF(ISBLANK($G$9:$G$57), 1, $G$9:$G$57)) +SUM(AU9:AU57) +AU5</f>
        <v>0</v>
      </c>
      <c r="AV8" s="29" cm="1">
        <f t="array" ref="AV8">SUM(IF(ISTEXT(AV9:AV57), 1, 0)*300*IF(ISBLANK($G$9:$G$57), 1, $G$9:$G$57)) +SUM(AV9:AV57) +AV5</f>
        <v>0</v>
      </c>
      <c r="AW8" s="20"/>
    </row>
    <row r="9" spans="1:49" ht="18" customHeight="1" x14ac:dyDescent="0.3">
      <c r="A9" s="19"/>
      <c r="B9" s="30">
        <v>1</v>
      </c>
      <c r="C9" s="9">
        <v>43944</v>
      </c>
      <c r="D9" s="10" t="str">
        <f>TEXT(C9,"aaa")</f>
        <v>목</v>
      </c>
      <c r="E9" s="11">
        <f>(F9+SUM($H$5:$AV$5))/$F$3</f>
        <v>2.7412499999999999E-2</v>
      </c>
      <c r="F9" s="12" cm="1">
        <f t="array" ref="F9">SUM(IF(ISTEXT(J9:AV9), 300*IF(ISBLANK(G9), 1, G9), 0)) +SUM(J9:AV9) + IF(ISTEXT(H9), 300*IF(ISBLANK(G9), 1, G9), H9) + IF(ISTEXT(I9), $F$5, I9)</f>
        <v>0</v>
      </c>
      <c r="G9" s="129"/>
      <c r="H9" s="37"/>
      <c r="I9" s="37"/>
      <c r="J9" s="37"/>
      <c r="K9" s="37"/>
      <c r="L9" s="37"/>
      <c r="M9" s="37"/>
      <c r="N9" s="37"/>
      <c r="O9" s="37"/>
      <c r="P9" s="37"/>
      <c r="Q9" s="37"/>
      <c r="R9" s="38"/>
      <c r="S9" s="39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  <c r="AU9" s="37"/>
      <c r="AV9" s="38"/>
      <c r="AW9" s="20"/>
    </row>
    <row r="10" spans="1:49" ht="18" customHeight="1" x14ac:dyDescent="0.3">
      <c r="A10" s="19"/>
      <c r="B10" s="30">
        <v>2</v>
      </c>
      <c r="C10" s="9">
        <v>43945</v>
      </c>
      <c r="D10" s="10" t="str">
        <f t="shared" ref="D10:D57" si="32">TEXT(C10,"aaa")</f>
        <v>금</v>
      </c>
      <c r="E10" s="11">
        <f>(SUM($F$9:F10)+SUM($H$5:$AV$5))/$F$3</f>
        <v>2.7412499999999999E-2</v>
      </c>
      <c r="F10" s="134" cm="1">
        <f t="array" ref="F10">SUM(IF(ISTEXT(J10:AV10), 300*IF(ISBLANK(G10), 1, G10), 0)) +SUM(J10:AV10) + IF(ISTEXT(H10), 300*IF(ISBLANK(G10), 1, G10), H10) + IF(ISTEXT(I10), $F$5, I10)</f>
        <v>0</v>
      </c>
      <c r="G10" s="130"/>
      <c r="H10" s="135"/>
      <c r="I10" s="135"/>
      <c r="J10" s="135"/>
      <c r="K10" s="37"/>
      <c r="L10" s="37"/>
      <c r="M10" s="37"/>
      <c r="N10" s="37"/>
      <c r="O10" s="37"/>
      <c r="P10" s="37"/>
      <c r="Q10" s="37"/>
      <c r="R10" s="38"/>
      <c r="S10" s="39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8"/>
      <c r="AW10" s="20"/>
    </row>
    <row r="11" spans="1:49" ht="18" customHeight="1" x14ac:dyDescent="0.3">
      <c r="A11" s="19"/>
      <c r="B11" s="30">
        <v>3</v>
      </c>
      <c r="C11" s="9">
        <v>43946</v>
      </c>
      <c r="D11" s="10" t="str">
        <f t="shared" si="32"/>
        <v>토</v>
      </c>
      <c r="E11" s="133">
        <f>(SUM($F$9:F11)+SUM($H$5:$AV$5))/$F$3</f>
        <v>2.7412499999999999E-2</v>
      </c>
      <c r="F11" s="12" cm="1">
        <f t="array" ref="F11">SUM(IF(ISTEXT(J11:AV11), 300*IF(ISBLANK(G11), 1, G11), 0)) +SUM(J11:AV11) + IF(ISTEXT(H11), 300*IF(ISBLANK(G11), 1, G11), H11) + IF(ISTEXT(I11), $F$5, I11)</f>
        <v>0</v>
      </c>
      <c r="G11" s="129"/>
      <c r="H11" s="37"/>
      <c r="I11" s="37"/>
      <c r="J11" s="37"/>
      <c r="K11" s="39"/>
      <c r="L11" s="37"/>
      <c r="M11" s="37"/>
      <c r="N11" s="37"/>
      <c r="O11" s="37"/>
      <c r="P11" s="37"/>
      <c r="Q11" s="37"/>
      <c r="R11" s="38"/>
      <c r="S11" s="39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8"/>
      <c r="AW11" s="20"/>
    </row>
    <row r="12" spans="1:49" ht="18" customHeight="1" x14ac:dyDescent="0.3">
      <c r="A12" s="19"/>
      <c r="B12" s="30">
        <v>4</v>
      </c>
      <c r="C12" s="9">
        <v>43947</v>
      </c>
      <c r="D12" s="10" t="str">
        <f t="shared" si="32"/>
        <v>일</v>
      </c>
      <c r="E12" s="133">
        <f>(SUM($F$9:F12)+SUM($H$5:$AV$5))/$F$3</f>
        <v>3.5837500000000001E-2</v>
      </c>
      <c r="F12" s="12" cm="1">
        <f t="array" ref="F12">SUM(IF(ISTEXT(J12:AV12), 300*IF(ISBLANK(G12), 1, G12), 0)) +SUM(J12:AV12) + IF(ISTEXT(H12), 300*IF(ISBLANK(G12), 1, G12), H12) + IF(ISTEXT(I12), $F$5, I12)</f>
        <v>674</v>
      </c>
      <c r="G12" s="129">
        <v>2</v>
      </c>
      <c r="H12" s="37"/>
      <c r="I12" s="37">
        <v>74</v>
      </c>
      <c r="J12" s="37"/>
      <c r="K12" s="39"/>
      <c r="L12" s="37" t="s">
        <v>87</v>
      </c>
      <c r="M12" s="37"/>
      <c r="N12" s="37"/>
      <c r="O12" s="37"/>
      <c r="P12" s="37"/>
      <c r="Q12" s="37"/>
      <c r="R12" s="38"/>
      <c r="S12" s="39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8"/>
      <c r="AW12" s="20"/>
    </row>
    <row r="13" spans="1:49" ht="18" customHeight="1" x14ac:dyDescent="0.3">
      <c r="A13" s="19"/>
      <c r="B13" s="30">
        <v>5</v>
      </c>
      <c r="C13" s="9">
        <v>43948</v>
      </c>
      <c r="D13" s="10" t="str">
        <f t="shared" si="32"/>
        <v>월</v>
      </c>
      <c r="E13" s="133">
        <f>(SUM($F$9:F13)+SUM($H$5:$AV$5))/$F$3</f>
        <v>3.5837500000000001E-2</v>
      </c>
      <c r="F13" s="12" cm="1">
        <f t="array" ref="F13">SUM(IF(ISTEXT(J13:AV13), 300*IF(ISBLANK(G13), 1, G13), 0)) +SUM(J13:AV13) + IF(ISTEXT(H13), 300*IF(ISBLANK(G13), 1, G13), H13) + IF(ISTEXT(I13), $F$5, I13)</f>
        <v>0</v>
      </c>
      <c r="G13" s="129"/>
      <c r="H13" s="37"/>
      <c r="I13" s="37"/>
      <c r="J13" s="37"/>
      <c r="K13" s="39"/>
      <c r="L13" s="37"/>
      <c r="M13" s="37"/>
      <c r="N13" s="37"/>
      <c r="O13" s="37"/>
      <c r="P13" s="37"/>
      <c r="Q13" s="37"/>
      <c r="R13" s="38"/>
      <c r="S13" s="39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8"/>
      <c r="AW13" s="20"/>
    </row>
    <row r="14" spans="1:49" ht="18" customHeight="1" x14ac:dyDescent="0.3">
      <c r="A14" s="19"/>
      <c r="B14" s="30">
        <v>6</v>
      </c>
      <c r="C14" s="9">
        <v>43949</v>
      </c>
      <c r="D14" s="10" t="str">
        <f t="shared" si="32"/>
        <v>화</v>
      </c>
      <c r="E14" s="133">
        <f>(SUM($F$9:F14)+SUM($H$5:$AV$5))/$F$3</f>
        <v>3.5837500000000001E-2</v>
      </c>
      <c r="F14" s="12" cm="1">
        <f t="array" ref="F14">SUM(IF(ISTEXT(J14:AV14), 300*IF(ISBLANK(G14), 1, G14), 0)) +SUM(J14:AV14) + IF(ISTEXT(H14), 300*IF(ISBLANK(G14), 1, G14), H14) + IF(ISTEXT(I14), $F$5, I14)</f>
        <v>0</v>
      </c>
      <c r="G14" s="129"/>
      <c r="H14" s="37"/>
      <c r="I14" s="37"/>
      <c r="J14" s="37"/>
      <c r="K14" s="39"/>
      <c r="L14" s="37"/>
      <c r="M14" s="37"/>
      <c r="N14" s="37"/>
      <c r="O14" s="37"/>
      <c r="P14" s="37"/>
      <c r="Q14" s="37"/>
      <c r="R14" s="38"/>
      <c r="S14" s="39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  <c r="AO14" s="37"/>
      <c r="AP14" s="37"/>
      <c r="AQ14" s="37"/>
      <c r="AR14" s="37"/>
      <c r="AS14" s="37"/>
      <c r="AT14" s="37"/>
      <c r="AU14" s="37"/>
      <c r="AV14" s="38"/>
      <c r="AW14" s="20"/>
    </row>
    <row r="15" spans="1:49" ht="18" customHeight="1" x14ac:dyDescent="0.3">
      <c r="A15" s="19"/>
      <c r="B15" s="30">
        <v>7</v>
      </c>
      <c r="C15" s="9">
        <v>43950</v>
      </c>
      <c r="D15" s="10" t="str">
        <f t="shared" si="32"/>
        <v>수</v>
      </c>
      <c r="E15" s="11">
        <f>(SUM($F$9:F15)+SUM($H$5:$AV$5))/$F$3</f>
        <v>3.6787500000000001E-2</v>
      </c>
      <c r="F15" s="136" cm="1">
        <f t="array" ref="F15">SUM(IF(ISTEXT(J15:AV15), 300*IF(ISBLANK(G15), 1, G15), 0)) +SUM(J15:AV15) + IF(ISTEXT(H15), 300*IF(ISBLANK(G15), 1, G15), H15) + IF(ISTEXT(I15), $F$5, I15)</f>
        <v>76</v>
      </c>
      <c r="G15" s="131"/>
      <c r="H15" s="137"/>
      <c r="I15" s="137">
        <v>76</v>
      </c>
      <c r="J15" s="137"/>
      <c r="K15" s="37"/>
      <c r="L15" s="37"/>
      <c r="M15" s="37"/>
      <c r="N15" s="37"/>
      <c r="O15" s="37"/>
      <c r="P15" s="37"/>
      <c r="Q15" s="37"/>
      <c r="R15" s="38"/>
      <c r="S15" s="39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  <c r="AO15" s="37"/>
      <c r="AP15" s="37"/>
      <c r="AQ15" s="37"/>
      <c r="AR15" s="37"/>
      <c r="AS15" s="37"/>
      <c r="AT15" s="37"/>
      <c r="AU15" s="37"/>
      <c r="AV15" s="38"/>
      <c r="AW15" s="20"/>
    </row>
    <row r="16" spans="1:49" ht="18" customHeight="1" x14ac:dyDescent="0.3">
      <c r="A16" s="19"/>
      <c r="B16" s="30">
        <v>8</v>
      </c>
      <c r="C16" s="9">
        <v>43951</v>
      </c>
      <c r="D16" s="10" t="str">
        <f t="shared" si="32"/>
        <v>목</v>
      </c>
      <c r="E16" s="11">
        <f>(SUM($F$9:F16)+SUM($H$5:$AV$5))/$F$3</f>
        <v>4.9012500000000001E-2</v>
      </c>
      <c r="F16" s="12" cm="1">
        <f t="array" ref="F16">SUM(IF(ISTEXT(J16:AV16), 300*IF(ISBLANK(G16), 1, G16), 0)) +SUM(J16:AV16) + IF(ISTEXT(H16), 300*IF(ISBLANK(G16), 1, G16), H16) + IF(ISTEXT(I16), $F$5, I16)</f>
        <v>978</v>
      </c>
      <c r="G16" s="129"/>
      <c r="H16" s="37" t="s">
        <v>85</v>
      </c>
      <c r="I16" s="37">
        <v>78</v>
      </c>
      <c r="J16" s="37" t="s">
        <v>85</v>
      </c>
      <c r="K16" s="37" t="s">
        <v>85</v>
      </c>
      <c r="L16" s="37"/>
      <c r="M16" s="37"/>
      <c r="N16" s="37"/>
      <c r="O16" s="37"/>
      <c r="P16" s="37"/>
      <c r="Q16" s="37"/>
      <c r="R16" s="38"/>
      <c r="S16" s="39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8"/>
      <c r="AW16" s="20"/>
    </row>
    <row r="17" spans="1:49" ht="18" customHeight="1" x14ac:dyDescent="0.3">
      <c r="A17" s="19"/>
      <c r="B17" s="30">
        <v>9</v>
      </c>
      <c r="C17" s="9">
        <v>43952</v>
      </c>
      <c r="D17" s="10" t="str">
        <f t="shared" si="32"/>
        <v>금</v>
      </c>
      <c r="E17" s="11">
        <f>(SUM($F$9:F17)+SUM($H$5:$AV$5))/$F$3</f>
        <v>4.9012500000000001E-2</v>
      </c>
      <c r="F17" s="12" cm="1">
        <f t="array" ref="F17">SUM(IF(ISTEXT(J17:AV17), 300*IF(ISBLANK(G17), 1, G17), 0)) +SUM(J17:AV17) + IF(ISTEXT(H17), 300*IF(ISBLANK(G17), 1, G17), H17) + IF(ISTEXT(I17), $F$5, I17)</f>
        <v>0</v>
      </c>
      <c r="G17" s="129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8"/>
      <c r="S17" s="39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8"/>
      <c r="AW17" s="20"/>
    </row>
    <row r="18" spans="1:49" ht="18" customHeight="1" x14ac:dyDescent="0.3">
      <c r="A18" s="19"/>
      <c r="B18" s="30">
        <v>10</v>
      </c>
      <c r="C18" s="9">
        <v>43953</v>
      </c>
      <c r="D18" s="10" t="str">
        <f t="shared" si="32"/>
        <v>토</v>
      </c>
      <c r="E18" s="11">
        <f>(SUM($F$9:F18)+SUM($H$5:$AV$5))/$F$3</f>
        <v>4.9012500000000001E-2</v>
      </c>
      <c r="F18" s="12" cm="1">
        <f t="array" ref="F18">SUM(IF(ISTEXT(J18:AV18), 300*IF(ISBLANK(G18), 1, G18), 0)) +SUM(J18:AV18) + IF(ISTEXT(H18), 300*IF(ISBLANK(G18), 1, G18), H18) + IF(ISTEXT(I18), $F$5, I18)</f>
        <v>0</v>
      </c>
      <c r="G18" s="129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8"/>
      <c r="S18" s="39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8"/>
      <c r="AW18" s="20"/>
    </row>
    <row r="19" spans="1:49" ht="18" customHeight="1" x14ac:dyDescent="0.3">
      <c r="A19" s="19"/>
      <c r="B19" s="30">
        <v>11</v>
      </c>
      <c r="C19" s="9">
        <v>43954</v>
      </c>
      <c r="D19" s="10" t="str">
        <f t="shared" si="32"/>
        <v>일</v>
      </c>
      <c r="E19" s="11">
        <f>(SUM($F$9:F19)+SUM($H$5:$AV$5))/$F$3</f>
        <v>4.9012500000000001E-2</v>
      </c>
      <c r="F19" s="12" cm="1">
        <f t="array" ref="F19">SUM(IF(ISTEXT(J19:AV19), 300*IF(ISBLANK(G19), 1, G19), 0)) +SUM(J19:AV19) + IF(ISTEXT(H19), 300*IF(ISBLANK(G19), 1, G19), H19) + IF(ISTEXT(I19), $F$5, I19)</f>
        <v>0</v>
      </c>
      <c r="G19" s="129">
        <v>2</v>
      </c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8"/>
      <c r="S19" s="39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8"/>
      <c r="AW19" s="20"/>
    </row>
    <row r="20" spans="1:49" ht="18" customHeight="1" x14ac:dyDescent="0.3">
      <c r="A20" s="19"/>
      <c r="B20" s="30">
        <v>12</v>
      </c>
      <c r="C20" s="9">
        <v>43955</v>
      </c>
      <c r="D20" s="10" t="str">
        <f t="shared" si="32"/>
        <v>월</v>
      </c>
      <c r="E20" s="11">
        <f>(SUM($F$9:F20)+SUM($H$5:$AV$5))/$F$3</f>
        <v>4.9012500000000001E-2</v>
      </c>
      <c r="F20" s="12" cm="1">
        <f t="array" ref="F20">SUM(IF(ISTEXT(J20:AV20), 300*IF(ISBLANK(G20), 1, G20), 0)) +SUM(J20:AV20) + IF(ISTEXT(H20), 300*IF(ISBLANK(G20), 1, G20), H20) + IF(ISTEXT(I20), $F$5, I20)</f>
        <v>0</v>
      </c>
      <c r="G20" s="129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8"/>
      <c r="S20" s="39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8"/>
      <c r="AW20" s="20"/>
    </row>
    <row r="21" spans="1:49" ht="18" customHeight="1" x14ac:dyDescent="0.3">
      <c r="A21" s="19"/>
      <c r="B21" s="30">
        <v>13</v>
      </c>
      <c r="C21" s="9">
        <v>43956</v>
      </c>
      <c r="D21" s="10" t="str">
        <f t="shared" si="32"/>
        <v>화</v>
      </c>
      <c r="E21" s="11">
        <f>(SUM($F$9:F21)+SUM($H$5:$AV$5))/$F$3</f>
        <v>4.9012500000000001E-2</v>
      </c>
      <c r="F21" s="12" cm="1">
        <f t="array" ref="F21">SUM(IF(ISTEXT(J21:AV21), 300*IF(ISBLANK(G21), 1, G21), 0)) +SUM(J21:AV21) + IF(ISTEXT(H21), 300*IF(ISBLANK(G21), 1, G21), H21) + IF(ISTEXT(I21), $F$5, I21)</f>
        <v>0</v>
      </c>
      <c r="G21" s="129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8"/>
      <c r="S21" s="39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8"/>
      <c r="AW21" s="20"/>
    </row>
    <row r="22" spans="1:49" ht="18" customHeight="1" x14ac:dyDescent="0.3">
      <c r="A22" s="19"/>
      <c r="B22" s="30">
        <v>14</v>
      </c>
      <c r="C22" s="9">
        <v>43957</v>
      </c>
      <c r="D22" s="10" t="str">
        <f t="shared" si="32"/>
        <v>수</v>
      </c>
      <c r="E22" s="11">
        <f>(SUM($F$9:F22)+SUM($H$5:$AV$5))/$F$3</f>
        <v>4.9012500000000001E-2</v>
      </c>
      <c r="F22" s="12" cm="1">
        <f t="array" ref="F22">SUM(IF(ISTEXT(J22:AV22), 300*IF(ISBLANK(G22), 1, G22), 0)) +SUM(J22:AV22) + IF(ISTEXT(H22), 300*IF(ISBLANK(G22), 1, G22), H22) + IF(ISTEXT(I22), $F$5, I22)</f>
        <v>0</v>
      </c>
      <c r="G22" s="129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8"/>
      <c r="S22" s="39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8"/>
      <c r="AW22" s="20"/>
    </row>
    <row r="23" spans="1:49" ht="18" customHeight="1" x14ac:dyDescent="0.3">
      <c r="A23" s="19"/>
      <c r="B23" s="30">
        <v>15</v>
      </c>
      <c r="C23" s="9">
        <v>43958</v>
      </c>
      <c r="D23" s="10" t="str">
        <f t="shared" si="32"/>
        <v>목</v>
      </c>
      <c r="E23" s="11">
        <f>(SUM($F$9:F23)+SUM($H$5:$AV$5))/$F$3</f>
        <v>4.9012500000000001E-2</v>
      </c>
      <c r="F23" s="12" cm="1">
        <f t="array" ref="F23">SUM(IF(ISTEXT(J23:AV23), 300*IF(ISBLANK(G23), 1, G23), 0)) +SUM(J23:AV23) + IF(ISTEXT(H23), 300*IF(ISBLANK(G23), 1, G23), H23) + IF(ISTEXT(I23), $F$5, I23)</f>
        <v>0</v>
      </c>
      <c r="G23" s="129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8"/>
      <c r="S23" s="39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8"/>
      <c r="AW23" s="20"/>
    </row>
    <row r="24" spans="1:49" ht="18" customHeight="1" x14ac:dyDescent="0.3">
      <c r="A24" s="19"/>
      <c r="B24" s="30">
        <v>16</v>
      </c>
      <c r="C24" s="9">
        <v>43959</v>
      </c>
      <c r="D24" s="10" t="str">
        <f t="shared" si="32"/>
        <v>금</v>
      </c>
      <c r="E24" s="11">
        <f>(SUM($F$9:F24)+SUM($H$5:$AV$5))/$F$3</f>
        <v>4.9012500000000001E-2</v>
      </c>
      <c r="F24" s="12" cm="1">
        <f t="array" ref="F24">SUM(IF(ISTEXT(J24:AV24), 300*IF(ISBLANK(G24), 1, G24), 0)) +SUM(J24:AV24) + IF(ISTEXT(H24), 300*IF(ISBLANK(G24), 1, G24), H24) + IF(ISTEXT(I24), $F$5, I24)</f>
        <v>0</v>
      </c>
      <c r="G24" s="129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8"/>
      <c r="S24" s="39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8"/>
      <c r="AW24" s="20"/>
    </row>
    <row r="25" spans="1:49" ht="18" customHeight="1" x14ac:dyDescent="0.3">
      <c r="A25" s="19"/>
      <c r="B25" s="30">
        <v>17</v>
      </c>
      <c r="C25" s="9">
        <v>43960</v>
      </c>
      <c r="D25" s="10" t="str">
        <f t="shared" si="32"/>
        <v>토</v>
      </c>
      <c r="E25" s="11">
        <f>(SUM($F$9:F25)+SUM($H$5:$AV$5))/$F$3</f>
        <v>4.9012500000000001E-2</v>
      </c>
      <c r="F25" s="12" cm="1">
        <f t="array" ref="F25">SUM(IF(ISTEXT(J25:AV25), 300*IF(ISBLANK(G25), 1, G25), 0)) +SUM(J25:AV25) + IF(ISTEXT(H25), 300*IF(ISBLANK(G25), 1, G25), H25) + IF(ISTEXT(I25), $F$5, I25)</f>
        <v>0</v>
      </c>
      <c r="G25" s="129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8"/>
      <c r="S25" s="39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8"/>
      <c r="AW25" s="20"/>
    </row>
    <row r="26" spans="1:49" ht="18" customHeight="1" x14ac:dyDescent="0.3">
      <c r="A26" s="19"/>
      <c r="B26" s="30">
        <v>18</v>
      </c>
      <c r="C26" s="9">
        <v>43961</v>
      </c>
      <c r="D26" s="10" t="str">
        <f t="shared" si="32"/>
        <v>일</v>
      </c>
      <c r="E26" s="11">
        <f>(SUM($F$9:F26)+SUM($H$5:$AV$5))/$F$3</f>
        <v>4.9012500000000001E-2</v>
      </c>
      <c r="F26" s="12" cm="1">
        <f t="array" ref="F26">SUM(IF(ISTEXT(J26:AV26), 300*IF(ISBLANK(G26), 1, G26), 0)) +SUM(J26:AV26) + IF(ISTEXT(H26), 300*IF(ISBLANK(G26), 1, G26), H26) + IF(ISTEXT(I26), $F$5, I26)</f>
        <v>0</v>
      </c>
      <c r="G26" s="129">
        <v>2</v>
      </c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8"/>
      <c r="S26" s="39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8"/>
      <c r="AW26" s="20"/>
    </row>
    <row r="27" spans="1:49" ht="18" customHeight="1" x14ac:dyDescent="0.3">
      <c r="A27" s="19"/>
      <c r="B27" s="30">
        <v>19</v>
      </c>
      <c r="C27" s="9">
        <v>43962</v>
      </c>
      <c r="D27" s="10" t="str">
        <f t="shared" si="32"/>
        <v>월</v>
      </c>
      <c r="E27" s="11">
        <f>(SUM($F$9:F27)+SUM($H$5:$AV$5))/$F$3</f>
        <v>4.9012500000000001E-2</v>
      </c>
      <c r="F27" s="12" cm="1">
        <f t="array" ref="F27">SUM(IF(ISTEXT(J27:AV27), 300*IF(ISBLANK(G27), 1, G27), 0)) +SUM(J27:AV27) + IF(ISTEXT(H27), 300*IF(ISBLANK(G27), 1, G27), H27) + IF(ISTEXT(I27), $F$5, I27)</f>
        <v>0</v>
      </c>
      <c r="G27" s="129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8"/>
      <c r="S27" s="39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8"/>
      <c r="AW27" s="20"/>
    </row>
    <row r="28" spans="1:49" ht="18" customHeight="1" x14ac:dyDescent="0.3">
      <c r="A28" s="19"/>
      <c r="B28" s="30">
        <v>20</v>
      </c>
      <c r="C28" s="9">
        <v>43963</v>
      </c>
      <c r="D28" s="10" t="str">
        <f t="shared" si="32"/>
        <v>화</v>
      </c>
      <c r="E28" s="11">
        <f>(SUM($F$9:F28)+SUM($H$5:$AV$5))/$F$3</f>
        <v>4.9012500000000001E-2</v>
      </c>
      <c r="F28" s="12" cm="1">
        <f t="array" ref="F28">SUM(IF(ISTEXT(J28:AV28), 300*IF(ISBLANK(G28), 1, G28), 0)) +SUM(J28:AV28) + IF(ISTEXT(H28), 300*IF(ISBLANK(G28), 1, G28), H28) + IF(ISTEXT(I28), $F$5, I28)</f>
        <v>0</v>
      </c>
      <c r="G28" s="129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8"/>
      <c r="S28" s="39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8"/>
      <c r="AW28" s="20"/>
    </row>
    <row r="29" spans="1:49" ht="18" customHeight="1" x14ac:dyDescent="0.3">
      <c r="A29" s="19"/>
      <c r="B29" s="30">
        <v>21</v>
      </c>
      <c r="C29" s="9">
        <v>43964</v>
      </c>
      <c r="D29" s="10" t="str">
        <f t="shared" si="32"/>
        <v>수</v>
      </c>
      <c r="E29" s="11">
        <f>(SUM($F$9:F29)+SUM($H$5:$AV$5))/$F$3</f>
        <v>4.9012500000000001E-2</v>
      </c>
      <c r="F29" s="12" cm="1">
        <f t="array" ref="F29">SUM(IF(ISTEXT(J29:AV29), 300*IF(ISBLANK(G29), 1, G29), 0)) +SUM(J29:AV29) + IF(ISTEXT(H29), 300*IF(ISBLANK(G29), 1, G29), H29) + IF(ISTEXT(I29), $F$5, I29)</f>
        <v>0</v>
      </c>
      <c r="G29" s="129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8"/>
      <c r="S29" s="39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8"/>
      <c r="AW29" s="20"/>
    </row>
    <row r="30" spans="1:49" ht="18" customHeight="1" x14ac:dyDescent="0.3">
      <c r="A30" s="19"/>
      <c r="B30" s="30">
        <v>22</v>
      </c>
      <c r="C30" s="9">
        <v>43965</v>
      </c>
      <c r="D30" s="10" t="str">
        <f t="shared" si="32"/>
        <v>목</v>
      </c>
      <c r="E30" s="11">
        <f>(SUM($F$9:F30)+SUM($H$5:$AV$5))/$F$3</f>
        <v>4.9012500000000001E-2</v>
      </c>
      <c r="F30" s="12" cm="1">
        <f t="array" ref="F30">SUM(IF(ISTEXT(J30:AV30), 300*IF(ISBLANK(G30), 1, G30), 0)) +SUM(J30:AV30) + IF(ISTEXT(H30), 300*IF(ISBLANK(G30), 1, G30), H30) + IF(ISTEXT(I30), $F$5, I30)</f>
        <v>0</v>
      </c>
      <c r="G30" s="129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8"/>
      <c r="S30" s="39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8"/>
      <c r="AW30" s="20"/>
    </row>
    <row r="31" spans="1:49" ht="18" customHeight="1" x14ac:dyDescent="0.3">
      <c r="A31" s="19"/>
      <c r="B31" s="30">
        <v>23</v>
      </c>
      <c r="C31" s="9">
        <v>43966</v>
      </c>
      <c r="D31" s="10" t="str">
        <f t="shared" si="32"/>
        <v>금</v>
      </c>
      <c r="E31" s="11">
        <f>(SUM($F$9:F31)+SUM($H$5:$AV$5))/$F$3</f>
        <v>4.9012500000000001E-2</v>
      </c>
      <c r="F31" s="12" cm="1">
        <f t="array" ref="F31">SUM(IF(ISTEXT(J31:AV31), 300*IF(ISBLANK(G31), 1, G31), 0)) +SUM(J31:AV31) + IF(ISTEXT(H31), 300*IF(ISBLANK(G31), 1, G31), H31) + IF(ISTEXT(I31), $F$5, I31)</f>
        <v>0</v>
      </c>
      <c r="G31" s="129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8"/>
      <c r="S31" s="39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8"/>
      <c r="AW31" s="20"/>
    </row>
    <row r="32" spans="1:49" ht="18" customHeight="1" x14ac:dyDescent="0.3">
      <c r="A32" s="19"/>
      <c r="B32" s="30">
        <v>24</v>
      </c>
      <c r="C32" s="9">
        <v>43967</v>
      </c>
      <c r="D32" s="10" t="str">
        <f t="shared" si="32"/>
        <v>토</v>
      </c>
      <c r="E32" s="11">
        <f>(SUM($F$9:F32)+SUM($H$5:$AV$5))/$F$3</f>
        <v>4.9012500000000001E-2</v>
      </c>
      <c r="F32" s="12" cm="1">
        <f t="array" ref="F32">SUM(IF(ISTEXT(J32:AV32), 300*IF(ISBLANK(G32), 1, G32), 0)) +SUM(J32:AV32) + IF(ISTEXT(H32), 300*IF(ISBLANK(G32), 1, G32), H32) + IF(ISTEXT(I32), $F$5, I32)</f>
        <v>0</v>
      </c>
      <c r="G32" s="129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8"/>
      <c r="S32" s="39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8"/>
      <c r="AW32" s="20"/>
    </row>
    <row r="33" spans="1:49" ht="18" customHeight="1" x14ac:dyDescent="0.3">
      <c r="A33" s="19"/>
      <c r="B33" s="30">
        <v>25</v>
      </c>
      <c r="C33" s="9">
        <v>43968</v>
      </c>
      <c r="D33" s="10" t="str">
        <f t="shared" si="32"/>
        <v>일</v>
      </c>
      <c r="E33" s="11">
        <f>(SUM($F$9:F33)+SUM($H$5:$AV$5))/$F$3</f>
        <v>4.9012500000000001E-2</v>
      </c>
      <c r="F33" s="12" cm="1">
        <f t="array" ref="F33">SUM(IF(ISTEXT(J33:AV33), 300*IF(ISBLANK(G33), 1, G33), 0)) +SUM(J33:AV33) + IF(ISTEXT(H33), 300*IF(ISBLANK(G33), 1, G33), H33) + IF(ISTEXT(I33), $F$5, I33)</f>
        <v>0</v>
      </c>
      <c r="G33" s="129">
        <v>2</v>
      </c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8"/>
      <c r="S33" s="39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8"/>
      <c r="AW33" s="20"/>
    </row>
    <row r="34" spans="1:49" ht="18" customHeight="1" x14ac:dyDescent="0.3">
      <c r="A34" s="19"/>
      <c r="B34" s="30">
        <v>26</v>
      </c>
      <c r="C34" s="9">
        <v>43969</v>
      </c>
      <c r="D34" s="10" t="str">
        <f t="shared" si="32"/>
        <v>월</v>
      </c>
      <c r="E34" s="11">
        <f>(SUM($F$9:F34)+SUM($H$5:$AV$5))/$F$3</f>
        <v>4.9012500000000001E-2</v>
      </c>
      <c r="F34" s="12" cm="1">
        <f t="array" ref="F34">SUM(IF(ISTEXT(J34:AV34), 300*IF(ISBLANK(G34), 1, G34), 0)) +SUM(J34:AV34) + IF(ISTEXT(H34), 300*IF(ISBLANK(G34), 1, G34), H34) + IF(ISTEXT(I34), $F$5, I34)</f>
        <v>0</v>
      </c>
      <c r="G34" s="129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8"/>
      <c r="S34" s="39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8"/>
      <c r="AW34" s="20"/>
    </row>
    <row r="35" spans="1:49" ht="18" customHeight="1" x14ac:dyDescent="0.3">
      <c r="A35" s="19"/>
      <c r="B35" s="30">
        <v>27</v>
      </c>
      <c r="C35" s="9">
        <v>43970</v>
      </c>
      <c r="D35" s="10" t="str">
        <f t="shared" si="32"/>
        <v>화</v>
      </c>
      <c r="E35" s="11">
        <f>(SUM($F$9:F35)+SUM($H$5:$AV$5))/$F$3</f>
        <v>4.9012500000000001E-2</v>
      </c>
      <c r="F35" s="12" cm="1">
        <f t="array" ref="F35">SUM(IF(ISTEXT(J35:AV35), 300*IF(ISBLANK(G35), 1, G35), 0)) +SUM(J35:AV35) + IF(ISTEXT(H35), 300*IF(ISBLANK(G35), 1, G35), H35) + IF(ISTEXT(I35), $F$5, I35)</f>
        <v>0</v>
      </c>
      <c r="G35" s="129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8"/>
      <c r="S35" s="39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8"/>
      <c r="AW35" s="20"/>
    </row>
    <row r="36" spans="1:49" ht="18" customHeight="1" x14ac:dyDescent="0.3">
      <c r="A36" s="19"/>
      <c r="B36" s="30">
        <v>28</v>
      </c>
      <c r="C36" s="9">
        <v>43971</v>
      </c>
      <c r="D36" s="10" t="str">
        <f t="shared" si="32"/>
        <v>수</v>
      </c>
      <c r="E36" s="11">
        <f>(SUM($F$9:F36)+SUM($H$5:$AV$5))/$F$3</f>
        <v>4.9012500000000001E-2</v>
      </c>
      <c r="F36" s="12" cm="1">
        <f t="array" ref="F36">SUM(IF(ISTEXT(J36:AV36), 300*IF(ISBLANK(G36), 1, G36), 0)) +SUM(J36:AV36) + IF(ISTEXT(H36), 300*IF(ISBLANK(G36), 1, G36), H36) + IF(ISTEXT(I36), $F$5, I36)</f>
        <v>0</v>
      </c>
      <c r="G36" s="129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8"/>
      <c r="S36" s="39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8"/>
      <c r="AW36" s="20"/>
    </row>
    <row r="37" spans="1:49" ht="18" customHeight="1" x14ac:dyDescent="0.3">
      <c r="A37" s="19"/>
      <c r="B37" s="30">
        <v>29</v>
      </c>
      <c r="C37" s="9">
        <v>43972</v>
      </c>
      <c r="D37" s="10" t="str">
        <f t="shared" si="32"/>
        <v>목</v>
      </c>
      <c r="E37" s="11">
        <f>(SUM($F$9:F37)+SUM($H$5:$AV$5))/$F$3</f>
        <v>4.9012500000000001E-2</v>
      </c>
      <c r="F37" s="12" cm="1">
        <f t="array" ref="F37">SUM(IF(ISTEXT(J37:AV37), 300*IF(ISBLANK(G37), 1, G37), 0)) +SUM(J37:AV37) + IF(ISTEXT(H37), 300*IF(ISBLANK(G37), 1, G37), H37) + IF(ISTEXT(I37), $F$5, I37)</f>
        <v>0</v>
      </c>
      <c r="G37" s="129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8"/>
      <c r="S37" s="39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8"/>
      <c r="AW37" s="20"/>
    </row>
    <row r="38" spans="1:49" ht="18" customHeight="1" x14ac:dyDescent="0.3">
      <c r="A38" s="19"/>
      <c r="B38" s="30">
        <v>30</v>
      </c>
      <c r="C38" s="9">
        <v>43973</v>
      </c>
      <c r="D38" s="10" t="str">
        <f t="shared" si="32"/>
        <v>금</v>
      </c>
      <c r="E38" s="11">
        <f>(SUM($F$9:F38)+SUM($H$5:$AV$5))/$F$3</f>
        <v>4.9012500000000001E-2</v>
      </c>
      <c r="F38" s="12" cm="1">
        <f t="array" ref="F38">SUM(IF(ISTEXT(J38:AV38), 300*IF(ISBLANK(G38), 1, G38), 0)) +SUM(J38:AV38) + IF(ISTEXT(H38), 300*IF(ISBLANK(G38), 1, G38), H38) + IF(ISTEXT(I38), $F$5, I38)</f>
        <v>0</v>
      </c>
      <c r="G38" s="129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8"/>
      <c r="S38" s="39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8"/>
      <c r="AW38" s="20"/>
    </row>
    <row r="39" spans="1:49" ht="18" customHeight="1" x14ac:dyDescent="0.3">
      <c r="A39" s="19"/>
      <c r="B39" s="30">
        <v>31</v>
      </c>
      <c r="C39" s="9">
        <v>43974</v>
      </c>
      <c r="D39" s="10" t="str">
        <f t="shared" si="32"/>
        <v>토</v>
      </c>
      <c r="E39" s="11">
        <f>(SUM($F$9:F39)+SUM($H$5:$AV$5))/$F$3</f>
        <v>4.9012500000000001E-2</v>
      </c>
      <c r="F39" s="12" cm="1">
        <f t="array" ref="F39">SUM(IF(ISTEXT(J39:AV39), 300*IF(ISBLANK(G39), 1, G39), 0)) +SUM(J39:AV39) + IF(ISTEXT(H39), 300*IF(ISBLANK(G39), 1, G39), H39) + IF(ISTEXT(I39), $F$5, I39)</f>
        <v>0</v>
      </c>
      <c r="G39" s="129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8"/>
      <c r="S39" s="39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8"/>
      <c r="AW39" s="20"/>
    </row>
    <row r="40" spans="1:49" ht="18" customHeight="1" x14ac:dyDescent="0.3">
      <c r="A40" s="19"/>
      <c r="B40" s="30">
        <v>32</v>
      </c>
      <c r="C40" s="9">
        <v>43975</v>
      </c>
      <c r="D40" s="10" t="str">
        <f t="shared" si="32"/>
        <v>일</v>
      </c>
      <c r="E40" s="11">
        <f>(SUM($F$9:F40)+SUM($H$5:$AV$5))/$F$3</f>
        <v>4.9012500000000001E-2</v>
      </c>
      <c r="F40" s="12" cm="1">
        <f t="array" ref="F40">SUM(IF(ISTEXT(J40:AV40), 300*IF(ISBLANK(G40), 1, G40), 0)) +SUM(J40:AV40) + IF(ISTEXT(H40), 300*IF(ISBLANK(G40), 1, G40), H40) + IF(ISTEXT(I40), $F$5, I40)</f>
        <v>0</v>
      </c>
      <c r="G40" s="129">
        <v>2</v>
      </c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8"/>
      <c r="S40" s="39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8"/>
      <c r="AW40" s="20"/>
    </row>
    <row r="41" spans="1:49" ht="18" customHeight="1" x14ac:dyDescent="0.3">
      <c r="A41" s="19"/>
      <c r="B41" s="30">
        <v>33</v>
      </c>
      <c r="C41" s="9">
        <v>43976</v>
      </c>
      <c r="D41" s="10" t="str">
        <f t="shared" si="32"/>
        <v>월</v>
      </c>
      <c r="E41" s="11">
        <f>(SUM($F$9:F41)+SUM($H$5:$AV$5))/$F$3</f>
        <v>4.9012500000000001E-2</v>
      </c>
      <c r="F41" s="12" cm="1">
        <f t="array" ref="F41">SUM(IF(ISTEXT(J41:AV41), 300*IF(ISBLANK(G41), 1, G41), 0)) +SUM(J41:AV41) + IF(ISTEXT(H41), 300*IF(ISBLANK(G41), 1, G41), H41) + IF(ISTEXT(I41), $F$5, I41)</f>
        <v>0</v>
      </c>
      <c r="G41" s="129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8"/>
      <c r="S41" s="39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8"/>
      <c r="AW41" s="20"/>
    </row>
    <row r="42" spans="1:49" ht="18" customHeight="1" x14ac:dyDescent="0.3">
      <c r="A42" s="19"/>
      <c r="B42" s="30">
        <v>34</v>
      </c>
      <c r="C42" s="9">
        <v>43977</v>
      </c>
      <c r="D42" s="10" t="str">
        <f t="shared" si="32"/>
        <v>화</v>
      </c>
      <c r="E42" s="11">
        <f>(SUM($F$9:F42)+SUM($H$5:$AV$5))/$F$3</f>
        <v>4.9012500000000001E-2</v>
      </c>
      <c r="F42" s="12" cm="1">
        <f t="array" ref="F42">SUM(IF(ISTEXT(J42:AV42), 300*IF(ISBLANK(G42), 1, G42), 0)) +SUM(J42:AV42) + IF(ISTEXT(H42), 300*IF(ISBLANK(G42), 1, G42), H42) + IF(ISTEXT(I42), $F$5, I42)</f>
        <v>0</v>
      </c>
      <c r="G42" s="129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8"/>
      <c r="S42" s="39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7"/>
      <c r="AU42" s="37"/>
      <c r="AV42" s="38"/>
      <c r="AW42" s="20"/>
    </row>
    <row r="43" spans="1:49" ht="18" customHeight="1" x14ac:dyDescent="0.3">
      <c r="A43" s="19"/>
      <c r="B43" s="30">
        <v>35</v>
      </c>
      <c r="C43" s="9">
        <v>43978</v>
      </c>
      <c r="D43" s="10" t="str">
        <f t="shared" si="32"/>
        <v>수</v>
      </c>
      <c r="E43" s="11">
        <f>(SUM($F$9:F43)+SUM($H$5:$AV$5))/$F$3</f>
        <v>4.9012500000000001E-2</v>
      </c>
      <c r="F43" s="12" cm="1">
        <f t="array" ref="F43">SUM(IF(ISTEXT(J43:AV43), 300*IF(ISBLANK(G43), 1, G43), 0)) +SUM(J43:AV43) + IF(ISTEXT(H43), 300*IF(ISBLANK(G43), 1, G43), H43) + IF(ISTEXT(I43), $F$5, I43)</f>
        <v>0</v>
      </c>
      <c r="G43" s="129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8"/>
      <c r="S43" s="39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8"/>
      <c r="AW43" s="20"/>
    </row>
    <row r="44" spans="1:49" ht="18" customHeight="1" x14ac:dyDescent="0.3">
      <c r="A44" s="19"/>
      <c r="B44" s="30">
        <v>36</v>
      </c>
      <c r="C44" s="9">
        <v>43979</v>
      </c>
      <c r="D44" s="10" t="str">
        <f t="shared" si="32"/>
        <v>목</v>
      </c>
      <c r="E44" s="11">
        <f>(SUM($F$9:F44)+SUM($H$5:$AV$5))/$F$3</f>
        <v>4.9012500000000001E-2</v>
      </c>
      <c r="F44" s="12" cm="1">
        <f t="array" ref="F44">SUM(IF(ISTEXT(J44:AV44), 300*IF(ISBLANK(G44), 1, G44), 0)) +SUM(J44:AV44) + IF(ISTEXT(H44), 300*IF(ISBLANK(G44), 1, G44), H44) + IF(ISTEXT(I44), $F$5, I44)</f>
        <v>0</v>
      </c>
      <c r="G44" s="129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8"/>
      <c r="S44" s="39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  <c r="AO44" s="37"/>
      <c r="AP44" s="37"/>
      <c r="AQ44" s="37"/>
      <c r="AR44" s="37"/>
      <c r="AS44" s="37"/>
      <c r="AT44" s="37"/>
      <c r="AU44" s="37"/>
      <c r="AV44" s="38"/>
      <c r="AW44" s="20"/>
    </row>
    <row r="45" spans="1:49" ht="18" customHeight="1" x14ac:dyDescent="0.3">
      <c r="A45" s="19"/>
      <c r="B45" s="30">
        <v>37</v>
      </c>
      <c r="C45" s="9">
        <v>43980</v>
      </c>
      <c r="D45" s="10" t="str">
        <f t="shared" si="32"/>
        <v>금</v>
      </c>
      <c r="E45" s="11">
        <f>(SUM($F$9:F45)+SUM($H$5:$AV$5))/$F$3</f>
        <v>4.9012500000000001E-2</v>
      </c>
      <c r="F45" s="12" cm="1">
        <f t="array" ref="F45">SUM(IF(ISTEXT(J45:AV45), 300*IF(ISBLANK(G45), 1, G45), 0)) +SUM(J45:AV45) + IF(ISTEXT(H45), 300*IF(ISBLANK(G45), 1, G45), H45) + IF(ISTEXT(I45), $F$5, I45)</f>
        <v>0</v>
      </c>
      <c r="G45" s="129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8"/>
      <c r="S45" s="39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8"/>
      <c r="AW45" s="20"/>
    </row>
    <row r="46" spans="1:49" ht="18" customHeight="1" x14ac:dyDescent="0.3">
      <c r="A46" s="19"/>
      <c r="B46" s="30">
        <v>38</v>
      </c>
      <c r="C46" s="9">
        <v>43981</v>
      </c>
      <c r="D46" s="10" t="str">
        <f t="shared" si="32"/>
        <v>토</v>
      </c>
      <c r="E46" s="11">
        <f>(SUM($F$9:F46)+SUM($H$5:$AV$5))/$F$3</f>
        <v>4.9012500000000001E-2</v>
      </c>
      <c r="F46" s="12" cm="1">
        <f t="array" ref="F46">SUM(IF(ISTEXT(J46:AV46), 300*IF(ISBLANK(G46), 1, G46), 0)) +SUM(J46:AV46) + IF(ISTEXT(H46), 300*IF(ISBLANK(G46), 1, G46), H46) + IF(ISTEXT(I46), $F$5, I46)</f>
        <v>0</v>
      </c>
      <c r="G46" s="129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8"/>
      <c r="S46" s="39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8"/>
      <c r="AW46" s="20"/>
    </row>
    <row r="47" spans="1:49" ht="18" customHeight="1" x14ac:dyDescent="0.3">
      <c r="A47" s="19"/>
      <c r="B47" s="30">
        <v>39</v>
      </c>
      <c r="C47" s="9">
        <v>43982</v>
      </c>
      <c r="D47" s="10" t="str">
        <f t="shared" si="32"/>
        <v>일</v>
      </c>
      <c r="E47" s="11">
        <f>(SUM($F$9:F47)+SUM($H$5:$AV$5))/$F$3</f>
        <v>4.9012500000000001E-2</v>
      </c>
      <c r="F47" s="12" cm="1">
        <f t="array" ref="F47">SUM(IF(ISTEXT(J47:AV47), 300*IF(ISBLANK(G47), 1, G47), 0)) +SUM(J47:AV47) + IF(ISTEXT(H47), 300*IF(ISBLANK(G47), 1, G47), H47) + IF(ISTEXT(I47), $F$5, I47)</f>
        <v>0</v>
      </c>
      <c r="G47" s="129">
        <v>2</v>
      </c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8"/>
      <c r="S47" s="39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8"/>
      <c r="AW47" s="20"/>
    </row>
    <row r="48" spans="1:49" ht="18" customHeight="1" x14ac:dyDescent="0.3">
      <c r="A48" s="19"/>
      <c r="B48" s="30">
        <v>40</v>
      </c>
      <c r="C48" s="9">
        <v>43983</v>
      </c>
      <c r="D48" s="10" t="str">
        <f t="shared" si="32"/>
        <v>월</v>
      </c>
      <c r="E48" s="11">
        <f>(SUM($F$9:F48)+SUM($H$5:$AV$5))/$F$3</f>
        <v>4.9012500000000001E-2</v>
      </c>
      <c r="F48" s="12" cm="1">
        <f t="array" ref="F48">SUM(IF(ISTEXT(J48:AV48), 300*IF(ISBLANK(G48), 1, G48), 0)) +SUM(J48:AV48) + IF(ISTEXT(H48), 300*IF(ISBLANK(G48), 1, G48), H48) + IF(ISTEXT(I48), $F$5, I48)</f>
        <v>0</v>
      </c>
      <c r="G48" s="129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8"/>
      <c r="S48" s="39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8"/>
      <c r="AW48" s="20"/>
    </row>
    <row r="49" spans="1:49" ht="18" customHeight="1" x14ac:dyDescent="0.3">
      <c r="A49" s="19"/>
      <c r="B49" s="30">
        <v>41</v>
      </c>
      <c r="C49" s="9">
        <v>43984</v>
      </c>
      <c r="D49" s="10" t="str">
        <f t="shared" si="32"/>
        <v>화</v>
      </c>
      <c r="E49" s="11">
        <f>(SUM($F$9:F49)+SUM($H$5:$AV$5))/$F$3</f>
        <v>4.9012500000000001E-2</v>
      </c>
      <c r="F49" s="12" cm="1">
        <f t="array" ref="F49">SUM(IF(ISTEXT(J49:AV49), 300*IF(ISBLANK(G49), 1, G49), 0)) +SUM(J49:AV49) + IF(ISTEXT(H49), 300*IF(ISBLANK(G49), 1, G49), H49) + IF(ISTEXT(I49), $F$5, I49)</f>
        <v>0</v>
      </c>
      <c r="G49" s="129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8"/>
      <c r="S49" s="39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8"/>
      <c r="AW49" s="20"/>
    </row>
    <row r="50" spans="1:49" ht="18" customHeight="1" x14ac:dyDescent="0.3">
      <c r="A50" s="19"/>
      <c r="B50" s="30">
        <v>42</v>
      </c>
      <c r="C50" s="9">
        <v>43985</v>
      </c>
      <c r="D50" s="10" t="str">
        <f t="shared" si="32"/>
        <v>수</v>
      </c>
      <c r="E50" s="11">
        <f>(SUM($F$9:F50)+SUM($H$5:$AV$5))/$F$3</f>
        <v>4.9012500000000001E-2</v>
      </c>
      <c r="F50" s="12" cm="1">
        <f t="array" ref="F50">SUM(IF(ISTEXT(J50:AV50), 300*IF(ISBLANK(G50), 1, G50), 0)) +SUM(J50:AV50) + IF(ISTEXT(H50), 300*IF(ISBLANK(G50), 1, G50), H50) + IF(ISTEXT(I50), $F$5, I50)</f>
        <v>0</v>
      </c>
      <c r="G50" s="129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8"/>
      <c r="S50" s="39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8"/>
      <c r="AW50" s="20"/>
    </row>
    <row r="51" spans="1:49" ht="18" customHeight="1" x14ac:dyDescent="0.3">
      <c r="A51" s="19"/>
      <c r="B51" s="30">
        <v>43</v>
      </c>
      <c r="C51" s="9">
        <v>43986</v>
      </c>
      <c r="D51" s="10" t="str">
        <f t="shared" si="32"/>
        <v>목</v>
      </c>
      <c r="E51" s="11">
        <f>(SUM($F$9:F51)+SUM($H$5:$AV$5))/$F$3</f>
        <v>4.9012500000000001E-2</v>
      </c>
      <c r="F51" s="12" cm="1">
        <f t="array" ref="F51">SUM(IF(ISTEXT(J51:AV51), 300*IF(ISBLANK(G51), 1, G51), 0)) +SUM(J51:AV51) + IF(ISTEXT(H51), 300*IF(ISBLANK(G51), 1, G51), H51) + IF(ISTEXT(I51), $F$5, I51)</f>
        <v>0</v>
      </c>
      <c r="G51" s="129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8"/>
      <c r="S51" s="39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8"/>
      <c r="AW51" s="20"/>
    </row>
    <row r="52" spans="1:49" ht="18" customHeight="1" x14ac:dyDescent="0.3">
      <c r="A52" s="19"/>
      <c r="B52" s="30">
        <v>44</v>
      </c>
      <c r="C52" s="9">
        <v>43987</v>
      </c>
      <c r="D52" s="10" t="str">
        <f t="shared" si="32"/>
        <v>금</v>
      </c>
      <c r="E52" s="11">
        <f>(SUM($F$9:F52)+SUM($H$5:$AV$5))/$F$3</f>
        <v>4.9012500000000001E-2</v>
      </c>
      <c r="F52" s="12" cm="1">
        <f t="array" ref="F52">SUM(IF(ISTEXT(J52:AV52), 300*IF(ISBLANK(G52), 1, G52), 0)) +SUM(J52:AV52) + IF(ISTEXT(H52), 300*IF(ISBLANK(G52), 1, G52), H52) + IF(ISTEXT(I52), $F$5, I52)</f>
        <v>0</v>
      </c>
      <c r="G52" s="129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8"/>
      <c r="S52" s="39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8"/>
      <c r="AW52" s="20"/>
    </row>
    <row r="53" spans="1:49" ht="18" customHeight="1" x14ac:dyDescent="0.3">
      <c r="A53" s="19"/>
      <c r="B53" s="30">
        <v>45</v>
      </c>
      <c r="C53" s="9">
        <v>43988</v>
      </c>
      <c r="D53" s="10" t="str">
        <f t="shared" si="32"/>
        <v>토</v>
      </c>
      <c r="E53" s="11">
        <f>(SUM($F$9:F53)+SUM($H$5:$AV$5))/$F$3</f>
        <v>4.9012500000000001E-2</v>
      </c>
      <c r="F53" s="12" cm="1">
        <f t="array" ref="F53">SUM(IF(ISTEXT(J53:AV53), 300*IF(ISBLANK(G53), 1, G53), 0)) +SUM(J53:AV53) + IF(ISTEXT(H53), 300*IF(ISBLANK(G53), 1, G53), H53) + IF(ISTEXT(I53), $F$5, I53)</f>
        <v>0</v>
      </c>
      <c r="G53" s="129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8"/>
      <c r="S53" s="39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8"/>
      <c r="AW53" s="20"/>
    </row>
    <row r="54" spans="1:49" ht="18" customHeight="1" x14ac:dyDescent="0.3">
      <c r="A54" s="19"/>
      <c r="B54" s="30">
        <v>46</v>
      </c>
      <c r="C54" s="9">
        <v>43989</v>
      </c>
      <c r="D54" s="10" t="str">
        <f t="shared" si="32"/>
        <v>일</v>
      </c>
      <c r="E54" s="11">
        <f>(SUM($F$9:F54)+SUM($H$5:$AV$5))/$F$3</f>
        <v>4.9012500000000001E-2</v>
      </c>
      <c r="F54" s="12" cm="1">
        <f t="array" ref="F54">SUM(IF(ISTEXT(J54:AV54), 300*IF(ISBLANK(G54), 1, G54), 0)) +SUM(J54:AV54) + IF(ISTEXT(H54), 300*IF(ISBLANK(G54), 1, G54), H54) + IF(ISTEXT(I54), $F$5, I54)</f>
        <v>0</v>
      </c>
      <c r="G54" s="129">
        <v>2</v>
      </c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8"/>
      <c r="S54" s="39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8"/>
      <c r="AW54" s="20"/>
    </row>
    <row r="55" spans="1:49" ht="18" customHeight="1" x14ac:dyDescent="0.3">
      <c r="A55" s="19"/>
      <c r="B55" s="30">
        <v>47</v>
      </c>
      <c r="C55" s="9">
        <v>43990</v>
      </c>
      <c r="D55" s="10" t="str">
        <f t="shared" si="32"/>
        <v>월</v>
      </c>
      <c r="E55" s="11">
        <f>(SUM($F$9:F55)+SUM($H$5:$AV$5))/$F$3</f>
        <v>4.9012500000000001E-2</v>
      </c>
      <c r="F55" s="12" cm="1">
        <f t="array" ref="F55">SUM(IF(ISTEXT(J55:AV55), 300*IF(ISBLANK(G55), 1, G55), 0)) +SUM(J55:AV55) + IF(ISTEXT(H55), 300*IF(ISBLANK(G55), 1, G55), H55) + IF(ISTEXT(I55), $F$5, I55)</f>
        <v>0</v>
      </c>
      <c r="G55" s="129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8"/>
      <c r="S55" s="39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8"/>
      <c r="AW55" s="20"/>
    </row>
    <row r="56" spans="1:49" ht="18" customHeight="1" x14ac:dyDescent="0.3">
      <c r="A56" s="19"/>
      <c r="B56" s="30">
        <v>48</v>
      </c>
      <c r="C56" s="9">
        <v>43991</v>
      </c>
      <c r="D56" s="10" t="str">
        <f t="shared" si="32"/>
        <v>화</v>
      </c>
      <c r="E56" s="11">
        <f>(SUM($F$9:F56)+SUM($H$5:$AV$5))/$F$3</f>
        <v>4.9012500000000001E-2</v>
      </c>
      <c r="F56" s="12" cm="1">
        <f t="array" ref="F56">SUM(IF(ISTEXT(J56:AV56), 300*IF(ISBLANK(G56), 1, G56), 0)) +SUM(J56:AV56) + IF(ISTEXT(H56), 300*IF(ISBLANK(G56), 1, G56), H56) + IF(ISTEXT(I56), $F$5, I56)</f>
        <v>0</v>
      </c>
      <c r="G56" s="129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8"/>
      <c r="S56" s="39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8"/>
      <c r="AW56" s="20"/>
    </row>
    <row r="57" spans="1:49" ht="18" customHeight="1" thickBot="1" x14ac:dyDescent="0.35">
      <c r="A57" s="19"/>
      <c r="B57" s="31">
        <v>49</v>
      </c>
      <c r="C57" s="32">
        <v>43992</v>
      </c>
      <c r="D57" s="33" t="str">
        <f t="shared" si="32"/>
        <v>수</v>
      </c>
      <c r="E57" s="34">
        <f>(SUM($F$9:F57)+SUM($H$5:$AV$5))/$F$3</f>
        <v>4.9012500000000001E-2</v>
      </c>
      <c r="F57" s="35" cm="1">
        <f t="array" ref="F57">SUM(IF(ISTEXT(J57:AV57), 300*IF(ISBLANK(G57), 1, G57), 0)) +SUM(J57:AV57) + IF(ISTEXT(H57), 300*IF(ISBLANK(G57), 1, G57), H57) + IF(ISTEXT(I57), $F$5, I57)</f>
        <v>0</v>
      </c>
      <c r="G57" s="132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1"/>
      <c r="S57" s="42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1"/>
      <c r="AW57" s="20"/>
    </row>
    <row r="58" spans="1:49" ht="18" customHeight="1" x14ac:dyDescent="0.3">
      <c r="B58" s="24"/>
      <c r="C58" s="25"/>
      <c r="D58" s="25"/>
      <c r="E58" s="25"/>
      <c r="F58" s="26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</row>
  </sheetData>
  <mergeCells count="14">
    <mergeCell ref="H7:I7"/>
    <mergeCell ref="H8:I8"/>
    <mergeCell ref="B8:D8"/>
    <mergeCell ref="B3:E3"/>
    <mergeCell ref="B5:E5"/>
    <mergeCell ref="B6:E6"/>
    <mergeCell ref="B7:F7"/>
    <mergeCell ref="S2:AV2"/>
    <mergeCell ref="H6:I6"/>
    <mergeCell ref="H3:R3"/>
    <mergeCell ref="B2:G2"/>
    <mergeCell ref="H2:R2"/>
    <mergeCell ref="B4:E4"/>
    <mergeCell ref="S3:AV3"/>
  </mergeCells>
  <phoneticPr fontId="1" type="noConversion"/>
  <conditionalFormatting sqref="D9:D57">
    <cfRule type="containsText" dxfId="2" priority="14" operator="containsText" text="일">
      <formula>NOT(ISERROR(SEARCH("일",D9)))</formula>
    </cfRule>
  </conditionalFormatting>
  <conditionalFormatting sqref="F6">
    <cfRule type="dataBar" priority="11">
      <dataBar>
        <cfvo type="num" val="0"/>
        <cfvo type="num" val="1"/>
        <color rgb="FFE81E63"/>
      </dataBar>
      <extLst>
        <ext xmlns:x14="http://schemas.microsoft.com/office/spreadsheetml/2009/9/main" uri="{B025F937-C7B1-47D3-B67F-A62EFF666E3E}">
          <x14:id>{19B84789-D797-4C8E-A878-1E816BBE14CD}</x14:id>
        </ext>
      </extLst>
    </cfRule>
  </conditionalFormatting>
  <conditionalFormatting sqref="H9:H57 J9:AV57">
    <cfRule type="dataBar" priority="2">
      <dataBar>
        <cfvo type="num" val="0"/>
        <cfvo type="num" val="300"/>
        <color theme="9" tint="0.59999389629810485"/>
      </dataBar>
      <extLst>
        <ext xmlns:x14="http://schemas.microsoft.com/office/spreadsheetml/2009/9/main" uri="{B025F937-C7B1-47D3-B67F-A62EFF666E3E}">
          <x14:id>{301892E8-632C-4D29-8F80-40981877BBAC}</x14:id>
        </ext>
      </extLst>
    </cfRule>
    <cfRule type="expression" dxfId="1" priority="1">
      <formula>ISTEXT(H9)=TRUE</formula>
    </cfRule>
  </conditionalFormatting>
  <conditionalFormatting sqref="I9:I57">
    <cfRule type="dataBar" priority="15">
      <dataBar>
        <cfvo type="num" val="0"/>
        <cfvo type="num" val="120"/>
        <color theme="9" tint="0.59999389629810485"/>
      </dataBar>
      <extLst>
        <ext xmlns:x14="http://schemas.microsoft.com/office/spreadsheetml/2009/9/main" uri="{B025F937-C7B1-47D3-B67F-A62EFF666E3E}">
          <x14:id>{42AEA70D-B5D7-4769-98D4-1E42820EE8E6}</x14:id>
        </ext>
      </extLst>
    </cfRule>
    <cfRule type="expression" dxfId="0" priority="13">
      <formula>ISTEXT(I9)=TRUE</formula>
    </cfRule>
  </conditionalFormatting>
  <conditionalFormatting sqref="E9:E57">
    <cfRule type="dataBar" priority="8">
      <dataBar>
        <cfvo type="num" val="0"/>
        <cfvo type="num" val="1"/>
        <color theme="0" tint="-0.34998626667073579"/>
      </dataBar>
      <extLst>
        <ext xmlns:x14="http://schemas.microsoft.com/office/spreadsheetml/2009/9/main" uri="{B025F937-C7B1-47D3-B67F-A62EFF666E3E}">
          <x14:id>{5BD8D63C-623A-494C-B1FC-5235625058D8}</x14:id>
        </ext>
      </extLst>
    </cfRule>
  </conditionalFormatting>
  <conditionalFormatting sqref="F9:F57">
    <cfRule type="dataBar" priority="6">
      <dataBar>
        <cfvo type="min"/>
        <cfvo type="max"/>
        <color theme="0" tint="-0.249977111117893"/>
      </dataBar>
      <extLst>
        <ext xmlns:x14="http://schemas.microsoft.com/office/spreadsheetml/2009/9/main" uri="{B025F937-C7B1-47D3-B67F-A62EFF666E3E}">
          <x14:id>{6BB19244-0CAF-4F1A-AC14-54EF7E3B7FD0}</x14:id>
        </ext>
      </extLst>
    </cfRule>
  </conditionalFormatting>
  <conditionalFormatting sqref="H7:AV7">
    <cfRule type="dataBar" priority="5">
      <dataBar>
        <cfvo type="num" val="0"/>
        <cfvo type="num" val="1"/>
        <color theme="0" tint="-0.34998626667073579"/>
      </dataBar>
      <extLst>
        <ext xmlns:x14="http://schemas.microsoft.com/office/spreadsheetml/2009/9/main" uri="{B025F937-C7B1-47D3-B67F-A62EFF666E3E}">
          <x14:id>{15CEFCFB-8CE5-4E86-AEF7-C70BA9F717DB}</x14:id>
        </ext>
      </extLst>
    </cfRule>
  </conditionalFormatting>
  <conditionalFormatting sqref="F5">
    <cfRule type="dataBar" priority="3">
      <dataBar>
        <cfvo type="num" val="0"/>
        <cfvo type="num" val="120"/>
        <color rgb="FFCCDB39"/>
      </dataBar>
      <extLst>
        <ext xmlns:x14="http://schemas.microsoft.com/office/spreadsheetml/2009/9/main" uri="{B025F937-C7B1-47D3-B67F-A62EFF666E3E}">
          <x14:id>{B9DBADBC-73F1-4592-8871-9D4D47A0F63E}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9B84789-D797-4C8E-A878-1E816BBE14CD}">
            <x14:dataBar minLength="0" maxLength="100" border="1">
              <x14:cfvo type="num">
                <xm:f>0</xm:f>
              </x14:cfvo>
              <x14:cfvo type="num">
                <xm:f>1</xm:f>
              </x14:cfvo>
              <x14:borderColor rgb="FFE81E63"/>
              <x14:negativeFillColor rgb="FFFF0000"/>
              <x14:axisColor rgb="FF000000"/>
            </x14:dataBar>
          </x14:cfRule>
          <xm:sqref>F6</xm:sqref>
        </x14:conditionalFormatting>
        <x14:conditionalFormatting xmlns:xm="http://schemas.microsoft.com/office/excel/2006/main">
          <x14:cfRule type="dataBar" id="{301892E8-632C-4D29-8F80-40981877BBAC}">
            <x14:dataBar minLength="0" maxLength="100" gradient="0">
              <x14:cfvo type="num">
                <xm:f>0</xm:f>
              </x14:cfvo>
              <x14:cfvo type="num">
                <xm:f>300</xm:f>
              </x14:cfvo>
              <x14:negativeFillColor rgb="FFFF0000"/>
              <x14:axisColor rgb="FF000000"/>
            </x14:dataBar>
          </x14:cfRule>
          <xm:sqref>H9:H57 J9:AV57</xm:sqref>
        </x14:conditionalFormatting>
        <x14:conditionalFormatting xmlns:xm="http://schemas.microsoft.com/office/excel/2006/main">
          <x14:cfRule type="dataBar" id="{42AEA70D-B5D7-4769-98D4-1E42820EE8E6}">
            <x14:dataBar minLength="0" maxLength="100" gradient="0">
              <x14:cfvo type="num">
                <xm:f>0</xm:f>
              </x14:cfvo>
              <x14:cfvo type="num">
                <xm:f>120</xm:f>
              </x14:cfvo>
              <x14:negativeFillColor rgb="FFFF0000"/>
              <x14:axisColor rgb="FF000000"/>
            </x14:dataBar>
          </x14:cfRule>
          <xm:sqref>I9:I57</xm:sqref>
        </x14:conditionalFormatting>
        <x14:conditionalFormatting xmlns:xm="http://schemas.microsoft.com/office/excel/2006/main">
          <x14:cfRule type="dataBar" id="{5BD8D63C-623A-494C-B1FC-5235625058D8}">
            <x14:dataBar minLength="0" maxLength="100" border="1">
              <x14:cfvo type="num">
                <xm:f>0</xm:f>
              </x14:cfvo>
              <x14:cfvo type="num">
                <xm:f>1</xm:f>
              </x14:cfvo>
              <x14:borderColor theme="0" tint="-0.34998626667073579"/>
              <x14:negativeFillColor rgb="FFFF0000"/>
              <x14:axisColor rgb="FF000000"/>
            </x14:dataBar>
          </x14:cfRule>
          <xm:sqref>E9:E57</xm:sqref>
        </x14:conditionalFormatting>
        <x14:conditionalFormatting xmlns:xm="http://schemas.microsoft.com/office/excel/2006/main">
          <x14:cfRule type="dataBar" id="{6BB19244-0CAF-4F1A-AC14-54EF7E3B7FD0}">
            <x14:dataBar minLength="0" maxLength="100" border="1">
              <x14:cfvo type="autoMin"/>
              <x14:cfvo type="autoMax"/>
              <x14:borderColor theme="0" tint="-0.14999847407452621"/>
              <x14:negativeFillColor rgb="FFFF0000"/>
              <x14:axisColor rgb="FF000000"/>
            </x14:dataBar>
          </x14:cfRule>
          <xm:sqref>F9:F57</xm:sqref>
        </x14:conditionalFormatting>
        <x14:conditionalFormatting xmlns:xm="http://schemas.microsoft.com/office/excel/2006/main">
          <x14:cfRule type="dataBar" id="{15CEFCFB-8CE5-4E86-AEF7-C70BA9F717DB}">
            <x14:dataBar minLength="0" maxLength="10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H7:AV7</xm:sqref>
        </x14:conditionalFormatting>
        <x14:conditionalFormatting xmlns:xm="http://schemas.microsoft.com/office/excel/2006/main">
          <x14:cfRule type="dataBar" id="{B9DBADBC-73F1-4592-8871-9D4D47A0F63E}">
            <x14:dataBar minLength="0" maxLength="100">
              <x14:cfvo type="num">
                <xm:f>0</xm:f>
              </x14:cfvo>
              <x14:cfvo type="num">
                <xm:f>120</xm:f>
              </x14:cfvo>
              <x14:negativeFillColor rgb="FFFF0000"/>
              <x14:axisColor rgb="FF000000"/>
            </x14:dataBar>
          </x14:cfRule>
          <xm:sqref>F5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캐릭별코인구매계획</vt:lpstr>
      <vt:lpstr>일별코인채굴량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CSW95</dc:creator>
  <cp:lastModifiedBy>CSW95</cp:lastModifiedBy>
  <dcterms:created xsi:type="dcterms:W3CDTF">2020-04-23T10:02:49Z</dcterms:created>
  <dcterms:modified xsi:type="dcterms:W3CDTF">2020-04-30T12:25:20Z</dcterms:modified>
</cp:coreProperties>
</file>