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dlgks\OneDrive\바탕 화면\"/>
    </mc:Choice>
  </mc:AlternateContent>
  <xr:revisionPtr revIDLastSave="0" documentId="8_{7C5D147E-703E-4B11-9D4C-B0EF74D5A343}" xr6:coauthVersionLast="36" xr6:coauthVersionMax="36" xr10:uidLastSave="{00000000-0000-0000-0000-000000000000}"/>
  <bookViews>
    <workbookView xWindow="0" yWindow="0" windowWidth="23040" windowHeight="9111" xr2:uid="{00000000-000D-0000-FFFF-FFFF00000000}"/>
  </bookViews>
  <sheets>
    <sheet name="코인 품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8" i="1" l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7" i="1"/>
  <c r="AD15" i="1" l="1"/>
  <c r="AD16" i="1"/>
  <c r="AD17" i="1"/>
  <c r="AD18" i="1"/>
  <c r="AD19" i="1"/>
  <c r="AD20" i="1"/>
  <c r="AD21" i="1"/>
  <c r="AD22" i="1"/>
  <c r="AD23" i="1"/>
  <c r="AD24" i="1"/>
  <c r="AE36" i="1"/>
  <c r="AE37" i="1"/>
  <c r="AE38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15" i="1"/>
  <c r="AF16" i="1"/>
  <c r="F3" i="1"/>
  <c r="B3" i="1"/>
  <c r="D3" i="1" s="1"/>
  <c r="F5" i="1" l="1"/>
  <c r="H3" i="1"/>
  <c r="H5" i="1" s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E57" i="1"/>
  <c r="AE58" i="1"/>
  <c r="AE59" i="1"/>
  <c r="AE61" i="1"/>
  <c r="AE62" i="1"/>
  <c r="AE63" i="1"/>
  <c r="AE65" i="1"/>
  <c r="AE66" i="1"/>
  <c r="AE67" i="1"/>
  <c r="AE71" i="1"/>
  <c r="AE72" i="1"/>
  <c r="AE73" i="1"/>
  <c r="AE74" i="1"/>
  <c r="AE75" i="1"/>
  <c r="AE76" i="1"/>
  <c r="AB36" i="1"/>
  <c r="AB37" i="1"/>
  <c r="AB38" i="1"/>
  <c r="AB57" i="1"/>
  <c r="AB58" i="1"/>
  <c r="AB59" i="1"/>
  <c r="AB61" i="1"/>
  <c r="AB62" i="1"/>
  <c r="AB63" i="1"/>
  <c r="AB65" i="1"/>
  <c r="AB66" i="1"/>
  <c r="AB67" i="1"/>
  <c r="AB71" i="1"/>
  <c r="AB72" i="1"/>
  <c r="AB73" i="1"/>
  <c r="AB74" i="1"/>
  <c r="AB75" i="1"/>
  <c r="AB76" i="1"/>
  <c r="AC15" i="1"/>
  <c r="J77" i="1" l="1"/>
  <c r="AE77" i="1" s="1"/>
  <c r="J76" i="1"/>
  <c r="J75" i="1"/>
  <c r="J74" i="1"/>
  <c r="J73" i="1"/>
  <c r="J72" i="1"/>
  <c r="J71" i="1"/>
  <c r="J70" i="1"/>
  <c r="AE70" i="1" s="1"/>
  <c r="J69" i="1"/>
  <c r="AE69" i="1" s="1"/>
  <c r="J68" i="1"/>
  <c r="AE68" i="1" s="1"/>
  <c r="J67" i="1"/>
  <c r="J66" i="1"/>
  <c r="J65" i="1"/>
  <c r="J64" i="1"/>
  <c r="AE64" i="1" s="1"/>
  <c r="AB64" i="1" s="1"/>
  <c r="J63" i="1"/>
  <c r="J62" i="1"/>
  <c r="J61" i="1"/>
  <c r="J41" i="1"/>
  <c r="AE41" i="1" s="1"/>
  <c r="J42" i="1"/>
  <c r="AE42" i="1" s="1"/>
  <c r="J43" i="1"/>
  <c r="AE43" i="1" s="1"/>
  <c r="J44" i="1"/>
  <c r="AE44" i="1" s="1"/>
  <c r="J45" i="1"/>
  <c r="AE45" i="1" s="1"/>
  <c r="J46" i="1"/>
  <c r="AE46" i="1" s="1"/>
  <c r="J47" i="1"/>
  <c r="AE47" i="1" s="1"/>
  <c r="J48" i="1"/>
  <c r="AE48" i="1" s="1"/>
  <c r="J49" i="1"/>
  <c r="AE49" i="1" s="1"/>
  <c r="J50" i="1"/>
  <c r="AE50" i="1" s="1"/>
  <c r="J51" i="1"/>
  <c r="AE51" i="1" s="1"/>
  <c r="J52" i="1"/>
  <c r="AE52" i="1" s="1"/>
  <c r="J53" i="1"/>
  <c r="AE53" i="1" s="1"/>
  <c r="AB53" i="1" s="1"/>
  <c r="J54" i="1"/>
  <c r="AE54" i="1" s="1"/>
  <c r="J55" i="1"/>
  <c r="AE55" i="1" s="1"/>
  <c r="AB55" i="1" s="1"/>
  <c r="J56" i="1"/>
  <c r="AE56" i="1" s="1"/>
  <c r="J40" i="1"/>
  <c r="AE40" i="1" s="1"/>
  <c r="J16" i="1"/>
  <c r="AE16" i="1" s="1"/>
  <c r="J17" i="1"/>
  <c r="AE17" i="1" s="1"/>
  <c r="J18" i="1"/>
  <c r="AE18" i="1" s="1"/>
  <c r="J19" i="1"/>
  <c r="AE19" i="1" s="1"/>
  <c r="J20" i="1"/>
  <c r="AE20" i="1" s="1"/>
  <c r="J21" i="1"/>
  <c r="AE21" i="1" s="1"/>
  <c r="J22" i="1"/>
  <c r="AE22" i="1" s="1"/>
  <c r="J23" i="1"/>
  <c r="AE23" i="1" s="1"/>
  <c r="J24" i="1"/>
  <c r="AE24" i="1" s="1"/>
  <c r="J25" i="1"/>
  <c r="AE25" i="1" s="1"/>
  <c r="J26" i="1"/>
  <c r="AE26" i="1" s="1"/>
  <c r="J27" i="1"/>
  <c r="AE27" i="1" s="1"/>
  <c r="J28" i="1"/>
  <c r="AE28" i="1" s="1"/>
  <c r="J29" i="1"/>
  <c r="AE29" i="1" s="1"/>
  <c r="J30" i="1"/>
  <c r="AE30" i="1" s="1"/>
  <c r="J31" i="1"/>
  <c r="AE31" i="1" s="1"/>
  <c r="J32" i="1"/>
  <c r="AE32" i="1" s="1"/>
  <c r="J33" i="1"/>
  <c r="AE33" i="1" s="1"/>
  <c r="J34" i="1"/>
  <c r="AE34" i="1" s="1"/>
  <c r="J35" i="1"/>
  <c r="AE35" i="1" s="1"/>
  <c r="J15" i="1"/>
  <c r="AE15" i="1" s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61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40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15" i="1"/>
  <c r="AB69" i="1" l="1"/>
  <c r="AB68" i="1"/>
  <c r="AB70" i="1"/>
  <c r="AB54" i="1"/>
  <c r="AB56" i="1"/>
  <c r="AB52" i="1"/>
  <c r="AB51" i="1"/>
  <c r="AB50" i="1"/>
  <c r="AB49" i="1"/>
  <c r="AB48" i="1"/>
  <c r="AB47" i="1"/>
  <c r="AB45" i="1"/>
  <c r="AB46" i="1"/>
  <c r="AB42" i="1"/>
  <c r="AB43" i="1"/>
  <c r="AB41" i="1"/>
  <c r="AB40" i="1"/>
  <c r="AB44" i="1"/>
  <c r="AB77" i="1"/>
  <c r="AB34" i="1"/>
  <c r="AB35" i="1"/>
  <c r="AB33" i="1"/>
  <c r="AB32" i="1"/>
  <c r="AB26" i="1"/>
  <c r="AB31" i="1"/>
  <c r="AB30" i="1"/>
  <c r="AB29" i="1"/>
  <c r="AB28" i="1"/>
  <c r="AB27" i="1"/>
  <c r="AB25" i="1"/>
  <c r="AB18" i="1"/>
  <c r="AB23" i="1"/>
  <c r="AB24" i="1"/>
  <c r="AB22" i="1"/>
  <c r="AB21" i="1"/>
  <c r="AB20" i="1"/>
  <c r="AB19" i="1"/>
  <c r="AB17" i="1"/>
  <c r="AB16" i="1"/>
  <c r="AB15" i="1"/>
  <c r="O6" i="1" l="1"/>
  <c r="O22" i="1"/>
  <c r="O38" i="1"/>
  <c r="O54" i="1"/>
  <c r="O70" i="1"/>
  <c r="O7" i="1"/>
  <c r="O23" i="1"/>
  <c r="O39" i="1"/>
  <c r="O55" i="1"/>
  <c r="O71" i="1"/>
  <c r="O8" i="1"/>
  <c r="O24" i="1"/>
  <c r="O40" i="1"/>
  <c r="O56" i="1"/>
  <c r="O72" i="1"/>
  <c r="O61" i="1"/>
  <c r="O9" i="1"/>
  <c r="O25" i="1"/>
  <c r="O41" i="1"/>
  <c r="O57" i="1"/>
  <c r="O73" i="1"/>
  <c r="O45" i="1"/>
  <c r="O10" i="1"/>
  <c r="O26" i="1"/>
  <c r="O42" i="1"/>
  <c r="O58" i="1"/>
  <c r="O74" i="1"/>
  <c r="O37" i="1"/>
  <c r="O11" i="1"/>
  <c r="O27" i="1"/>
  <c r="O43" i="1"/>
  <c r="O59" i="1"/>
  <c r="O75" i="1"/>
  <c r="O12" i="1"/>
  <c r="O28" i="1"/>
  <c r="O44" i="1"/>
  <c r="O60" i="1"/>
  <c r="O76" i="1"/>
  <c r="O77" i="1"/>
  <c r="O53" i="1"/>
  <c r="O13" i="1"/>
  <c r="O29" i="1"/>
  <c r="O14" i="1"/>
  <c r="O30" i="1"/>
  <c r="O46" i="1"/>
  <c r="O62" i="1"/>
  <c r="O69" i="1"/>
  <c r="O15" i="1"/>
  <c r="O31" i="1"/>
  <c r="O47" i="1"/>
  <c r="O63" i="1"/>
  <c r="O52" i="1"/>
  <c r="O16" i="1"/>
  <c r="O32" i="1"/>
  <c r="O48" i="1"/>
  <c r="O64" i="1"/>
  <c r="O20" i="1"/>
  <c r="O17" i="1"/>
  <c r="O33" i="1"/>
  <c r="O49" i="1"/>
  <c r="O65" i="1"/>
  <c r="O18" i="1"/>
  <c r="O34" i="1"/>
  <c r="O50" i="1"/>
  <c r="O66" i="1"/>
  <c r="O36" i="1"/>
  <c r="O19" i="1"/>
  <c r="O35" i="1"/>
  <c r="O51" i="1"/>
  <c r="O67" i="1"/>
  <c r="O68" i="1"/>
  <c r="O21" i="1"/>
  <c r="N20" i="1"/>
  <c r="Q20" i="1" s="1"/>
  <c r="N36" i="1"/>
  <c r="Q36" i="1" s="1"/>
  <c r="N52" i="1"/>
  <c r="Q52" i="1" s="1"/>
  <c r="N68" i="1"/>
  <c r="Q68" i="1" s="1"/>
  <c r="N57" i="1"/>
  <c r="Q57" i="1" s="1"/>
  <c r="N63" i="1"/>
  <c r="Q63" i="1" s="1"/>
  <c r="N65" i="1"/>
  <c r="Q65" i="1" s="1"/>
  <c r="N50" i="1"/>
  <c r="Q50" i="1" s="1"/>
  <c r="N21" i="1"/>
  <c r="Q21" i="1" s="1"/>
  <c r="N37" i="1"/>
  <c r="Q37" i="1" s="1"/>
  <c r="N53" i="1"/>
  <c r="Q53" i="1" s="1"/>
  <c r="N69" i="1"/>
  <c r="Q69" i="1" s="1"/>
  <c r="N73" i="1"/>
  <c r="Q73" i="1" s="1"/>
  <c r="N48" i="1"/>
  <c r="Q48" i="1" s="1"/>
  <c r="N34" i="1"/>
  <c r="Q34" i="1" s="1"/>
  <c r="N6" i="1"/>
  <c r="Q6" i="1" s="1"/>
  <c r="N22" i="1"/>
  <c r="Q22" i="1" s="1"/>
  <c r="N38" i="1"/>
  <c r="Q38" i="1" s="1"/>
  <c r="N54" i="1"/>
  <c r="Q54" i="1" s="1"/>
  <c r="N70" i="1"/>
  <c r="Q70" i="1" s="1"/>
  <c r="N77" i="1"/>
  <c r="Q77" i="1" s="1"/>
  <c r="N32" i="1"/>
  <c r="Q32" i="1" s="1"/>
  <c r="N67" i="1"/>
  <c r="Q67" i="1" s="1"/>
  <c r="N7" i="1"/>
  <c r="Q7" i="1" s="1"/>
  <c r="N23" i="1"/>
  <c r="Q23" i="1" s="1"/>
  <c r="N39" i="1"/>
  <c r="Q39" i="1" s="1"/>
  <c r="N55" i="1"/>
  <c r="Q55" i="1" s="1"/>
  <c r="N71" i="1"/>
  <c r="Q71" i="1" s="1"/>
  <c r="N41" i="1"/>
  <c r="Q41" i="1" s="1"/>
  <c r="O5" i="1"/>
  <c r="N8" i="1"/>
  <c r="Q8" i="1" s="1"/>
  <c r="N24" i="1"/>
  <c r="Q24" i="1" s="1"/>
  <c r="N40" i="1"/>
  <c r="Q40" i="1" s="1"/>
  <c r="N56" i="1"/>
  <c r="Q56" i="1" s="1"/>
  <c r="N72" i="1"/>
  <c r="Q72" i="1" s="1"/>
  <c r="N25" i="1"/>
  <c r="Q25" i="1" s="1"/>
  <c r="N9" i="1"/>
  <c r="Q9" i="1" s="1"/>
  <c r="N10" i="1"/>
  <c r="Q10" i="1" s="1"/>
  <c r="N26" i="1"/>
  <c r="Q26" i="1" s="1"/>
  <c r="N42" i="1"/>
  <c r="Q42" i="1" s="1"/>
  <c r="N58" i="1"/>
  <c r="Q58" i="1" s="1"/>
  <c r="N74" i="1"/>
  <c r="Q74" i="1" s="1"/>
  <c r="N45" i="1"/>
  <c r="Q45" i="1" s="1"/>
  <c r="N47" i="1"/>
  <c r="Q47" i="1" s="1"/>
  <c r="N19" i="1"/>
  <c r="Q19" i="1" s="1"/>
  <c r="N11" i="1"/>
  <c r="Q11" i="1" s="1"/>
  <c r="N27" i="1"/>
  <c r="Q27" i="1" s="1"/>
  <c r="N43" i="1"/>
  <c r="Q43" i="1" s="1"/>
  <c r="N59" i="1"/>
  <c r="Q59" i="1" s="1"/>
  <c r="N75" i="1"/>
  <c r="Q75" i="1" s="1"/>
  <c r="N12" i="1"/>
  <c r="Q12" i="1" s="1"/>
  <c r="N28" i="1"/>
  <c r="Q28" i="1" s="1"/>
  <c r="N44" i="1"/>
  <c r="Q44" i="1" s="1"/>
  <c r="N60" i="1"/>
  <c r="Q60" i="1" s="1"/>
  <c r="N76" i="1"/>
  <c r="Q76" i="1" s="1"/>
  <c r="N61" i="1"/>
  <c r="Q61" i="1" s="1"/>
  <c r="N13" i="1"/>
  <c r="Q13" i="1" s="1"/>
  <c r="N29" i="1"/>
  <c r="Q29" i="1" s="1"/>
  <c r="N64" i="1"/>
  <c r="Q64" i="1" s="1"/>
  <c r="N14" i="1"/>
  <c r="Q14" i="1" s="1"/>
  <c r="N30" i="1"/>
  <c r="Q30" i="1" s="1"/>
  <c r="N46" i="1"/>
  <c r="Q46" i="1" s="1"/>
  <c r="N62" i="1"/>
  <c r="Q62" i="1" s="1"/>
  <c r="N5" i="1"/>
  <c r="Q5" i="1" s="1"/>
  <c r="N49" i="1"/>
  <c r="Q49" i="1" s="1"/>
  <c r="N15" i="1"/>
  <c r="Q15" i="1" s="1"/>
  <c r="N31" i="1"/>
  <c r="Q31" i="1" s="1"/>
  <c r="N35" i="1"/>
  <c r="Q35" i="1" s="1"/>
  <c r="N16" i="1"/>
  <c r="Q16" i="1" s="1"/>
  <c r="N66" i="1"/>
  <c r="Q66" i="1" s="1"/>
  <c r="N17" i="1"/>
  <c r="Q17" i="1" s="1"/>
  <c r="N33" i="1"/>
  <c r="Q33" i="1" s="1"/>
  <c r="N51" i="1"/>
  <c r="Q51" i="1" s="1"/>
  <c r="N18" i="1"/>
  <c r="Q18" i="1" s="1"/>
  <c r="M26" i="1"/>
  <c r="M34" i="1"/>
  <c r="M42" i="1"/>
  <c r="M50" i="1"/>
  <c r="M58" i="1"/>
  <c r="M66" i="1"/>
  <c r="M74" i="1"/>
  <c r="M27" i="1"/>
  <c r="M43" i="1"/>
  <c r="M59" i="1"/>
  <c r="M35" i="1"/>
  <c r="M51" i="1"/>
  <c r="M67" i="1"/>
  <c r="M28" i="1"/>
  <c r="M36" i="1"/>
  <c r="M44" i="1"/>
  <c r="M52" i="1"/>
  <c r="M60" i="1"/>
  <c r="M68" i="1"/>
  <c r="M76" i="1"/>
  <c r="M31" i="1"/>
  <c r="M55" i="1"/>
  <c r="M29" i="1"/>
  <c r="M37" i="1"/>
  <c r="M45" i="1"/>
  <c r="M53" i="1"/>
  <c r="M61" i="1"/>
  <c r="M69" i="1"/>
  <c r="M77" i="1"/>
  <c r="M30" i="1"/>
  <c r="M46" i="1"/>
  <c r="M62" i="1"/>
  <c r="M70" i="1"/>
  <c r="M47" i="1"/>
  <c r="M71" i="1"/>
  <c r="M38" i="1"/>
  <c r="M54" i="1"/>
  <c r="M39" i="1"/>
  <c r="M63" i="1"/>
  <c r="M32" i="1"/>
  <c r="M40" i="1"/>
  <c r="M48" i="1"/>
  <c r="M56" i="1"/>
  <c r="M64" i="1"/>
  <c r="M72" i="1"/>
  <c r="M33" i="1"/>
  <c r="M41" i="1"/>
  <c r="M49" i="1"/>
  <c r="M57" i="1"/>
  <c r="M65" i="1"/>
  <c r="M73" i="1"/>
  <c r="M75" i="1"/>
  <c r="M6" i="1"/>
  <c r="M5" i="1"/>
  <c r="M18" i="1"/>
  <c r="M20" i="1"/>
  <c r="M15" i="1"/>
  <c r="M21" i="1"/>
  <c r="M11" i="1"/>
  <c r="M9" i="1"/>
  <c r="M12" i="1"/>
  <c r="M23" i="1"/>
  <c r="M7" i="1"/>
  <c r="M17" i="1"/>
  <c r="M14" i="1"/>
  <c r="M10" i="1"/>
  <c r="M16" i="1"/>
  <c r="M13" i="1"/>
  <c r="M19" i="1"/>
  <c r="M24" i="1"/>
  <c r="M25" i="1"/>
  <c r="M22" i="1"/>
  <c r="M8" i="1"/>
  <c r="L20" i="1" l="1"/>
  <c r="R56" i="1"/>
  <c r="L47" i="1"/>
  <c r="L31" i="1"/>
  <c r="R36" i="1"/>
  <c r="R50" i="1"/>
  <c r="L35" i="1"/>
  <c r="L49" i="1"/>
  <c r="L38" i="1"/>
  <c r="L77" i="1"/>
  <c r="L76" i="1"/>
  <c r="R45" i="1"/>
  <c r="L58" i="1"/>
  <c r="R52" i="1"/>
  <c r="R65" i="1"/>
  <c r="L26" i="1"/>
  <c r="L72" i="1"/>
  <c r="L62" i="1"/>
  <c r="L73" i="1"/>
  <c r="L71" i="1"/>
  <c r="L69" i="1"/>
  <c r="L57" i="1"/>
  <c r="R55" i="1"/>
  <c r="L53" i="1"/>
  <c r="R48" i="1"/>
  <c r="L28" i="1"/>
  <c r="R37" i="1"/>
  <c r="R32" i="1"/>
  <c r="L23" i="1"/>
  <c r="R21" i="1"/>
  <c r="L40" i="1"/>
  <c r="R13" i="1"/>
  <c r="R54" i="1"/>
  <c r="L7" i="1"/>
  <c r="L60" i="1"/>
  <c r="L9" i="1"/>
  <c r="R44" i="1"/>
  <c r="R64" i="1"/>
  <c r="L75" i="1"/>
  <c r="R66" i="1"/>
  <c r="R5" i="1"/>
  <c r="R25" i="1"/>
  <c r="R12" i="1"/>
  <c r="L14" i="1"/>
  <c r="L61" i="1"/>
  <c r="L11" i="1"/>
  <c r="R33" i="1"/>
  <c r="R19" i="1"/>
  <c r="R29" i="1"/>
  <c r="R15" i="1"/>
  <c r="L36" i="1"/>
  <c r="R67" i="1"/>
  <c r="R16" i="1"/>
  <c r="R30" i="1"/>
  <c r="L50" i="1"/>
  <c r="L8" i="1"/>
  <c r="L22" i="1"/>
  <c r="L51" i="1"/>
  <c r="R20" i="1"/>
  <c r="L34" i="1"/>
  <c r="L45" i="1"/>
  <c r="R73" i="1"/>
  <c r="L39" i="1"/>
  <c r="R39" i="1"/>
  <c r="L41" i="1"/>
  <c r="R41" i="1"/>
  <c r="L70" i="1"/>
  <c r="R70" i="1"/>
  <c r="L10" i="1"/>
  <c r="R10" i="1"/>
  <c r="L74" i="1"/>
  <c r="R74" i="1"/>
  <c r="R23" i="1"/>
  <c r="L42" i="1"/>
  <c r="R42" i="1"/>
  <c r="R71" i="1"/>
  <c r="R6" i="1"/>
  <c r="L63" i="1"/>
  <c r="R63" i="1"/>
  <c r="L68" i="1"/>
  <c r="R68" i="1"/>
  <c r="Y8" i="1" l="1"/>
  <c r="Z8" i="1" s="1"/>
  <c r="Y9" i="1"/>
  <c r="Z9" i="1" s="1"/>
  <c r="Y25" i="1"/>
  <c r="Z25" i="1" s="1"/>
  <c r="Y10" i="1"/>
  <c r="Z10" i="1" s="1"/>
  <c r="Y26" i="1"/>
  <c r="Z26" i="1" s="1"/>
  <c r="Y11" i="1"/>
  <c r="Z11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4" i="1"/>
  <c r="Z24" i="1" s="1"/>
  <c r="Y20" i="1"/>
  <c r="Z20" i="1" s="1"/>
  <c r="Y21" i="1"/>
  <c r="Z21" i="1" s="1"/>
  <c r="Y22" i="1"/>
  <c r="Z22" i="1" s="1"/>
  <c r="Y23" i="1"/>
  <c r="Z23" i="1" s="1"/>
  <c r="R69" i="1"/>
  <c r="R38" i="1"/>
  <c r="L56" i="1"/>
  <c r="L21" i="1"/>
  <c r="L52" i="1"/>
  <c r="R57" i="1"/>
  <c r="R58" i="1"/>
  <c r="R53" i="1"/>
  <c r="L37" i="1"/>
  <c r="R77" i="1"/>
  <c r="R75" i="1"/>
  <c r="L13" i="1"/>
  <c r="L64" i="1"/>
  <c r="R7" i="1"/>
  <c r="L32" i="1"/>
  <c r="R40" i="1"/>
  <c r="L54" i="1"/>
  <c r="R9" i="1"/>
  <c r="R60" i="1"/>
  <c r="R76" i="1"/>
  <c r="L44" i="1"/>
  <c r="R72" i="1"/>
  <c r="L66" i="1"/>
  <c r="L55" i="1"/>
  <c r="R28" i="1"/>
  <c r="L48" i="1"/>
  <c r="R14" i="1"/>
  <c r="R61" i="1"/>
  <c r="L12" i="1"/>
  <c r="L25" i="1"/>
  <c r="R47" i="1"/>
  <c r="L19" i="1"/>
  <c r="R11" i="1"/>
  <c r="L33" i="1"/>
  <c r="R31" i="1"/>
  <c r="L29" i="1"/>
  <c r="L30" i="1"/>
  <c r="R26" i="1"/>
  <c r="L65" i="1"/>
  <c r="L67" i="1"/>
  <c r="L15" i="1"/>
  <c r="L16" i="1"/>
  <c r="R62" i="1"/>
  <c r="R8" i="1"/>
  <c r="R17" i="1"/>
  <c r="L17" i="1"/>
  <c r="R22" i="1"/>
  <c r="R35" i="1"/>
  <c r="R49" i="1"/>
  <c r="R34" i="1"/>
  <c r="R51" i="1"/>
  <c r="R59" i="1"/>
  <c r="L59" i="1"/>
  <c r="R18" i="1"/>
  <c r="L18" i="1"/>
  <c r="L6" i="1"/>
  <c r="R27" i="1"/>
  <c r="L27" i="1"/>
  <c r="D7" i="1"/>
  <c r="L46" i="1"/>
  <c r="R46" i="1"/>
  <c r="L24" i="1"/>
  <c r="R24" i="1"/>
  <c r="L43" i="1"/>
  <c r="R43" i="1"/>
  <c r="D9" i="1" l="1"/>
  <c r="I7" i="1" s="1"/>
  <c r="L5" i="1"/>
  <c r="Y7" i="1"/>
  <c r="Z7" i="1" s="1"/>
</calcChain>
</file>

<file path=xl/sharedStrings.xml><?xml version="1.0" encoding="utf-8"?>
<sst xmlns="http://schemas.openxmlformats.org/spreadsheetml/2006/main" count="197" uniqueCount="106">
  <si>
    <t>아케인 심볼(레헬른)</t>
    <phoneticPr fontId="3" type="noConversion"/>
  </si>
  <si>
    <t>아케인 심볼(아르카나)</t>
    <phoneticPr fontId="3" type="noConversion"/>
  </si>
  <si>
    <t>아케인 심볼(모라스)</t>
    <phoneticPr fontId="3" type="noConversion"/>
  </si>
  <si>
    <t>아케인 심볼(에스페라)</t>
    <phoneticPr fontId="3" type="noConversion"/>
  </si>
  <si>
    <t>스페셜 명예의 훈장</t>
    <phoneticPr fontId="3" type="noConversion"/>
  </si>
  <si>
    <t>의문의 스페셜 명예의 훈장 상자</t>
    <phoneticPr fontId="3" type="noConversion"/>
  </si>
  <si>
    <t xml:space="preserve">코어 젬스톤 </t>
    <phoneticPr fontId="3" type="noConversion"/>
  </si>
  <si>
    <t>의문의 코어젬스톤 상자</t>
    <phoneticPr fontId="3" type="noConversion"/>
  </si>
  <si>
    <t>미라클 서큘레이터 교환권</t>
    <phoneticPr fontId="3" type="noConversion"/>
  </si>
  <si>
    <t>성향 성장의 비약</t>
    <phoneticPr fontId="3" type="noConversion"/>
  </si>
  <si>
    <t>선택 슬롯 8칸 확장권</t>
    <phoneticPr fontId="3" type="noConversion"/>
  </si>
  <si>
    <t>캐릭터 슬롯 증가 쿠폰</t>
    <phoneticPr fontId="3" type="noConversion"/>
  </si>
  <si>
    <t>SP 초기화 주문서</t>
    <phoneticPr fontId="3" type="noConversion"/>
  </si>
  <si>
    <t>AP 초기화 주문서</t>
    <phoneticPr fontId="3" type="noConversion"/>
  </si>
  <si>
    <t>마스터리북 20</t>
    <phoneticPr fontId="3" type="noConversion"/>
  </si>
  <si>
    <t>마스터리북 30</t>
    <phoneticPr fontId="3" type="noConversion"/>
  </si>
  <si>
    <t>의문의 모몽</t>
    <phoneticPr fontId="3" type="noConversion"/>
  </si>
  <si>
    <t>몬스터라이프 젬 7개</t>
    <phoneticPr fontId="3" type="noConversion"/>
  </si>
  <si>
    <t>자유전직 코인</t>
    <phoneticPr fontId="3" type="noConversion"/>
  </si>
  <si>
    <t>경험의 코어 젬스톤</t>
    <phoneticPr fontId="3" type="noConversion"/>
  </si>
  <si>
    <t>카오스 서큘레이터</t>
    <phoneticPr fontId="3" type="noConversion"/>
  </si>
  <si>
    <t>검은 환생의 불꽃</t>
    <phoneticPr fontId="3" type="noConversion"/>
  </si>
  <si>
    <t>아케인 심볼(여로) 10개</t>
    <phoneticPr fontId="3" type="noConversion"/>
  </si>
  <si>
    <t>아케인 심볼(츄츄) 11개</t>
    <phoneticPr fontId="3" type="noConversion"/>
  </si>
  <si>
    <t>아케인 심볼(레헬른) 12개</t>
    <phoneticPr fontId="3" type="noConversion"/>
  </si>
  <si>
    <t>아케인 심볼(아르카나) 13개</t>
    <phoneticPr fontId="3" type="noConversion"/>
  </si>
  <si>
    <t>아케인 심볼(모라스) 14개</t>
    <phoneticPr fontId="3" type="noConversion"/>
  </si>
  <si>
    <t>아케인 심볼(에스페라) 15개</t>
    <phoneticPr fontId="3" type="noConversion"/>
  </si>
  <si>
    <t xml:space="preserve">스페셜 명예의 훈장 10개 </t>
    <phoneticPr fontId="3" type="noConversion"/>
  </si>
  <si>
    <t>코어젬 스톤 10개</t>
    <phoneticPr fontId="3" type="noConversion"/>
  </si>
  <si>
    <t xml:space="preserve">카르마 영환불 10개 </t>
    <phoneticPr fontId="3" type="noConversion"/>
  </si>
  <si>
    <t>카르마 강환불 10개</t>
    <phoneticPr fontId="3" type="noConversion"/>
  </si>
  <si>
    <t>레드 큐브 5개</t>
    <phoneticPr fontId="3" type="noConversion"/>
  </si>
  <si>
    <t>블랙큐브 5개</t>
    <phoneticPr fontId="3" type="noConversion"/>
  </si>
  <si>
    <t>에디셔널 큐브 5개</t>
    <phoneticPr fontId="3" type="noConversion"/>
  </si>
  <si>
    <t>유니크 잠재 주문서 100%</t>
    <phoneticPr fontId="3" type="noConversion"/>
  </si>
  <si>
    <t>이벤트 링 명장의 큐브</t>
    <phoneticPr fontId="3" type="noConversion"/>
  </si>
  <si>
    <t>에픽 잠재 주문서 100%</t>
    <phoneticPr fontId="3" type="noConversion"/>
  </si>
  <si>
    <t>에디셔널 주문서 100%</t>
    <phoneticPr fontId="3" type="noConversion"/>
  </si>
  <si>
    <t>황금 망치 100%</t>
    <phoneticPr fontId="3" type="noConversion"/>
  </si>
  <si>
    <t>이노센트 주문서 60%</t>
    <phoneticPr fontId="3" type="noConversion"/>
  </si>
  <si>
    <t>금빛 각인의 인장</t>
    <phoneticPr fontId="3" type="noConversion"/>
  </si>
  <si>
    <t>에디셔널 각인의 인장 100%</t>
    <phoneticPr fontId="3" type="noConversion"/>
  </si>
  <si>
    <t>장인의 큐브</t>
    <phoneticPr fontId="3" type="noConversion"/>
  </si>
  <si>
    <t>명장의 큐브</t>
    <phoneticPr fontId="3" type="noConversion"/>
  </si>
  <si>
    <t>수상한 에디셔널 큐브</t>
    <phoneticPr fontId="3" type="noConversion"/>
  </si>
  <si>
    <t>펫장비 공격력 스크롤 100%</t>
    <phoneticPr fontId="3" type="noConversion"/>
  </si>
  <si>
    <t>펫장비 마력 스크롤 100%</t>
    <phoneticPr fontId="3" type="noConversion"/>
  </si>
  <si>
    <t>카르마 영환불</t>
    <phoneticPr fontId="3" type="noConversion"/>
  </si>
  <si>
    <t>카르마 강환불</t>
    <phoneticPr fontId="3" type="noConversion"/>
  </si>
  <si>
    <t>카르마 명장의 큐브</t>
    <phoneticPr fontId="3" type="noConversion"/>
  </si>
  <si>
    <t>카르마 수상한 에디셔널 큐브</t>
    <phoneticPr fontId="3" type="noConversion"/>
  </si>
  <si>
    <t>카르마 놀긍혼 60%</t>
    <phoneticPr fontId="3" type="noConversion"/>
  </si>
  <si>
    <t>수량</t>
    <phoneticPr fontId="3" type="noConversion"/>
  </si>
  <si>
    <t>교환여부</t>
    <phoneticPr fontId="3" type="noConversion"/>
  </si>
  <si>
    <t>교불</t>
    <phoneticPr fontId="3" type="noConversion"/>
  </si>
  <si>
    <t>창고</t>
    <phoneticPr fontId="3" type="noConversion"/>
  </si>
  <si>
    <t>창고</t>
    <phoneticPr fontId="3" type="noConversion"/>
  </si>
  <si>
    <t>(MAX)</t>
    <phoneticPr fontId="3" type="noConversion"/>
  </si>
  <si>
    <t>물품명</t>
    <phoneticPr fontId="3" type="noConversion"/>
  </si>
  <si>
    <t>가격</t>
    <phoneticPr fontId="3" type="noConversion"/>
  </si>
  <si>
    <t>구매 개수</t>
    <phoneticPr fontId="3" type="noConversion"/>
  </si>
  <si>
    <t>MAX</t>
    <phoneticPr fontId="3" type="noConversion"/>
  </si>
  <si>
    <t>아케인 심볼(츄츄)</t>
    <phoneticPr fontId="3" type="noConversion"/>
  </si>
  <si>
    <t>필요 코인 개수</t>
    <phoneticPr fontId="3" type="noConversion"/>
  </si>
  <si>
    <t>아케인 심볼(여로)</t>
    <phoneticPr fontId="3" type="noConversion"/>
  </si>
  <si>
    <t>순번</t>
    <phoneticPr fontId="3" type="noConversion"/>
  </si>
  <si>
    <r>
      <rPr>
        <b/>
        <sz val="14"/>
        <color theme="1"/>
        <rFont val="맑은 고딕"/>
        <family val="3"/>
        <charset val="129"/>
        <scheme val="minor"/>
      </rPr>
      <t xml:space="preserve">      백공 상점 </t>
    </r>
    <r>
      <rPr>
        <b/>
        <sz val="10"/>
        <color rgb="FFFF0000"/>
        <rFont val="맑은 고딕"/>
        <family val="3"/>
        <charset val="129"/>
        <scheme val="minor"/>
      </rPr>
      <t xml:space="preserve"> (6.25 시작)</t>
    </r>
    <phoneticPr fontId="3" type="noConversion"/>
  </si>
  <si>
    <r>
      <rPr>
        <b/>
        <sz val="14"/>
        <color theme="1"/>
        <rFont val="맑은 고딕"/>
        <family val="3"/>
        <charset val="129"/>
        <scheme val="minor"/>
      </rPr>
      <t xml:space="preserve">      천공 상점 </t>
    </r>
    <r>
      <rPr>
        <b/>
        <sz val="10"/>
        <color rgb="FFFF0000"/>
        <rFont val="맑은 고딕"/>
        <family val="3"/>
        <charset val="129"/>
        <scheme val="minor"/>
      </rPr>
      <t xml:space="preserve"> (7.23 시작)</t>
    </r>
    <phoneticPr fontId="3" type="noConversion"/>
  </si>
  <si>
    <t>구매 예정 개수</t>
    <phoneticPr fontId="3" type="noConversion"/>
  </si>
  <si>
    <t xml:space="preserve">순번 </t>
    <phoneticPr fontId="3" type="noConversion"/>
  </si>
  <si>
    <t>물품명</t>
    <phoneticPr fontId="3" type="noConversion"/>
  </si>
  <si>
    <t>개수</t>
    <phoneticPr fontId="3" type="noConversion"/>
  </si>
  <si>
    <t>필요한코인</t>
    <phoneticPr fontId="3" type="noConversion"/>
  </si>
  <si>
    <t>등수</t>
    <phoneticPr fontId="3" type="noConversion"/>
  </si>
  <si>
    <t>개수</t>
    <phoneticPr fontId="3" type="noConversion"/>
  </si>
  <si>
    <t>총합</t>
    <phoneticPr fontId="3" type="noConversion"/>
  </si>
  <si>
    <t xml:space="preserve">오늘 날짜 </t>
    <phoneticPr fontId="3" type="noConversion"/>
  </si>
  <si>
    <t>이벤트 종료일</t>
    <phoneticPr fontId="3" type="noConversion"/>
  </si>
  <si>
    <t>이벤트 종료까지</t>
    <phoneticPr fontId="3" type="noConversion"/>
  </si>
  <si>
    <t>최종등급업까지</t>
    <phoneticPr fontId="3" type="noConversion"/>
  </si>
  <si>
    <t>선데이 두배시</t>
    <phoneticPr fontId="3" type="noConversion"/>
  </si>
  <si>
    <t>필요코인 개수</t>
    <phoneticPr fontId="3" type="noConversion"/>
  </si>
  <si>
    <t>등급업 못했다..</t>
    <phoneticPr fontId="3" type="noConversion"/>
  </si>
  <si>
    <t>↑등급업 못한 일수</t>
    <phoneticPr fontId="3" type="noConversion"/>
  </si>
  <si>
    <t>숫자만 입력</t>
    <phoneticPr fontId="3" type="noConversion"/>
  </si>
  <si>
    <t>&lt;구매할 코인샵 물품 목록&gt;</t>
    <phoneticPr fontId="3" type="noConversion"/>
  </si>
  <si>
    <t>남은 개수</t>
    <phoneticPr fontId="3" type="noConversion"/>
  </si>
  <si>
    <t>가격</t>
    <phoneticPr fontId="3" type="noConversion"/>
  </si>
  <si>
    <t>남은 코인</t>
    <phoneticPr fontId="3" type="noConversion"/>
  </si>
  <si>
    <t>코인샵 총 필요코인</t>
    <phoneticPr fontId="3" type="noConversion"/>
  </si>
  <si>
    <t>남은코인</t>
    <phoneticPr fontId="3" type="noConversion"/>
  </si>
  <si>
    <t>현재까지 사용코인</t>
    <phoneticPr fontId="3" type="noConversion"/>
  </si>
  <si>
    <t>보유코인</t>
    <phoneticPr fontId="3" type="noConversion"/>
  </si>
  <si>
    <t>캐릭터명</t>
    <phoneticPr fontId="3" type="noConversion"/>
  </si>
  <si>
    <t>필요코인</t>
    <phoneticPr fontId="3" type="noConversion"/>
  </si>
  <si>
    <t>순번</t>
    <phoneticPr fontId="3" type="noConversion"/>
  </si>
  <si>
    <t>&lt;캐릭터별 남은 코인&gt;</t>
    <phoneticPr fontId="3" type="noConversion"/>
  </si>
  <si>
    <t>(부캐이름 입력)</t>
    <phoneticPr fontId="3" type="noConversion"/>
  </si>
  <si>
    <t>필요 일수</t>
    <phoneticPr fontId="3" type="noConversion"/>
  </si>
  <si>
    <t>개인 메모장</t>
    <phoneticPr fontId="3" type="noConversion"/>
  </si>
  <si>
    <t>* 본 코인샵 계산기는 "마빡도로시"님의 허락하에 본문을 참고하여 만들었습니다.</t>
    <phoneticPr fontId="3" type="noConversion"/>
  </si>
  <si>
    <t>* 수정 및 개선점은 언제나 환영입니다.</t>
    <phoneticPr fontId="3" type="noConversion"/>
  </si>
  <si>
    <t>* 배포는 가능하나 출처는 꼭 기입해주세요</t>
    <phoneticPr fontId="3" type="noConversion"/>
  </si>
  <si>
    <t>"마빡도로시"님의 정리글 링크</t>
  </si>
  <si>
    <r>
      <rPr>
        <b/>
        <sz val="14"/>
        <color theme="1"/>
        <rFont val="맑은 고딕"/>
        <family val="3"/>
        <charset val="129"/>
        <scheme val="minor"/>
      </rPr>
      <t xml:space="preserve">      만공 상점 </t>
    </r>
    <r>
      <rPr>
        <b/>
        <sz val="10"/>
        <color theme="0"/>
        <rFont val="맑은 고딕"/>
        <family val="3"/>
        <charset val="129"/>
        <scheme val="minor"/>
      </rPr>
      <t xml:space="preserve"> (8.20 시작)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</si>
</sst>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_);[Red]\(0\)"/>
    <numFmt numFmtId="177" formatCode="#,###&quot;일&quot;"/>
    <numFmt numFmtId="178" formatCode="#,###&quot;개&quot;"/>
    <numFmt numFmtId="179" formatCode="#,###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rgb="FF0061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rgb="FF0061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b/>
      <sz val="20"/>
      <color theme="7" tint="0.79998168889431442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7"/>
      <color rgb="FF000000"/>
      <name val="Arial"/>
      <family val="2"/>
    </font>
    <font>
      <sz val="11"/>
      <color rgb="FF000000"/>
      <name val="Arial"/>
      <family val="2"/>
    </font>
    <font>
      <b/>
      <sz val="18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24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1"/>
      <color theme="9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9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FF7C80"/>
      </left>
      <right style="thin">
        <color rgb="FFFF7C80"/>
      </right>
      <top style="thin">
        <color rgb="FFFF7C80"/>
      </top>
      <bottom style="thin">
        <color rgb="FFFF7C80"/>
      </bottom>
      <diagonal/>
    </border>
    <border>
      <left style="medium">
        <color theme="9" tint="0.39991454817346722"/>
      </left>
      <right style="thin">
        <color theme="9" tint="0.39994506668294322"/>
      </right>
      <top style="medium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 style="medium">
        <color theme="9" tint="0.39991454817346722"/>
      </top>
      <bottom style="thin">
        <color theme="9" tint="0.39994506668294322"/>
      </bottom>
      <diagonal/>
    </border>
    <border>
      <left style="medium">
        <color theme="9" tint="0.399914548173467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1454817346722"/>
      </left>
      <right style="thin">
        <color theme="9" tint="0.39994506668294322"/>
      </right>
      <top style="thin">
        <color theme="9" tint="0.39994506668294322"/>
      </top>
      <bottom style="medium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medium">
        <color theme="9" tint="0.39991454817346722"/>
      </bottom>
      <diagonal/>
    </border>
    <border>
      <left style="thin">
        <color theme="9" tint="0.39994506668294322"/>
      </left>
      <right style="medium">
        <color theme="9" tint="0.39991454817346722"/>
      </right>
      <top style="thin">
        <color theme="9" tint="0.39994506668294322"/>
      </top>
      <bottom style="medium">
        <color theme="9" tint="0.39991454817346722"/>
      </bottom>
      <diagonal/>
    </border>
    <border>
      <left style="medium">
        <color theme="4" tint="0.39991454817346722"/>
      </left>
      <right style="thin">
        <color theme="4" tint="0.39994506668294322"/>
      </right>
      <top style="medium">
        <color theme="4" tint="0.399914548173467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14548173467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0.39991454817346722"/>
      </right>
      <top style="medium">
        <color theme="4" tint="0.39991454817346722"/>
      </top>
      <bottom style="thin">
        <color theme="4" tint="0.39994506668294322"/>
      </bottom>
      <diagonal/>
    </border>
    <border>
      <left style="medium">
        <color theme="4" tint="0.399914548173467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theme="4" tint="0.39991454817346722"/>
      </left>
      <right style="thin">
        <color theme="4" tint="0.39994506668294322"/>
      </right>
      <top style="thin">
        <color theme="4" tint="0.39994506668294322"/>
      </top>
      <bottom style="medium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0.39991454817346722"/>
      </bottom>
      <diagonal/>
    </border>
    <border>
      <left style="thin">
        <color theme="4" tint="0.39994506668294322"/>
      </left>
      <right style="medium">
        <color theme="4" tint="0.39991454817346722"/>
      </right>
      <top style="thin">
        <color theme="4" tint="0.39994506668294322"/>
      </top>
      <bottom style="medium">
        <color theme="4" tint="0.39991454817346722"/>
      </bottom>
      <diagonal/>
    </border>
    <border>
      <left style="medium">
        <color rgb="FFFF7C80"/>
      </left>
      <right style="thin">
        <color rgb="FFFF7C80"/>
      </right>
      <top style="medium">
        <color rgb="FFFF7C80"/>
      </top>
      <bottom style="thin">
        <color rgb="FFFF7C80"/>
      </bottom>
      <diagonal/>
    </border>
    <border>
      <left style="thin">
        <color rgb="FFFF7C80"/>
      </left>
      <right style="thin">
        <color rgb="FFFF7C80"/>
      </right>
      <top style="medium">
        <color rgb="FFFF7C80"/>
      </top>
      <bottom style="thin">
        <color rgb="FFFF7C80"/>
      </bottom>
      <diagonal/>
    </border>
    <border>
      <left style="thin">
        <color rgb="FFFF7C80"/>
      </left>
      <right style="medium">
        <color rgb="FFFF7C80"/>
      </right>
      <top style="medium">
        <color rgb="FFFF7C80"/>
      </top>
      <bottom style="thin">
        <color rgb="FFFF7C80"/>
      </bottom>
      <diagonal/>
    </border>
    <border>
      <left style="medium">
        <color rgb="FFFF7C80"/>
      </left>
      <right style="thin">
        <color rgb="FFFF7C80"/>
      </right>
      <top style="thin">
        <color rgb="FFFF7C80"/>
      </top>
      <bottom style="thin">
        <color rgb="FFFF7C80"/>
      </bottom>
      <diagonal/>
    </border>
    <border>
      <left style="thin">
        <color rgb="FFFF7C80"/>
      </left>
      <right style="medium">
        <color rgb="FFFF7C80"/>
      </right>
      <top style="thin">
        <color rgb="FFFF7C80"/>
      </top>
      <bottom style="thin">
        <color rgb="FFFF7C80"/>
      </bottom>
      <diagonal/>
    </border>
    <border>
      <left style="medium">
        <color rgb="FFFF7C80"/>
      </left>
      <right style="thin">
        <color rgb="FFFF7C80"/>
      </right>
      <top style="thin">
        <color rgb="FFFF7C80"/>
      </top>
      <bottom style="medium">
        <color rgb="FFFF7C80"/>
      </bottom>
      <diagonal/>
    </border>
    <border>
      <left style="thin">
        <color rgb="FFFF7C80"/>
      </left>
      <right style="thin">
        <color rgb="FFFF7C80"/>
      </right>
      <top style="thin">
        <color rgb="FFFF7C80"/>
      </top>
      <bottom style="medium">
        <color rgb="FFFF7C80"/>
      </bottom>
      <diagonal/>
    </border>
    <border>
      <left style="thin">
        <color rgb="FFFF7C80"/>
      </left>
      <right style="medium">
        <color rgb="FFFF7C80"/>
      </right>
      <top style="thin">
        <color rgb="FFFF7C80"/>
      </top>
      <bottom style="medium">
        <color rgb="FFFF7C80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rgb="FFFF7C80"/>
      </left>
      <right style="medium">
        <color theme="9"/>
      </right>
      <top style="medium">
        <color rgb="FFFF7C80"/>
      </top>
      <bottom style="medium">
        <color rgb="FFFF7C80"/>
      </bottom>
      <diagonal/>
    </border>
    <border>
      <left style="medium">
        <color rgb="FFFF7C80"/>
      </left>
      <right/>
      <top style="medium">
        <color rgb="FFFF7C80"/>
      </top>
      <bottom style="medium">
        <color rgb="FFFF7C80"/>
      </bottom>
      <diagonal/>
    </border>
    <border>
      <left style="medium">
        <color rgb="FFFF7C80"/>
      </left>
      <right style="medium">
        <color rgb="FFFF7C80"/>
      </right>
      <top style="medium">
        <color rgb="FFFF7C80"/>
      </top>
      <bottom style="medium">
        <color rgb="FFFF7C80"/>
      </bottom>
      <diagonal/>
    </border>
    <border>
      <left style="medium">
        <color rgb="FFFF7C80"/>
      </left>
      <right style="medium">
        <color rgb="FFFF7C80"/>
      </right>
      <top style="medium">
        <color rgb="FFFF7C80"/>
      </top>
      <bottom/>
      <diagonal/>
    </border>
    <border>
      <left style="medium">
        <color rgb="FFFF7C80"/>
      </left>
      <right style="medium">
        <color theme="9"/>
      </right>
      <top style="medium">
        <color rgb="FFFF7C80"/>
      </top>
      <bottom/>
      <diagonal/>
    </border>
    <border>
      <left/>
      <right/>
      <top style="medium">
        <color theme="9"/>
      </top>
      <bottom/>
      <diagonal/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/>
      <right style="medium">
        <color rgb="FFFF7C80"/>
      </right>
      <top style="medium">
        <color rgb="FFFF7C80"/>
      </top>
      <bottom style="medium">
        <color rgb="FFFF7C80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medium">
        <color theme="9"/>
      </bottom>
      <diagonal/>
    </border>
    <border>
      <left style="medium">
        <color rgb="FFFF7C80"/>
      </left>
      <right style="medium">
        <color rgb="FFFF7C80"/>
      </right>
      <top/>
      <bottom/>
      <diagonal/>
    </border>
    <border>
      <left style="medium">
        <color rgb="FFFF7C80"/>
      </left>
      <right style="medium">
        <color theme="9"/>
      </right>
      <top/>
      <bottom/>
      <diagonal/>
    </border>
    <border>
      <left style="medium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medium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medium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 tint="0.39991454817346722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9" tint="0.39994506668294322"/>
      </bottom>
      <diagonal/>
    </border>
    <border>
      <left style="medium">
        <color rgb="FFFF0000"/>
      </left>
      <right style="medium">
        <color rgb="FFFF0000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rgb="FFFF0000"/>
      </left>
      <right style="medium">
        <color rgb="FFFF0000"/>
      </right>
      <top style="thin">
        <color theme="9" tint="0.39994506668294322"/>
      </top>
      <bottom style="medium">
        <color rgb="FFFF0000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medium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medium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1454817346722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4" tint="0.39994506668294322"/>
      </bottom>
      <diagonal/>
    </border>
    <border>
      <left style="medium">
        <color rgb="FFFF0000"/>
      </left>
      <right style="medium">
        <color rgb="FFFF0000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rgb="FFFF0000"/>
      </left>
      <right style="medium">
        <color rgb="FFFF0000"/>
      </right>
      <top style="thin">
        <color theme="4" tint="0.39994506668294322"/>
      </top>
      <bottom style="medium">
        <color rgb="FFFF0000"/>
      </bottom>
      <diagonal/>
    </border>
    <border>
      <left style="thin">
        <color rgb="FFFF7C80"/>
      </left>
      <right/>
      <top style="thin">
        <color rgb="FFFF7C80"/>
      </top>
      <bottom style="thin">
        <color rgb="FFFF7C80"/>
      </bottom>
      <diagonal/>
    </border>
    <border>
      <left style="thin">
        <color rgb="FFFF7C80"/>
      </left>
      <right/>
      <top style="thin">
        <color rgb="FFFF7C80"/>
      </top>
      <bottom style="medium">
        <color rgb="FFFF7C80"/>
      </bottom>
      <diagonal/>
    </border>
    <border>
      <left/>
      <right style="thin">
        <color rgb="FFFF7C80"/>
      </right>
      <top style="thin">
        <color rgb="FFFF7C80"/>
      </top>
      <bottom style="thin">
        <color rgb="FFFF7C80"/>
      </bottom>
      <diagonal/>
    </border>
    <border>
      <left/>
      <right style="thin">
        <color rgb="FFFF7C80"/>
      </right>
      <top style="thin">
        <color rgb="FFFF7C80"/>
      </top>
      <bottom style="medium">
        <color rgb="FFFF7C80"/>
      </bottom>
      <diagonal/>
    </border>
    <border>
      <left style="thin">
        <color rgb="FFFF7C80"/>
      </left>
      <right style="thin">
        <color rgb="FFFF7C80"/>
      </right>
      <top style="medium">
        <color rgb="FFFF7C8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7C80"/>
      </bottom>
      <diagonal/>
    </border>
    <border>
      <left style="medium">
        <color rgb="FFFF0000"/>
      </left>
      <right style="medium">
        <color rgb="FFFF0000"/>
      </right>
      <top style="thin">
        <color rgb="FFFF7C80"/>
      </top>
      <bottom style="thin">
        <color rgb="FFFF7C80"/>
      </bottom>
      <diagonal/>
    </border>
    <border>
      <left style="medium">
        <color rgb="FFFF0000"/>
      </left>
      <right style="medium">
        <color rgb="FFFF0000"/>
      </right>
      <top style="thin">
        <color rgb="FFFF7C80"/>
      </top>
      <bottom style="medium">
        <color rgb="FFFF000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medium">
        <color theme="9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9"/>
      </bottom>
      <diagonal/>
    </border>
    <border>
      <left style="medium">
        <color rgb="FFFF0000"/>
      </left>
      <right style="medium">
        <color rgb="FFFF0000"/>
      </right>
      <top style="thin">
        <color theme="9"/>
      </top>
      <bottom style="thin">
        <color theme="9"/>
      </bottom>
      <diagonal/>
    </border>
    <border>
      <left style="medium">
        <color rgb="FFFF0000"/>
      </left>
      <right style="medium">
        <color rgb="FFFF0000"/>
      </right>
      <top style="thin">
        <color theme="9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theme="9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medium">
        <color rgb="FFFF0000"/>
      </left>
      <right style="thin">
        <color theme="4"/>
      </right>
      <top style="medium">
        <color rgb="FFFF0000"/>
      </top>
      <bottom style="thin">
        <color theme="4"/>
      </bottom>
      <diagonal/>
    </border>
    <border>
      <left style="thin">
        <color theme="4"/>
      </left>
      <right style="medium">
        <color rgb="FFFF0000"/>
      </right>
      <top style="medium">
        <color rgb="FFFF0000"/>
      </top>
      <bottom style="thin">
        <color theme="4"/>
      </bottom>
      <diagonal/>
    </border>
    <border>
      <left style="medium">
        <color rgb="FFFF000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rgb="FFFF0000"/>
      </right>
      <top style="thin">
        <color theme="4"/>
      </top>
      <bottom style="thin">
        <color theme="4"/>
      </bottom>
      <diagonal/>
    </border>
    <border>
      <left style="medium">
        <color rgb="FFFF0000"/>
      </left>
      <right style="thin">
        <color theme="4"/>
      </right>
      <top style="thin">
        <color theme="4"/>
      </top>
      <bottom style="medium">
        <color rgb="FFFF0000"/>
      </bottom>
      <diagonal/>
    </border>
    <border>
      <left style="thin">
        <color theme="4"/>
      </left>
      <right style="medium">
        <color rgb="FFFF0000"/>
      </right>
      <top style="thin">
        <color theme="4"/>
      </top>
      <bottom style="medium">
        <color rgb="FFFF0000"/>
      </bottom>
      <diagonal/>
    </border>
    <border>
      <left style="thin">
        <color theme="8"/>
      </left>
      <right style="medium">
        <color theme="8"/>
      </right>
      <top/>
      <bottom style="medium">
        <color theme="8"/>
      </bottom>
      <diagonal/>
    </border>
    <border>
      <left style="thin">
        <color theme="8"/>
      </left>
      <right style="medium">
        <color theme="8"/>
      </right>
      <top/>
      <bottom style="thin">
        <color theme="8"/>
      </bottom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/>
      <bottom style="thin">
        <color theme="8"/>
      </bottom>
      <diagonal/>
    </border>
    <border>
      <left/>
      <right style="medium">
        <color theme="8"/>
      </right>
      <top/>
      <bottom/>
      <diagonal/>
    </border>
    <border>
      <left style="thin">
        <color theme="8"/>
      </left>
      <right/>
      <top style="medium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medium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medium">
        <color rgb="FFFF0000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medium">
        <color rgb="FFFF0000"/>
      </left>
      <right style="thin">
        <color theme="8"/>
      </right>
      <top/>
      <bottom style="thin">
        <color theme="8"/>
      </bottom>
      <diagonal/>
    </border>
    <border>
      <left style="medium">
        <color rgb="FFFF0000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7" borderId="8" xfId="0" applyNumberFormat="1" applyFill="1" applyBorder="1">
      <alignment vertical="center"/>
    </xf>
    <xf numFmtId="41" fontId="0" fillId="7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41" fontId="0" fillId="7" borderId="1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7" borderId="16" xfId="0" applyNumberFormat="1" applyFill="1" applyBorder="1" applyAlignment="1">
      <alignment horizontal="center" vertical="center"/>
    </xf>
    <xf numFmtId="41" fontId="0" fillId="7" borderId="16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1" fontId="0" fillId="0" borderId="18" xfId="1" applyFont="1" applyBorder="1" applyAlignment="1">
      <alignment horizontal="center" vertical="center"/>
    </xf>
    <xf numFmtId="41" fontId="0" fillId="7" borderId="19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7" borderId="24" xfId="0" applyNumberFormat="1" applyFill="1" applyBorder="1" applyAlignment="1">
      <alignment horizontal="center" vertical="center"/>
    </xf>
    <xf numFmtId="41" fontId="0" fillId="7" borderId="24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1" fontId="0" fillId="0" borderId="26" xfId="1" applyFont="1" applyBorder="1" applyAlignment="1">
      <alignment horizontal="center" vertical="center"/>
    </xf>
    <xf numFmtId="41" fontId="0" fillId="7" borderId="27" xfId="0" applyNumberFormat="1" applyFill="1" applyBorder="1" applyAlignment="1">
      <alignment horizontal="center" vertical="center"/>
    </xf>
    <xf numFmtId="0" fontId="9" fillId="7" borderId="34" xfId="0" applyFont="1" applyFill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10" borderId="0" xfId="0" applyFill="1">
      <alignment vertical="center"/>
    </xf>
    <xf numFmtId="14" fontId="0" fillId="10" borderId="0" xfId="0" applyNumberFormat="1" applyFill="1" applyAlignment="1">
      <alignment horizontal="center" vertical="center"/>
    </xf>
    <xf numFmtId="14" fontId="0" fillId="10" borderId="0" xfId="0" applyNumberFormat="1" applyFill="1">
      <alignment vertical="center"/>
    </xf>
    <xf numFmtId="0" fontId="0" fillId="10" borderId="0" xfId="0" applyFill="1" applyAlignment="1">
      <alignment horizontal="center" vertical="center"/>
    </xf>
    <xf numFmtId="0" fontId="8" fillId="10" borderId="0" xfId="0" applyFont="1" applyFill="1">
      <alignment vertical="center"/>
    </xf>
    <xf numFmtId="41" fontId="15" fillId="10" borderId="0" xfId="1" applyFont="1" applyFill="1">
      <alignment vertical="center"/>
    </xf>
    <xf numFmtId="0" fontId="0" fillId="10" borderId="0" xfId="0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41" fontId="0" fillId="10" borderId="0" xfId="0" applyNumberFormat="1" applyFill="1" applyBorder="1" applyAlignment="1">
      <alignment horizontal="center" vertical="center"/>
    </xf>
    <xf numFmtId="41" fontId="0" fillId="10" borderId="0" xfId="1" applyFont="1" applyFill="1" applyAlignment="1">
      <alignment horizontal="center" vertical="center"/>
    </xf>
    <xf numFmtId="41" fontId="0" fillId="10" borderId="0" xfId="0" applyNumberFormat="1" applyFill="1" applyAlignment="1">
      <alignment horizontal="center" vertical="center"/>
    </xf>
    <xf numFmtId="0" fontId="0" fillId="10" borderId="0" xfId="0" applyFill="1" applyBorder="1">
      <alignment vertical="center"/>
    </xf>
    <xf numFmtId="0" fontId="0" fillId="0" borderId="0" xfId="0" applyBorder="1">
      <alignment vertical="center"/>
    </xf>
    <xf numFmtId="0" fontId="17" fillId="10" borderId="0" xfId="0" applyFont="1" applyFill="1" applyBorder="1">
      <alignment vertical="center"/>
    </xf>
    <xf numFmtId="0" fontId="16" fillId="10" borderId="0" xfId="0" applyFont="1" applyFill="1" applyBorder="1">
      <alignment vertical="center"/>
    </xf>
    <xf numFmtId="0" fontId="16" fillId="0" borderId="0" xfId="0" applyFont="1" applyBorder="1">
      <alignment vertical="center"/>
    </xf>
    <xf numFmtId="0" fontId="8" fillId="10" borderId="0" xfId="0" applyFont="1" applyFill="1" applyBorder="1">
      <alignment vertical="center"/>
    </xf>
    <xf numFmtId="0" fontId="14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41" fontId="0" fillId="0" borderId="61" xfId="1" applyFont="1" applyBorder="1" applyAlignment="1">
      <alignment horizontal="center" vertical="center"/>
    </xf>
    <xf numFmtId="41" fontId="0" fillId="0" borderId="62" xfId="1" applyFont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4" borderId="65" xfId="0" applyFill="1" applyBorder="1" applyAlignment="1" applyProtection="1">
      <alignment horizontal="center" vertical="center"/>
      <protection locked="0"/>
    </xf>
    <xf numFmtId="0" fontId="0" fillId="4" borderId="66" xfId="0" applyFill="1" applyBorder="1" applyAlignment="1" applyProtection="1">
      <alignment horizontal="center" vertical="center"/>
      <protection locked="0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41" fontId="0" fillId="0" borderId="69" xfId="1" applyFont="1" applyBorder="1" applyAlignment="1">
      <alignment horizontal="center" vertical="center"/>
    </xf>
    <xf numFmtId="41" fontId="0" fillId="0" borderId="70" xfId="1" applyFont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0" fillId="4" borderId="73" xfId="0" applyFill="1" applyBorder="1" applyAlignment="1" applyProtection="1">
      <alignment horizontal="center" vertical="center"/>
      <protection locked="0"/>
    </xf>
    <xf numFmtId="0" fontId="0" fillId="4" borderId="74" xfId="0" applyFill="1" applyBorder="1" applyAlignment="1" applyProtection="1">
      <alignment horizontal="center" vertical="center"/>
      <protection locked="0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41" fontId="0" fillId="0" borderId="77" xfId="1" applyFont="1" applyBorder="1" applyAlignment="1">
      <alignment horizontal="center" vertical="center"/>
    </xf>
    <xf numFmtId="41" fontId="0" fillId="0" borderId="78" xfId="1" applyFont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0" fontId="0" fillId="4" borderId="81" xfId="0" applyFill="1" applyBorder="1" applyAlignment="1" applyProtection="1">
      <alignment horizontal="center" vertical="center"/>
      <protection locked="0"/>
    </xf>
    <xf numFmtId="0" fontId="0" fillId="4" borderId="82" xfId="0" applyFill="1" applyBorder="1" applyAlignment="1" applyProtection="1">
      <alignment horizontal="center" vertical="center"/>
      <protection locked="0"/>
    </xf>
    <xf numFmtId="176" fontId="9" fillId="0" borderId="45" xfId="0" applyNumberFormat="1" applyFont="1" applyFill="1" applyBorder="1" applyAlignment="1">
      <alignment horizontal="center" vertical="center"/>
    </xf>
    <xf numFmtId="176" fontId="9" fillId="0" borderId="46" xfId="0" applyNumberFormat="1" applyFont="1" applyFill="1" applyBorder="1" applyAlignment="1">
      <alignment horizontal="center" vertical="center"/>
    </xf>
    <xf numFmtId="176" fontId="0" fillId="8" borderId="83" xfId="1" applyNumberFormat="1" applyFont="1" applyFill="1" applyBorder="1" applyAlignment="1">
      <alignment horizontal="center" vertical="center"/>
    </xf>
    <xf numFmtId="176" fontId="0" fillId="8" borderId="84" xfId="1" applyNumberFormat="1" applyFont="1" applyFill="1" applyBorder="1" applyAlignment="1">
      <alignment horizontal="center" vertical="center"/>
    </xf>
    <xf numFmtId="176" fontId="11" fillId="4" borderId="86" xfId="1" applyNumberFormat="1" applyFont="1" applyFill="1" applyBorder="1" applyAlignment="1" applyProtection="1">
      <alignment horizontal="center" vertical="center"/>
      <protection locked="0"/>
    </xf>
    <xf numFmtId="176" fontId="11" fillId="4" borderId="87" xfId="1" applyNumberFormat="1" applyFont="1" applyFill="1" applyBorder="1" applyAlignment="1" applyProtection="1">
      <alignment horizontal="center" vertical="center"/>
      <protection locked="0"/>
    </xf>
    <xf numFmtId="178" fontId="11" fillId="8" borderId="45" xfId="1" applyNumberFormat="1" applyFont="1" applyFill="1" applyBorder="1" applyAlignment="1">
      <alignment horizontal="center" vertical="center"/>
    </xf>
    <xf numFmtId="178" fontId="11" fillId="8" borderId="46" xfId="1" applyNumberFormat="1" applyFont="1" applyFill="1" applyBorder="1" applyAlignment="1">
      <alignment horizontal="center" vertical="center"/>
    </xf>
    <xf numFmtId="0" fontId="0" fillId="10" borderId="90" xfId="0" applyFill="1" applyBorder="1" applyAlignment="1">
      <alignment horizontal="center" vertical="center"/>
    </xf>
    <xf numFmtId="0" fontId="0" fillId="10" borderId="91" xfId="0" applyFill="1" applyBorder="1" applyAlignment="1">
      <alignment horizontal="center" vertical="center"/>
    </xf>
    <xf numFmtId="0" fontId="0" fillId="4" borderId="93" xfId="0" applyFill="1" applyBorder="1" applyAlignment="1" applyProtection="1">
      <alignment horizontal="center" vertical="center"/>
      <protection locked="0"/>
    </xf>
    <xf numFmtId="176" fontId="0" fillId="4" borderId="94" xfId="0" applyNumberFormat="1" applyFill="1" applyBorder="1" applyAlignment="1" applyProtection="1">
      <alignment horizontal="center" vertical="center"/>
      <protection locked="0"/>
    </xf>
    <xf numFmtId="0" fontId="0" fillId="4" borderId="95" xfId="0" applyFill="1" applyBorder="1" applyAlignment="1" applyProtection="1">
      <alignment horizontal="center" vertical="center"/>
      <protection locked="0"/>
    </xf>
    <xf numFmtId="176" fontId="0" fillId="4" borderId="96" xfId="0" applyNumberFormat="1" applyFill="1" applyBorder="1" applyAlignment="1" applyProtection="1">
      <alignment horizontal="center" vertical="center"/>
      <protection locked="0"/>
    </xf>
    <xf numFmtId="0" fontId="0" fillId="4" borderId="97" xfId="0" applyFill="1" applyBorder="1" applyAlignment="1" applyProtection="1">
      <alignment horizontal="center" vertical="center"/>
      <protection locked="0"/>
    </xf>
    <xf numFmtId="176" fontId="0" fillId="4" borderId="98" xfId="0" applyNumberFormat="1" applyFill="1" applyBorder="1" applyAlignment="1" applyProtection="1">
      <alignment horizontal="center" vertical="center"/>
      <protection locked="0"/>
    </xf>
    <xf numFmtId="0" fontId="0" fillId="4" borderId="86" xfId="0" applyFill="1" applyBorder="1" applyProtection="1">
      <alignment vertical="center"/>
      <protection locked="0"/>
    </xf>
    <xf numFmtId="0" fontId="0" fillId="4" borderId="87" xfId="0" applyFill="1" applyBorder="1" applyProtection="1">
      <alignment vertical="center"/>
      <protection locked="0"/>
    </xf>
    <xf numFmtId="0" fontId="16" fillId="10" borderId="0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0" fontId="0" fillId="10" borderId="102" xfId="0" applyFill="1" applyBorder="1" applyAlignment="1">
      <alignment horizontal="center" vertical="center"/>
    </xf>
    <xf numFmtId="179" fontId="11" fillId="10" borderId="106" xfId="1" applyNumberFormat="1" applyFont="1" applyFill="1" applyBorder="1" applyAlignment="1" applyProtection="1">
      <alignment horizontal="center" vertical="center"/>
    </xf>
    <xf numFmtId="179" fontId="11" fillId="10" borderId="105" xfId="1" applyNumberFormat="1" applyFont="1" applyFill="1" applyBorder="1" applyAlignment="1" applyProtection="1">
      <alignment horizontal="center" vertical="center"/>
    </xf>
    <xf numFmtId="0" fontId="11" fillId="10" borderId="100" xfId="0" applyFont="1" applyFill="1" applyBorder="1" applyAlignment="1" applyProtection="1">
      <alignment horizontal="center" vertical="center"/>
    </xf>
    <xf numFmtId="179" fontId="0" fillId="10" borderId="107" xfId="1" applyNumberFormat="1" applyFont="1" applyFill="1" applyBorder="1" applyAlignment="1" applyProtection="1">
      <alignment horizontal="center" vertical="center"/>
    </xf>
    <xf numFmtId="179" fontId="11" fillId="10" borderId="104" xfId="1" applyNumberFormat="1" applyFont="1" applyFill="1" applyBorder="1" applyAlignment="1" applyProtection="1">
      <alignment horizontal="center" vertical="center"/>
    </xf>
    <xf numFmtId="0" fontId="11" fillId="10" borderId="53" xfId="0" applyFont="1" applyFill="1" applyBorder="1" applyAlignment="1" applyProtection="1">
      <alignment horizontal="center" vertical="center"/>
    </xf>
    <xf numFmtId="179" fontId="0" fillId="10" borderId="108" xfId="1" applyNumberFormat="1" applyFont="1" applyFill="1" applyBorder="1" applyAlignment="1" applyProtection="1">
      <alignment horizontal="center" vertical="center"/>
    </xf>
    <xf numFmtId="179" fontId="0" fillId="10" borderId="109" xfId="1" applyNumberFormat="1" applyFont="1" applyFill="1" applyBorder="1" applyAlignment="1" applyProtection="1">
      <alignment horizontal="center" vertical="center"/>
    </xf>
    <xf numFmtId="0" fontId="11" fillId="10" borderId="99" xfId="0" applyFont="1" applyFill="1" applyBorder="1" applyAlignment="1" applyProtection="1">
      <alignment horizontal="center" vertical="center"/>
    </xf>
    <xf numFmtId="0" fontId="0" fillId="10" borderId="0" xfId="0" applyFill="1" applyBorder="1" applyProtection="1">
      <alignment vertical="center"/>
    </xf>
    <xf numFmtId="0" fontId="0" fillId="10" borderId="0" xfId="0" applyFill="1" applyBorder="1" applyAlignment="1" applyProtection="1">
      <alignment vertical="center"/>
    </xf>
    <xf numFmtId="176" fontId="0" fillId="10" borderId="0" xfId="0" applyNumberFormat="1" applyFill="1" applyBorder="1" applyAlignment="1" applyProtection="1">
      <alignment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10" fillId="3" borderId="85" xfId="0" applyFont="1" applyFill="1" applyBorder="1" applyAlignment="1">
      <alignment horizontal="center" vertical="center"/>
    </xf>
    <xf numFmtId="0" fontId="10" fillId="3" borderId="86" xfId="0" applyFont="1" applyFill="1" applyBorder="1" applyAlignment="1">
      <alignment horizontal="center" vertical="center"/>
    </xf>
    <xf numFmtId="0" fontId="4" fillId="2" borderId="4" xfId="2" applyFont="1" applyBorder="1" applyAlignment="1">
      <alignment horizontal="center" vertical="center"/>
    </xf>
    <xf numFmtId="0" fontId="6" fillId="2" borderId="5" xfId="2" applyFont="1" applyBorder="1" applyAlignment="1">
      <alignment horizontal="center" vertical="center"/>
    </xf>
    <xf numFmtId="0" fontId="6" fillId="2" borderId="63" xfId="2" applyFont="1" applyBorder="1" applyAlignment="1">
      <alignment horizontal="center" vertical="center"/>
    </xf>
    <xf numFmtId="0" fontId="6" fillId="2" borderId="6" xfId="2" applyFont="1" applyBorder="1" applyAlignment="1">
      <alignment horizontal="center" vertical="center"/>
    </xf>
    <xf numFmtId="0" fontId="4" fillId="5" borderId="12" xfId="2" applyFont="1" applyFill="1" applyBorder="1" applyAlignment="1">
      <alignment horizontal="center" vertical="center"/>
    </xf>
    <xf numFmtId="0" fontId="6" fillId="5" borderId="13" xfId="2" applyFont="1" applyFill="1" applyBorder="1" applyAlignment="1">
      <alignment horizontal="center" vertical="center"/>
    </xf>
    <xf numFmtId="0" fontId="6" fillId="5" borderId="71" xfId="2" applyFont="1" applyFill="1" applyBorder="1" applyAlignment="1">
      <alignment horizontal="center" vertical="center"/>
    </xf>
    <xf numFmtId="0" fontId="6" fillId="5" borderId="14" xfId="2" applyFont="1" applyFill="1" applyBorder="1" applyAlignment="1">
      <alignment horizontal="center" vertical="center"/>
    </xf>
    <xf numFmtId="178" fontId="13" fillId="8" borderId="36" xfId="0" applyNumberFormat="1" applyFont="1" applyFill="1" applyBorder="1" applyAlignment="1">
      <alignment horizontal="right" vertical="center"/>
    </xf>
    <xf numFmtId="0" fontId="13" fillId="8" borderId="36" xfId="0" applyFont="1" applyFill="1" applyBorder="1" applyAlignment="1">
      <alignment horizontal="right" vertical="center"/>
    </xf>
    <xf numFmtId="0" fontId="13" fillId="7" borderId="36" xfId="0" applyFont="1" applyFill="1" applyBorder="1" applyAlignment="1">
      <alignment horizontal="center" vertical="center"/>
    </xf>
    <xf numFmtId="0" fontId="12" fillId="7" borderId="35" xfId="0" applyFont="1" applyFill="1" applyBorder="1" applyAlignment="1">
      <alignment horizontal="center" vertical="center"/>
    </xf>
    <xf numFmtId="0" fontId="12" fillId="7" borderId="44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5" fillId="3" borderId="83" xfId="0" applyFont="1" applyFill="1" applyBorder="1" applyAlignment="1">
      <alignment horizontal="center" vertical="center"/>
    </xf>
    <xf numFmtId="0" fontId="4" fillId="6" borderId="20" xfId="2" applyFont="1" applyFill="1" applyBorder="1" applyAlignment="1">
      <alignment horizontal="center" vertical="center"/>
    </xf>
    <xf numFmtId="0" fontId="6" fillId="6" borderId="21" xfId="2" applyFont="1" applyFill="1" applyBorder="1" applyAlignment="1">
      <alignment horizontal="center" vertical="center"/>
    </xf>
    <xf numFmtId="0" fontId="6" fillId="6" borderId="79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14" fontId="5" fillId="3" borderId="41" xfId="0" applyNumberFormat="1" applyFont="1" applyFill="1" applyBorder="1" applyAlignment="1">
      <alignment horizontal="center" vertical="center"/>
    </xf>
    <xf numFmtId="177" fontId="13" fillId="8" borderId="36" xfId="0" applyNumberFormat="1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horizontal="center" vertical="center"/>
    </xf>
    <xf numFmtId="14" fontId="11" fillId="8" borderId="35" xfId="0" applyNumberFormat="1" applyFont="1" applyFill="1" applyBorder="1" applyAlignment="1">
      <alignment horizontal="center" vertical="center"/>
    </xf>
    <xf numFmtId="14" fontId="11" fillId="8" borderId="44" xfId="0" applyNumberFormat="1" applyFont="1" applyFill="1" applyBorder="1" applyAlignment="1">
      <alignment horizontal="center" vertical="center"/>
    </xf>
    <xf numFmtId="14" fontId="12" fillId="8" borderId="35" xfId="0" applyNumberFormat="1" applyFont="1" applyFill="1" applyBorder="1" applyAlignment="1">
      <alignment horizontal="center" vertical="center"/>
    </xf>
    <xf numFmtId="14" fontId="12" fillId="8" borderId="44" xfId="0" applyNumberFormat="1" applyFont="1" applyFill="1" applyBorder="1" applyAlignment="1">
      <alignment horizontal="center" vertical="center"/>
    </xf>
    <xf numFmtId="177" fontId="13" fillId="8" borderId="34" xfId="0" applyNumberFormat="1" applyFont="1" applyFill="1" applyBorder="1" applyAlignment="1">
      <alignment horizontal="center" vertical="center"/>
    </xf>
    <xf numFmtId="0" fontId="13" fillId="8" borderId="34" xfId="0" applyFont="1" applyFill="1" applyBorder="1" applyAlignment="1">
      <alignment horizontal="center" vertical="center"/>
    </xf>
    <xf numFmtId="0" fontId="9" fillId="7" borderId="37" xfId="0" applyFont="1" applyFill="1" applyBorder="1" applyAlignment="1">
      <alignment horizontal="center" vertical="center"/>
    </xf>
    <xf numFmtId="0" fontId="9" fillId="7" borderId="47" xfId="0" applyFont="1" applyFill="1" applyBorder="1" applyAlignment="1">
      <alignment horizontal="center" vertical="center"/>
    </xf>
    <xf numFmtId="178" fontId="10" fillId="7" borderId="37" xfId="0" applyNumberFormat="1" applyFont="1" applyFill="1" applyBorder="1" applyAlignment="1">
      <alignment horizontal="center" vertical="center"/>
    </xf>
    <xf numFmtId="178" fontId="10" fillId="7" borderId="47" xfId="0" applyNumberFormat="1" applyFont="1" applyFill="1" applyBorder="1" applyAlignment="1">
      <alignment horizontal="center" vertical="center"/>
    </xf>
    <xf numFmtId="178" fontId="10" fillId="7" borderId="38" xfId="0" applyNumberFormat="1" applyFont="1" applyFill="1" applyBorder="1" applyAlignment="1">
      <alignment horizontal="center" vertical="center"/>
    </xf>
    <xf numFmtId="178" fontId="10" fillId="7" borderId="48" xfId="0" applyNumberFormat="1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176" fontId="0" fillId="10" borderId="0" xfId="0" applyNumberFormat="1" applyFill="1" applyBorder="1" applyAlignment="1">
      <alignment horizontal="center" vertical="center"/>
    </xf>
    <xf numFmtId="0" fontId="18" fillId="11" borderId="56" xfId="0" applyFont="1" applyFill="1" applyBorder="1" applyAlignment="1">
      <alignment horizontal="center" vertical="center"/>
    </xf>
    <xf numFmtId="0" fontId="18" fillId="11" borderId="57" xfId="0" applyFont="1" applyFill="1" applyBorder="1" applyAlignment="1">
      <alignment horizontal="center" vertical="center"/>
    </xf>
    <xf numFmtId="0" fontId="18" fillId="11" borderId="58" xfId="0" applyFont="1" applyFill="1" applyBorder="1" applyAlignment="1">
      <alignment horizontal="center" vertical="center"/>
    </xf>
    <xf numFmtId="0" fontId="18" fillId="11" borderId="101" xfId="0" applyFont="1" applyFill="1" applyBorder="1" applyAlignment="1">
      <alignment horizontal="center" vertical="center"/>
    </xf>
    <xf numFmtId="0" fontId="18" fillId="11" borderId="0" xfId="0" applyFont="1" applyFill="1" applyBorder="1" applyAlignment="1">
      <alignment horizontal="center" vertical="center"/>
    </xf>
    <xf numFmtId="0" fontId="18" fillId="11" borderId="103" xfId="0" applyFont="1" applyFill="1" applyBorder="1" applyAlignment="1">
      <alignment horizontal="center" vertical="center"/>
    </xf>
    <xf numFmtId="0" fontId="9" fillId="11" borderId="110" xfId="0" applyFont="1" applyFill="1" applyBorder="1" applyAlignment="1" applyProtection="1">
      <alignment horizontal="center" vertical="center"/>
    </xf>
    <xf numFmtId="0" fontId="9" fillId="11" borderId="99" xfId="0" applyFon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 vertical="center"/>
    </xf>
    <xf numFmtId="0" fontId="0" fillId="10" borderId="117" xfId="0" applyFill="1" applyBorder="1" applyAlignment="1" applyProtection="1">
      <alignment horizontal="center" vertical="center"/>
    </xf>
    <xf numFmtId="0" fontId="19" fillId="11" borderId="52" xfId="0" applyFont="1" applyFill="1" applyBorder="1" applyAlignment="1" applyProtection="1">
      <alignment horizontal="center" vertical="center"/>
    </xf>
    <xf numFmtId="0" fontId="19" fillId="11" borderId="55" xfId="0" applyFont="1" applyFill="1" applyBorder="1" applyAlignment="1" applyProtection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39" xfId="0" applyFont="1" applyFill="1" applyBorder="1" applyAlignment="1">
      <alignment horizontal="center" vertical="center"/>
    </xf>
    <xf numFmtId="0" fontId="14" fillId="9" borderId="29" xfId="0" applyFont="1" applyFill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10" fillId="3" borderId="88" xfId="0" applyFont="1" applyFill="1" applyBorder="1" applyAlignment="1">
      <alignment horizontal="center" vertical="center"/>
    </xf>
    <xf numFmtId="0" fontId="10" fillId="3" borderId="89" xfId="0" applyFont="1" applyFill="1" applyBorder="1" applyAlignment="1">
      <alignment horizontal="center" vertical="center"/>
    </xf>
    <xf numFmtId="0" fontId="19" fillId="11" borderId="52" xfId="0" applyFont="1" applyFill="1" applyBorder="1" applyAlignment="1">
      <alignment horizontal="center" vertical="center"/>
    </xf>
    <xf numFmtId="0" fontId="19" fillId="11" borderId="92" xfId="0" applyFont="1" applyFill="1" applyBorder="1" applyAlignment="1">
      <alignment horizontal="center" vertical="center"/>
    </xf>
    <xf numFmtId="0" fontId="19" fillId="11" borderId="51" xfId="0" applyFont="1" applyFill="1" applyBorder="1" applyAlignment="1">
      <alignment horizontal="center" vertical="center"/>
    </xf>
    <xf numFmtId="0" fontId="19" fillId="11" borderId="54" xfId="0" applyFont="1" applyFill="1" applyBorder="1" applyAlignment="1">
      <alignment horizontal="center" vertical="center"/>
    </xf>
    <xf numFmtId="0" fontId="0" fillId="8" borderId="114" xfId="0" applyFill="1" applyBorder="1" applyAlignment="1" applyProtection="1">
      <alignment horizontal="center" vertical="center"/>
      <protection locked="0"/>
    </xf>
    <xf numFmtId="0" fontId="0" fillId="8" borderId="0" xfId="0" applyFill="1" applyBorder="1" applyAlignment="1" applyProtection="1">
      <alignment horizontal="center" vertical="center"/>
      <protection locked="0"/>
    </xf>
    <xf numFmtId="0" fontId="0" fillId="8" borderId="115" xfId="0" applyFill="1" applyBorder="1" applyAlignment="1" applyProtection="1">
      <alignment horizontal="center" vertical="center"/>
      <protection locked="0"/>
    </xf>
    <xf numFmtId="0" fontId="0" fillId="8" borderId="116" xfId="0" applyFill="1" applyBorder="1" applyAlignment="1" applyProtection="1">
      <alignment horizontal="center" vertical="center"/>
      <protection locked="0"/>
    </xf>
    <xf numFmtId="0" fontId="0" fillId="8" borderId="117" xfId="0" applyFill="1" applyBorder="1" applyAlignment="1" applyProtection="1">
      <alignment horizontal="center" vertical="center"/>
      <protection locked="0"/>
    </xf>
    <xf numFmtId="0" fontId="0" fillId="8" borderId="118" xfId="0" applyFill="1" applyBorder="1" applyAlignment="1" applyProtection="1">
      <alignment horizontal="center" vertical="center"/>
      <protection locked="0"/>
    </xf>
    <xf numFmtId="0" fontId="14" fillId="10" borderId="0" xfId="0" applyFont="1" applyFill="1" applyBorder="1" applyAlignment="1">
      <alignment horizontal="center" vertical="center"/>
    </xf>
    <xf numFmtId="0" fontId="20" fillId="8" borderId="111" xfId="0" applyFont="1" applyFill="1" applyBorder="1" applyAlignment="1" applyProtection="1">
      <alignment horizontal="center" vertical="center"/>
      <protection locked="0"/>
    </xf>
    <xf numFmtId="0" fontId="0" fillId="8" borderId="112" xfId="0" applyFill="1" applyBorder="1" applyAlignment="1" applyProtection="1">
      <alignment horizontal="center" vertical="center"/>
      <protection locked="0"/>
    </xf>
    <xf numFmtId="0" fontId="0" fillId="8" borderId="113" xfId="0" applyFill="1" applyBorder="1" applyAlignment="1" applyProtection="1">
      <alignment horizontal="center" vertical="center"/>
      <protection locked="0"/>
    </xf>
    <xf numFmtId="0" fontId="21" fillId="10" borderId="0" xfId="3" applyFill="1" applyBorder="1" applyAlignment="1" applyProtection="1">
      <alignment vertical="center"/>
    </xf>
    <xf numFmtId="0" fontId="22" fillId="10" borderId="0" xfId="0" applyFont="1" applyFill="1" applyBorder="1" applyAlignment="1" applyProtection="1">
      <alignment vertical="center"/>
    </xf>
    <xf numFmtId="0" fontId="22" fillId="10" borderId="0" xfId="0" applyFont="1" applyFill="1" applyBorder="1" applyAlignment="1" applyProtection="1">
      <alignment horizontal="left" vertical="center"/>
    </xf>
    <xf numFmtId="177" fontId="13" fillId="4" borderId="28" xfId="0" applyNumberFormat="1" applyFont="1" applyFill="1" applyBorder="1" applyAlignment="1" applyProtection="1">
      <alignment horizontal="center" vertical="center"/>
      <protection locked="0"/>
    </xf>
    <xf numFmtId="177" fontId="13" fillId="4" borderId="29" xfId="0" applyNumberFormat="1" applyFont="1" applyFill="1" applyBorder="1" applyAlignment="1" applyProtection="1">
      <alignment horizontal="center" vertical="center"/>
      <protection locked="0"/>
    </xf>
    <xf numFmtId="177" fontId="13" fillId="4" borderId="32" xfId="0" applyNumberFormat="1" applyFont="1" applyFill="1" applyBorder="1" applyAlignment="1" applyProtection="1">
      <alignment horizontal="center" vertical="center"/>
      <protection locked="0"/>
    </xf>
    <xf numFmtId="177" fontId="13" fillId="4" borderId="33" xfId="0" applyNumberFormat="1" applyFont="1" applyFill="1" applyBorder="1" applyAlignment="1" applyProtection="1">
      <alignment horizontal="center" vertical="center"/>
      <protection locked="0"/>
    </xf>
  </cellXfs>
  <cellStyles count="4">
    <cellStyle name="쉼표 [0]" xfId="1" builtinId="6"/>
    <cellStyle name="좋음" xfId="2" builtinId="26"/>
    <cellStyle name="표준" xfId="0" builtinId="0"/>
    <cellStyle name="하이퍼링크" xfId="3" builtinId="8"/>
  </cellStyles>
  <dxfs count="0"/>
  <tableStyles count="0" defaultTableStyle="TableStyleMedium2" defaultPivotStyle="PivotStyleLight16"/>
  <colors>
    <mruColors>
      <color rgb="FFFFCCCC"/>
      <color rgb="FFFF7C8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en.co.kr/board/maple/2304/22306?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99"/>
  <sheetViews>
    <sheetView tabSelected="1" zoomScale="85" zoomScaleNormal="85" workbookViewId="0">
      <selection activeCell="H69" sqref="H69"/>
    </sheetView>
  </sheetViews>
  <sheetFormatPr defaultRowHeight="17.600000000000001" x14ac:dyDescent="0.55000000000000004"/>
  <cols>
    <col min="2" max="2" width="7" customWidth="1"/>
    <col min="3" max="3" width="29" customWidth="1"/>
    <col min="4" max="5" width="7.28515625" customWidth="1"/>
    <col min="6" max="6" width="6.78515625" customWidth="1"/>
    <col min="7" max="7" width="10" customWidth="1"/>
    <col min="8" max="8" width="13.42578125" customWidth="1"/>
    <col min="9" max="9" width="5.92578125" customWidth="1"/>
    <col min="10" max="10" width="13.5703125" customWidth="1"/>
    <col min="12" max="12" width="10.5" customWidth="1"/>
    <col min="13" max="13" width="28.92578125" customWidth="1"/>
    <col min="14" max="14" width="7.5" customWidth="1"/>
    <col min="15" max="15" width="12.92578125" customWidth="1"/>
    <col min="16" max="16" width="13.7109375" customWidth="1"/>
    <col min="17" max="17" width="11.640625" customWidth="1"/>
    <col min="18" max="18" width="13.35546875" customWidth="1"/>
    <col min="19" max="19" width="14.42578125" customWidth="1"/>
    <col min="20" max="20" width="11.0703125" customWidth="1"/>
    <col min="21" max="21" width="5.28515625" customWidth="1"/>
    <col min="22" max="22" width="14.0703125" customWidth="1"/>
    <col min="23" max="27" width="11.0703125" customWidth="1"/>
    <col min="28" max="28" width="9.140625" customWidth="1"/>
    <col min="29" max="29" width="12.92578125" customWidth="1"/>
    <col min="30" max="30" width="10.92578125" customWidth="1"/>
  </cols>
  <sheetData>
    <row r="1" spans="1:52" ht="40.75" customHeight="1" thickBot="1" x14ac:dyDescent="0.6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168" t="s">
        <v>86</v>
      </c>
      <c r="M1" s="169"/>
      <c r="N1" s="169"/>
      <c r="O1" s="169"/>
      <c r="P1" s="169"/>
      <c r="Q1" s="169"/>
      <c r="R1" s="169"/>
      <c r="S1" s="170"/>
      <c r="T1" s="51"/>
      <c r="U1" s="187"/>
      <c r="V1" s="187"/>
      <c r="W1" s="187"/>
      <c r="X1" s="187"/>
      <c r="Y1" s="187"/>
      <c r="Z1" s="187"/>
      <c r="AA1" s="51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6"/>
    </row>
    <row r="2" spans="1:52" ht="18" customHeight="1" thickBot="1" x14ac:dyDescent="0.6">
      <c r="A2" s="34"/>
      <c r="B2" s="139" t="s">
        <v>77</v>
      </c>
      <c r="C2" s="140"/>
      <c r="D2" s="153" t="s">
        <v>79</v>
      </c>
      <c r="E2" s="153"/>
      <c r="F2" s="153" t="s">
        <v>80</v>
      </c>
      <c r="G2" s="153"/>
      <c r="H2" s="29" t="s">
        <v>81</v>
      </c>
      <c r="I2" s="110" t="s">
        <v>83</v>
      </c>
      <c r="J2" s="111"/>
      <c r="K2" s="34"/>
      <c r="L2" s="171"/>
      <c r="M2" s="172"/>
      <c r="N2" s="172"/>
      <c r="O2" s="172"/>
      <c r="P2" s="173"/>
      <c r="Q2" s="172"/>
      <c r="R2" s="172"/>
      <c r="S2" s="174"/>
      <c r="T2" s="51"/>
      <c r="U2" s="51"/>
      <c r="V2" s="51"/>
      <c r="W2" s="51"/>
      <c r="X2" s="51"/>
      <c r="Y2" s="51"/>
      <c r="Z2" s="51"/>
      <c r="AA2" s="51"/>
      <c r="AB2" s="154"/>
      <c r="AC2" s="154"/>
      <c r="AD2" s="154"/>
      <c r="AE2" s="1"/>
      <c r="AF2" s="95"/>
      <c r="AG2" s="45"/>
      <c r="AH2" s="45"/>
      <c r="AI2" s="45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</row>
    <row r="3" spans="1:52" ht="21.9" customHeight="1" thickBot="1" x14ac:dyDescent="0.6">
      <c r="A3" s="34"/>
      <c r="B3" s="141">
        <f ca="1">TODAY()</f>
        <v>44004</v>
      </c>
      <c r="C3" s="142"/>
      <c r="D3" s="138">
        <f ca="1">B5-B3</f>
        <v>72</v>
      </c>
      <c r="E3" s="138"/>
      <c r="F3" s="138">
        <f ca="1">DATEVALUE("2020-08-27")-TODAY()+I3</f>
        <v>66</v>
      </c>
      <c r="G3" s="138"/>
      <c r="H3" s="145">
        <f ca="1">F3-(ROUNDDOWN((D3-3)/7,0)+1)+I3</f>
        <v>56</v>
      </c>
      <c r="I3" s="194"/>
      <c r="J3" s="195"/>
      <c r="K3" s="34"/>
      <c r="L3" s="136" t="s">
        <v>70</v>
      </c>
      <c r="M3" s="137" t="s">
        <v>71</v>
      </c>
      <c r="N3" s="112" t="s">
        <v>72</v>
      </c>
      <c r="O3" s="113" t="s">
        <v>73</v>
      </c>
      <c r="P3" s="114" t="s">
        <v>61</v>
      </c>
      <c r="Q3" s="131" t="s">
        <v>87</v>
      </c>
      <c r="R3" s="113" t="s">
        <v>89</v>
      </c>
      <c r="S3" s="175" t="s">
        <v>94</v>
      </c>
      <c r="T3" s="52"/>
      <c r="U3" s="156" t="s">
        <v>97</v>
      </c>
      <c r="V3" s="157"/>
      <c r="W3" s="157"/>
      <c r="X3" s="157"/>
      <c r="Y3" s="157"/>
      <c r="Z3" s="158"/>
      <c r="AA3" s="52"/>
      <c r="AB3" s="154"/>
      <c r="AC3" s="154"/>
      <c r="AD3" s="154"/>
      <c r="AE3" s="1"/>
      <c r="AF3" s="9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</row>
    <row r="4" spans="1:52" ht="21.9" thickBot="1" x14ac:dyDescent="0.6">
      <c r="A4" s="34"/>
      <c r="B4" s="139" t="s">
        <v>78</v>
      </c>
      <c r="C4" s="140"/>
      <c r="D4" s="138"/>
      <c r="E4" s="138"/>
      <c r="F4" s="138"/>
      <c r="G4" s="138"/>
      <c r="H4" s="146"/>
      <c r="I4" s="196"/>
      <c r="J4" s="197"/>
      <c r="K4" s="34"/>
      <c r="L4" s="136"/>
      <c r="M4" s="137"/>
      <c r="N4" s="112"/>
      <c r="O4" s="113"/>
      <c r="P4" s="115"/>
      <c r="Q4" s="131"/>
      <c r="R4" s="113"/>
      <c r="S4" s="176"/>
      <c r="T4" s="52"/>
      <c r="U4" s="159"/>
      <c r="V4" s="160"/>
      <c r="W4" s="160"/>
      <c r="X4" s="160"/>
      <c r="Y4" s="160"/>
      <c r="Z4" s="161"/>
      <c r="AA4" s="52"/>
      <c r="AB4" s="154"/>
      <c r="AC4" s="154"/>
      <c r="AD4" s="155"/>
      <c r="AE4" s="96"/>
      <c r="AF4" s="1"/>
      <c r="AG4" s="45"/>
      <c r="AH4" s="45"/>
      <c r="AI4" s="45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</row>
    <row r="5" spans="1:52" ht="17.600000000000001" customHeight="1" thickBot="1" x14ac:dyDescent="0.6">
      <c r="A5" s="34"/>
      <c r="B5" s="143">
        <v>44076</v>
      </c>
      <c r="C5" s="144"/>
      <c r="D5" s="147" t="s">
        <v>82</v>
      </c>
      <c r="E5" s="147"/>
      <c r="F5" s="149">
        <f ca="1">F3*200</f>
        <v>13200</v>
      </c>
      <c r="G5" s="149"/>
      <c r="H5" s="151">
        <f ca="1">H3*200</f>
        <v>11200</v>
      </c>
      <c r="I5" s="129" t="s">
        <v>84</v>
      </c>
      <c r="J5" s="130"/>
      <c r="K5" s="34"/>
      <c r="L5" s="30" t="str">
        <f>IF(O5="","",ROW(A1))</f>
        <v/>
      </c>
      <c r="M5" s="31" t="str">
        <f t="shared" ref="M5:M36" si="0">IFERROR(VLOOKUP(ROW(A1),$AB$15:$AE$77,3,FALSE),"")</f>
        <v/>
      </c>
      <c r="N5" s="31" t="str">
        <f t="shared" ref="N5:N36" si="1">IFERROR(VLOOKUP(ROW(A1),$AB$15:$AE$77,2,FALSE),"")</f>
        <v/>
      </c>
      <c r="O5" s="77" t="str">
        <f t="shared" ref="O5:O36" si="2">IFERROR(VLOOKUP(ROW(A1),$AB$15:$AE$77,4,FALSE),"")</f>
        <v/>
      </c>
      <c r="P5" s="81"/>
      <c r="Q5" s="79" t="str">
        <f>IFERROR(N5-P5,"")</f>
        <v/>
      </c>
      <c r="R5" s="83" t="str">
        <f>IFERROR(O5/N5*Q5,"")</f>
        <v/>
      </c>
      <c r="S5" s="93"/>
      <c r="T5" s="45"/>
      <c r="U5" s="179" t="s">
        <v>96</v>
      </c>
      <c r="V5" s="177" t="s">
        <v>94</v>
      </c>
      <c r="W5" s="177" t="s">
        <v>93</v>
      </c>
      <c r="X5" s="166" t="s">
        <v>95</v>
      </c>
      <c r="Y5" s="166" t="s">
        <v>91</v>
      </c>
      <c r="Z5" s="162" t="s">
        <v>99</v>
      </c>
      <c r="AA5" s="45"/>
      <c r="AB5" s="154"/>
      <c r="AC5" s="154"/>
      <c r="AD5" s="155"/>
      <c r="AE5" s="96"/>
      <c r="AF5" s="1"/>
      <c r="AG5" s="45"/>
      <c r="AH5" s="45"/>
      <c r="AI5" s="45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</row>
    <row r="6" spans="1:52" ht="18" customHeight="1" thickBot="1" x14ac:dyDescent="0.6">
      <c r="A6" s="34"/>
      <c r="B6" s="143"/>
      <c r="C6" s="144"/>
      <c r="D6" s="148"/>
      <c r="E6" s="148"/>
      <c r="F6" s="150"/>
      <c r="G6" s="150"/>
      <c r="H6" s="152"/>
      <c r="I6" s="129" t="s">
        <v>85</v>
      </c>
      <c r="J6" s="130"/>
      <c r="K6" s="34"/>
      <c r="L6" s="30" t="str">
        <f t="shared" ref="L6:L69" si="3">IF(O6="","",ROW(A2))</f>
        <v/>
      </c>
      <c r="M6" s="31" t="str">
        <f t="shared" si="0"/>
        <v/>
      </c>
      <c r="N6" s="31" t="str">
        <f t="shared" si="1"/>
        <v/>
      </c>
      <c r="O6" s="77" t="str">
        <f t="shared" si="2"/>
        <v/>
      </c>
      <c r="P6" s="81"/>
      <c r="Q6" s="79" t="str">
        <f t="shared" ref="Q6:Q69" si="4">IFERROR(N6-P6,"")</f>
        <v/>
      </c>
      <c r="R6" s="83" t="str">
        <f t="shared" ref="R6:R69" si="5">IFERROR(O6/N6*Q6,"")</f>
        <v/>
      </c>
      <c r="S6" s="93"/>
      <c r="T6" s="45"/>
      <c r="U6" s="180"/>
      <c r="V6" s="178"/>
      <c r="W6" s="178"/>
      <c r="X6" s="167"/>
      <c r="Y6" s="167"/>
      <c r="Z6" s="163"/>
      <c r="AA6" s="45"/>
      <c r="AB6" s="154"/>
      <c r="AC6" s="154"/>
      <c r="AD6" s="155"/>
      <c r="AE6" s="95"/>
      <c r="AF6" s="40"/>
      <c r="AG6" s="45"/>
      <c r="AH6" s="45"/>
      <c r="AI6" s="45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</row>
    <row r="7" spans="1:52" ht="17.600000000000001" customHeight="1" thickBot="1" x14ac:dyDescent="0.6">
      <c r="A7" s="34"/>
      <c r="B7" s="127" t="s">
        <v>90</v>
      </c>
      <c r="C7" s="128"/>
      <c r="D7" s="124">
        <f>IF((SUM(O5:O77))="","",(SUM(O5:O77)))</f>
        <v>0</v>
      </c>
      <c r="E7" s="124"/>
      <c r="F7" s="124"/>
      <c r="G7" s="126" t="s">
        <v>91</v>
      </c>
      <c r="H7" s="126"/>
      <c r="I7" s="124">
        <f>IF((D7-D9)="","",(D7-D9))</f>
        <v>0</v>
      </c>
      <c r="J7" s="124"/>
      <c r="K7" s="34"/>
      <c r="L7" s="30" t="str">
        <f t="shared" si="3"/>
        <v/>
      </c>
      <c r="M7" s="31" t="str">
        <f t="shared" si="0"/>
        <v/>
      </c>
      <c r="N7" s="31" t="str">
        <f t="shared" si="1"/>
        <v/>
      </c>
      <c r="O7" s="77" t="str">
        <f t="shared" si="2"/>
        <v/>
      </c>
      <c r="P7" s="81"/>
      <c r="Q7" s="79" t="str">
        <f t="shared" si="4"/>
        <v/>
      </c>
      <c r="R7" s="83" t="str">
        <f t="shared" si="5"/>
        <v/>
      </c>
      <c r="S7" s="93"/>
      <c r="T7" s="45"/>
      <c r="U7" s="97">
        <v>1</v>
      </c>
      <c r="V7" s="87" t="s">
        <v>98</v>
      </c>
      <c r="W7" s="88"/>
      <c r="X7" s="101">
        <f>SUMIF($S$5:$S$77,V7:V34,$R$5:$R$77)</f>
        <v>0</v>
      </c>
      <c r="Y7" s="102">
        <f>X7-W7</f>
        <v>0</v>
      </c>
      <c r="Z7" s="103">
        <f>ROUNDUP(Y7/300,0)</f>
        <v>0</v>
      </c>
      <c r="AA7" s="45"/>
      <c r="AB7" s="154"/>
      <c r="AC7" s="154"/>
      <c r="AD7" s="155"/>
      <c r="AE7" s="95"/>
      <c r="AF7" s="40"/>
      <c r="AG7" s="45"/>
      <c r="AH7" s="47"/>
      <c r="AI7" s="45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</row>
    <row r="8" spans="1:52" ht="17.600000000000001" customHeight="1" thickBot="1" x14ac:dyDescent="0.6">
      <c r="A8" s="34"/>
      <c r="B8" s="127"/>
      <c r="C8" s="128"/>
      <c r="D8" s="124"/>
      <c r="E8" s="124"/>
      <c r="F8" s="124"/>
      <c r="G8" s="126"/>
      <c r="H8" s="126"/>
      <c r="I8" s="124"/>
      <c r="J8" s="124"/>
      <c r="K8" s="34"/>
      <c r="L8" s="30" t="str">
        <f t="shared" si="3"/>
        <v/>
      </c>
      <c r="M8" s="31" t="str">
        <f t="shared" si="0"/>
        <v/>
      </c>
      <c r="N8" s="31" t="str">
        <f t="shared" si="1"/>
        <v/>
      </c>
      <c r="O8" s="77" t="str">
        <f t="shared" si="2"/>
        <v/>
      </c>
      <c r="P8" s="81"/>
      <c r="Q8" s="79" t="str">
        <f t="shared" si="4"/>
        <v/>
      </c>
      <c r="R8" s="83" t="str">
        <f t="shared" si="5"/>
        <v/>
      </c>
      <c r="S8" s="93"/>
      <c r="T8" s="45"/>
      <c r="U8" s="85">
        <v>2</v>
      </c>
      <c r="V8" s="89" t="s">
        <v>98</v>
      </c>
      <c r="W8" s="90"/>
      <c r="X8" s="104">
        <f t="shared" ref="X8:X26" si="6">SUMIF($S$5:$S$77,V8:V35,$R$5:$R$77)</f>
        <v>0</v>
      </c>
      <c r="Y8" s="98">
        <f t="shared" ref="Y8:Y26" si="7">X8-W8</f>
        <v>0</v>
      </c>
      <c r="Z8" s="100">
        <f t="shared" ref="Z8:Z26" si="8">ROUNDUP(Y8/300,0)</f>
        <v>0</v>
      </c>
      <c r="AA8" s="45"/>
      <c r="AB8" s="154"/>
      <c r="AC8" s="154"/>
      <c r="AD8" s="154"/>
      <c r="AE8" s="95"/>
      <c r="AF8" s="40"/>
      <c r="AG8" s="45"/>
      <c r="AH8" s="48"/>
      <c r="AI8" s="45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</row>
    <row r="9" spans="1:52" ht="17.600000000000001" customHeight="1" thickBot="1" x14ac:dyDescent="0.6">
      <c r="A9" s="34"/>
      <c r="B9" s="127" t="s">
        <v>92</v>
      </c>
      <c r="C9" s="128"/>
      <c r="D9" s="124">
        <f>IF((D7-SUM(R5:R77))="","",(D7-SUM(R5:R77)))</f>
        <v>0</v>
      </c>
      <c r="E9" s="125"/>
      <c r="F9" s="125"/>
      <c r="G9" s="126"/>
      <c r="H9" s="126"/>
      <c r="I9" s="124"/>
      <c r="J9" s="124"/>
      <c r="K9" s="34"/>
      <c r="L9" s="30" t="str">
        <f t="shared" si="3"/>
        <v/>
      </c>
      <c r="M9" s="31" t="str">
        <f t="shared" si="0"/>
        <v/>
      </c>
      <c r="N9" s="31" t="str">
        <f t="shared" si="1"/>
        <v/>
      </c>
      <c r="O9" s="77" t="str">
        <f t="shared" si="2"/>
        <v/>
      </c>
      <c r="P9" s="81"/>
      <c r="Q9" s="79" t="str">
        <f t="shared" si="4"/>
        <v/>
      </c>
      <c r="R9" s="83" t="str">
        <f t="shared" si="5"/>
        <v/>
      </c>
      <c r="S9" s="93"/>
      <c r="T9" s="45"/>
      <c r="U9" s="85">
        <v>3</v>
      </c>
      <c r="V9" s="89" t="s">
        <v>98</v>
      </c>
      <c r="W9" s="90"/>
      <c r="X9" s="104">
        <f t="shared" si="6"/>
        <v>0</v>
      </c>
      <c r="Y9" s="98">
        <f t="shared" si="7"/>
        <v>0</v>
      </c>
      <c r="Z9" s="100">
        <f t="shared" si="8"/>
        <v>0</v>
      </c>
      <c r="AA9" s="45"/>
      <c r="AB9" s="154"/>
      <c r="AC9" s="154"/>
      <c r="AD9" s="154"/>
      <c r="AE9" s="95"/>
      <c r="AF9" s="40"/>
      <c r="AG9" s="45"/>
      <c r="AH9" s="48"/>
      <c r="AI9" s="45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</row>
    <row r="10" spans="1:52" ht="18" customHeight="1" thickBot="1" x14ac:dyDescent="0.6">
      <c r="A10" s="34"/>
      <c r="B10" s="127"/>
      <c r="C10" s="128"/>
      <c r="D10" s="125"/>
      <c r="E10" s="125"/>
      <c r="F10" s="125"/>
      <c r="G10" s="126"/>
      <c r="H10" s="126"/>
      <c r="I10" s="124"/>
      <c r="J10" s="124"/>
      <c r="K10" s="34"/>
      <c r="L10" s="30" t="str">
        <f t="shared" si="3"/>
        <v/>
      </c>
      <c r="M10" s="31" t="str">
        <f t="shared" si="0"/>
        <v/>
      </c>
      <c r="N10" s="31" t="str">
        <f t="shared" si="1"/>
        <v/>
      </c>
      <c r="O10" s="77" t="str">
        <f t="shared" si="2"/>
        <v/>
      </c>
      <c r="P10" s="81"/>
      <c r="Q10" s="79" t="str">
        <f t="shared" si="4"/>
        <v/>
      </c>
      <c r="R10" s="83" t="str">
        <f t="shared" si="5"/>
        <v/>
      </c>
      <c r="S10" s="93"/>
      <c r="T10" s="45"/>
      <c r="U10" s="85">
        <v>4</v>
      </c>
      <c r="V10" s="89" t="s">
        <v>98</v>
      </c>
      <c r="W10" s="90"/>
      <c r="X10" s="104">
        <f t="shared" si="6"/>
        <v>0</v>
      </c>
      <c r="Y10" s="98">
        <f t="shared" si="7"/>
        <v>0</v>
      </c>
      <c r="Z10" s="100">
        <f t="shared" si="8"/>
        <v>0</v>
      </c>
      <c r="AA10" s="45"/>
      <c r="AB10" s="45"/>
      <c r="AC10" s="45"/>
      <c r="AD10" s="45"/>
      <c r="AE10" s="49"/>
      <c r="AF10" s="45"/>
      <c r="AG10" s="34"/>
      <c r="AH10" s="48"/>
      <c r="AI10" s="34"/>
    </row>
    <row r="11" spans="1:52" x14ac:dyDescent="0.55000000000000004">
      <c r="A11" s="34"/>
      <c r="B11" s="34"/>
      <c r="C11" s="35"/>
      <c r="D11" s="34"/>
      <c r="E11" s="34"/>
      <c r="F11" s="34"/>
      <c r="G11" s="34"/>
      <c r="H11" s="36"/>
      <c r="I11" s="34"/>
      <c r="J11" s="34"/>
      <c r="K11" s="34"/>
      <c r="L11" s="30" t="str">
        <f t="shared" si="3"/>
        <v/>
      </c>
      <c r="M11" s="31" t="str">
        <f t="shared" si="0"/>
        <v/>
      </c>
      <c r="N11" s="31" t="str">
        <f t="shared" si="1"/>
        <v/>
      </c>
      <c r="O11" s="77" t="str">
        <f t="shared" si="2"/>
        <v/>
      </c>
      <c r="P11" s="81"/>
      <c r="Q11" s="79" t="str">
        <f t="shared" si="4"/>
        <v/>
      </c>
      <c r="R11" s="83" t="str">
        <f t="shared" si="5"/>
        <v/>
      </c>
      <c r="S11" s="93"/>
      <c r="T11" s="45"/>
      <c r="U11" s="85">
        <v>5</v>
      </c>
      <c r="V11" s="89" t="s">
        <v>98</v>
      </c>
      <c r="W11" s="90"/>
      <c r="X11" s="104">
        <f t="shared" si="6"/>
        <v>0</v>
      </c>
      <c r="Y11" s="98">
        <f t="shared" si="7"/>
        <v>0</v>
      </c>
      <c r="Z11" s="100">
        <f t="shared" si="8"/>
        <v>0</v>
      </c>
      <c r="AA11" s="45"/>
      <c r="AB11" s="45"/>
      <c r="AC11" s="45"/>
      <c r="AD11" s="45"/>
      <c r="AE11" s="45"/>
      <c r="AF11" s="45"/>
      <c r="AG11" s="34"/>
      <c r="AH11" s="48"/>
      <c r="AI11" s="34"/>
    </row>
    <row r="12" spans="1:52" ht="18" thickBot="1" x14ac:dyDescent="0.6">
      <c r="A12" s="34"/>
      <c r="B12" s="34"/>
      <c r="C12" s="35"/>
      <c r="D12" s="37"/>
      <c r="E12" s="37"/>
      <c r="F12" s="34"/>
      <c r="G12" s="34"/>
      <c r="H12" s="34"/>
      <c r="I12" s="34"/>
      <c r="J12" s="34"/>
      <c r="K12" s="34"/>
      <c r="L12" s="30" t="str">
        <f t="shared" si="3"/>
        <v/>
      </c>
      <c r="M12" s="31" t="str">
        <f t="shared" si="0"/>
        <v/>
      </c>
      <c r="N12" s="31" t="str">
        <f t="shared" si="1"/>
        <v/>
      </c>
      <c r="O12" s="77" t="str">
        <f t="shared" si="2"/>
        <v/>
      </c>
      <c r="P12" s="81"/>
      <c r="Q12" s="79" t="str">
        <f t="shared" si="4"/>
        <v/>
      </c>
      <c r="R12" s="83" t="str">
        <f t="shared" si="5"/>
        <v/>
      </c>
      <c r="S12" s="93"/>
      <c r="T12" s="45"/>
      <c r="U12" s="85">
        <v>6</v>
      </c>
      <c r="V12" s="89" t="s">
        <v>98</v>
      </c>
      <c r="W12" s="90"/>
      <c r="X12" s="104">
        <f t="shared" si="6"/>
        <v>0</v>
      </c>
      <c r="Y12" s="98">
        <f t="shared" si="7"/>
        <v>0</v>
      </c>
      <c r="Z12" s="100">
        <f t="shared" si="8"/>
        <v>0</v>
      </c>
      <c r="AA12" s="45"/>
      <c r="AB12" s="45"/>
      <c r="AC12" s="45"/>
      <c r="AD12" s="45"/>
      <c r="AE12" s="45"/>
      <c r="AF12" s="45"/>
      <c r="AG12" s="34"/>
      <c r="AH12" s="48"/>
      <c r="AI12" s="34"/>
    </row>
    <row r="13" spans="1:52" ht="27" customHeight="1" thickBot="1" x14ac:dyDescent="0.6">
      <c r="A13" s="34"/>
      <c r="B13" s="116" t="s">
        <v>67</v>
      </c>
      <c r="C13" s="117"/>
      <c r="D13" s="117"/>
      <c r="E13" s="117"/>
      <c r="F13" s="117"/>
      <c r="G13" s="117"/>
      <c r="H13" s="118"/>
      <c r="I13" s="117"/>
      <c r="J13" s="119"/>
      <c r="K13" s="34"/>
      <c r="L13" s="30" t="str">
        <f t="shared" si="3"/>
        <v/>
      </c>
      <c r="M13" s="31" t="str">
        <f t="shared" si="0"/>
        <v/>
      </c>
      <c r="N13" s="31" t="str">
        <f t="shared" si="1"/>
        <v/>
      </c>
      <c r="O13" s="77" t="str">
        <f t="shared" si="2"/>
        <v/>
      </c>
      <c r="P13" s="81"/>
      <c r="Q13" s="79" t="str">
        <f t="shared" si="4"/>
        <v/>
      </c>
      <c r="R13" s="83" t="str">
        <f t="shared" si="5"/>
        <v/>
      </c>
      <c r="S13" s="93"/>
      <c r="T13" s="45"/>
      <c r="U13" s="85">
        <v>7</v>
      </c>
      <c r="V13" s="89" t="s">
        <v>98</v>
      </c>
      <c r="W13" s="90"/>
      <c r="X13" s="104">
        <f t="shared" si="6"/>
        <v>0</v>
      </c>
      <c r="Y13" s="98">
        <f t="shared" si="7"/>
        <v>0</v>
      </c>
      <c r="Z13" s="100">
        <f t="shared" si="8"/>
        <v>0</v>
      </c>
      <c r="AA13" s="45"/>
      <c r="AB13" s="50"/>
      <c r="AC13" s="50"/>
      <c r="AD13" s="50"/>
      <c r="AE13" s="45"/>
      <c r="AF13" s="50"/>
      <c r="AG13" s="38"/>
      <c r="AH13" s="34"/>
      <c r="AI13" s="34"/>
    </row>
    <row r="14" spans="1:52" x14ac:dyDescent="0.55000000000000004">
      <c r="A14" s="34"/>
      <c r="B14" s="8" t="s">
        <v>66</v>
      </c>
      <c r="C14" s="2" t="s">
        <v>59</v>
      </c>
      <c r="D14" s="2" t="s">
        <v>53</v>
      </c>
      <c r="E14" s="2" t="s">
        <v>60</v>
      </c>
      <c r="F14" s="2" t="s">
        <v>58</v>
      </c>
      <c r="G14" s="53" t="s">
        <v>54</v>
      </c>
      <c r="H14" s="58" t="s">
        <v>69</v>
      </c>
      <c r="I14" s="55" t="s">
        <v>62</v>
      </c>
      <c r="J14" s="9" t="s">
        <v>64</v>
      </c>
      <c r="K14" s="34"/>
      <c r="L14" s="30" t="str">
        <f t="shared" si="3"/>
        <v/>
      </c>
      <c r="M14" s="31" t="str">
        <f t="shared" si="0"/>
        <v/>
      </c>
      <c r="N14" s="31" t="str">
        <f t="shared" si="1"/>
        <v/>
      </c>
      <c r="O14" s="77" t="str">
        <f t="shared" si="2"/>
        <v/>
      </c>
      <c r="P14" s="81"/>
      <c r="Q14" s="79" t="str">
        <f t="shared" si="4"/>
        <v/>
      </c>
      <c r="R14" s="83" t="str">
        <f t="shared" si="5"/>
        <v/>
      </c>
      <c r="S14" s="93"/>
      <c r="T14" s="45"/>
      <c r="U14" s="85">
        <v>8</v>
      </c>
      <c r="V14" s="89" t="s">
        <v>98</v>
      </c>
      <c r="W14" s="90"/>
      <c r="X14" s="104">
        <f t="shared" si="6"/>
        <v>0</v>
      </c>
      <c r="Y14" s="98">
        <f t="shared" si="7"/>
        <v>0</v>
      </c>
      <c r="Z14" s="100">
        <f t="shared" si="8"/>
        <v>0</v>
      </c>
      <c r="AA14" s="45"/>
      <c r="AB14" s="38" t="s">
        <v>74</v>
      </c>
      <c r="AC14" s="38" t="s">
        <v>75</v>
      </c>
      <c r="AD14" s="38"/>
      <c r="AE14" s="38" t="s">
        <v>76</v>
      </c>
      <c r="AF14" s="38" t="s">
        <v>88</v>
      </c>
      <c r="AG14" s="38"/>
      <c r="AH14" s="34"/>
      <c r="AI14" s="34"/>
    </row>
    <row r="15" spans="1:52" x14ac:dyDescent="0.55000000000000004">
      <c r="A15" s="34"/>
      <c r="B15" s="8">
        <v>1</v>
      </c>
      <c r="C15" s="2" t="s">
        <v>65</v>
      </c>
      <c r="D15" s="3">
        <v>50</v>
      </c>
      <c r="E15" s="3">
        <v>30</v>
      </c>
      <c r="F15" s="2">
        <f>D15*E15</f>
        <v>1500</v>
      </c>
      <c r="G15" s="53" t="s">
        <v>55</v>
      </c>
      <c r="H15" s="59"/>
      <c r="I15" s="56">
        <v>50</v>
      </c>
      <c r="J15" s="10">
        <f>H15*E15</f>
        <v>0</v>
      </c>
      <c r="K15" s="34"/>
      <c r="L15" s="30" t="str">
        <f t="shared" si="3"/>
        <v/>
      </c>
      <c r="M15" s="31" t="str">
        <f t="shared" si="0"/>
        <v/>
      </c>
      <c r="N15" s="31" t="str">
        <f t="shared" si="1"/>
        <v/>
      </c>
      <c r="O15" s="77" t="str">
        <f t="shared" si="2"/>
        <v/>
      </c>
      <c r="P15" s="81"/>
      <c r="Q15" s="79" t="str">
        <f t="shared" si="4"/>
        <v/>
      </c>
      <c r="R15" s="83" t="str">
        <f t="shared" si="5"/>
        <v/>
      </c>
      <c r="S15" s="93"/>
      <c r="T15" s="45"/>
      <c r="U15" s="85">
        <v>9</v>
      </c>
      <c r="V15" s="89" t="s">
        <v>98</v>
      </c>
      <c r="W15" s="90"/>
      <c r="X15" s="104">
        <f t="shared" si="6"/>
        <v>0</v>
      </c>
      <c r="Y15" s="98">
        <f t="shared" si="7"/>
        <v>0</v>
      </c>
      <c r="Z15" s="100">
        <f t="shared" si="8"/>
        <v>0</v>
      </c>
      <c r="AA15" s="45"/>
      <c r="AB15" s="38" t="str">
        <f t="shared" ref="AB15:AB38" si="9">IF(H15="","",RANK(AE15,$AE$15:$AE$77))</f>
        <v/>
      </c>
      <c r="AC15" s="38" t="str">
        <f t="shared" ref="AC15:AC38" si="10">IF(H15="","",H15)</f>
        <v/>
      </c>
      <c r="AD15" s="38" t="str">
        <f t="shared" ref="AD15:AD38" si="11">IF(H15="","",C15)</f>
        <v/>
      </c>
      <c r="AE15" s="39" t="str">
        <f>IF(H15="","",J15-ROW(A1)/1000000)</f>
        <v/>
      </c>
      <c r="AF15" s="38" t="str">
        <f>IF(H15="","",E15)</f>
        <v/>
      </c>
      <c r="AG15" s="38"/>
      <c r="AH15" s="34"/>
      <c r="AI15" s="34"/>
    </row>
    <row r="16" spans="1:52" x14ac:dyDescent="0.55000000000000004">
      <c r="A16" s="34"/>
      <c r="B16" s="8">
        <v>2</v>
      </c>
      <c r="C16" s="2" t="s">
        <v>63</v>
      </c>
      <c r="D16" s="3">
        <v>50</v>
      </c>
      <c r="E16" s="3">
        <v>30</v>
      </c>
      <c r="F16" s="2">
        <f t="shared" ref="F16:F35" si="12">D16*E16</f>
        <v>1500</v>
      </c>
      <c r="G16" s="53" t="s">
        <v>55</v>
      </c>
      <c r="H16" s="59"/>
      <c r="I16" s="56">
        <v>50</v>
      </c>
      <c r="J16" s="10">
        <f t="shared" ref="J16:J35" si="13">H16*E16</f>
        <v>0</v>
      </c>
      <c r="K16" s="34"/>
      <c r="L16" s="30" t="str">
        <f t="shared" si="3"/>
        <v/>
      </c>
      <c r="M16" s="31" t="str">
        <f t="shared" si="0"/>
        <v/>
      </c>
      <c r="N16" s="31" t="str">
        <f t="shared" si="1"/>
        <v/>
      </c>
      <c r="O16" s="77" t="str">
        <f t="shared" si="2"/>
        <v/>
      </c>
      <c r="P16" s="81"/>
      <c r="Q16" s="79" t="str">
        <f t="shared" si="4"/>
        <v/>
      </c>
      <c r="R16" s="83" t="str">
        <f t="shared" si="5"/>
        <v/>
      </c>
      <c r="S16" s="93"/>
      <c r="T16" s="45"/>
      <c r="U16" s="85">
        <v>10</v>
      </c>
      <c r="V16" s="89" t="s">
        <v>98</v>
      </c>
      <c r="W16" s="90"/>
      <c r="X16" s="104">
        <f t="shared" si="6"/>
        <v>0</v>
      </c>
      <c r="Y16" s="98">
        <f t="shared" si="7"/>
        <v>0</v>
      </c>
      <c r="Z16" s="100">
        <f t="shared" si="8"/>
        <v>0</v>
      </c>
      <c r="AA16" s="45"/>
      <c r="AB16" s="38" t="str">
        <f t="shared" si="9"/>
        <v/>
      </c>
      <c r="AC16" s="38" t="str">
        <f t="shared" si="10"/>
        <v/>
      </c>
      <c r="AD16" s="38" t="str">
        <f t="shared" si="11"/>
        <v/>
      </c>
      <c r="AE16" s="39" t="str">
        <f t="shared" ref="AE16:AE25" si="14">IF(H16="","",J16-ROW(A2)/10000)</f>
        <v/>
      </c>
      <c r="AF16" s="38" t="str">
        <f>IF(H16="","",E16)</f>
        <v/>
      </c>
      <c r="AG16" s="38"/>
      <c r="AH16" s="34"/>
      <c r="AI16" s="34"/>
    </row>
    <row r="17" spans="1:35" x14ac:dyDescent="0.55000000000000004">
      <c r="A17" s="34"/>
      <c r="B17" s="8">
        <v>3</v>
      </c>
      <c r="C17" s="2" t="s">
        <v>0</v>
      </c>
      <c r="D17" s="3">
        <v>50</v>
      </c>
      <c r="E17" s="3">
        <v>50</v>
      </c>
      <c r="F17" s="2">
        <f t="shared" si="12"/>
        <v>2500</v>
      </c>
      <c r="G17" s="53" t="s">
        <v>55</v>
      </c>
      <c r="H17" s="59"/>
      <c r="I17" s="56">
        <v>50</v>
      </c>
      <c r="J17" s="10">
        <f t="shared" si="13"/>
        <v>0</v>
      </c>
      <c r="K17" s="34"/>
      <c r="L17" s="30" t="str">
        <f t="shared" si="3"/>
        <v/>
      </c>
      <c r="M17" s="31" t="str">
        <f t="shared" si="0"/>
        <v/>
      </c>
      <c r="N17" s="31" t="str">
        <f t="shared" si="1"/>
        <v/>
      </c>
      <c r="O17" s="77" t="str">
        <f t="shared" si="2"/>
        <v/>
      </c>
      <c r="P17" s="81"/>
      <c r="Q17" s="79" t="str">
        <f t="shared" si="4"/>
        <v/>
      </c>
      <c r="R17" s="83" t="str">
        <f t="shared" si="5"/>
        <v/>
      </c>
      <c r="S17" s="93"/>
      <c r="T17" s="45"/>
      <c r="U17" s="85">
        <v>11</v>
      </c>
      <c r="V17" s="89" t="s">
        <v>98</v>
      </c>
      <c r="W17" s="90"/>
      <c r="X17" s="104">
        <f t="shared" si="6"/>
        <v>0</v>
      </c>
      <c r="Y17" s="98">
        <f t="shared" si="7"/>
        <v>0</v>
      </c>
      <c r="Z17" s="100">
        <f t="shared" si="8"/>
        <v>0</v>
      </c>
      <c r="AA17" s="45"/>
      <c r="AB17" s="38" t="str">
        <f t="shared" si="9"/>
        <v/>
      </c>
      <c r="AC17" s="38" t="str">
        <f t="shared" si="10"/>
        <v/>
      </c>
      <c r="AD17" s="38" t="str">
        <f t="shared" si="11"/>
        <v/>
      </c>
      <c r="AE17" s="39" t="str">
        <f t="shared" si="14"/>
        <v/>
      </c>
      <c r="AF17" s="38" t="str">
        <f t="shared" ref="AF17:AF77" si="15">IF(H17="","",E17)</f>
        <v/>
      </c>
      <c r="AG17" s="38"/>
      <c r="AH17" s="34"/>
      <c r="AI17" s="34"/>
    </row>
    <row r="18" spans="1:35" x14ac:dyDescent="0.55000000000000004">
      <c r="A18" s="34"/>
      <c r="B18" s="8">
        <v>4</v>
      </c>
      <c r="C18" s="2" t="s">
        <v>1</v>
      </c>
      <c r="D18" s="3">
        <v>50</v>
      </c>
      <c r="E18" s="3">
        <v>50</v>
      </c>
      <c r="F18" s="2">
        <f t="shared" si="12"/>
        <v>2500</v>
      </c>
      <c r="G18" s="53" t="s">
        <v>55</v>
      </c>
      <c r="H18" s="59"/>
      <c r="I18" s="56">
        <v>50</v>
      </c>
      <c r="J18" s="10">
        <f t="shared" si="13"/>
        <v>0</v>
      </c>
      <c r="K18" s="34"/>
      <c r="L18" s="30" t="str">
        <f t="shared" si="3"/>
        <v/>
      </c>
      <c r="M18" s="31" t="str">
        <f t="shared" si="0"/>
        <v/>
      </c>
      <c r="N18" s="31" t="str">
        <f t="shared" si="1"/>
        <v/>
      </c>
      <c r="O18" s="77" t="str">
        <f t="shared" si="2"/>
        <v/>
      </c>
      <c r="P18" s="81"/>
      <c r="Q18" s="79" t="str">
        <f t="shared" si="4"/>
        <v/>
      </c>
      <c r="R18" s="83" t="str">
        <f t="shared" si="5"/>
        <v/>
      </c>
      <c r="S18" s="93"/>
      <c r="T18" s="45"/>
      <c r="U18" s="85">
        <v>12</v>
      </c>
      <c r="V18" s="89" t="s">
        <v>98</v>
      </c>
      <c r="W18" s="90"/>
      <c r="X18" s="104">
        <f t="shared" si="6"/>
        <v>0</v>
      </c>
      <c r="Y18" s="98">
        <f t="shared" si="7"/>
        <v>0</v>
      </c>
      <c r="Z18" s="100">
        <f t="shared" si="8"/>
        <v>0</v>
      </c>
      <c r="AA18" s="45"/>
      <c r="AB18" s="38" t="str">
        <f t="shared" si="9"/>
        <v/>
      </c>
      <c r="AC18" s="38" t="str">
        <f t="shared" si="10"/>
        <v/>
      </c>
      <c r="AD18" s="38" t="str">
        <f t="shared" si="11"/>
        <v/>
      </c>
      <c r="AE18" s="39" t="str">
        <f t="shared" si="14"/>
        <v/>
      </c>
      <c r="AF18" s="38" t="str">
        <f t="shared" si="15"/>
        <v/>
      </c>
      <c r="AG18" s="38"/>
      <c r="AH18" s="34"/>
      <c r="AI18" s="34"/>
    </row>
    <row r="19" spans="1:35" x14ac:dyDescent="0.55000000000000004">
      <c r="A19" s="34"/>
      <c r="B19" s="8">
        <v>5</v>
      </c>
      <c r="C19" s="2" t="s">
        <v>2</v>
      </c>
      <c r="D19" s="3">
        <v>50</v>
      </c>
      <c r="E19" s="3">
        <v>70</v>
      </c>
      <c r="F19" s="2">
        <f t="shared" si="12"/>
        <v>3500</v>
      </c>
      <c r="G19" s="53" t="s">
        <v>55</v>
      </c>
      <c r="H19" s="59"/>
      <c r="I19" s="56">
        <v>50</v>
      </c>
      <c r="J19" s="10">
        <f t="shared" si="13"/>
        <v>0</v>
      </c>
      <c r="K19" s="34"/>
      <c r="L19" s="30" t="str">
        <f t="shared" si="3"/>
        <v/>
      </c>
      <c r="M19" s="31" t="str">
        <f t="shared" si="0"/>
        <v/>
      </c>
      <c r="N19" s="31" t="str">
        <f t="shared" si="1"/>
        <v/>
      </c>
      <c r="O19" s="77" t="str">
        <f t="shared" si="2"/>
        <v/>
      </c>
      <c r="P19" s="81"/>
      <c r="Q19" s="79" t="str">
        <f t="shared" si="4"/>
        <v/>
      </c>
      <c r="R19" s="83" t="str">
        <f t="shared" si="5"/>
        <v/>
      </c>
      <c r="S19" s="93"/>
      <c r="T19" s="45"/>
      <c r="U19" s="85">
        <v>13</v>
      </c>
      <c r="V19" s="89" t="s">
        <v>98</v>
      </c>
      <c r="W19" s="90"/>
      <c r="X19" s="104">
        <f t="shared" si="6"/>
        <v>0</v>
      </c>
      <c r="Y19" s="98">
        <f t="shared" si="7"/>
        <v>0</v>
      </c>
      <c r="Z19" s="100">
        <f t="shared" si="8"/>
        <v>0</v>
      </c>
      <c r="AA19" s="45"/>
      <c r="AB19" s="38" t="str">
        <f t="shared" si="9"/>
        <v/>
      </c>
      <c r="AC19" s="38" t="str">
        <f t="shared" si="10"/>
        <v/>
      </c>
      <c r="AD19" s="38" t="str">
        <f t="shared" si="11"/>
        <v/>
      </c>
      <c r="AE19" s="39" t="str">
        <f t="shared" si="14"/>
        <v/>
      </c>
      <c r="AF19" s="38" t="str">
        <f t="shared" si="15"/>
        <v/>
      </c>
      <c r="AG19" s="38"/>
      <c r="AH19" s="34"/>
      <c r="AI19" s="34"/>
    </row>
    <row r="20" spans="1:35" x14ac:dyDescent="0.55000000000000004">
      <c r="A20" s="34"/>
      <c r="B20" s="8">
        <v>6</v>
      </c>
      <c r="C20" s="2" t="s">
        <v>3</v>
      </c>
      <c r="D20" s="3">
        <v>50</v>
      </c>
      <c r="E20" s="3">
        <v>70</v>
      </c>
      <c r="F20" s="2">
        <f t="shared" si="12"/>
        <v>3500</v>
      </c>
      <c r="G20" s="53" t="s">
        <v>55</v>
      </c>
      <c r="H20" s="59"/>
      <c r="I20" s="56">
        <v>50</v>
      </c>
      <c r="J20" s="10">
        <f t="shared" si="13"/>
        <v>0</v>
      </c>
      <c r="K20" s="34"/>
      <c r="L20" s="30" t="str">
        <f t="shared" si="3"/>
        <v/>
      </c>
      <c r="M20" s="31" t="str">
        <f t="shared" si="0"/>
        <v/>
      </c>
      <c r="N20" s="31" t="str">
        <f t="shared" si="1"/>
        <v/>
      </c>
      <c r="O20" s="77" t="str">
        <f t="shared" si="2"/>
        <v/>
      </c>
      <c r="P20" s="81"/>
      <c r="Q20" s="79" t="str">
        <f t="shared" si="4"/>
        <v/>
      </c>
      <c r="R20" s="83" t="str">
        <f t="shared" si="5"/>
        <v/>
      </c>
      <c r="S20" s="93"/>
      <c r="T20" s="45"/>
      <c r="U20" s="85">
        <v>14</v>
      </c>
      <c r="V20" s="89" t="s">
        <v>98</v>
      </c>
      <c r="W20" s="90"/>
      <c r="X20" s="104">
        <f t="shared" si="6"/>
        <v>0</v>
      </c>
      <c r="Y20" s="98">
        <f t="shared" si="7"/>
        <v>0</v>
      </c>
      <c r="Z20" s="100">
        <f t="shared" si="8"/>
        <v>0</v>
      </c>
      <c r="AA20" s="45"/>
      <c r="AB20" s="38" t="str">
        <f t="shared" si="9"/>
        <v/>
      </c>
      <c r="AC20" s="38" t="str">
        <f t="shared" si="10"/>
        <v/>
      </c>
      <c r="AD20" s="38" t="str">
        <f t="shared" si="11"/>
        <v/>
      </c>
      <c r="AE20" s="39" t="str">
        <f t="shared" si="14"/>
        <v/>
      </c>
      <c r="AF20" s="38" t="str">
        <f t="shared" si="15"/>
        <v/>
      </c>
      <c r="AG20" s="38"/>
      <c r="AH20" s="34"/>
      <c r="AI20" s="34"/>
    </row>
    <row r="21" spans="1:35" x14ac:dyDescent="0.55000000000000004">
      <c r="A21" s="34"/>
      <c r="B21" s="8">
        <v>7</v>
      </c>
      <c r="C21" s="2" t="s">
        <v>4</v>
      </c>
      <c r="D21" s="3">
        <v>10</v>
      </c>
      <c r="E21" s="3">
        <v>100</v>
      </c>
      <c r="F21" s="2">
        <f t="shared" si="12"/>
        <v>1000</v>
      </c>
      <c r="G21" s="53" t="s">
        <v>55</v>
      </c>
      <c r="H21" s="59"/>
      <c r="I21" s="56">
        <v>10</v>
      </c>
      <c r="J21" s="10">
        <f t="shared" si="13"/>
        <v>0</v>
      </c>
      <c r="K21" s="34"/>
      <c r="L21" s="30" t="str">
        <f t="shared" si="3"/>
        <v/>
      </c>
      <c r="M21" s="31" t="str">
        <f t="shared" si="0"/>
        <v/>
      </c>
      <c r="N21" s="31" t="str">
        <f t="shared" si="1"/>
        <v/>
      </c>
      <c r="O21" s="77" t="str">
        <f t="shared" si="2"/>
        <v/>
      </c>
      <c r="P21" s="81"/>
      <c r="Q21" s="79" t="str">
        <f t="shared" si="4"/>
        <v/>
      </c>
      <c r="R21" s="83" t="str">
        <f t="shared" si="5"/>
        <v/>
      </c>
      <c r="S21" s="93"/>
      <c r="T21" s="45"/>
      <c r="U21" s="85">
        <v>15</v>
      </c>
      <c r="V21" s="89" t="s">
        <v>98</v>
      </c>
      <c r="W21" s="90"/>
      <c r="X21" s="104">
        <f t="shared" si="6"/>
        <v>0</v>
      </c>
      <c r="Y21" s="98">
        <f t="shared" si="7"/>
        <v>0</v>
      </c>
      <c r="Z21" s="100">
        <f t="shared" si="8"/>
        <v>0</v>
      </c>
      <c r="AA21" s="45"/>
      <c r="AB21" s="38" t="str">
        <f t="shared" si="9"/>
        <v/>
      </c>
      <c r="AC21" s="38" t="str">
        <f t="shared" si="10"/>
        <v/>
      </c>
      <c r="AD21" s="38" t="str">
        <f t="shared" si="11"/>
        <v/>
      </c>
      <c r="AE21" s="39" t="str">
        <f t="shared" si="14"/>
        <v/>
      </c>
      <c r="AF21" s="38" t="str">
        <f t="shared" si="15"/>
        <v/>
      </c>
      <c r="AG21" s="38"/>
      <c r="AH21" s="34"/>
      <c r="AI21" s="34"/>
    </row>
    <row r="22" spans="1:35" x14ac:dyDescent="0.55000000000000004">
      <c r="A22" s="34"/>
      <c r="B22" s="8">
        <v>8</v>
      </c>
      <c r="C22" s="2" t="s">
        <v>5</v>
      </c>
      <c r="D22" s="3">
        <v>5</v>
      </c>
      <c r="E22" s="3">
        <v>320</v>
      </c>
      <c r="F22" s="2">
        <f t="shared" si="12"/>
        <v>1600</v>
      </c>
      <c r="G22" s="53" t="s">
        <v>55</v>
      </c>
      <c r="H22" s="59"/>
      <c r="I22" s="56">
        <v>5</v>
      </c>
      <c r="J22" s="10">
        <f t="shared" si="13"/>
        <v>0</v>
      </c>
      <c r="K22" s="34"/>
      <c r="L22" s="30" t="str">
        <f t="shared" si="3"/>
        <v/>
      </c>
      <c r="M22" s="31" t="str">
        <f t="shared" si="0"/>
        <v/>
      </c>
      <c r="N22" s="31" t="str">
        <f t="shared" si="1"/>
        <v/>
      </c>
      <c r="O22" s="77" t="str">
        <f t="shared" si="2"/>
        <v/>
      </c>
      <c r="P22" s="81"/>
      <c r="Q22" s="79" t="str">
        <f t="shared" si="4"/>
        <v/>
      </c>
      <c r="R22" s="83" t="str">
        <f t="shared" si="5"/>
        <v/>
      </c>
      <c r="S22" s="93"/>
      <c r="T22" s="45"/>
      <c r="U22" s="85">
        <v>16</v>
      </c>
      <c r="V22" s="89" t="s">
        <v>98</v>
      </c>
      <c r="W22" s="90"/>
      <c r="X22" s="104">
        <f t="shared" si="6"/>
        <v>0</v>
      </c>
      <c r="Y22" s="98">
        <f t="shared" si="7"/>
        <v>0</v>
      </c>
      <c r="Z22" s="100">
        <f t="shared" si="8"/>
        <v>0</v>
      </c>
      <c r="AA22" s="45"/>
      <c r="AB22" s="38" t="str">
        <f t="shared" si="9"/>
        <v/>
      </c>
      <c r="AC22" s="38" t="str">
        <f t="shared" si="10"/>
        <v/>
      </c>
      <c r="AD22" s="38" t="str">
        <f t="shared" si="11"/>
        <v/>
      </c>
      <c r="AE22" s="39" t="str">
        <f t="shared" si="14"/>
        <v/>
      </c>
      <c r="AF22" s="38" t="str">
        <f t="shared" si="15"/>
        <v/>
      </c>
      <c r="AG22" s="38"/>
      <c r="AH22" s="34"/>
      <c r="AI22" s="34"/>
    </row>
    <row r="23" spans="1:35" x14ac:dyDescent="0.55000000000000004">
      <c r="A23" s="34"/>
      <c r="B23" s="8">
        <v>9</v>
      </c>
      <c r="C23" s="2" t="s">
        <v>6</v>
      </c>
      <c r="D23" s="3">
        <v>20</v>
      </c>
      <c r="E23" s="3">
        <v>70</v>
      </c>
      <c r="F23" s="2">
        <f t="shared" si="12"/>
        <v>1400</v>
      </c>
      <c r="G23" s="53" t="s">
        <v>55</v>
      </c>
      <c r="H23" s="59"/>
      <c r="I23" s="56">
        <v>20</v>
      </c>
      <c r="J23" s="10">
        <f t="shared" si="13"/>
        <v>0</v>
      </c>
      <c r="K23" s="34"/>
      <c r="L23" s="30" t="str">
        <f t="shared" si="3"/>
        <v/>
      </c>
      <c r="M23" s="31" t="str">
        <f t="shared" si="0"/>
        <v/>
      </c>
      <c r="N23" s="31" t="str">
        <f t="shared" si="1"/>
        <v/>
      </c>
      <c r="O23" s="77" t="str">
        <f t="shared" si="2"/>
        <v/>
      </c>
      <c r="P23" s="81"/>
      <c r="Q23" s="79" t="str">
        <f t="shared" si="4"/>
        <v/>
      </c>
      <c r="R23" s="83" t="str">
        <f t="shared" si="5"/>
        <v/>
      </c>
      <c r="S23" s="93"/>
      <c r="T23" s="45"/>
      <c r="U23" s="85">
        <v>17</v>
      </c>
      <c r="V23" s="89" t="s">
        <v>98</v>
      </c>
      <c r="W23" s="90"/>
      <c r="X23" s="104">
        <f t="shared" si="6"/>
        <v>0</v>
      </c>
      <c r="Y23" s="98">
        <f t="shared" si="7"/>
        <v>0</v>
      </c>
      <c r="Z23" s="100">
        <f t="shared" si="8"/>
        <v>0</v>
      </c>
      <c r="AA23" s="45"/>
      <c r="AB23" s="38" t="str">
        <f t="shared" si="9"/>
        <v/>
      </c>
      <c r="AC23" s="38" t="str">
        <f t="shared" si="10"/>
        <v/>
      </c>
      <c r="AD23" s="38" t="str">
        <f t="shared" si="11"/>
        <v/>
      </c>
      <c r="AE23" s="39" t="str">
        <f t="shared" si="14"/>
        <v/>
      </c>
      <c r="AF23" s="38" t="str">
        <f t="shared" si="15"/>
        <v/>
      </c>
      <c r="AG23" s="38"/>
      <c r="AH23" s="34"/>
      <c r="AI23" s="34"/>
    </row>
    <row r="24" spans="1:35" x14ac:dyDescent="0.55000000000000004">
      <c r="A24" s="34"/>
      <c r="B24" s="8">
        <v>10</v>
      </c>
      <c r="C24" s="2" t="s">
        <v>7</v>
      </c>
      <c r="D24" s="3">
        <v>10</v>
      </c>
      <c r="E24" s="3">
        <v>230</v>
      </c>
      <c r="F24" s="2">
        <f t="shared" si="12"/>
        <v>2300</v>
      </c>
      <c r="G24" s="53" t="s">
        <v>55</v>
      </c>
      <c r="H24" s="59"/>
      <c r="I24" s="56">
        <v>10</v>
      </c>
      <c r="J24" s="10">
        <f t="shared" si="13"/>
        <v>0</v>
      </c>
      <c r="K24" s="34"/>
      <c r="L24" s="30" t="str">
        <f t="shared" si="3"/>
        <v/>
      </c>
      <c r="M24" s="31" t="str">
        <f t="shared" si="0"/>
        <v/>
      </c>
      <c r="N24" s="31" t="str">
        <f t="shared" si="1"/>
        <v/>
      </c>
      <c r="O24" s="77" t="str">
        <f t="shared" si="2"/>
        <v/>
      </c>
      <c r="P24" s="81"/>
      <c r="Q24" s="79" t="str">
        <f t="shared" si="4"/>
        <v/>
      </c>
      <c r="R24" s="83" t="str">
        <f t="shared" si="5"/>
        <v/>
      </c>
      <c r="S24" s="93"/>
      <c r="T24" s="45"/>
      <c r="U24" s="85">
        <v>18</v>
      </c>
      <c r="V24" s="89" t="s">
        <v>98</v>
      </c>
      <c r="W24" s="90"/>
      <c r="X24" s="104">
        <f t="shared" si="6"/>
        <v>0</v>
      </c>
      <c r="Y24" s="98">
        <f t="shared" si="7"/>
        <v>0</v>
      </c>
      <c r="Z24" s="100">
        <f t="shared" si="8"/>
        <v>0</v>
      </c>
      <c r="AA24" s="45"/>
      <c r="AB24" s="38" t="str">
        <f t="shared" si="9"/>
        <v/>
      </c>
      <c r="AC24" s="38" t="str">
        <f t="shared" si="10"/>
        <v/>
      </c>
      <c r="AD24" s="38" t="str">
        <f t="shared" si="11"/>
        <v/>
      </c>
      <c r="AE24" s="39" t="str">
        <f t="shared" si="14"/>
        <v/>
      </c>
      <c r="AF24" s="38" t="str">
        <f t="shared" si="15"/>
        <v/>
      </c>
      <c r="AG24" s="38"/>
      <c r="AH24" s="34"/>
      <c r="AI24" s="34"/>
    </row>
    <row r="25" spans="1:35" x14ac:dyDescent="0.55000000000000004">
      <c r="A25" s="34"/>
      <c r="B25" s="8">
        <v>11</v>
      </c>
      <c r="C25" s="2" t="s">
        <v>8</v>
      </c>
      <c r="D25" s="3">
        <v>15</v>
      </c>
      <c r="E25" s="3">
        <v>200</v>
      </c>
      <c r="F25" s="2">
        <f t="shared" si="12"/>
        <v>3000</v>
      </c>
      <c r="G25" s="53" t="s">
        <v>55</v>
      </c>
      <c r="H25" s="59"/>
      <c r="I25" s="56">
        <v>15</v>
      </c>
      <c r="J25" s="10">
        <f t="shared" si="13"/>
        <v>0</v>
      </c>
      <c r="K25" s="34"/>
      <c r="L25" s="30" t="str">
        <f t="shared" si="3"/>
        <v/>
      </c>
      <c r="M25" s="31" t="str">
        <f t="shared" si="0"/>
        <v/>
      </c>
      <c r="N25" s="31" t="str">
        <f t="shared" si="1"/>
        <v/>
      </c>
      <c r="O25" s="77" t="str">
        <f t="shared" si="2"/>
        <v/>
      </c>
      <c r="P25" s="81"/>
      <c r="Q25" s="79" t="str">
        <f t="shared" si="4"/>
        <v/>
      </c>
      <c r="R25" s="83" t="str">
        <f t="shared" si="5"/>
        <v/>
      </c>
      <c r="S25" s="93"/>
      <c r="T25" s="45"/>
      <c r="U25" s="85">
        <v>19</v>
      </c>
      <c r="V25" s="89" t="s">
        <v>98</v>
      </c>
      <c r="W25" s="90"/>
      <c r="X25" s="104">
        <f t="shared" si="6"/>
        <v>0</v>
      </c>
      <c r="Y25" s="98">
        <f t="shared" si="7"/>
        <v>0</v>
      </c>
      <c r="Z25" s="100">
        <f t="shared" si="8"/>
        <v>0</v>
      </c>
      <c r="AA25" s="45"/>
      <c r="AB25" s="38" t="str">
        <f t="shared" si="9"/>
        <v/>
      </c>
      <c r="AC25" s="38" t="str">
        <f t="shared" si="10"/>
        <v/>
      </c>
      <c r="AD25" s="38" t="str">
        <f t="shared" si="11"/>
        <v/>
      </c>
      <c r="AE25" s="39" t="str">
        <f t="shared" si="14"/>
        <v/>
      </c>
      <c r="AF25" s="38" t="str">
        <f t="shared" si="15"/>
        <v/>
      </c>
      <c r="AG25" s="38"/>
      <c r="AH25" s="34"/>
      <c r="AI25" s="34"/>
    </row>
    <row r="26" spans="1:35" ht="18" thickBot="1" x14ac:dyDescent="0.6">
      <c r="A26" s="34"/>
      <c r="B26" s="8">
        <v>12</v>
      </c>
      <c r="C26" s="2" t="s">
        <v>9</v>
      </c>
      <c r="D26" s="3">
        <v>5</v>
      </c>
      <c r="E26" s="3">
        <v>300</v>
      </c>
      <c r="F26" s="2">
        <f t="shared" si="12"/>
        <v>1500</v>
      </c>
      <c r="G26" s="53" t="s">
        <v>55</v>
      </c>
      <c r="H26" s="59"/>
      <c r="I26" s="56">
        <v>5</v>
      </c>
      <c r="J26" s="10">
        <f t="shared" si="13"/>
        <v>0</v>
      </c>
      <c r="K26" s="34"/>
      <c r="L26" s="30" t="str">
        <f t="shared" si="3"/>
        <v/>
      </c>
      <c r="M26" s="31" t="str">
        <f t="shared" si="0"/>
        <v/>
      </c>
      <c r="N26" s="31" t="str">
        <f t="shared" si="1"/>
        <v/>
      </c>
      <c r="O26" s="77" t="str">
        <f t="shared" si="2"/>
        <v/>
      </c>
      <c r="P26" s="81"/>
      <c r="Q26" s="79" t="str">
        <f t="shared" si="4"/>
        <v/>
      </c>
      <c r="R26" s="83" t="str">
        <f t="shared" si="5"/>
        <v/>
      </c>
      <c r="S26" s="93"/>
      <c r="T26" s="45"/>
      <c r="U26" s="86">
        <v>20</v>
      </c>
      <c r="V26" s="91" t="s">
        <v>98</v>
      </c>
      <c r="W26" s="92"/>
      <c r="X26" s="105">
        <f t="shared" si="6"/>
        <v>0</v>
      </c>
      <c r="Y26" s="99">
        <f t="shared" si="7"/>
        <v>0</v>
      </c>
      <c r="Z26" s="106">
        <f t="shared" si="8"/>
        <v>0</v>
      </c>
      <c r="AA26" s="45"/>
      <c r="AB26" s="38" t="str">
        <f t="shared" si="9"/>
        <v/>
      </c>
      <c r="AC26" s="38" t="str">
        <f t="shared" si="10"/>
        <v/>
      </c>
      <c r="AD26" s="38" t="str">
        <f t="shared" si="11"/>
        <v/>
      </c>
      <c r="AE26" s="39" t="str">
        <f>IF(H26="","",J26-ROW(A12)/1000000)</f>
        <v/>
      </c>
      <c r="AF26" s="38" t="str">
        <f t="shared" si="15"/>
        <v/>
      </c>
      <c r="AG26" s="38"/>
      <c r="AH26" s="34"/>
      <c r="AI26" s="34"/>
    </row>
    <row r="27" spans="1:35" x14ac:dyDescent="0.55000000000000004">
      <c r="A27" s="34"/>
      <c r="B27" s="8">
        <v>13</v>
      </c>
      <c r="C27" s="2" t="s">
        <v>10</v>
      </c>
      <c r="D27" s="3">
        <v>12</v>
      </c>
      <c r="E27" s="3">
        <v>100</v>
      </c>
      <c r="F27" s="2">
        <f t="shared" si="12"/>
        <v>1200</v>
      </c>
      <c r="G27" s="53" t="s">
        <v>55</v>
      </c>
      <c r="H27" s="59"/>
      <c r="I27" s="56">
        <v>12</v>
      </c>
      <c r="J27" s="10">
        <f t="shared" si="13"/>
        <v>0</v>
      </c>
      <c r="K27" s="34"/>
      <c r="L27" s="30" t="str">
        <f t="shared" si="3"/>
        <v/>
      </c>
      <c r="M27" s="31" t="str">
        <f t="shared" si="0"/>
        <v/>
      </c>
      <c r="N27" s="31" t="str">
        <f t="shared" si="1"/>
        <v/>
      </c>
      <c r="O27" s="77" t="str">
        <f t="shared" si="2"/>
        <v/>
      </c>
      <c r="P27" s="81"/>
      <c r="Q27" s="79" t="str">
        <f t="shared" si="4"/>
        <v/>
      </c>
      <c r="R27" s="83" t="str">
        <f t="shared" si="5"/>
        <v/>
      </c>
      <c r="S27" s="93"/>
      <c r="T27" s="45"/>
      <c r="U27" s="107"/>
      <c r="V27" s="108"/>
      <c r="W27" s="109"/>
      <c r="X27" s="108"/>
      <c r="Y27" s="108"/>
      <c r="Z27" s="107"/>
      <c r="AA27" s="107"/>
      <c r="AB27" s="38" t="str">
        <f t="shared" si="9"/>
        <v/>
      </c>
      <c r="AC27" s="38" t="str">
        <f t="shared" si="10"/>
        <v/>
      </c>
      <c r="AD27" s="38" t="str">
        <f t="shared" si="11"/>
        <v/>
      </c>
      <c r="AE27" s="39" t="str">
        <f>IF(H27="","",J27-ROW(A13)/100000)</f>
        <v/>
      </c>
      <c r="AF27" s="38" t="str">
        <f t="shared" si="15"/>
        <v/>
      </c>
      <c r="AG27" s="38"/>
      <c r="AH27" s="34"/>
      <c r="AI27" s="34"/>
    </row>
    <row r="28" spans="1:35" x14ac:dyDescent="0.55000000000000004">
      <c r="A28" s="34"/>
      <c r="B28" s="8">
        <v>14</v>
      </c>
      <c r="C28" s="2" t="s">
        <v>11</v>
      </c>
      <c r="D28" s="3">
        <v>5</v>
      </c>
      <c r="E28" s="3">
        <v>200</v>
      </c>
      <c r="F28" s="2">
        <f t="shared" si="12"/>
        <v>1000</v>
      </c>
      <c r="G28" s="53" t="s">
        <v>55</v>
      </c>
      <c r="H28" s="59"/>
      <c r="I28" s="56">
        <v>5</v>
      </c>
      <c r="J28" s="10">
        <f t="shared" si="13"/>
        <v>0</v>
      </c>
      <c r="K28" s="34"/>
      <c r="L28" s="30" t="str">
        <f t="shared" si="3"/>
        <v/>
      </c>
      <c r="M28" s="31" t="str">
        <f t="shared" si="0"/>
        <v/>
      </c>
      <c r="N28" s="31" t="str">
        <f t="shared" si="1"/>
        <v/>
      </c>
      <c r="O28" s="77" t="str">
        <f t="shared" si="2"/>
        <v/>
      </c>
      <c r="P28" s="81"/>
      <c r="Q28" s="79" t="str">
        <f t="shared" si="4"/>
        <v/>
      </c>
      <c r="R28" s="83" t="str">
        <f t="shared" si="5"/>
        <v/>
      </c>
      <c r="S28" s="93"/>
      <c r="T28" s="45"/>
      <c r="U28" s="192" t="s">
        <v>101</v>
      </c>
      <c r="V28" s="192"/>
      <c r="W28" s="192"/>
      <c r="X28" s="192"/>
      <c r="Y28" s="192"/>
      <c r="Z28" s="192"/>
      <c r="AA28" s="192"/>
      <c r="AB28" s="38" t="str">
        <f t="shared" si="9"/>
        <v/>
      </c>
      <c r="AC28" s="38" t="str">
        <f t="shared" si="10"/>
        <v/>
      </c>
      <c r="AD28" s="38" t="str">
        <f t="shared" si="11"/>
        <v/>
      </c>
      <c r="AE28" s="39" t="str">
        <f t="shared" ref="AE28:AE38" si="16">IF(H28="","",J28-ROW(A14)/10000)</f>
        <v/>
      </c>
      <c r="AF28" s="38" t="str">
        <f t="shared" si="15"/>
        <v/>
      </c>
      <c r="AG28" s="38"/>
      <c r="AH28" s="34"/>
      <c r="AI28" s="34"/>
    </row>
    <row r="29" spans="1:35" ht="17.600000000000001" customHeight="1" x14ac:dyDescent="0.55000000000000004">
      <c r="A29" s="34"/>
      <c r="B29" s="8">
        <v>15</v>
      </c>
      <c r="C29" s="2" t="s">
        <v>12</v>
      </c>
      <c r="D29" s="3">
        <v>3</v>
      </c>
      <c r="E29" s="3">
        <v>50</v>
      </c>
      <c r="F29" s="2">
        <f t="shared" si="12"/>
        <v>150</v>
      </c>
      <c r="G29" s="53" t="s">
        <v>55</v>
      </c>
      <c r="H29" s="59"/>
      <c r="I29" s="56">
        <v>3</v>
      </c>
      <c r="J29" s="10">
        <f t="shared" si="13"/>
        <v>0</v>
      </c>
      <c r="K29" s="34"/>
      <c r="L29" s="30" t="str">
        <f t="shared" si="3"/>
        <v/>
      </c>
      <c r="M29" s="31" t="str">
        <f t="shared" si="0"/>
        <v/>
      </c>
      <c r="N29" s="31" t="str">
        <f t="shared" si="1"/>
        <v/>
      </c>
      <c r="O29" s="77" t="str">
        <f t="shared" si="2"/>
        <v/>
      </c>
      <c r="P29" s="81"/>
      <c r="Q29" s="79" t="str">
        <f t="shared" si="4"/>
        <v/>
      </c>
      <c r="R29" s="83" t="str">
        <f t="shared" si="5"/>
        <v/>
      </c>
      <c r="S29" s="93"/>
      <c r="T29" s="45"/>
      <c r="U29" s="191" t="s">
        <v>104</v>
      </c>
      <c r="V29" s="191"/>
      <c r="W29" s="191"/>
      <c r="X29" s="191"/>
      <c r="Y29" s="191"/>
      <c r="Z29" s="191"/>
      <c r="AA29" s="108"/>
      <c r="AB29" s="38" t="str">
        <f t="shared" si="9"/>
        <v/>
      </c>
      <c r="AC29" s="38" t="str">
        <f t="shared" si="10"/>
        <v/>
      </c>
      <c r="AD29" s="38" t="str">
        <f t="shared" si="11"/>
        <v/>
      </c>
      <c r="AE29" s="39" t="str">
        <f t="shared" si="16"/>
        <v/>
      </c>
      <c r="AF29" s="38" t="str">
        <f t="shared" si="15"/>
        <v/>
      </c>
      <c r="AG29" s="38"/>
      <c r="AH29" s="34"/>
      <c r="AI29" s="34"/>
    </row>
    <row r="30" spans="1:35" x14ac:dyDescent="0.55000000000000004">
      <c r="A30" s="34"/>
      <c r="B30" s="8">
        <v>16</v>
      </c>
      <c r="C30" s="2" t="s">
        <v>13</v>
      </c>
      <c r="D30" s="3">
        <v>3</v>
      </c>
      <c r="E30" s="3">
        <v>50</v>
      </c>
      <c r="F30" s="2">
        <f t="shared" si="12"/>
        <v>150</v>
      </c>
      <c r="G30" s="53" t="s">
        <v>55</v>
      </c>
      <c r="H30" s="59"/>
      <c r="I30" s="56">
        <v>3</v>
      </c>
      <c r="J30" s="10">
        <f t="shared" si="13"/>
        <v>0</v>
      </c>
      <c r="K30" s="34"/>
      <c r="L30" s="30" t="str">
        <f t="shared" si="3"/>
        <v/>
      </c>
      <c r="M30" s="31" t="str">
        <f t="shared" si="0"/>
        <v/>
      </c>
      <c r="N30" s="31" t="str">
        <f t="shared" si="1"/>
        <v/>
      </c>
      <c r="O30" s="77" t="str">
        <f t="shared" si="2"/>
        <v/>
      </c>
      <c r="P30" s="81"/>
      <c r="Q30" s="79" t="str">
        <f t="shared" si="4"/>
        <v/>
      </c>
      <c r="R30" s="83" t="str">
        <f t="shared" si="5"/>
        <v/>
      </c>
      <c r="S30" s="93"/>
      <c r="T30" s="45"/>
      <c r="U30" s="192" t="s">
        <v>102</v>
      </c>
      <c r="V30" s="192"/>
      <c r="W30" s="192"/>
      <c r="X30" s="192"/>
      <c r="Y30" s="192"/>
      <c r="Z30" s="192"/>
      <c r="AA30" s="108"/>
      <c r="AB30" s="38" t="str">
        <f t="shared" si="9"/>
        <v/>
      </c>
      <c r="AC30" s="38" t="str">
        <f t="shared" si="10"/>
        <v/>
      </c>
      <c r="AD30" s="38" t="str">
        <f t="shared" si="11"/>
        <v/>
      </c>
      <c r="AE30" s="39" t="str">
        <f t="shared" si="16"/>
        <v/>
      </c>
      <c r="AF30" s="38" t="str">
        <f t="shared" si="15"/>
        <v/>
      </c>
      <c r="AG30" s="38"/>
      <c r="AH30" s="34"/>
      <c r="AI30" s="34"/>
    </row>
    <row r="31" spans="1:35" x14ac:dyDescent="0.55000000000000004">
      <c r="A31" s="34"/>
      <c r="B31" s="8">
        <v>17</v>
      </c>
      <c r="C31" s="2" t="s">
        <v>14</v>
      </c>
      <c r="D31" s="3">
        <v>10</v>
      </c>
      <c r="E31" s="3">
        <v>10</v>
      </c>
      <c r="F31" s="2">
        <f t="shared" si="12"/>
        <v>100</v>
      </c>
      <c r="G31" s="53" t="s">
        <v>55</v>
      </c>
      <c r="H31" s="59"/>
      <c r="I31" s="56">
        <v>10</v>
      </c>
      <c r="J31" s="10">
        <f t="shared" si="13"/>
        <v>0</v>
      </c>
      <c r="K31" s="34"/>
      <c r="L31" s="30" t="str">
        <f t="shared" si="3"/>
        <v/>
      </c>
      <c r="M31" s="31" t="str">
        <f t="shared" si="0"/>
        <v/>
      </c>
      <c r="N31" s="31" t="str">
        <f t="shared" si="1"/>
        <v/>
      </c>
      <c r="O31" s="77" t="str">
        <f t="shared" si="2"/>
        <v/>
      </c>
      <c r="P31" s="81"/>
      <c r="Q31" s="79" t="str">
        <f t="shared" si="4"/>
        <v/>
      </c>
      <c r="R31" s="83" t="str">
        <f t="shared" si="5"/>
        <v/>
      </c>
      <c r="S31" s="93"/>
      <c r="T31" s="45"/>
      <c r="U31" s="193" t="s">
        <v>103</v>
      </c>
      <c r="V31" s="193"/>
      <c r="W31" s="193"/>
      <c r="X31" s="193"/>
      <c r="Y31" s="193"/>
      <c r="Z31" s="193"/>
      <c r="AA31" s="107"/>
      <c r="AB31" s="38" t="str">
        <f t="shared" si="9"/>
        <v/>
      </c>
      <c r="AC31" s="38" t="str">
        <f t="shared" si="10"/>
        <v/>
      </c>
      <c r="AD31" s="38" t="str">
        <f t="shared" si="11"/>
        <v/>
      </c>
      <c r="AE31" s="39" t="str">
        <f t="shared" si="16"/>
        <v/>
      </c>
      <c r="AF31" s="38" t="str">
        <f t="shared" si="15"/>
        <v/>
      </c>
      <c r="AG31" s="38"/>
      <c r="AH31" s="34"/>
      <c r="AI31" s="34"/>
    </row>
    <row r="32" spans="1:35" x14ac:dyDescent="0.55000000000000004">
      <c r="A32" s="34"/>
      <c r="B32" s="8">
        <v>18</v>
      </c>
      <c r="C32" s="2" t="s">
        <v>15</v>
      </c>
      <c r="D32" s="3">
        <v>10</v>
      </c>
      <c r="E32" s="3">
        <v>20</v>
      </c>
      <c r="F32" s="2">
        <f t="shared" si="12"/>
        <v>200</v>
      </c>
      <c r="G32" s="53" t="s">
        <v>55</v>
      </c>
      <c r="H32" s="59"/>
      <c r="I32" s="56">
        <v>10</v>
      </c>
      <c r="J32" s="10">
        <f t="shared" si="13"/>
        <v>0</v>
      </c>
      <c r="K32" s="34"/>
      <c r="L32" s="30" t="str">
        <f t="shared" si="3"/>
        <v/>
      </c>
      <c r="M32" s="31" t="str">
        <f t="shared" si="0"/>
        <v/>
      </c>
      <c r="N32" s="31" t="str">
        <f t="shared" si="1"/>
        <v/>
      </c>
      <c r="O32" s="77" t="str">
        <f t="shared" si="2"/>
        <v/>
      </c>
      <c r="P32" s="81"/>
      <c r="Q32" s="79" t="str">
        <f t="shared" si="4"/>
        <v/>
      </c>
      <c r="R32" s="83" t="str">
        <f t="shared" si="5"/>
        <v/>
      </c>
      <c r="S32" s="93"/>
      <c r="T32" s="45"/>
      <c r="U32" s="164"/>
      <c r="V32" s="164"/>
      <c r="W32" s="164"/>
      <c r="X32" s="164"/>
      <c r="Y32" s="164"/>
      <c r="Z32" s="164"/>
      <c r="AA32" s="107"/>
      <c r="AB32" s="38" t="str">
        <f t="shared" si="9"/>
        <v/>
      </c>
      <c r="AC32" s="38" t="str">
        <f t="shared" si="10"/>
        <v/>
      </c>
      <c r="AD32" s="38" t="str">
        <f t="shared" si="11"/>
        <v/>
      </c>
      <c r="AE32" s="39" t="str">
        <f t="shared" si="16"/>
        <v/>
      </c>
      <c r="AF32" s="38" t="str">
        <f t="shared" si="15"/>
        <v/>
      </c>
      <c r="AG32" s="38"/>
      <c r="AH32" s="34"/>
      <c r="AI32" s="34"/>
    </row>
    <row r="33" spans="1:35" x14ac:dyDescent="0.55000000000000004">
      <c r="A33" s="34"/>
      <c r="B33" s="8">
        <v>19</v>
      </c>
      <c r="C33" s="2" t="s">
        <v>16</v>
      </c>
      <c r="D33" s="3">
        <v>3</v>
      </c>
      <c r="E33" s="3">
        <v>200</v>
      </c>
      <c r="F33" s="2">
        <f t="shared" si="12"/>
        <v>600</v>
      </c>
      <c r="G33" s="53" t="s">
        <v>55</v>
      </c>
      <c r="H33" s="59"/>
      <c r="I33" s="56">
        <v>3</v>
      </c>
      <c r="J33" s="10">
        <f t="shared" si="13"/>
        <v>0</v>
      </c>
      <c r="K33" s="34"/>
      <c r="L33" s="30" t="str">
        <f t="shared" si="3"/>
        <v/>
      </c>
      <c r="M33" s="31" t="str">
        <f t="shared" si="0"/>
        <v/>
      </c>
      <c r="N33" s="31" t="str">
        <f t="shared" si="1"/>
        <v/>
      </c>
      <c r="O33" s="77" t="str">
        <f t="shared" si="2"/>
        <v/>
      </c>
      <c r="P33" s="81"/>
      <c r="Q33" s="79" t="str">
        <f t="shared" si="4"/>
        <v/>
      </c>
      <c r="R33" s="83" t="str">
        <f t="shared" si="5"/>
        <v/>
      </c>
      <c r="S33" s="93"/>
      <c r="T33" s="45"/>
      <c r="U33" s="164"/>
      <c r="V33" s="164"/>
      <c r="W33" s="164"/>
      <c r="X33" s="164"/>
      <c r="Y33" s="164"/>
      <c r="Z33" s="164"/>
      <c r="AA33" s="107"/>
      <c r="AB33" s="38" t="str">
        <f t="shared" si="9"/>
        <v/>
      </c>
      <c r="AC33" s="38" t="str">
        <f t="shared" si="10"/>
        <v/>
      </c>
      <c r="AD33" s="38" t="str">
        <f t="shared" si="11"/>
        <v/>
      </c>
      <c r="AE33" s="39" t="str">
        <f t="shared" si="16"/>
        <v/>
      </c>
      <c r="AF33" s="38" t="str">
        <f t="shared" si="15"/>
        <v/>
      </c>
      <c r="AG33" s="38"/>
      <c r="AH33" s="34"/>
      <c r="AI33" s="34"/>
    </row>
    <row r="34" spans="1:35" ht="18" thickBot="1" x14ac:dyDescent="0.6">
      <c r="A34" s="34"/>
      <c r="B34" s="8">
        <v>20</v>
      </c>
      <c r="C34" s="2" t="s">
        <v>17</v>
      </c>
      <c r="D34" s="3">
        <v>5</v>
      </c>
      <c r="E34" s="3">
        <v>20</v>
      </c>
      <c r="F34" s="2">
        <f t="shared" si="12"/>
        <v>100</v>
      </c>
      <c r="G34" s="53" t="s">
        <v>55</v>
      </c>
      <c r="H34" s="59"/>
      <c r="I34" s="56">
        <v>5</v>
      </c>
      <c r="J34" s="10">
        <f t="shared" si="13"/>
        <v>0</v>
      </c>
      <c r="K34" s="34"/>
      <c r="L34" s="30" t="str">
        <f t="shared" si="3"/>
        <v/>
      </c>
      <c r="M34" s="31" t="str">
        <f t="shared" si="0"/>
        <v/>
      </c>
      <c r="N34" s="31" t="str">
        <f t="shared" si="1"/>
        <v/>
      </c>
      <c r="O34" s="77" t="str">
        <f t="shared" si="2"/>
        <v/>
      </c>
      <c r="P34" s="81"/>
      <c r="Q34" s="79" t="str">
        <f t="shared" si="4"/>
        <v/>
      </c>
      <c r="R34" s="83" t="str">
        <f t="shared" si="5"/>
        <v/>
      </c>
      <c r="S34" s="93"/>
      <c r="T34" s="45"/>
      <c r="U34" s="165"/>
      <c r="V34" s="165"/>
      <c r="W34" s="165"/>
      <c r="X34" s="165"/>
      <c r="Y34" s="165"/>
      <c r="Z34" s="165"/>
      <c r="AA34" s="107"/>
      <c r="AB34" s="38" t="str">
        <f t="shared" si="9"/>
        <v/>
      </c>
      <c r="AC34" s="38" t="str">
        <f t="shared" si="10"/>
        <v/>
      </c>
      <c r="AD34" s="38" t="str">
        <f t="shared" si="11"/>
        <v/>
      </c>
      <c r="AE34" s="39" t="str">
        <f t="shared" si="16"/>
        <v/>
      </c>
      <c r="AF34" s="38" t="str">
        <f t="shared" si="15"/>
        <v/>
      </c>
      <c r="AG34" s="38"/>
      <c r="AH34" s="34"/>
      <c r="AI34" s="34"/>
    </row>
    <row r="35" spans="1:35" ht="18.45" thickTop="1" thickBot="1" x14ac:dyDescent="0.6">
      <c r="A35" s="34"/>
      <c r="B35" s="11">
        <v>21</v>
      </c>
      <c r="C35" s="12" t="s">
        <v>18</v>
      </c>
      <c r="D35" s="13">
        <v>3</v>
      </c>
      <c r="E35" s="13">
        <v>500</v>
      </c>
      <c r="F35" s="12">
        <f t="shared" si="12"/>
        <v>1500</v>
      </c>
      <c r="G35" s="54" t="s">
        <v>56</v>
      </c>
      <c r="H35" s="60"/>
      <c r="I35" s="57">
        <v>3</v>
      </c>
      <c r="J35" s="14">
        <f t="shared" si="13"/>
        <v>0</v>
      </c>
      <c r="K35" s="34"/>
      <c r="L35" s="30" t="str">
        <f t="shared" si="3"/>
        <v/>
      </c>
      <c r="M35" s="31" t="str">
        <f t="shared" si="0"/>
        <v/>
      </c>
      <c r="N35" s="31" t="str">
        <f t="shared" si="1"/>
        <v/>
      </c>
      <c r="O35" s="77" t="str">
        <f t="shared" si="2"/>
        <v/>
      </c>
      <c r="P35" s="81"/>
      <c r="Q35" s="79" t="str">
        <f t="shared" si="4"/>
        <v/>
      </c>
      <c r="R35" s="83" t="str">
        <f t="shared" si="5"/>
        <v/>
      </c>
      <c r="S35" s="93"/>
      <c r="T35" s="45"/>
      <c r="U35" s="188" t="s">
        <v>100</v>
      </c>
      <c r="V35" s="189"/>
      <c r="W35" s="189"/>
      <c r="X35" s="189"/>
      <c r="Y35" s="189"/>
      <c r="Z35" s="190"/>
      <c r="AA35" s="45"/>
      <c r="AB35" s="38" t="str">
        <f t="shared" si="9"/>
        <v/>
      </c>
      <c r="AC35" s="38" t="str">
        <f t="shared" si="10"/>
        <v/>
      </c>
      <c r="AD35" s="38" t="str">
        <f t="shared" si="11"/>
        <v/>
      </c>
      <c r="AE35" s="39" t="str">
        <f t="shared" si="16"/>
        <v/>
      </c>
      <c r="AF35" s="38" t="str">
        <f t="shared" si="15"/>
        <v/>
      </c>
      <c r="AG35" s="38"/>
      <c r="AH35" s="34"/>
      <c r="AI35" s="34"/>
    </row>
    <row r="36" spans="1:35" x14ac:dyDescent="0.55000000000000004">
      <c r="A36" s="34"/>
      <c r="B36" s="40"/>
      <c r="C36" s="40"/>
      <c r="D36" s="41"/>
      <c r="E36" s="41"/>
      <c r="F36" s="40"/>
      <c r="G36" s="40"/>
      <c r="H36" s="40"/>
      <c r="I36" s="41"/>
      <c r="J36" s="42"/>
      <c r="K36" s="34"/>
      <c r="L36" s="30" t="str">
        <f t="shared" si="3"/>
        <v/>
      </c>
      <c r="M36" s="31" t="str">
        <f t="shared" si="0"/>
        <v/>
      </c>
      <c r="N36" s="31" t="str">
        <f t="shared" si="1"/>
        <v/>
      </c>
      <c r="O36" s="77" t="str">
        <f t="shared" si="2"/>
        <v/>
      </c>
      <c r="P36" s="81"/>
      <c r="Q36" s="79" t="str">
        <f t="shared" si="4"/>
        <v/>
      </c>
      <c r="R36" s="83" t="str">
        <f t="shared" si="5"/>
        <v/>
      </c>
      <c r="S36" s="93"/>
      <c r="T36" s="45"/>
      <c r="U36" s="181"/>
      <c r="V36" s="182"/>
      <c r="W36" s="182"/>
      <c r="X36" s="182"/>
      <c r="Y36" s="182"/>
      <c r="Z36" s="183"/>
      <c r="AA36" s="45"/>
      <c r="AB36" s="38" t="str">
        <f t="shared" si="9"/>
        <v/>
      </c>
      <c r="AC36" s="38" t="str">
        <f t="shared" si="10"/>
        <v/>
      </c>
      <c r="AD36" s="38" t="str">
        <f t="shared" si="11"/>
        <v/>
      </c>
      <c r="AE36" s="39" t="str">
        <f t="shared" si="16"/>
        <v/>
      </c>
      <c r="AF36" s="38" t="str">
        <f t="shared" si="15"/>
        <v/>
      </c>
      <c r="AG36" s="38"/>
      <c r="AH36" s="34"/>
      <c r="AI36" s="34"/>
    </row>
    <row r="37" spans="1:35" ht="18" thickBot="1" x14ac:dyDescent="0.6">
      <c r="A37" s="34"/>
      <c r="B37" s="40"/>
      <c r="C37" s="40"/>
      <c r="D37" s="41"/>
      <c r="E37" s="41"/>
      <c r="F37" s="40"/>
      <c r="G37" s="40"/>
      <c r="H37" s="40"/>
      <c r="I37" s="41"/>
      <c r="J37" s="42"/>
      <c r="K37" s="34"/>
      <c r="L37" s="30" t="str">
        <f t="shared" si="3"/>
        <v/>
      </c>
      <c r="M37" s="31" t="str">
        <f t="shared" ref="M37:M68" si="17">IFERROR(VLOOKUP(ROW(A33),$AB$15:$AE$77,3,FALSE),"")</f>
        <v/>
      </c>
      <c r="N37" s="31" t="str">
        <f t="shared" ref="N37:N68" si="18">IFERROR(VLOOKUP(ROW(A33),$AB$15:$AE$77,2,FALSE),"")</f>
        <v/>
      </c>
      <c r="O37" s="77" t="str">
        <f t="shared" ref="O37:O68" si="19">IFERROR(VLOOKUP(ROW(A33),$AB$15:$AE$77,4,FALSE),"")</f>
        <v/>
      </c>
      <c r="P37" s="81"/>
      <c r="Q37" s="79" t="str">
        <f t="shared" si="4"/>
        <v/>
      </c>
      <c r="R37" s="83" t="str">
        <f t="shared" si="5"/>
        <v/>
      </c>
      <c r="S37" s="93"/>
      <c r="T37" s="45"/>
      <c r="U37" s="184"/>
      <c r="V37" s="185"/>
      <c r="W37" s="185"/>
      <c r="X37" s="185"/>
      <c r="Y37" s="185"/>
      <c r="Z37" s="186"/>
      <c r="AA37" s="45"/>
      <c r="AB37" s="38" t="str">
        <f t="shared" si="9"/>
        <v/>
      </c>
      <c r="AC37" s="38" t="str">
        <f t="shared" si="10"/>
        <v/>
      </c>
      <c r="AD37" s="38" t="str">
        <f t="shared" si="11"/>
        <v/>
      </c>
      <c r="AE37" s="39" t="str">
        <f t="shared" si="16"/>
        <v/>
      </c>
      <c r="AF37" s="38" t="str">
        <f t="shared" si="15"/>
        <v/>
      </c>
      <c r="AG37" s="38"/>
      <c r="AH37" s="34"/>
      <c r="AI37" s="34"/>
    </row>
    <row r="38" spans="1:35" ht="26.4" customHeight="1" thickTop="1" thickBot="1" x14ac:dyDescent="0.6">
      <c r="A38" s="34"/>
      <c r="B38" s="120" t="s">
        <v>68</v>
      </c>
      <c r="C38" s="121"/>
      <c r="D38" s="121"/>
      <c r="E38" s="121"/>
      <c r="F38" s="121"/>
      <c r="G38" s="121"/>
      <c r="H38" s="122"/>
      <c r="I38" s="121"/>
      <c r="J38" s="123"/>
      <c r="K38" s="34"/>
      <c r="L38" s="30" t="str">
        <f t="shared" si="3"/>
        <v/>
      </c>
      <c r="M38" s="31" t="str">
        <f t="shared" si="17"/>
        <v/>
      </c>
      <c r="N38" s="31" t="str">
        <f t="shared" si="18"/>
        <v/>
      </c>
      <c r="O38" s="77" t="str">
        <f t="shared" si="19"/>
        <v/>
      </c>
      <c r="P38" s="81"/>
      <c r="Q38" s="79" t="str">
        <f t="shared" si="4"/>
        <v/>
      </c>
      <c r="R38" s="83" t="str">
        <f t="shared" si="5"/>
        <v/>
      </c>
      <c r="S38" s="93"/>
      <c r="T38" s="45"/>
      <c r="U38" s="181"/>
      <c r="V38" s="182"/>
      <c r="W38" s="182"/>
      <c r="X38" s="182"/>
      <c r="Y38" s="182"/>
      <c r="Z38" s="183"/>
      <c r="AA38" s="45"/>
      <c r="AB38" s="38" t="str">
        <f t="shared" si="9"/>
        <v/>
      </c>
      <c r="AC38" s="38" t="str">
        <f t="shared" si="10"/>
        <v/>
      </c>
      <c r="AD38" s="38" t="str">
        <f t="shared" si="11"/>
        <v/>
      </c>
      <c r="AE38" s="39" t="str">
        <f t="shared" si="16"/>
        <v/>
      </c>
      <c r="AF38" s="38" t="str">
        <f t="shared" si="15"/>
        <v/>
      </c>
      <c r="AG38" s="38"/>
      <c r="AH38" s="34"/>
      <c r="AI38" s="34"/>
    </row>
    <row r="39" spans="1:35" x14ac:dyDescent="0.55000000000000004">
      <c r="A39" s="34"/>
      <c r="B39" s="15" t="s">
        <v>66</v>
      </c>
      <c r="C39" s="4" t="s">
        <v>59</v>
      </c>
      <c r="D39" s="4" t="s">
        <v>53</v>
      </c>
      <c r="E39" s="4" t="s">
        <v>60</v>
      </c>
      <c r="F39" s="4" t="s">
        <v>58</v>
      </c>
      <c r="G39" s="61" t="s">
        <v>54</v>
      </c>
      <c r="H39" s="66" t="s">
        <v>61</v>
      </c>
      <c r="I39" s="63" t="s">
        <v>62</v>
      </c>
      <c r="J39" s="16" t="s">
        <v>64</v>
      </c>
      <c r="K39" s="34"/>
      <c r="L39" s="30" t="str">
        <f t="shared" si="3"/>
        <v/>
      </c>
      <c r="M39" s="31" t="str">
        <f t="shared" si="17"/>
        <v/>
      </c>
      <c r="N39" s="31" t="str">
        <f t="shared" si="18"/>
        <v/>
      </c>
      <c r="O39" s="77" t="str">
        <f t="shared" si="19"/>
        <v/>
      </c>
      <c r="P39" s="81"/>
      <c r="Q39" s="79" t="str">
        <f t="shared" si="4"/>
        <v/>
      </c>
      <c r="R39" s="83" t="str">
        <f t="shared" si="5"/>
        <v/>
      </c>
      <c r="S39" s="93"/>
      <c r="T39" s="45"/>
      <c r="U39" s="181"/>
      <c r="V39" s="182"/>
      <c r="W39" s="182"/>
      <c r="X39" s="182"/>
      <c r="Y39" s="182"/>
      <c r="Z39" s="183"/>
      <c r="AA39" s="45"/>
      <c r="AB39" s="38"/>
      <c r="AC39" s="38"/>
      <c r="AD39" s="38"/>
      <c r="AE39" s="39"/>
      <c r="AF39" s="38"/>
      <c r="AG39" s="38"/>
      <c r="AH39" s="34"/>
      <c r="AI39" s="34"/>
    </row>
    <row r="40" spans="1:35" x14ac:dyDescent="0.55000000000000004">
      <c r="A40" s="34"/>
      <c r="B40" s="15">
        <v>1</v>
      </c>
      <c r="C40" s="4" t="s">
        <v>36</v>
      </c>
      <c r="D40" s="5">
        <v>50</v>
      </c>
      <c r="E40" s="5">
        <v>100</v>
      </c>
      <c r="F40" s="4">
        <f>D40*E40</f>
        <v>5000</v>
      </c>
      <c r="G40" s="61" t="s">
        <v>55</v>
      </c>
      <c r="H40" s="67"/>
      <c r="I40" s="64">
        <v>50</v>
      </c>
      <c r="J40" s="17">
        <f>H40*E40</f>
        <v>0</v>
      </c>
      <c r="K40" s="34"/>
      <c r="L40" s="30" t="str">
        <f t="shared" si="3"/>
        <v/>
      </c>
      <c r="M40" s="31" t="str">
        <f t="shared" si="17"/>
        <v/>
      </c>
      <c r="N40" s="31" t="str">
        <f t="shared" si="18"/>
        <v/>
      </c>
      <c r="O40" s="77" t="str">
        <f t="shared" si="19"/>
        <v/>
      </c>
      <c r="P40" s="81"/>
      <c r="Q40" s="79" t="str">
        <f t="shared" si="4"/>
        <v/>
      </c>
      <c r="R40" s="83" t="str">
        <f t="shared" si="5"/>
        <v/>
      </c>
      <c r="S40" s="93"/>
      <c r="T40" s="45"/>
      <c r="U40" s="181"/>
      <c r="V40" s="182"/>
      <c r="W40" s="182"/>
      <c r="X40" s="182"/>
      <c r="Y40" s="182"/>
      <c r="Z40" s="183"/>
      <c r="AA40" s="45"/>
      <c r="AB40" s="38" t="str">
        <f t="shared" ref="AB40:AB59" si="20">IF(H40="","",RANK(AE40,$AE$15:$AE$77))</f>
        <v/>
      </c>
      <c r="AC40" s="38" t="str">
        <f t="shared" ref="AC40:AC59" si="21">IF(H40="","",H40)</f>
        <v/>
      </c>
      <c r="AD40" s="38" t="str">
        <f t="shared" ref="AD40:AD59" si="22">IF(H40="","",C40)</f>
        <v/>
      </c>
      <c r="AE40" s="39" t="str">
        <f t="shared" ref="AE40:AE59" si="23">IF(H40="","",J40-ROW(A26)/10000)</f>
        <v/>
      </c>
      <c r="AF40" s="38" t="str">
        <f t="shared" si="15"/>
        <v/>
      </c>
      <c r="AG40" s="38"/>
      <c r="AH40" s="34"/>
      <c r="AI40" s="34"/>
    </row>
    <row r="41" spans="1:35" x14ac:dyDescent="0.55000000000000004">
      <c r="A41" s="34"/>
      <c r="B41" s="15">
        <v>2</v>
      </c>
      <c r="C41" s="4" t="s">
        <v>37</v>
      </c>
      <c r="D41" s="5">
        <v>5</v>
      </c>
      <c r="E41" s="5">
        <v>300</v>
      </c>
      <c r="F41" s="4">
        <f t="shared" ref="F41:F56" si="24">D41*E41</f>
        <v>1500</v>
      </c>
      <c r="G41" s="61" t="s">
        <v>56</v>
      </c>
      <c r="H41" s="67"/>
      <c r="I41" s="64">
        <v>5</v>
      </c>
      <c r="J41" s="17">
        <f t="shared" ref="J41:J56" si="25">H41*E41</f>
        <v>0</v>
      </c>
      <c r="K41" s="34"/>
      <c r="L41" s="30" t="str">
        <f t="shared" si="3"/>
        <v/>
      </c>
      <c r="M41" s="31" t="str">
        <f t="shared" si="17"/>
        <v/>
      </c>
      <c r="N41" s="31" t="str">
        <f t="shared" si="18"/>
        <v/>
      </c>
      <c r="O41" s="77" t="str">
        <f t="shared" si="19"/>
        <v/>
      </c>
      <c r="P41" s="81"/>
      <c r="Q41" s="79" t="str">
        <f t="shared" si="4"/>
        <v/>
      </c>
      <c r="R41" s="83" t="str">
        <f t="shared" si="5"/>
        <v/>
      </c>
      <c r="S41" s="93"/>
      <c r="T41" s="45"/>
      <c r="U41" s="181"/>
      <c r="V41" s="182"/>
      <c r="W41" s="182"/>
      <c r="X41" s="182"/>
      <c r="Y41" s="182"/>
      <c r="Z41" s="183"/>
      <c r="AA41" s="45"/>
      <c r="AB41" s="38" t="str">
        <f t="shared" si="20"/>
        <v/>
      </c>
      <c r="AC41" s="38" t="str">
        <f t="shared" si="21"/>
        <v/>
      </c>
      <c r="AD41" s="38" t="str">
        <f t="shared" si="22"/>
        <v/>
      </c>
      <c r="AE41" s="39" t="str">
        <f t="shared" si="23"/>
        <v/>
      </c>
      <c r="AF41" s="38" t="str">
        <f t="shared" si="15"/>
        <v/>
      </c>
      <c r="AG41" s="38"/>
      <c r="AH41" s="34"/>
      <c r="AI41" s="34"/>
    </row>
    <row r="42" spans="1:35" x14ac:dyDescent="0.55000000000000004">
      <c r="A42" s="34"/>
      <c r="B42" s="15">
        <v>3</v>
      </c>
      <c r="C42" s="4" t="s">
        <v>38</v>
      </c>
      <c r="D42" s="5">
        <v>5</v>
      </c>
      <c r="E42" s="5">
        <v>300</v>
      </c>
      <c r="F42" s="4">
        <f t="shared" si="24"/>
        <v>1500</v>
      </c>
      <c r="G42" s="61" t="s">
        <v>56</v>
      </c>
      <c r="H42" s="67"/>
      <c r="I42" s="64">
        <v>5</v>
      </c>
      <c r="J42" s="17">
        <f t="shared" si="25"/>
        <v>0</v>
      </c>
      <c r="K42" s="34"/>
      <c r="L42" s="30" t="str">
        <f t="shared" si="3"/>
        <v/>
      </c>
      <c r="M42" s="31" t="str">
        <f t="shared" si="17"/>
        <v/>
      </c>
      <c r="N42" s="31" t="str">
        <f t="shared" si="18"/>
        <v/>
      </c>
      <c r="O42" s="77" t="str">
        <f t="shared" si="19"/>
        <v/>
      </c>
      <c r="P42" s="81"/>
      <c r="Q42" s="79" t="str">
        <f t="shared" si="4"/>
        <v/>
      </c>
      <c r="R42" s="83" t="str">
        <f t="shared" si="5"/>
        <v/>
      </c>
      <c r="S42" s="93"/>
      <c r="T42" s="45"/>
      <c r="U42" s="181"/>
      <c r="V42" s="182"/>
      <c r="W42" s="182"/>
      <c r="X42" s="182"/>
      <c r="Y42" s="182"/>
      <c r="Z42" s="183"/>
      <c r="AA42" s="45"/>
      <c r="AB42" s="38" t="str">
        <f t="shared" si="20"/>
        <v/>
      </c>
      <c r="AC42" s="38" t="str">
        <f t="shared" si="21"/>
        <v/>
      </c>
      <c r="AD42" s="38" t="str">
        <f t="shared" si="22"/>
        <v/>
      </c>
      <c r="AE42" s="39" t="str">
        <f t="shared" si="23"/>
        <v/>
      </c>
      <c r="AF42" s="38" t="str">
        <f t="shared" si="15"/>
        <v/>
      </c>
      <c r="AG42" s="38"/>
      <c r="AH42" s="34"/>
      <c r="AI42" s="34"/>
    </row>
    <row r="43" spans="1:35" x14ac:dyDescent="0.55000000000000004">
      <c r="A43" s="34"/>
      <c r="B43" s="15">
        <v>4</v>
      </c>
      <c r="C43" s="4" t="s">
        <v>39</v>
      </c>
      <c r="D43" s="5">
        <v>20</v>
      </c>
      <c r="E43" s="5">
        <v>60</v>
      </c>
      <c r="F43" s="4">
        <f t="shared" si="24"/>
        <v>1200</v>
      </c>
      <c r="G43" s="61" t="s">
        <v>56</v>
      </c>
      <c r="H43" s="67"/>
      <c r="I43" s="64">
        <v>20</v>
      </c>
      <c r="J43" s="17">
        <f t="shared" si="25"/>
        <v>0</v>
      </c>
      <c r="K43" s="34"/>
      <c r="L43" s="30" t="str">
        <f t="shared" si="3"/>
        <v/>
      </c>
      <c r="M43" s="31" t="str">
        <f t="shared" si="17"/>
        <v/>
      </c>
      <c r="N43" s="31" t="str">
        <f t="shared" si="18"/>
        <v/>
      </c>
      <c r="O43" s="77" t="str">
        <f t="shared" si="19"/>
        <v/>
      </c>
      <c r="P43" s="81"/>
      <c r="Q43" s="79" t="str">
        <f t="shared" si="4"/>
        <v/>
      </c>
      <c r="R43" s="83" t="str">
        <f t="shared" si="5"/>
        <v/>
      </c>
      <c r="S43" s="93"/>
      <c r="T43" s="45"/>
      <c r="U43" s="181"/>
      <c r="V43" s="182"/>
      <c r="W43" s="182"/>
      <c r="X43" s="182"/>
      <c r="Y43" s="182"/>
      <c r="Z43" s="183"/>
      <c r="AA43" s="45"/>
      <c r="AB43" s="38" t="str">
        <f t="shared" si="20"/>
        <v/>
      </c>
      <c r="AC43" s="38" t="str">
        <f t="shared" si="21"/>
        <v/>
      </c>
      <c r="AD43" s="38" t="str">
        <f t="shared" si="22"/>
        <v/>
      </c>
      <c r="AE43" s="39" t="str">
        <f t="shared" si="23"/>
        <v/>
      </c>
      <c r="AF43" s="38" t="str">
        <f t="shared" si="15"/>
        <v/>
      </c>
      <c r="AG43" s="38"/>
      <c r="AH43" s="34"/>
      <c r="AI43" s="34"/>
    </row>
    <row r="44" spans="1:35" x14ac:dyDescent="0.55000000000000004">
      <c r="A44" s="34"/>
      <c r="B44" s="15">
        <v>5</v>
      </c>
      <c r="C44" s="4" t="s">
        <v>40</v>
      </c>
      <c r="D44" s="5">
        <v>20</v>
      </c>
      <c r="E44" s="5">
        <v>50</v>
      </c>
      <c r="F44" s="4">
        <f t="shared" si="24"/>
        <v>1000</v>
      </c>
      <c r="G44" s="61" t="s">
        <v>56</v>
      </c>
      <c r="H44" s="67"/>
      <c r="I44" s="64">
        <v>20</v>
      </c>
      <c r="J44" s="17">
        <f t="shared" si="25"/>
        <v>0</v>
      </c>
      <c r="K44" s="34"/>
      <c r="L44" s="30" t="str">
        <f t="shared" si="3"/>
        <v/>
      </c>
      <c r="M44" s="31" t="str">
        <f t="shared" si="17"/>
        <v/>
      </c>
      <c r="N44" s="31" t="str">
        <f t="shared" si="18"/>
        <v/>
      </c>
      <c r="O44" s="77" t="str">
        <f t="shared" si="19"/>
        <v/>
      </c>
      <c r="P44" s="81"/>
      <c r="Q44" s="79" t="str">
        <f t="shared" si="4"/>
        <v/>
      </c>
      <c r="R44" s="83" t="str">
        <f t="shared" si="5"/>
        <v/>
      </c>
      <c r="S44" s="93"/>
      <c r="T44" s="45"/>
      <c r="U44" s="181"/>
      <c r="V44" s="182"/>
      <c r="W44" s="182"/>
      <c r="X44" s="182"/>
      <c r="Y44" s="182"/>
      <c r="Z44" s="183"/>
      <c r="AA44" s="45"/>
      <c r="AB44" s="38" t="str">
        <f t="shared" si="20"/>
        <v/>
      </c>
      <c r="AC44" s="38" t="str">
        <f t="shared" si="21"/>
        <v/>
      </c>
      <c r="AD44" s="38" t="str">
        <f t="shared" si="22"/>
        <v/>
      </c>
      <c r="AE44" s="39" t="str">
        <f t="shared" si="23"/>
        <v/>
      </c>
      <c r="AF44" s="38" t="str">
        <f t="shared" si="15"/>
        <v/>
      </c>
      <c r="AG44" s="38"/>
      <c r="AH44" s="34"/>
      <c r="AI44" s="34"/>
    </row>
    <row r="45" spans="1:35" x14ac:dyDescent="0.55000000000000004">
      <c r="A45" s="34"/>
      <c r="B45" s="15">
        <v>6</v>
      </c>
      <c r="C45" s="4" t="s">
        <v>41</v>
      </c>
      <c r="D45" s="5">
        <v>20</v>
      </c>
      <c r="E45" s="5">
        <v>20</v>
      </c>
      <c r="F45" s="4">
        <f t="shared" si="24"/>
        <v>400</v>
      </c>
      <c r="G45" s="61" t="s">
        <v>56</v>
      </c>
      <c r="H45" s="67"/>
      <c r="I45" s="64">
        <v>20</v>
      </c>
      <c r="J45" s="17">
        <f t="shared" si="25"/>
        <v>0</v>
      </c>
      <c r="K45" s="34"/>
      <c r="L45" s="30" t="str">
        <f t="shared" si="3"/>
        <v/>
      </c>
      <c r="M45" s="31" t="str">
        <f t="shared" si="17"/>
        <v/>
      </c>
      <c r="N45" s="31" t="str">
        <f t="shared" si="18"/>
        <v/>
      </c>
      <c r="O45" s="77" t="str">
        <f t="shared" si="19"/>
        <v/>
      </c>
      <c r="P45" s="81"/>
      <c r="Q45" s="79" t="str">
        <f t="shared" si="4"/>
        <v/>
      </c>
      <c r="R45" s="83" t="str">
        <f t="shared" si="5"/>
        <v/>
      </c>
      <c r="S45" s="93"/>
      <c r="T45" s="45"/>
      <c r="U45" s="181"/>
      <c r="V45" s="182"/>
      <c r="W45" s="182"/>
      <c r="X45" s="182"/>
      <c r="Y45" s="182"/>
      <c r="Z45" s="183"/>
      <c r="AA45" s="45"/>
      <c r="AB45" s="38" t="str">
        <f t="shared" si="20"/>
        <v/>
      </c>
      <c r="AC45" s="38" t="str">
        <f t="shared" si="21"/>
        <v/>
      </c>
      <c r="AD45" s="38" t="str">
        <f t="shared" si="22"/>
        <v/>
      </c>
      <c r="AE45" s="39" t="str">
        <f t="shared" si="23"/>
        <v/>
      </c>
      <c r="AF45" s="38" t="str">
        <f t="shared" si="15"/>
        <v/>
      </c>
      <c r="AG45" s="38"/>
      <c r="AH45" s="34"/>
      <c r="AI45" s="34"/>
    </row>
    <row r="46" spans="1:35" x14ac:dyDescent="0.55000000000000004">
      <c r="A46" s="34"/>
      <c r="B46" s="15">
        <v>7</v>
      </c>
      <c r="C46" s="4" t="s">
        <v>42</v>
      </c>
      <c r="D46" s="5">
        <v>20</v>
      </c>
      <c r="E46" s="5">
        <v>30</v>
      </c>
      <c r="F46" s="4">
        <f t="shared" si="24"/>
        <v>600</v>
      </c>
      <c r="G46" s="61" t="s">
        <v>56</v>
      </c>
      <c r="H46" s="67"/>
      <c r="I46" s="64">
        <v>20</v>
      </c>
      <c r="J46" s="17">
        <f t="shared" si="25"/>
        <v>0</v>
      </c>
      <c r="K46" s="34"/>
      <c r="L46" s="30" t="str">
        <f t="shared" si="3"/>
        <v/>
      </c>
      <c r="M46" s="31" t="str">
        <f t="shared" si="17"/>
        <v/>
      </c>
      <c r="N46" s="31" t="str">
        <f t="shared" si="18"/>
        <v/>
      </c>
      <c r="O46" s="77" t="str">
        <f t="shared" si="19"/>
        <v/>
      </c>
      <c r="P46" s="81"/>
      <c r="Q46" s="79" t="str">
        <f t="shared" si="4"/>
        <v/>
      </c>
      <c r="R46" s="83" t="str">
        <f t="shared" si="5"/>
        <v/>
      </c>
      <c r="S46" s="93"/>
      <c r="T46" s="45"/>
      <c r="U46" s="181"/>
      <c r="V46" s="182"/>
      <c r="W46" s="182"/>
      <c r="X46" s="182"/>
      <c r="Y46" s="182"/>
      <c r="Z46" s="183"/>
      <c r="AA46" s="45"/>
      <c r="AB46" s="38" t="str">
        <f t="shared" si="20"/>
        <v/>
      </c>
      <c r="AC46" s="38" t="str">
        <f t="shared" si="21"/>
        <v/>
      </c>
      <c r="AD46" s="38" t="str">
        <f t="shared" si="22"/>
        <v/>
      </c>
      <c r="AE46" s="39" t="str">
        <f t="shared" si="23"/>
        <v/>
      </c>
      <c r="AF46" s="38" t="str">
        <f t="shared" si="15"/>
        <v/>
      </c>
      <c r="AG46" s="38"/>
      <c r="AH46" s="34"/>
      <c r="AI46" s="34"/>
    </row>
    <row r="47" spans="1:35" x14ac:dyDescent="0.55000000000000004">
      <c r="A47" s="34"/>
      <c r="B47" s="15">
        <v>8</v>
      </c>
      <c r="C47" s="4" t="s">
        <v>43</v>
      </c>
      <c r="D47" s="5">
        <v>15</v>
      </c>
      <c r="E47" s="5">
        <v>100</v>
      </c>
      <c r="F47" s="4">
        <f t="shared" si="24"/>
        <v>1500</v>
      </c>
      <c r="G47" s="61" t="s">
        <v>56</v>
      </c>
      <c r="H47" s="67"/>
      <c r="I47" s="64">
        <v>15</v>
      </c>
      <c r="J47" s="17">
        <f t="shared" si="25"/>
        <v>0</v>
      </c>
      <c r="K47" s="34"/>
      <c r="L47" s="30" t="str">
        <f t="shared" si="3"/>
        <v/>
      </c>
      <c r="M47" s="31" t="str">
        <f t="shared" si="17"/>
        <v/>
      </c>
      <c r="N47" s="31" t="str">
        <f t="shared" si="18"/>
        <v/>
      </c>
      <c r="O47" s="77" t="str">
        <f t="shared" si="19"/>
        <v/>
      </c>
      <c r="P47" s="81"/>
      <c r="Q47" s="79" t="str">
        <f t="shared" si="4"/>
        <v/>
      </c>
      <c r="R47" s="83" t="str">
        <f t="shared" si="5"/>
        <v/>
      </c>
      <c r="S47" s="93"/>
      <c r="T47" s="45"/>
      <c r="U47" s="181"/>
      <c r="V47" s="182"/>
      <c r="W47" s="182"/>
      <c r="X47" s="182"/>
      <c r="Y47" s="182"/>
      <c r="Z47" s="183"/>
      <c r="AA47" s="45"/>
      <c r="AB47" s="38" t="str">
        <f t="shared" si="20"/>
        <v/>
      </c>
      <c r="AC47" s="38" t="str">
        <f t="shared" si="21"/>
        <v/>
      </c>
      <c r="AD47" s="38" t="str">
        <f t="shared" si="22"/>
        <v/>
      </c>
      <c r="AE47" s="39" t="str">
        <f t="shared" si="23"/>
        <v/>
      </c>
      <c r="AF47" s="38" t="str">
        <f t="shared" si="15"/>
        <v/>
      </c>
      <c r="AG47" s="38"/>
      <c r="AH47" s="34"/>
      <c r="AI47" s="34"/>
    </row>
    <row r="48" spans="1:35" x14ac:dyDescent="0.55000000000000004">
      <c r="A48" s="34"/>
      <c r="B48" s="15">
        <v>9</v>
      </c>
      <c r="C48" s="4" t="s">
        <v>44</v>
      </c>
      <c r="D48" s="5">
        <v>10</v>
      </c>
      <c r="E48" s="5">
        <v>150</v>
      </c>
      <c r="F48" s="4">
        <f t="shared" si="24"/>
        <v>1500</v>
      </c>
      <c r="G48" s="61" t="s">
        <v>56</v>
      </c>
      <c r="H48" s="67"/>
      <c r="I48" s="64">
        <v>10</v>
      </c>
      <c r="J48" s="17">
        <f t="shared" si="25"/>
        <v>0</v>
      </c>
      <c r="K48" s="34"/>
      <c r="L48" s="30" t="str">
        <f t="shared" si="3"/>
        <v/>
      </c>
      <c r="M48" s="31" t="str">
        <f t="shared" si="17"/>
        <v/>
      </c>
      <c r="N48" s="31" t="str">
        <f t="shared" si="18"/>
        <v/>
      </c>
      <c r="O48" s="77" t="str">
        <f t="shared" si="19"/>
        <v/>
      </c>
      <c r="P48" s="81"/>
      <c r="Q48" s="79" t="str">
        <f t="shared" si="4"/>
        <v/>
      </c>
      <c r="R48" s="83" t="str">
        <f t="shared" si="5"/>
        <v/>
      </c>
      <c r="S48" s="93"/>
      <c r="T48" s="45"/>
      <c r="U48" s="181"/>
      <c r="V48" s="182"/>
      <c r="W48" s="182"/>
      <c r="X48" s="182"/>
      <c r="Y48" s="182"/>
      <c r="Z48" s="183"/>
      <c r="AA48" s="45"/>
      <c r="AB48" s="38" t="str">
        <f t="shared" si="20"/>
        <v/>
      </c>
      <c r="AC48" s="38" t="str">
        <f t="shared" si="21"/>
        <v/>
      </c>
      <c r="AD48" s="38" t="str">
        <f t="shared" si="22"/>
        <v/>
      </c>
      <c r="AE48" s="39" t="str">
        <f t="shared" si="23"/>
        <v/>
      </c>
      <c r="AF48" s="38" t="str">
        <f t="shared" si="15"/>
        <v/>
      </c>
      <c r="AG48" s="38"/>
      <c r="AH48" s="34"/>
      <c r="AI48" s="34"/>
    </row>
    <row r="49" spans="1:35" x14ac:dyDescent="0.55000000000000004">
      <c r="A49" s="34"/>
      <c r="B49" s="15">
        <v>10</v>
      </c>
      <c r="C49" s="4" t="s">
        <v>45</v>
      </c>
      <c r="D49" s="5">
        <v>10</v>
      </c>
      <c r="E49" s="5">
        <v>100</v>
      </c>
      <c r="F49" s="4">
        <f t="shared" si="24"/>
        <v>1000</v>
      </c>
      <c r="G49" s="61" t="s">
        <v>56</v>
      </c>
      <c r="H49" s="67"/>
      <c r="I49" s="64">
        <v>10</v>
      </c>
      <c r="J49" s="17">
        <f t="shared" si="25"/>
        <v>0</v>
      </c>
      <c r="K49" s="34"/>
      <c r="L49" s="30" t="str">
        <f t="shared" si="3"/>
        <v/>
      </c>
      <c r="M49" s="31" t="str">
        <f t="shared" si="17"/>
        <v/>
      </c>
      <c r="N49" s="31" t="str">
        <f t="shared" si="18"/>
        <v/>
      </c>
      <c r="O49" s="77" t="str">
        <f t="shared" si="19"/>
        <v/>
      </c>
      <c r="P49" s="81"/>
      <c r="Q49" s="79" t="str">
        <f t="shared" si="4"/>
        <v/>
      </c>
      <c r="R49" s="83" t="str">
        <f t="shared" si="5"/>
        <v/>
      </c>
      <c r="S49" s="93"/>
      <c r="T49" s="45"/>
      <c r="U49" s="181"/>
      <c r="V49" s="182"/>
      <c r="W49" s="182"/>
      <c r="X49" s="182"/>
      <c r="Y49" s="182"/>
      <c r="Z49" s="183"/>
      <c r="AA49" s="45"/>
      <c r="AB49" s="38" t="str">
        <f t="shared" si="20"/>
        <v/>
      </c>
      <c r="AC49" s="38" t="str">
        <f t="shared" si="21"/>
        <v/>
      </c>
      <c r="AD49" s="38" t="str">
        <f t="shared" si="22"/>
        <v/>
      </c>
      <c r="AE49" s="39" t="str">
        <f t="shared" si="23"/>
        <v/>
      </c>
      <c r="AF49" s="38" t="str">
        <f t="shared" si="15"/>
        <v/>
      </c>
      <c r="AG49" s="38"/>
      <c r="AH49" s="34"/>
      <c r="AI49" s="34"/>
    </row>
    <row r="50" spans="1:35" x14ac:dyDescent="0.55000000000000004">
      <c r="A50" s="34"/>
      <c r="B50" s="15">
        <v>11</v>
      </c>
      <c r="C50" s="4" t="s">
        <v>46</v>
      </c>
      <c r="D50" s="5">
        <v>10</v>
      </c>
      <c r="E50" s="5">
        <v>700</v>
      </c>
      <c r="F50" s="4">
        <f t="shared" si="24"/>
        <v>7000</v>
      </c>
      <c r="G50" s="61" t="s">
        <v>56</v>
      </c>
      <c r="H50" s="67"/>
      <c r="I50" s="64">
        <v>10</v>
      </c>
      <c r="J50" s="17">
        <f t="shared" si="25"/>
        <v>0</v>
      </c>
      <c r="K50" s="34"/>
      <c r="L50" s="30" t="str">
        <f t="shared" si="3"/>
        <v/>
      </c>
      <c r="M50" s="31" t="str">
        <f t="shared" si="17"/>
        <v/>
      </c>
      <c r="N50" s="31" t="str">
        <f t="shared" si="18"/>
        <v/>
      </c>
      <c r="O50" s="77" t="str">
        <f t="shared" si="19"/>
        <v/>
      </c>
      <c r="P50" s="81"/>
      <c r="Q50" s="79" t="str">
        <f t="shared" si="4"/>
        <v/>
      </c>
      <c r="R50" s="83" t="str">
        <f t="shared" si="5"/>
        <v/>
      </c>
      <c r="S50" s="93"/>
      <c r="T50" s="45"/>
      <c r="U50" s="181"/>
      <c r="V50" s="182"/>
      <c r="W50" s="182"/>
      <c r="X50" s="182"/>
      <c r="Y50" s="182"/>
      <c r="Z50" s="183"/>
      <c r="AA50" s="45"/>
      <c r="AB50" s="38" t="str">
        <f t="shared" si="20"/>
        <v/>
      </c>
      <c r="AC50" s="38" t="str">
        <f t="shared" si="21"/>
        <v/>
      </c>
      <c r="AD50" s="38" t="str">
        <f t="shared" si="22"/>
        <v/>
      </c>
      <c r="AE50" s="39" t="str">
        <f t="shared" si="23"/>
        <v/>
      </c>
      <c r="AF50" s="38" t="str">
        <f t="shared" si="15"/>
        <v/>
      </c>
      <c r="AG50" s="38"/>
      <c r="AH50" s="34"/>
      <c r="AI50" s="34"/>
    </row>
    <row r="51" spans="1:35" x14ac:dyDescent="0.55000000000000004">
      <c r="A51" s="34"/>
      <c r="B51" s="15">
        <v>12</v>
      </c>
      <c r="C51" s="4" t="s">
        <v>47</v>
      </c>
      <c r="D51" s="5">
        <v>10</v>
      </c>
      <c r="E51" s="5">
        <v>700</v>
      </c>
      <c r="F51" s="4">
        <f t="shared" si="24"/>
        <v>7000</v>
      </c>
      <c r="G51" s="61" t="s">
        <v>56</v>
      </c>
      <c r="H51" s="67"/>
      <c r="I51" s="64">
        <v>10</v>
      </c>
      <c r="J51" s="17">
        <f t="shared" si="25"/>
        <v>0</v>
      </c>
      <c r="K51" s="34"/>
      <c r="L51" s="30" t="str">
        <f t="shared" si="3"/>
        <v/>
      </c>
      <c r="M51" s="31" t="str">
        <f t="shared" si="17"/>
        <v/>
      </c>
      <c r="N51" s="31" t="str">
        <f t="shared" si="18"/>
        <v/>
      </c>
      <c r="O51" s="77" t="str">
        <f t="shared" si="19"/>
        <v/>
      </c>
      <c r="P51" s="81"/>
      <c r="Q51" s="79" t="str">
        <f t="shared" si="4"/>
        <v/>
      </c>
      <c r="R51" s="83" t="str">
        <f t="shared" si="5"/>
        <v/>
      </c>
      <c r="S51" s="93"/>
      <c r="T51" s="45"/>
      <c r="U51" s="181"/>
      <c r="V51" s="182"/>
      <c r="W51" s="182"/>
      <c r="X51" s="182"/>
      <c r="Y51" s="182"/>
      <c r="Z51" s="183"/>
      <c r="AA51" s="45"/>
      <c r="AB51" s="38" t="str">
        <f t="shared" si="20"/>
        <v/>
      </c>
      <c r="AC51" s="38" t="str">
        <f t="shared" si="21"/>
        <v/>
      </c>
      <c r="AD51" s="38" t="str">
        <f t="shared" si="22"/>
        <v/>
      </c>
      <c r="AE51" s="39" t="str">
        <f t="shared" si="23"/>
        <v/>
      </c>
      <c r="AF51" s="38" t="str">
        <f t="shared" si="15"/>
        <v/>
      </c>
      <c r="AG51" s="38"/>
      <c r="AH51" s="34"/>
      <c r="AI51" s="34"/>
    </row>
    <row r="52" spans="1:35" x14ac:dyDescent="0.55000000000000004">
      <c r="A52" s="34"/>
      <c r="B52" s="15">
        <v>13</v>
      </c>
      <c r="C52" s="4" t="s">
        <v>48</v>
      </c>
      <c r="D52" s="5">
        <v>40</v>
      </c>
      <c r="E52" s="5">
        <v>200</v>
      </c>
      <c r="F52" s="4">
        <f t="shared" si="24"/>
        <v>8000</v>
      </c>
      <c r="G52" s="61" t="s">
        <v>56</v>
      </c>
      <c r="H52" s="67"/>
      <c r="I52" s="64">
        <v>40</v>
      </c>
      <c r="J52" s="17">
        <f t="shared" si="25"/>
        <v>0</v>
      </c>
      <c r="K52" s="34"/>
      <c r="L52" s="30" t="str">
        <f t="shared" si="3"/>
        <v/>
      </c>
      <c r="M52" s="31" t="str">
        <f t="shared" si="17"/>
        <v/>
      </c>
      <c r="N52" s="31" t="str">
        <f t="shared" si="18"/>
        <v/>
      </c>
      <c r="O52" s="77" t="str">
        <f t="shared" si="19"/>
        <v/>
      </c>
      <c r="P52" s="81"/>
      <c r="Q52" s="79" t="str">
        <f t="shared" si="4"/>
        <v/>
      </c>
      <c r="R52" s="83" t="str">
        <f t="shared" si="5"/>
        <v/>
      </c>
      <c r="S52" s="93"/>
      <c r="T52" s="45"/>
      <c r="U52" s="181"/>
      <c r="V52" s="182"/>
      <c r="W52" s="182"/>
      <c r="X52" s="182"/>
      <c r="Y52" s="182"/>
      <c r="Z52" s="183"/>
      <c r="AA52" s="45"/>
      <c r="AB52" s="38" t="str">
        <f t="shared" si="20"/>
        <v/>
      </c>
      <c r="AC52" s="38" t="str">
        <f t="shared" si="21"/>
        <v/>
      </c>
      <c r="AD52" s="38" t="str">
        <f t="shared" si="22"/>
        <v/>
      </c>
      <c r="AE52" s="39" t="str">
        <f t="shared" si="23"/>
        <v/>
      </c>
      <c r="AF52" s="38" t="str">
        <f t="shared" si="15"/>
        <v/>
      </c>
      <c r="AG52" s="38"/>
      <c r="AH52" s="34"/>
      <c r="AI52" s="34"/>
    </row>
    <row r="53" spans="1:35" x14ac:dyDescent="0.55000000000000004">
      <c r="A53" s="34"/>
      <c r="B53" s="15">
        <v>14</v>
      </c>
      <c r="C53" s="4" t="s">
        <v>49</v>
      </c>
      <c r="D53" s="5">
        <v>40</v>
      </c>
      <c r="E53" s="5">
        <v>70</v>
      </c>
      <c r="F53" s="4">
        <f t="shared" si="24"/>
        <v>2800</v>
      </c>
      <c r="G53" s="61" t="s">
        <v>56</v>
      </c>
      <c r="H53" s="67"/>
      <c r="I53" s="64">
        <v>40</v>
      </c>
      <c r="J53" s="17">
        <f t="shared" si="25"/>
        <v>0</v>
      </c>
      <c r="K53" s="34"/>
      <c r="L53" s="30" t="str">
        <f t="shared" si="3"/>
        <v/>
      </c>
      <c r="M53" s="31" t="str">
        <f t="shared" si="17"/>
        <v/>
      </c>
      <c r="N53" s="31" t="str">
        <f t="shared" si="18"/>
        <v/>
      </c>
      <c r="O53" s="77" t="str">
        <f t="shared" si="19"/>
        <v/>
      </c>
      <c r="P53" s="81"/>
      <c r="Q53" s="79" t="str">
        <f t="shared" si="4"/>
        <v/>
      </c>
      <c r="R53" s="83" t="str">
        <f t="shared" si="5"/>
        <v/>
      </c>
      <c r="S53" s="93"/>
      <c r="T53" s="45"/>
      <c r="U53" s="181"/>
      <c r="V53" s="182"/>
      <c r="W53" s="182"/>
      <c r="X53" s="182"/>
      <c r="Y53" s="182"/>
      <c r="Z53" s="183"/>
      <c r="AA53" s="45"/>
      <c r="AB53" s="38" t="str">
        <f t="shared" si="20"/>
        <v/>
      </c>
      <c r="AC53" s="38" t="str">
        <f t="shared" si="21"/>
        <v/>
      </c>
      <c r="AD53" s="38" t="str">
        <f t="shared" si="22"/>
        <v/>
      </c>
      <c r="AE53" s="39" t="str">
        <f t="shared" si="23"/>
        <v/>
      </c>
      <c r="AF53" s="38" t="str">
        <f t="shared" si="15"/>
        <v/>
      </c>
      <c r="AG53" s="38"/>
      <c r="AH53" s="34"/>
      <c r="AI53" s="34"/>
    </row>
    <row r="54" spans="1:35" x14ac:dyDescent="0.55000000000000004">
      <c r="A54" s="34"/>
      <c r="B54" s="15">
        <v>15</v>
      </c>
      <c r="C54" s="4" t="s">
        <v>50</v>
      </c>
      <c r="D54" s="5">
        <v>20</v>
      </c>
      <c r="E54" s="5">
        <v>100</v>
      </c>
      <c r="F54" s="4">
        <f t="shared" si="24"/>
        <v>2000</v>
      </c>
      <c r="G54" s="61" t="s">
        <v>56</v>
      </c>
      <c r="H54" s="67"/>
      <c r="I54" s="64">
        <v>20</v>
      </c>
      <c r="J54" s="17">
        <f t="shared" si="25"/>
        <v>0</v>
      </c>
      <c r="K54" s="34"/>
      <c r="L54" s="30" t="str">
        <f t="shared" si="3"/>
        <v/>
      </c>
      <c r="M54" s="31" t="str">
        <f t="shared" si="17"/>
        <v/>
      </c>
      <c r="N54" s="31" t="str">
        <f t="shared" si="18"/>
        <v/>
      </c>
      <c r="O54" s="77" t="str">
        <f t="shared" si="19"/>
        <v/>
      </c>
      <c r="P54" s="81"/>
      <c r="Q54" s="79" t="str">
        <f t="shared" si="4"/>
        <v/>
      </c>
      <c r="R54" s="83" t="str">
        <f t="shared" si="5"/>
        <v/>
      </c>
      <c r="S54" s="93"/>
      <c r="T54" s="45"/>
      <c r="U54" s="181"/>
      <c r="V54" s="182"/>
      <c r="W54" s="182"/>
      <c r="X54" s="182"/>
      <c r="Y54" s="182"/>
      <c r="Z54" s="183"/>
      <c r="AA54" s="45"/>
      <c r="AB54" s="38" t="str">
        <f t="shared" si="20"/>
        <v/>
      </c>
      <c r="AC54" s="38" t="str">
        <f t="shared" si="21"/>
        <v/>
      </c>
      <c r="AD54" s="38" t="str">
        <f t="shared" si="22"/>
        <v/>
      </c>
      <c r="AE54" s="39" t="str">
        <f t="shared" si="23"/>
        <v/>
      </c>
      <c r="AF54" s="38" t="str">
        <f t="shared" si="15"/>
        <v/>
      </c>
      <c r="AG54" s="38"/>
      <c r="AH54" s="34"/>
      <c r="AI54" s="34"/>
    </row>
    <row r="55" spans="1:35" x14ac:dyDescent="0.55000000000000004">
      <c r="A55" s="34"/>
      <c r="B55" s="15">
        <v>16</v>
      </c>
      <c r="C55" s="4" t="s">
        <v>51</v>
      </c>
      <c r="D55" s="5">
        <v>20</v>
      </c>
      <c r="E55" s="5">
        <v>70</v>
      </c>
      <c r="F55" s="4">
        <f t="shared" si="24"/>
        <v>1400</v>
      </c>
      <c r="G55" s="61" t="s">
        <v>56</v>
      </c>
      <c r="H55" s="67"/>
      <c r="I55" s="64">
        <v>20</v>
      </c>
      <c r="J55" s="17">
        <f t="shared" si="25"/>
        <v>0</v>
      </c>
      <c r="K55" s="34"/>
      <c r="L55" s="30" t="str">
        <f t="shared" si="3"/>
        <v/>
      </c>
      <c r="M55" s="31" t="str">
        <f t="shared" si="17"/>
        <v/>
      </c>
      <c r="N55" s="31" t="str">
        <f t="shared" si="18"/>
        <v/>
      </c>
      <c r="O55" s="77" t="str">
        <f t="shared" si="19"/>
        <v/>
      </c>
      <c r="P55" s="81"/>
      <c r="Q55" s="79" t="str">
        <f t="shared" si="4"/>
        <v/>
      </c>
      <c r="R55" s="83" t="str">
        <f t="shared" si="5"/>
        <v/>
      </c>
      <c r="S55" s="93"/>
      <c r="T55" s="45"/>
      <c r="U55" s="181"/>
      <c r="V55" s="182"/>
      <c r="W55" s="182"/>
      <c r="X55" s="182"/>
      <c r="Y55" s="182"/>
      <c r="Z55" s="183"/>
      <c r="AA55" s="45"/>
      <c r="AB55" s="38" t="str">
        <f t="shared" si="20"/>
        <v/>
      </c>
      <c r="AC55" s="38" t="str">
        <f t="shared" si="21"/>
        <v/>
      </c>
      <c r="AD55" s="38" t="str">
        <f t="shared" si="22"/>
        <v/>
      </c>
      <c r="AE55" s="39" t="str">
        <f t="shared" si="23"/>
        <v/>
      </c>
      <c r="AF55" s="38" t="str">
        <f t="shared" si="15"/>
        <v/>
      </c>
      <c r="AG55" s="38"/>
      <c r="AH55" s="34"/>
      <c r="AI55" s="34"/>
    </row>
    <row r="56" spans="1:35" ht="18" thickBot="1" x14ac:dyDescent="0.6">
      <c r="A56" s="34"/>
      <c r="B56" s="18">
        <v>17</v>
      </c>
      <c r="C56" s="19" t="s">
        <v>52</v>
      </c>
      <c r="D56" s="20">
        <v>30</v>
      </c>
      <c r="E56" s="20">
        <v>100</v>
      </c>
      <c r="F56" s="19">
        <f t="shared" si="24"/>
        <v>3000</v>
      </c>
      <c r="G56" s="62" t="s">
        <v>56</v>
      </c>
      <c r="H56" s="68"/>
      <c r="I56" s="65">
        <v>30</v>
      </c>
      <c r="J56" s="21">
        <f t="shared" si="25"/>
        <v>0</v>
      </c>
      <c r="K56" s="34"/>
      <c r="L56" s="30" t="str">
        <f t="shared" si="3"/>
        <v/>
      </c>
      <c r="M56" s="31" t="str">
        <f t="shared" si="17"/>
        <v/>
      </c>
      <c r="N56" s="31" t="str">
        <f t="shared" si="18"/>
        <v/>
      </c>
      <c r="O56" s="77" t="str">
        <f t="shared" si="19"/>
        <v/>
      </c>
      <c r="P56" s="81"/>
      <c r="Q56" s="79" t="str">
        <f t="shared" si="4"/>
        <v/>
      </c>
      <c r="R56" s="83" t="str">
        <f t="shared" si="5"/>
        <v/>
      </c>
      <c r="S56" s="93"/>
      <c r="T56" s="45"/>
      <c r="U56" s="181"/>
      <c r="V56" s="182"/>
      <c r="W56" s="182"/>
      <c r="X56" s="182"/>
      <c r="Y56" s="182"/>
      <c r="Z56" s="183"/>
      <c r="AA56" s="45"/>
      <c r="AB56" s="38" t="str">
        <f t="shared" si="20"/>
        <v/>
      </c>
      <c r="AC56" s="38" t="str">
        <f t="shared" si="21"/>
        <v/>
      </c>
      <c r="AD56" s="38" t="str">
        <f t="shared" si="22"/>
        <v/>
      </c>
      <c r="AE56" s="39" t="str">
        <f t="shared" si="23"/>
        <v/>
      </c>
      <c r="AF56" s="38" t="str">
        <f t="shared" si="15"/>
        <v/>
      </c>
      <c r="AG56" s="38"/>
      <c r="AH56" s="34"/>
      <c r="AI56" s="34"/>
    </row>
    <row r="57" spans="1:35" x14ac:dyDescent="0.55000000000000004">
      <c r="A57" s="34"/>
      <c r="B57" s="37"/>
      <c r="C57" s="37"/>
      <c r="D57" s="43"/>
      <c r="E57" s="43"/>
      <c r="F57" s="37"/>
      <c r="G57" s="37"/>
      <c r="H57" s="37"/>
      <c r="I57" s="43"/>
      <c r="J57" s="44"/>
      <c r="K57" s="34"/>
      <c r="L57" s="30" t="str">
        <f t="shared" si="3"/>
        <v/>
      </c>
      <c r="M57" s="31" t="str">
        <f t="shared" si="17"/>
        <v/>
      </c>
      <c r="N57" s="31" t="str">
        <f t="shared" si="18"/>
        <v/>
      </c>
      <c r="O57" s="77" t="str">
        <f t="shared" si="19"/>
        <v/>
      </c>
      <c r="P57" s="81"/>
      <c r="Q57" s="79" t="str">
        <f t="shared" si="4"/>
        <v/>
      </c>
      <c r="R57" s="83" t="str">
        <f t="shared" si="5"/>
        <v/>
      </c>
      <c r="S57" s="93"/>
      <c r="T57" s="45"/>
      <c r="U57" s="181"/>
      <c r="V57" s="182"/>
      <c r="W57" s="182"/>
      <c r="X57" s="182"/>
      <c r="Y57" s="182"/>
      <c r="Z57" s="183"/>
      <c r="AA57" s="45"/>
      <c r="AB57" s="38" t="str">
        <f t="shared" si="20"/>
        <v/>
      </c>
      <c r="AC57" s="38" t="str">
        <f t="shared" si="21"/>
        <v/>
      </c>
      <c r="AD57" s="38" t="str">
        <f t="shared" si="22"/>
        <v/>
      </c>
      <c r="AE57" s="39" t="str">
        <f t="shared" si="23"/>
        <v/>
      </c>
      <c r="AF57" s="38" t="str">
        <f t="shared" si="15"/>
        <v/>
      </c>
      <c r="AG57" s="38"/>
      <c r="AH57" s="34"/>
      <c r="AI57" s="34"/>
    </row>
    <row r="58" spans="1:35" ht="18" thickBot="1" x14ac:dyDescent="0.6">
      <c r="A58" s="34"/>
      <c r="B58" s="37"/>
      <c r="C58" s="37"/>
      <c r="D58" s="43"/>
      <c r="E58" s="43"/>
      <c r="F58" s="37"/>
      <c r="G58" s="37"/>
      <c r="H58" s="37"/>
      <c r="I58" s="43"/>
      <c r="J58" s="44"/>
      <c r="K58" s="34"/>
      <c r="L58" s="30" t="str">
        <f t="shared" si="3"/>
        <v/>
      </c>
      <c r="M58" s="31" t="str">
        <f t="shared" si="17"/>
        <v/>
      </c>
      <c r="N58" s="31" t="str">
        <f t="shared" si="18"/>
        <v/>
      </c>
      <c r="O58" s="77" t="str">
        <f t="shared" si="19"/>
        <v/>
      </c>
      <c r="P58" s="81"/>
      <c r="Q58" s="79" t="str">
        <f t="shared" si="4"/>
        <v/>
      </c>
      <c r="R58" s="83" t="str">
        <f t="shared" si="5"/>
        <v/>
      </c>
      <c r="S58" s="93"/>
      <c r="T58" s="45"/>
      <c r="U58" s="181"/>
      <c r="V58" s="182"/>
      <c r="W58" s="182"/>
      <c r="X58" s="182"/>
      <c r="Y58" s="182"/>
      <c r="Z58" s="183"/>
      <c r="AA58" s="45"/>
      <c r="AB58" s="38" t="str">
        <f t="shared" si="20"/>
        <v/>
      </c>
      <c r="AC58" s="38" t="str">
        <f t="shared" si="21"/>
        <v/>
      </c>
      <c r="AD58" s="38" t="str">
        <f t="shared" si="22"/>
        <v/>
      </c>
      <c r="AE58" s="39" t="str">
        <f t="shared" si="23"/>
        <v/>
      </c>
      <c r="AF58" s="38" t="str">
        <f t="shared" si="15"/>
        <v/>
      </c>
      <c r="AG58" s="38"/>
      <c r="AH58" s="34"/>
      <c r="AI58" s="34"/>
    </row>
    <row r="59" spans="1:35" ht="26.4" customHeight="1" thickBot="1" x14ac:dyDescent="0.6">
      <c r="A59" s="34"/>
      <c r="B59" s="132" t="s">
        <v>105</v>
      </c>
      <c r="C59" s="133"/>
      <c r="D59" s="133"/>
      <c r="E59" s="133"/>
      <c r="F59" s="133"/>
      <c r="G59" s="133"/>
      <c r="H59" s="134"/>
      <c r="I59" s="133"/>
      <c r="J59" s="135"/>
      <c r="K59" s="34"/>
      <c r="L59" s="30" t="str">
        <f t="shared" si="3"/>
        <v/>
      </c>
      <c r="M59" s="31" t="str">
        <f t="shared" si="17"/>
        <v/>
      </c>
      <c r="N59" s="31" t="str">
        <f t="shared" si="18"/>
        <v/>
      </c>
      <c r="O59" s="77" t="str">
        <f t="shared" si="19"/>
        <v/>
      </c>
      <c r="P59" s="81"/>
      <c r="Q59" s="79" t="str">
        <f t="shared" si="4"/>
        <v/>
      </c>
      <c r="R59" s="83" t="str">
        <f t="shared" si="5"/>
        <v/>
      </c>
      <c r="S59" s="93"/>
      <c r="T59" s="45"/>
      <c r="U59" s="181"/>
      <c r="V59" s="182"/>
      <c r="W59" s="182"/>
      <c r="X59" s="182"/>
      <c r="Y59" s="182"/>
      <c r="Z59" s="183"/>
      <c r="AA59" s="45"/>
      <c r="AB59" s="38" t="str">
        <f t="shared" si="20"/>
        <v/>
      </c>
      <c r="AC59" s="38" t="str">
        <f t="shared" si="21"/>
        <v/>
      </c>
      <c r="AD59" s="38" t="str">
        <f t="shared" si="22"/>
        <v/>
      </c>
      <c r="AE59" s="39" t="str">
        <f t="shared" si="23"/>
        <v/>
      </c>
      <c r="AF59" s="38" t="str">
        <f t="shared" si="15"/>
        <v/>
      </c>
      <c r="AG59" s="38"/>
      <c r="AH59" s="34"/>
      <c r="AI59" s="34"/>
    </row>
    <row r="60" spans="1:35" x14ac:dyDescent="0.55000000000000004">
      <c r="A60" s="34"/>
      <c r="B60" s="22" t="s">
        <v>66</v>
      </c>
      <c r="C60" s="6" t="s">
        <v>59</v>
      </c>
      <c r="D60" s="6" t="s">
        <v>53</v>
      </c>
      <c r="E60" s="6" t="s">
        <v>60</v>
      </c>
      <c r="F60" s="6" t="s">
        <v>58</v>
      </c>
      <c r="G60" s="69" t="s">
        <v>54</v>
      </c>
      <c r="H60" s="74" t="s">
        <v>61</v>
      </c>
      <c r="I60" s="71" t="s">
        <v>62</v>
      </c>
      <c r="J60" s="23" t="s">
        <v>64</v>
      </c>
      <c r="K60" s="34"/>
      <c r="L60" s="30" t="str">
        <f t="shared" si="3"/>
        <v/>
      </c>
      <c r="M60" s="31" t="str">
        <f t="shared" si="17"/>
        <v/>
      </c>
      <c r="N60" s="31" t="str">
        <f t="shared" si="18"/>
        <v/>
      </c>
      <c r="O60" s="77" t="str">
        <f t="shared" si="19"/>
        <v/>
      </c>
      <c r="P60" s="81"/>
      <c r="Q60" s="79" t="str">
        <f t="shared" si="4"/>
        <v/>
      </c>
      <c r="R60" s="83" t="str">
        <f t="shared" si="5"/>
        <v/>
      </c>
      <c r="S60" s="93"/>
      <c r="T60" s="45"/>
      <c r="U60" s="181"/>
      <c r="V60" s="182"/>
      <c r="W60" s="182"/>
      <c r="X60" s="182"/>
      <c r="Y60" s="182"/>
      <c r="Z60" s="183"/>
      <c r="AA60" s="45"/>
      <c r="AB60" s="38"/>
      <c r="AC60" s="38"/>
      <c r="AD60" s="38"/>
      <c r="AE60" s="39"/>
      <c r="AF60" s="38"/>
      <c r="AG60" s="38"/>
      <c r="AH60" s="34"/>
      <c r="AI60" s="34"/>
    </row>
    <row r="61" spans="1:35" x14ac:dyDescent="0.55000000000000004">
      <c r="A61" s="34"/>
      <c r="B61" s="22">
        <v>1</v>
      </c>
      <c r="C61" s="6" t="s">
        <v>19</v>
      </c>
      <c r="D61" s="7">
        <v>3</v>
      </c>
      <c r="E61" s="7">
        <v>1000</v>
      </c>
      <c r="F61" s="6">
        <f>D61*E61</f>
        <v>3000</v>
      </c>
      <c r="G61" s="69" t="s">
        <v>55</v>
      </c>
      <c r="H61" s="75"/>
      <c r="I61" s="72">
        <v>3</v>
      </c>
      <c r="J61" s="24">
        <f>H61*E61</f>
        <v>0</v>
      </c>
      <c r="K61" s="34"/>
      <c r="L61" s="30" t="str">
        <f t="shared" si="3"/>
        <v/>
      </c>
      <c r="M61" s="31" t="str">
        <f t="shared" si="17"/>
        <v/>
      </c>
      <c r="N61" s="31" t="str">
        <f t="shared" si="18"/>
        <v/>
      </c>
      <c r="O61" s="77" t="str">
        <f t="shared" si="19"/>
        <v/>
      </c>
      <c r="P61" s="81"/>
      <c r="Q61" s="79" t="str">
        <f t="shared" si="4"/>
        <v/>
      </c>
      <c r="R61" s="83" t="str">
        <f t="shared" si="5"/>
        <v/>
      </c>
      <c r="S61" s="93"/>
      <c r="T61" s="45"/>
      <c r="U61" s="181"/>
      <c r="V61" s="182"/>
      <c r="W61" s="182"/>
      <c r="X61" s="182"/>
      <c r="Y61" s="182"/>
      <c r="Z61" s="183"/>
      <c r="AA61" s="45"/>
      <c r="AB61" s="38" t="str">
        <f t="shared" ref="AB61:AB77" si="26">IF(H61="","",RANK(AE61,$AE$15:$AE$77))</f>
        <v/>
      </c>
      <c r="AC61" s="38" t="str">
        <f t="shared" ref="AC61:AC77" si="27">IF(H61="","",H61)</f>
        <v/>
      </c>
      <c r="AD61" s="38" t="str">
        <f t="shared" ref="AD61:AD77" si="28">IF(H61="","",C61)</f>
        <v/>
      </c>
      <c r="AE61" s="39" t="str">
        <f t="shared" ref="AE61:AE77" si="29">IF(H61="","",J61-ROW(A47)/10000)</f>
        <v/>
      </c>
      <c r="AF61" s="38" t="str">
        <f t="shared" si="15"/>
        <v/>
      </c>
      <c r="AG61" s="38"/>
      <c r="AH61" s="34"/>
      <c r="AI61" s="34"/>
    </row>
    <row r="62" spans="1:35" x14ac:dyDescent="0.55000000000000004">
      <c r="A62" s="34"/>
      <c r="B62" s="22">
        <v>2</v>
      </c>
      <c r="C62" s="6" t="s">
        <v>20</v>
      </c>
      <c r="D62" s="7">
        <v>3</v>
      </c>
      <c r="E62" s="7">
        <v>1200</v>
      </c>
      <c r="F62" s="6">
        <f t="shared" ref="F62:F77" si="30">D62*E62</f>
        <v>3600</v>
      </c>
      <c r="G62" s="69" t="s">
        <v>55</v>
      </c>
      <c r="H62" s="75"/>
      <c r="I62" s="72">
        <v>3</v>
      </c>
      <c r="J62" s="24">
        <f t="shared" ref="J62:J77" si="31">H62*E62</f>
        <v>0</v>
      </c>
      <c r="K62" s="34"/>
      <c r="L62" s="30" t="str">
        <f t="shared" si="3"/>
        <v/>
      </c>
      <c r="M62" s="31" t="str">
        <f t="shared" si="17"/>
        <v/>
      </c>
      <c r="N62" s="31" t="str">
        <f t="shared" si="18"/>
        <v/>
      </c>
      <c r="O62" s="77" t="str">
        <f t="shared" si="19"/>
        <v/>
      </c>
      <c r="P62" s="81"/>
      <c r="Q62" s="79" t="str">
        <f t="shared" si="4"/>
        <v/>
      </c>
      <c r="R62" s="83" t="str">
        <f t="shared" si="5"/>
        <v/>
      </c>
      <c r="S62" s="93"/>
      <c r="T62" s="45"/>
      <c r="U62" s="181"/>
      <c r="V62" s="182"/>
      <c r="W62" s="182"/>
      <c r="X62" s="182"/>
      <c r="Y62" s="182"/>
      <c r="Z62" s="183"/>
      <c r="AA62" s="45"/>
      <c r="AB62" s="38" t="str">
        <f t="shared" si="26"/>
        <v/>
      </c>
      <c r="AC62" s="38" t="str">
        <f t="shared" si="27"/>
        <v/>
      </c>
      <c r="AD62" s="38" t="str">
        <f t="shared" si="28"/>
        <v/>
      </c>
      <c r="AE62" s="39" t="str">
        <f t="shared" si="29"/>
        <v/>
      </c>
      <c r="AF62" s="38" t="str">
        <f t="shared" si="15"/>
        <v/>
      </c>
      <c r="AG62" s="38"/>
      <c r="AH62" s="34"/>
      <c r="AI62" s="34"/>
    </row>
    <row r="63" spans="1:35" x14ac:dyDescent="0.55000000000000004">
      <c r="A63" s="34"/>
      <c r="B63" s="22">
        <v>3</v>
      </c>
      <c r="C63" s="6" t="s">
        <v>21</v>
      </c>
      <c r="D63" s="7">
        <v>5</v>
      </c>
      <c r="E63" s="7">
        <v>1000</v>
      </c>
      <c r="F63" s="6">
        <f t="shared" si="30"/>
        <v>5000</v>
      </c>
      <c r="G63" s="69" t="s">
        <v>55</v>
      </c>
      <c r="H63" s="75"/>
      <c r="I63" s="72">
        <v>5</v>
      </c>
      <c r="J63" s="24">
        <f t="shared" si="31"/>
        <v>0</v>
      </c>
      <c r="K63" s="34"/>
      <c r="L63" s="30" t="str">
        <f t="shared" si="3"/>
        <v/>
      </c>
      <c r="M63" s="31" t="str">
        <f t="shared" si="17"/>
        <v/>
      </c>
      <c r="N63" s="31" t="str">
        <f t="shared" si="18"/>
        <v/>
      </c>
      <c r="O63" s="77" t="str">
        <f t="shared" si="19"/>
        <v/>
      </c>
      <c r="P63" s="81"/>
      <c r="Q63" s="79" t="str">
        <f t="shared" si="4"/>
        <v/>
      </c>
      <c r="R63" s="83" t="str">
        <f t="shared" si="5"/>
        <v/>
      </c>
      <c r="S63" s="93"/>
      <c r="T63" s="45"/>
      <c r="U63" s="181"/>
      <c r="V63" s="182"/>
      <c r="W63" s="182"/>
      <c r="X63" s="182"/>
      <c r="Y63" s="182"/>
      <c r="Z63" s="183"/>
      <c r="AA63" s="45"/>
      <c r="AB63" s="38" t="str">
        <f t="shared" si="26"/>
        <v/>
      </c>
      <c r="AC63" s="38" t="str">
        <f t="shared" si="27"/>
        <v/>
      </c>
      <c r="AD63" s="38" t="str">
        <f t="shared" si="28"/>
        <v/>
      </c>
      <c r="AE63" s="39" t="str">
        <f t="shared" si="29"/>
        <v/>
      </c>
      <c r="AF63" s="38" t="str">
        <f t="shared" si="15"/>
        <v/>
      </c>
      <c r="AG63" s="38"/>
      <c r="AH63" s="34"/>
      <c r="AI63" s="34"/>
    </row>
    <row r="64" spans="1:35" x14ac:dyDescent="0.55000000000000004">
      <c r="A64" s="34"/>
      <c r="B64" s="22">
        <v>4</v>
      </c>
      <c r="C64" s="6" t="s">
        <v>22</v>
      </c>
      <c r="D64" s="7">
        <v>5</v>
      </c>
      <c r="E64" s="7">
        <v>300</v>
      </c>
      <c r="F64" s="6">
        <f t="shared" si="30"/>
        <v>1500</v>
      </c>
      <c r="G64" s="69" t="s">
        <v>57</v>
      </c>
      <c r="H64" s="75"/>
      <c r="I64" s="72">
        <v>5</v>
      </c>
      <c r="J64" s="24">
        <f t="shared" si="31"/>
        <v>0</v>
      </c>
      <c r="K64" s="34"/>
      <c r="L64" s="30" t="str">
        <f t="shared" si="3"/>
        <v/>
      </c>
      <c r="M64" s="31" t="str">
        <f t="shared" si="17"/>
        <v/>
      </c>
      <c r="N64" s="31" t="str">
        <f t="shared" si="18"/>
        <v/>
      </c>
      <c r="O64" s="77" t="str">
        <f t="shared" si="19"/>
        <v/>
      </c>
      <c r="P64" s="81"/>
      <c r="Q64" s="79" t="str">
        <f t="shared" si="4"/>
        <v/>
      </c>
      <c r="R64" s="83" t="str">
        <f t="shared" si="5"/>
        <v/>
      </c>
      <c r="S64" s="93"/>
      <c r="T64" s="45"/>
      <c r="U64" s="181"/>
      <c r="V64" s="182"/>
      <c r="W64" s="182"/>
      <c r="X64" s="182"/>
      <c r="Y64" s="182"/>
      <c r="Z64" s="183"/>
      <c r="AA64" s="45"/>
      <c r="AB64" s="38" t="str">
        <f t="shared" si="26"/>
        <v/>
      </c>
      <c r="AC64" s="38" t="str">
        <f t="shared" si="27"/>
        <v/>
      </c>
      <c r="AD64" s="38" t="str">
        <f t="shared" si="28"/>
        <v/>
      </c>
      <c r="AE64" s="39" t="str">
        <f t="shared" si="29"/>
        <v/>
      </c>
      <c r="AF64" s="38" t="str">
        <f t="shared" si="15"/>
        <v/>
      </c>
      <c r="AG64" s="38"/>
      <c r="AH64" s="34"/>
      <c r="AI64" s="34"/>
    </row>
    <row r="65" spans="1:35" x14ac:dyDescent="0.55000000000000004">
      <c r="A65" s="34"/>
      <c r="B65" s="22">
        <v>5</v>
      </c>
      <c r="C65" s="6" t="s">
        <v>23</v>
      </c>
      <c r="D65" s="7">
        <v>5</v>
      </c>
      <c r="E65" s="7">
        <v>300</v>
      </c>
      <c r="F65" s="6">
        <f t="shared" si="30"/>
        <v>1500</v>
      </c>
      <c r="G65" s="69" t="s">
        <v>57</v>
      </c>
      <c r="H65" s="75"/>
      <c r="I65" s="72">
        <v>5</v>
      </c>
      <c r="J65" s="24">
        <f t="shared" si="31"/>
        <v>0</v>
      </c>
      <c r="K65" s="34"/>
      <c r="L65" s="30" t="str">
        <f t="shared" si="3"/>
        <v/>
      </c>
      <c r="M65" s="31" t="str">
        <f t="shared" si="17"/>
        <v/>
      </c>
      <c r="N65" s="31" t="str">
        <f t="shared" si="18"/>
        <v/>
      </c>
      <c r="O65" s="77" t="str">
        <f t="shared" si="19"/>
        <v/>
      </c>
      <c r="P65" s="81"/>
      <c r="Q65" s="79" t="str">
        <f t="shared" si="4"/>
        <v/>
      </c>
      <c r="R65" s="83" t="str">
        <f t="shared" si="5"/>
        <v/>
      </c>
      <c r="S65" s="93"/>
      <c r="T65" s="45"/>
      <c r="U65" s="181"/>
      <c r="V65" s="182"/>
      <c r="W65" s="182"/>
      <c r="X65" s="182"/>
      <c r="Y65" s="182"/>
      <c r="Z65" s="183"/>
      <c r="AA65" s="45"/>
      <c r="AB65" s="38" t="str">
        <f t="shared" si="26"/>
        <v/>
      </c>
      <c r="AC65" s="38" t="str">
        <f t="shared" si="27"/>
        <v/>
      </c>
      <c r="AD65" s="38" t="str">
        <f t="shared" si="28"/>
        <v/>
      </c>
      <c r="AE65" s="39" t="str">
        <f t="shared" si="29"/>
        <v/>
      </c>
      <c r="AF65" s="38" t="str">
        <f t="shared" si="15"/>
        <v/>
      </c>
      <c r="AG65" s="38"/>
      <c r="AH65" s="34"/>
      <c r="AI65" s="34"/>
    </row>
    <row r="66" spans="1:35" x14ac:dyDescent="0.55000000000000004">
      <c r="A66" s="34"/>
      <c r="B66" s="22">
        <v>6</v>
      </c>
      <c r="C66" s="6" t="s">
        <v>24</v>
      </c>
      <c r="D66" s="7">
        <v>5</v>
      </c>
      <c r="E66" s="7">
        <v>500</v>
      </c>
      <c r="F66" s="6">
        <f t="shared" si="30"/>
        <v>2500</v>
      </c>
      <c r="G66" s="69" t="s">
        <v>57</v>
      </c>
      <c r="H66" s="75"/>
      <c r="I66" s="72">
        <v>5</v>
      </c>
      <c r="J66" s="24">
        <f t="shared" si="31"/>
        <v>0</v>
      </c>
      <c r="K66" s="34"/>
      <c r="L66" s="30" t="str">
        <f t="shared" si="3"/>
        <v/>
      </c>
      <c r="M66" s="31" t="str">
        <f t="shared" si="17"/>
        <v/>
      </c>
      <c r="N66" s="31" t="str">
        <f t="shared" si="18"/>
        <v/>
      </c>
      <c r="O66" s="77" t="str">
        <f t="shared" si="19"/>
        <v/>
      </c>
      <c r="P66" s="81"/>
      <c r="Q66" s="79" t="str">
        <f t="shared" si="4"/>
        <v/>
      </c>
      <c r="R66" s="83" t="str">
        <f t="shared" si="5"/>
        <v/>
      </c>
      <c r="S66" s="93"/>
      <c r="T66" s="45"/>
      <c r="U66" s="181"/>
      <c r="V66" s="182"/>
      <c r="W66" s="182"/>
      <c r="X66" s="182"/>
      <c r="Y66" s="182"/>
      <c r="Z66" s="183"/>
      <c r="AA66" s="45"/>
      <c r="AB66" s="38" t="str">
        <f t="shared" si="26"/>
        <v/>
      </c>
      <c r="AC66" s="38" t="str">
        <f t="shared" si="27"/>
        <v/>
      </c>
      <c r="AD66" s="38" t="str">
        <f t="shared" si="28"/>
        <v/>
      </c>
      <c r="AE66" s="39" t="str">
        <f t="shared" si="29"/>
        <v/>
      </c>
      <c r="AF66" s="38" t="str">
        <f t="shared" si="15"/>
        <v/>
      </c>
      <c r="AG66" s="38"/>
      <c r="AH66" s="34"/>
      <c r="AI66" s="34"/>
    </row>
    <row r="67" spans="1:35" x14ac:dyDescent="0.55000000000000004">
      <c r="A67" s="34"/>
      <c r="B67" s="22">
        <v>7</v>
      </c>
      <c r="C67" s="6" t="s">
        <v>25</v>
      </c>
      <c r="D67" s="7">
        <v>5</v>
      </c>
      <c r="E67" s="7">
        <v>500</v>
      </c>
      <c r="F67" s="6">
        <f t="shared" si="30"/>
        <v>2500</v>
      </c>
      <c r="G67" s="69" t="s">
        <v>57</v>
      </c>
      <c r="H67" s="75"/>
      <c r="I67" s="72">
        <v>5</v>
      </c>
      <c r="J67" s="24">
        <f t="shared" si="31"/>
        <v>0</v>
      </c>
      <c r="K67" s="34"/>
      <c r="L67" s="30" t="str">
        <f t="shared" si="3"/>
        <v/>
      </c>
      <c r="M67" s="31" t="str">
        <f t="shared" si="17"/>
        <v/>
      </c>
      <c r="N67" s="31" t="str">
        <f t="shared" si="18"/>
        <v/>
      </c>
      <c r="O67" s="77" t="str">
        <f t="shared" si="19"/>
        <v/>
      </c>
      <c r="P67" s="81"/>
      <c r="Q67" s="79" t="str">
        <f t="shared" si="4"/>
        <v/>
      </c>
      <c r="R67" s="83" t="str">
        <f t="shared" si="5"/>
        <v/>
      </c>
      <c r="S67" s="93"/>
      <c r="T67" s="45"/>
      <c r="U67" s="181"/>
      <c r="V67" s="182"/>
      <c r="W67" s="182"/>
      <c r="X67" s="182"/>
      <c r="Y67" s="182"/>
      <c r="Z67" s="183"/>
      <c r="AA67" s="45"/>
      <c r="AB67" s="38" t="str">
        <f t="shared" si="26"/>
        <v/>
      </c>
      <c r="AC67" s="38" t="str">
        <f t="shared" si="27"/>
        <v/>
      </c>
      <c r="AD67" s="38" t="str">
        <f t="shared" si="28"/>
        <v/>
      </c>
      <c r="AE67" s="39" t="str">
        <f t="shared" si="29"/>
        <v/>
      </c>
      <c r="AF67" s="38" t="str">
        <f t="shared" si="15"/>
        <v/>
      </c>
      <c r="AG67" s="38"/>
      <c r="AH67" s="34"/>
      <c r="AI67" s="34"/>
    </row>
    <row r="68" spans="1:35" x14ac:dyDescent="0.55000000000000004">
      <c r="A68" s="34"/>
      <c r="B68" s="22">
        <v>8</v>
      </c>
      <c r="C68" s="6" t="s">
        <v>26</v>
      </c>
      <c r="D68" s="7">
        <v>5</v>
      </c>
      <c r="E68" s="7">
        <v>700</v>
      </c>
      <c r="F68" s="6">
        <f t="shared" si="30"/>
        <v>3500</v>
      </c>
      <c r="G68" s="69" t="s">
        <v>57</v>
      </c>
      <c r="H68" s="75"/>
      <c r="I68" s="72">
        <v>5</v>
      </c>
      <c r="J68" s="24">
        <f t="shared" si="31"/>
        <v>0</v>
      </c>
      <c r="K68" s="34"/>
      <c r="L68" s="30" t="str">
        <f t="shared" si="3"/>
        <v/>
      </c>
      <c r="M68" s="31" t="str">
        <f t="shared" si="17"/>
        <v/>
      </c>
      <c r="N68" s="31" t="str">
        <f t="shared" si="18"/>
        <v/>
      </c>
      <c r="O68" s="77" t="str">
        <f t="shared" si="19"/>
        <v/>
      </c>
      <c r="P68" s="81"/>
      <c r="Q68" s="79" t="str">
        <f t="shared" si="4"/>
        <v/>
      </c>
      <c r="R68" s="83" t="str">
        <f t="shared" si="5"/>
        <v/>
      </c>
      <c r="S68" s="93"/>
      <c r="T68" s="45"/>
      <c r="U68" s="181"/>
      <c r="V68" s="182"/>
      <c r="W68" s="182"/>
      <c r="X68" s="182"/>
      <c r="Y68" s="182"/>
      <c r="Z68" s="183"/>
      <c r="AA68" s="45"/>
      <c r="AB68" s="38" t="str">
        <f t="shared" si="26"/>
        <v/>
      </c>
      <c r="AC68" s="38" t="str">
        <f t="shared" si="27"/>
        <v/>
      </c>
      <c r="AD68" s="38" t="str">
        <f t="shared" si="28"/>
        <v/>
      </c>
      <c r="AE68" s="39" t="str">
        <f t="shared" si="29"/>
        <v/>
      </c>
      <c r="AF68" s="38" t="str">
        <f t="shared" si="15"/>
        <v/>
      </c>
      <c r="AG68" s="38"/>
      <c r="AH68" s="34"/>
      <c r="AI68" s="34"/>
    </row>
    <row r="69" spans="1:35" x14ac:dyDescent="0.55000000000000004">
      <c r="A69" s="34"/>
      <c r="B69" s="22">
        <v>9</v>
      </c>
      <c r="C69" s="6" t="s">
        <v>27</v>
      </c>
      <c r="D69" s="7">
        <v>5</v>
      </c>
      <c r="E69" s="7">
        <v>700</v>
      </c>
      <c r="F69" s="6">
        <f t="shared" si="30"/>
        <v>3500</v>
      </c>
      <c r="G69" s="69" t="s">
        <v>57</v>
      </c>
      <c r="H69" s="75"/>
      <c r="I69" s="72">
        <v>5</v>
      </c>
      <c r="J69" s="24">
        <f t="shared" si="31"/>
        <v>0</v>
      </c>
      <c r="K69" s="34"/>
      <c r="L69" s="30" t="str">
        <f t="shared" si="3"/>
        <v/>
      </c>
      <c r="M69" s="31" t="str">
        <f t="shared" ref="M69:M77" si="32">IFERROR(VLOOKUP(ROW(A65),$AB$15:$AE$77,3,FALSE),"")</f>
        <v/>
      </c>
      <c r="N69" s="31" t="str">
        <f t="shared" ref="N69:N77" si="33">IFERROR(VLOOKUP(ROW(A65),$AB$15:$AE$77,2,FALSE),"")</f>
        <v/>
      </c>
      <c r="O69" s="77" t="str">
        <f t="shared" ref="O69:O77" si="34">IFERROR(VLOOKUP(ROW(A65),$AB$15:$AE$77,4,FALSE),"")</f>
        <v/>
      </c>
      <c r="P69" s="81"/>
      <c r="Q69" s="79" t="str">
        <f t="shared" si="4"/>
        <v/>
      </c>
      <c r="R69" s="83" t="str">
        <f t="shared" si="5"/>
        <v/>
      </c>
      <c r="S69" s="93"/>
      <c r="T69" s="45"/>
      <c r="U69" s="181"/>
      <c r="V69" s="182"/>
      <c r="W69" s="182"/>
      <c r="X69" s="182"/>
      <c r="Y69" s="182"/>
      <c r="Z69" s="183"/>
      <c r="AA69" s="45"/>
      <c r="AB69" s="38" t="str">
        <f t="shared" si="26"/>
        <v/>
      </c>
      <c r="AC69" s="38" t="str">
        <f t="shared" si="27"/>
        <v/>
      </c>
      <c r="AD69" s="38" t="str">
        <f t="shared" si="28"/>
        <v/>
      </c>
      <c r="AE69" s="39" t="str">
        <f t="shared" si="29"/>
        <v/>
      </c>
      <c r="AF69" s="38" t="str">
        <f t="shared" si="15"/>
        <v/>
      </c>
      <c r="AG69" s="38"/>
      <c r="AH69" s="34"/>
      <c r="AI69" s="34"/>
    </row>
    <row r="70" spans="1:35" x14ac:dyDescent="0.55000000000000004">
      <c r="A70" s="34"/>
      <c r="B70" s="22">
        <v>10</v>
      </c>
      <c r="C70" s="6" t="s">
        <v>28</v>
      </c>
      <c r="D70" s="7">
        <v>3</v>
      </c>
      <c r="E70" s="7">
        <v>1000</v>
      </c>
      <c r="F70" s="6">
        <f t="shared" si="30"/>
        <v>3000</v>
      </c>
      <c r="G70" s="69" t="s">
        <v>57</v>
      </c>
      <c r="H70" s="75"/>
      <c r="I70" s="72">
        <v>3</v>
      </c>
      <c r="J70" s="24">
        <f t="shared" si="31"/>
        <v>0</v>
      </c>
      <c r="K70" s="34"/>
      <c r="L70" s="30" t="str">
        <f t="shared" ref="L70:L77" si="35">IF(O70="","",ROW(A66))</f>
        <v/>
      </c>
      <c r="M70" s="31" t="str">
        <f t="shared" si="32"/>
        <v/>
      </c>
      <c r="N70" s="31" t="str">
        <f t="shared" si="33"/>
        <v/>
      </c>
      <c r="O70" s="77" t="str">
        <f t="shared" si="34"/>
        <v/>
      </c>
      <c r="P70" s="81"/>
      <c r="Q70" s="79" t="str">
        <f t="shared" ref="Q70:Q77" si="36">IFERROR(N70-P70,"")</f>
        <v/>
      </c>
      <c r="R70" s="83" t="str">
        <f t="shared" ref="R70:R77" si="37">IFERROR(O70/N70*Q70,"")</f>
        <v/>
      </c>
      <c r="S70" s="93"/>
      <c r="T70" s="45"/>
      <c r="U70" s="181"/>
      <c r="V70" s="182"/>
      <c r="W70" s="182"/>
      <c r="X70" s="182"/>
      <c r="Y70" s="182"/>
      <c r="Z70" s="183"/>
      <c r="AA70" s="45"/>
      <c r="AB70" s="38" t="str">
        <f t="shared" si="26"/>
        <v/>
      </c>
      <c r="AC70" s="38" t="str">
        <f t="shared" si="27"/>
        <v/>
      </c>
      <c r="AD70" s="38" t="str">
        <f t="shared" si="28"/>
        <v/>
      </c>
      <c r="AE70" s="39" t="str">
        <f t="shared" si="29"/>
        <v/>
      </c>
      <c r="AF70" s="38" t="str">
        <f t="shared" si="15"/>
        <v/>
      </c>
      <c r="AG70" s="38"/>
      <c r="AH70" s="34"/>
      <c r="AI70" s="34"/>
    </row>
    <row r="71" spans="1:35" x14ac:dyDescent="0.55000000000000004">
      <c r="A71" s="34"/>
      <c r="B71" s="22">
        <v>11</v>
      </c>
      <c r="C71" s="6" t="s">
        <v>29</v>
      </c>
      <c r="D71" s="7">
        <v>5</v>
      </c>
      <c r="E71" s="7">
        <v>700</v>
      </c>
      <c r="F71" s="6">
        <f t="shared" si="30"/>
        <v>3500</v>
      </c>
      <c r="G71" s="69" t="s">
        <v>57</v>
      </c>
      <c r="H71" s="75"/>
      <c r="I71" s="72">
        <v>5</v>
      </c>
      <c r="J71" s="24">
        <f t="shared" si="31"/>
        <v>0</v>
      </c>
      <c r="K71" s="34"/>
      <c r="L71" s="30" t="str">
        <f t="shared" si="35"/>
        <v/>
      </c>
      <c r="M71" s="31" t="str">
        <f t="shared" si="32"/>
        <v/>
      </c>
      <c r="N71" s="31" t="str">
        <f t="shared" si="33"/>
        <v/>
      </c>
      <c r="O71" s="77" t="str">
        <f t="shared" si="34"/>
        <v/>
      </c>
      <c r="P71" s="81"/>
      <c r="Q71" s="79" t="str">
        <f t="shared" si="36"/>
        <v/>
      </c>
      <c r="R71" s="83" t="str">
        <f t="shared" si="37"/>
        <v/>
      </c>
      <c r="S71" s="93"/>
      <c r="T71" s="45"/>
      <c r="U71" s="181"/>
      <c r="V71" s="182"/>
      <c r="W71" s="182"/>
      <c r="X71" s="182"/>
      <c r="Y71" s="182"/>
      <c r="Z71" s="183"/>
      <c r="AA71" s="45"/>
      <c r="AB71" s="38" t="str">
        <f t="shared" si="26"/>
        <v/>
      </c>
      <c r="AC71" s="38" t="str">
        <f t="shared" si="27"/>
        <v/>
      </c>
      <c r="AD71" s="38" t="str">
        <f t="shared" si="28"/>
        <v/>
      </c>
      <c r="AE71" s="39" t="str">
        <f t="shared" si="29"/>
        <v/>
      </c>
      <c r="AF71" s="38" t="str">
        <f t="shared" si="15"/>
        <v/>
      </c>
      <c r="AG71" s="38"/>
      <c r="AH71" s="34"/>
      <c r="AI71" s="34"/>
    </row>
    <row r="72" spans="1:35" x14ac:dyDescent="0.55000000000000004">
      <c r="A72" s="34"/>
      <c r="B72" s="22">
        <v>12</v>
      </c>
      <c r="C72" s="6" t="s">
        <v>30</v>
      </c>
      <c r="D72" s="7">
        <v>1</v>
      </c>
      <c r="E72" s="7">
        <v>2000</v>
      </c>
      <c r="F72" s="6">
        <f t="shared" si="30"/>
        <v>2000</v>
      </c>
      <c r="G72" s="69" t="s">
        <v>57</v>
      </c>
      <c r="H72" s="75"/>
      <c r="I72" s="72">
        <v>1</v>
      </c>
      <c r="J72" s="24">
        <f t="shared" si="31"/>
        <v>0</v>
      </c>
      <c r="K72" s="34"/>
      <c r="L72" s="30" t="str">
        <f t="shared" si="35"/>
        <v/>
      </c>
      <c r="M72" s="31" t="str">
        <f t="shared" si="32"/>
        <v/>
      </c>
      <c r="N72" s="31" t="str">
        <f t="shared" si="33"/>
        <v/>
      </c>
      <c r="O72" s="77" t="str">
        <f t="shared" si="34"/>
        <v/>
      </c>
      <c r="P72" s="81"/>
      <c r="Q72" s="79" t="str">
        <f t="shared" si="36"/>
        <v/>
      </c>
      <c r="R72" s="83" t="str">
        <f t="shared" si="37"/>
        <v/>
      </c>
      <c r="S72" s="93"/>
      <c r="T72" s="45"/>
      <c r="U72" s="181"/>
      <c r="V72" s="182"/>
      <c r="W72" s="182"/>
      <c r="X72" s="182"/>
      <c r="Y72" s="182"/>
      <c r="Z72" s="183"/>
      <c r="AA72" s="45"/>
      <c r="AB72" s="38" t="str">
        <f t="shared" si="26"/>
        <v/>
      </c>
      <c r="AC72" s="38" t="str">
        <f t="shared" si="27"/>
        <v/>
      </c>
      <c r="AD72" s="38" t="str">
        <f t="shared" si="28"/>
        <v/>
      </c>
      <c r="AE72" s="39" t="str">
        <f t="shared" si="29"/>
        <v/>
      </c>
      <c r="AF72" s="38" t="str">
        <f t="shared" si="15"/>
        <v/>
      </c>
      <c r="AG72" s="38"/>
      <c r="AH72" s="34"/>
      <c r="AI72" s="34"/>
    </row>
    <row r="73" spans="1:35" x14ac:dyDescent="0.55000000000000004">
      <c r="A73" s="34"/>
      <c r="B73" s="22">
        <v>13</v>
      </c>
      <c r="C73" s="6" t="s">
        <v>31</v>
      </c>
      <c r="D73" s="7">
        <v>1</v>
      </c>
      <c r="E73" s="7">
        <v>700</v>
      </c>
      <c r="F73" s="6">
        <f t="shared" si="30"/>
        <v>700</v>
      </c>
      <c r="G73" s="69" t="s">
        <v>57</v>
      </c>
      <c r="H73" s="75"/>
      <c r="I73" s="72">
        <v>1</v>
      </c>
      <c r="J73" s="24">
        <f t="shared" si="31"/>
        <v>0</v>
      </c>
      <c r="K73" s="34"/>
      <c r="L73" s="30" t="str">
        <f t="shared" si="35"/>
        <v/>
      </c>
      <c r="M73" s="31" t="str">
        <f t="shared" si="32"/>
        <v/>
      </c>
      <c r="N73" s="31" t="str">
        <f t="shared" si="33"/>
        <v/>
      </c>
      <c r="O73" s="77" t="str">
        <f t="shared" si="34"/>
        <v/>
      </c>
      <c r="P73" s="81"/>
      <c r="Q73" s="79" t="str">
        <f t="shared" si="36"/>
        <v/>
      </c>
      <c r="R73" s="83" t="str">
        <f t="shared" si="37"/>
        <v/>
      </c>
      <c r="S73" s="93"/>
      <c r="T73" s="45"/>
      <c r="U73" s="181"/>
      <c r="V73" s="182"/>
      <c r="W73" s="182"/>
      <c r="X73" s="182"/>
      <c r="Y73" s="182"/>
      <c r="Z73" s="183"/>
      <c r="AA73" s="45"/>
      <c r="AB73" s="38" t="str">
        <f t="shared" si="26"/>
        <v/>
      </c>
      <c r="AC73" s="38" t="str">
        <f t="shared" si="27"/>
        <v/>
      </c>
      <c r="AD73" s="38" t="str">
        <f t="shared" si="28"/>
        <v/>
      </c>
      <c r="AE73" s="39" t="str">
        <f t="shared" si="29"/>
        <v/>
      </c>
      <c r="AF73" s="38" t="str">
        <f t="shared" si="15"/>
        <v/>
      </c>
      <c r="AG73" s="38"/>
      <c r="AH73" s="34"/>
      <c r="AI73" s="34"/>
    </row>
    <row r="74" spans="1:35" x14ac:dyDescent="0.55000000000000004">
      <c r="A74" s="34"/>
      <c r="B74" s="22">
        <v>14</v>
      </c>
      <c r="C74" s="6" t="s">
        <v>32</v>
      </c>
      <c r="D74" s="7">
        <v>1</v>
      </c>
      <c r="E74" s="7">
        <v>750</v>
      </c>
      <c r="F74" s="6">
        <f t="shared" si="30"/>
        <v>750</v>
      </c>
      <c r="G74" s="69" t="s">
        <v>57</v>
      </c>
      <c r="H74" s="75"/>
      <c r="I74" s="72">
        <v>1</v>
      </c>
      <c r="J74" s="24">
        <f t="shared" si="31"/>
        <v>0</v>
      </c>
      <c r="K74" s="34"/>
      <c r="L74" s="30" t="str">
        <f t="shared" si="35"/>
        <v/>
      </c>
      <c r="M74" s="31" t="str">
        <f t="shared" si="32"/>
        <v/>
      </c>
      <c r="N74" s="31" t="str">
        <f t="shared" si="33"/>
        <v/>
      </c>
      <c r="O74" s="77" t="str">
        <f t="shared" si="34"/>
        <v/>
      </c>
      <c r="P74" s="81"/>
      <c r="Q74" s="79" t="str">
        <f t="shared" si="36"/>
        <v/>
      </c>
      <c r="R74" s="83" t="str">
        <f t="shared" si="37"/>
        <v/>
      </c>
      <c r="S74" s="93"/>
      <c r="T74" s="45"/>
      <c r="U74" s="181"/>
      <c r="V74" s="182"/>
      <c r="W74" s="182"/>
      <c r="X74" s="182"/>
      <c r="Y74" s="182"/>
      <c r="Z74" s="183"/>
      <c r="AA74" s="45"/>
      <c r="AB74" s="38" t="str">
        <f t="shared" si="26"/>
        <v/>
      </c>
      <c r="AC74" s="38" t="str">
        <f t="shared" si="27"/>
        <v/>
      </c>
      <c r="AD74" s="38" t="str">
        <f t="shared" si="28"/>
        <v/>
      </c>
      <c r="AE74" s="39" t="str">
        <f t="shared" si="29"/>
        <v/>
      </c>
      <c r="AF74" s="38" t="str">
        <f t="shared" si="15"/>
        <v/>
      </c>
      <c r="AG74" s="38"/>
      <c r="AH74" s="34"/>
      <c r="AI74" s="34"/>
    </row>
    <row r="75" spans="1:35" x14ac:dyDescent="0.55000000000000004">
      <c r="A75" s="34"/>
      <c r="B75" s="22">
        <v>15</v>
      </c>
      <c r="C75" s="6" t="s">
        <v>33</v>
      </c>
      <c r="D75" s="7">
        <v>1</v>
      </c>
      <c r="E75" s="7">
        <v>1500</v>
      </c>
      <c r="F75" s="6">
        <f t="shared" si="30"/>
        <v>1500</v>
      </c>
      <c r="G75" s="69" t="s">
        <v>57</v>
      </c>
      <c r="H75" s="75"/>
      <c r="I75" s="72">
        <v>1</v>
      </c>
      <c r="J75" s="24">
        <f t="shared" si="31"/>
        <v>0</v>
      </c>
      <c r="K75" s="34"/>
      <c r="L75" s="30" t="str">
        <f t="shared" si="35"/>
        <v/>
      </c>
      <c r="M75" s="31" t="str">
        <f t="shared" si="32"/>
        <v/>
      </c>
      <c r="N75" s="31" t="str">
        <f t="shared" si="33"/>
        <v/>
      </c>
      <c r="O75" s="77" t="str">
        <f t="shared" si="34"/>
        <v/>
      </c>
      <c r="P75" s="81"/>
      <c r="Q75" s="79" t="str">
        <f t="shared" si="36"/>
        <v/>
      </c>
      <c r="R75" s="83" t="str">
        <f t="shared" si="37"/>
        <v/>
      </c>
      <c r="S75" s="93"/>
      <c r="T75" s="45"/>
      <c r="U75" s="181"/>
      <c r="V75" s="182"/>
      <c r="W75" s="182"/>
      <c r="X75" s="182"/>
      <c r="Y75" s="182"/>
      <c r="Z75" s="183"/>
      <c r="AA75" s="45"/>
      <c r="AB75" s="38" t="str">
        <f t="shared" si="26"/>
        <v/>
      </c>
      <c r="AC75" s="38" t="str">
        <f t="shared" si="27"/>
        <v/>
      </c>
      <c r="AD75" s="38" t="str">
        <f t="shared" si="28"/>
        <v/>
      </c>
      <c r="AE75" s="39" t="str">
        <f t="shared" si="29"/>
        <v/>
      </c>
      <c r="AF75" s="38" t="str">
        <f t="shared" si="15"/>
        <v/>
      </c>
      <c r="AG75" s="38"/>
      <c r="AH75" s="34"/>
      <c r="AI75" s="34"/>
    </row>
    <row r="76" spans="1:35" x14ac:dyDescent="0.55000000000000004">
      <c r="A76" s="34"/>
      <c r="B76" s="22">
        <v>16</v>
      </c>
      <c r="C76" s="6" t="s">
        <v>34</v>
      </c>
      <c r="D76" s="7">
        <v>1</v>
      </c>
      <c r="E76" s="7">
        <v>1800</v>
      </c>
      <c r="F76" s="6">
        <f t="shared" si="30"/>
        <v>1800</v>
      </c>
      <c r="G76" s="69" t="s">
        <v>57</v>
      </c>
      <c r="H76" s="75"/>
      <c r="I76" s="72">
        <v>1</v>
      </c>
      <c r="J76" s="24">
        <f t="shared" si="31"/>
        <v>0</v>
      </c>
      <c r="K76" s="34"/>
      <c r="L76" s="30" t="str">
        <f t="shared" si="35"/>
        <v/>
      </c>
      <c r="M76" s="31" t="str">
        <f t="shared" si="32"/>
        <v/>
      </c>
      <c r="N76" s="31" t="str">
        <f t="shared" si="33"/>
        <v/>
      </c>
      <c r="O76" s="77" t="str">
        <f t="shared" si="34"/>
        <v/>
      </c>
      <c r="P76" s="81"/>
      <c r="Q76" s="79" t="str">
        <f t="shared" si="36"/>
        <v/>
      </c>
      <c r="R76" s="83" t="str">
        <f t="shared" si="37"/>
        <v/>
      </c>
      <c r="S76" s="93"/>
      <c r="T76" s="45"/>
      <c r="U76" s="181"/>
      <c r="V76" s="182"/>
      <c r="W76" s="182"/>
      <c r="X76" s="182"/>
      <c r="Y76" s="182"/>
      <c r="Z76" s="183"/>
      <c r="AA76" s="45"/>
      <c r="AB76" s="38" t="str">
        <f t="shared" si="26"/>
        <v/>
      </c>
      <c r="AC76" s="38" t="str">
        <f t="shared" si="27"/>
        <v/>
      </c>
      <c r="AD76" s="38" t="str">
        <f t="shared" si="28"/>
        <v/>
      </c>
      <c r="AE76" s="39" t="str">
        <f t="shared" si="29"/>
        <v/>
      </c>
      <c r="AF76" s="38" t="str">
        <f t="shared" si="15"/>
        <v/>
      </c>
      <c r="AG76" s="38"/>
      <c r="AH76" s="34"/>
      <c r="AI76" s="34"/>
    </row>
    <row r="77" spans="1:35" ht="18" thickBot="1" x14ac:dyDescent="0.6">
      <c r="A77" s="34"/>
      <c r="B77" s="25">
        <v>17</v>
      </c>
      <c r="C77" s="26" t="s">
        <v>35</v>
      </c>
      <c r="D77" s="27">
        <v>1</v>
      </c>
      <c r="E77" s="27">
        <v>5000</v>
      </c>
      <c r="F77" s="26">
        <f t="shared" si="30"/>
        <v>5000</v>
      </c>
      <c r="G77" s="70" t="s">
        <v>55</v>
      </c>
      <c r="H77" s="76"/>
      <c r="I77" s="73">
        <v>1</v>
      </c>
      <c r="J77" s="28">
        <f t="shared" si="31"/>
        <v>0</v>
      </c>
      <c r="K77" s="34"/>
      <c r="L77" s="32" t="str">
        <f t="shared" si="35"/>
        <v/>
      </c>
      <c r="M77" s="33" t="str">
        <f t="shared" si="32"/>
        <v/>
      </c>
      <c r="N77" s="33" t="str">
        <f t="shared" si="33"/>
        <v/>
      </c>
      <c r="O77" s="78" t="str">
        <f t="shared" si="34"/>
        <v/>
      </c>
      <c r="P77" s="82"/>
      <c r="Q77" s="80" t="str">
        <f t="shared" si="36"/>
        <v/>
      </c>
      <c r="R77" s="84" t="str">
        <f t="shared" si="37"/>
        <v/>
      </c>
      <c r="S77" s="94"/>
      <c r="T77" s="45"/>
      <c r="U77" s="184"/>
      <c r="V77" s="185"/>
      <c r="W77" s="185"/>
      <c r="X77" s="185"/>
      <c r="Y77" s="185"/>
      <c r="Z77" s="186"/>
      <c r="AA77" s="45"/>
      <c r="AB77" s="38" t="str">
        <f t="shared" si="26"/>
        <v/>
      </c>
      <c r="AC77" s="38" t="str">
        <f t="shared" si="27"/>
        <v/>
      </c>
      <c r="AD77" s="38" t="str">
        <f t="shared" si="28"/>
        <v/>
      </c>
      <c r="AE77" s="39" t="str">
        <f t="shared" si="29"/>
        <v/>
      </c>
      <c r="AF77" s="38" t="str">
        <f t="shared" si="15"/>
        <v/>
      </c>
      <c r="AG77" s="38"/>
      <c r="AH77" s="34"/>
      <c r="AI77" s="34"/>
    </row>
    <row r="78" spans="1:35" x14ac:dyDescent="0.55000000000000004">
      <c r="A78" s="34"/>
      <c r="B78" s="34"/>
      <c r="C78" s="37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</row>
    <row r="79" spans="1:35" x14ac:dyDescent="0.55000000000000004">
      <c r="A79" s="34"/>
      <c r="B79" s="34"/>
      <c r="C79" s="37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</row>
    <row r="80" spans="1:35" x14ac:dyDescent="0.55000000000000004">
      <c r="A80" s="34"/>
      <c r="B80" s="34"/>
      <c r="C80" s="37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</row>
    <row r="81" spans="1:35" x14ac:dyDescent="0.55000000000000004">
      <c r="A81" s="34"/>
      <c r="B81" s="34"/>
      <c r="C81" s="37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</row>
    <row r="82" spans="1:35" x14ac:dyDescent="0.5500000000000000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</row>
    <row r="83" spans="1:35" x14ac:dyDescent="0.5500000000000000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</row>
    <row r="84" spans="1:35" x14ac:dyDescent="0.5500000000000000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</row>
    <row r="85" spans="1:35" x14ac:dyDescent="0.5500000000000000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</row>
    <row r="86" spans="1:35" x14ac:dyDescent="0.5500000000000000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</row>
    <row r="87" spans="1:35" x14ac:dyDescent="0.5500000000000000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</row>
    <row r="88" spans="1:35" x14ac:dyDescent="0.5500000000000000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</row>
    <row r="89" spans="1:35" x14ac:dyDescent="0.5500000000000000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</row>
    <row r="90" spans="1:35" x14ac:dyDescent="0.5500000000000000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</row>
    <row r="91" spans="1:35" x14ac:dyDescent="0.5500000000000000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</row>
    <row r="92" spans="1:35" x14ac:dyDescent="0.5500000000000000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</row>
    <row r="93" spans="1:35" x14ac:dyDescent="0.5500000000000000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</row>
    <row r="94" spans="1:35" x14ac:dyDescent="0.5500000000000000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</row>
    <row r="95" spans="1:35" x14ac:dyDescent="0.5500000000000000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</row>
    <row r="96" spans="1:35" x14ac:dyDescent="0.5500000000000000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</row>
    <row r="97" spans="1:35" x14ac:dyDescent="0.55000000000000004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</row>
    <row r="98" spans="1:35" x14ac:dyDescent="0.55000000000000004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</row>
    <row r="99" spans="1:35" x14ac:dyDescent="0.55000000000000004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</row>
  </sheetData>
  <sheetProtection algorithmName="SHA-512" hashValue="T+Lmk32H2LELdc23/VFLbY8hygCx8Sk7WWdcsNHdni3IFRqi8osLFreDaaopU7f5HymClg5SxOX2qv318yrbag==" saltValue="9ytINoFIRHcvlpbf1J7/kQ==" spinCount="100000" sheet="1" objects="1" scenarios="1"/>
  <mergeCells count="102">
    <mergeCell ref="U77:Z77"/>
    <mergeCell ref="U1:Z1"/>
    <mergeCell ref="U35:Z37"/>
    <mergeCell ref="U29:Z29"/>
    <mergeCell ref="U30:Z30"/>
    <mergeCell ref="U28:AA28"/>
    <mergeCell ref="U31:Z31"/>
    <mergeCell ref="U72:Z72"/>
    <mergeCell ref="U73:Z73"/>
    <mergeCell ref="U74:Z74"/>
    <mergeCell ref="U75:Z75"/>
    <mergeCell ref="U76:Z76"/>
    <mergeCell ref="U67:Z67"/>
    <mergeCell ref="U68:Z68"/>
    <mergeCell ref="U69:Z69"/>
    <mergeCell ref="U70:Z70"/>
    <mergeCell ref="U71:Z71"/>
    <mergeCell ref="U62:Z62"/>
    <mergeCell ref="U63:Z63"/>
    <mergeCell ref="U64:Z64"/>
    <mergeCell ref="U65:Z65"/>
    <mergeCell ref="U66:Z66"/>
    <mergeCell ref="U57:Z57"/>
    <mergeCell ref="U58:Z58"/>
    <mergeCell ref="U59:Z59"/>
    <mergeCell ref="U60:Z60"/>
    <mergeCell ref="U61:Z61"/>
    <mergeCell ref="U52:Z52"/>
    <mergeCell ref="U53:Z53"/>
    <mergeCell ref="U54:Z54"/>
    <mergeCell ref="U55:Z55"/>
    <mergeCell ref="U56:Z56"/>
    <mergeCell ref="U47:Z47"/>
    <mergeCell ref="U48:Z48"/>
    <mergeCell ref="U49:Z49"/>
    <mergeCell ref="U50:Z50"/>
    <mergeCell ref="U51:Z51"/>
    <mergeCell ref="U42:Z42"/>
    <mergeCell ref="U43:Z43"/>
    <mergeCell ref="U44:Z44"/>
    <mergeCell ref="U45:Z45"/>
    <mergeCell ref="U46:Z46"/>
    <mergeCell ref="U38:Z38"/>
    <mergeCell ref="U39:Z39"/>
    <mergeCell ref="U40:Z40"/>
    <mergeCell ref="U41:Z41"/>
    <mergeCell ref="U3:Z4"/>
    <mergeCell ref="Z5:Z6"/>
    <mergeCell ref="U32:Z32"/>
    <mergeCell ref="U33:Z33"/>
    <mergeCell ref="U34:Z34"/>
    <mergeCell ref="Y5:Y6"/>
    <mergeCell ref="L1:S2"/>
    <mergeCell ref="S3:S4"/>
    <mergeCell ref="W5:W6"/>
    <mergeCell ref="X5:X6"/>
    <mergeCell ref="V5:V6"/>
    <mergeCell ref="U5:U6"/>
    <mergeCell ref="AB8:AB9"/>
    <mergeCell ref="AC8:AC9"/>
    <mergeCell ref="AD2:AD3"/>
    <mergeCell ref="AD4:AD5"/>
    <mergeCell ref="AD6:AD7"/>
    <mergeCell ref="AD8:AD9"/>
    <mergeCell ref="AB2:AB3"/>
    <mergeCell ref="AC2:AC3"/>
    <mergeCell ref="AB4:AB5"/>
    <mergeCell ref="AB6:AB7"/>
    <mergeCell ref="AC4:AC5"/>
    <mergeCell ref="AC6:AC7"/>
    <mergeCell ref="Q3:Q4"/>
    <mergeCell ref="R3:R4"/>
    <mergeCell ref="D7:F8"/>
    <mergeCell ref="B59:J59"/>
    <mergeCell ref="L3:L4"/>
    <mergeCell ref="M3:M4"/>
    <mergeCell ref="D3:E4"/>
    <mergeCell ref="F3:G4"/>
    <mergeCell ref="B2:C2"/>
    <mergeCell ref="B3:C3"/>
    <mergeCell ref="B4:C4"/>
    <mergeCell ref="B5:C6"/>
    <mergeCell ref="B7:C8"/>
    <mergeCell ref="H3:H4"/>
    <mergeCell ref="D5:E6"/>
    <mergeCell ref="F5:G6"/>
    <mergeCell ref="H5:H6"/>
    <mergeCell ref="D2:E2"/>
    <mergeCell ref="F2:G2"/>
    <mergeCell ref="I2:J2"/>
    <mergeCell ref="N3:N4"/>
    <mergeCell ref="O3:O4"/>
    <mergeCell ref="P3:P4"/>
    <mergeCell ref="B13:J13"/>
    <mergeCell ref="B38:J38"/>
    <mergeCell ref="D9:F10"/>
    <mergeCell ref="G7:H10"/>
    <mergeCell ref="I7:J10"/>
    <mergeCell ref="B9:C10"/>
    <mergeCell ref="I3:J4"/>
    <mergeCell ref="I5:J5"/>
    <mergeCell ref="I6:J6"/>
  </mergeCells>
  <phoneticPr fontId="3" type="noConversion"/>
  <dataValidations count="1">
    <dataValidation type="list" allowBlank="1" showInputMessage="1" showErrorMessage="1" sqref="S5:S77" xr:uid="{AC9975D8-1781-473B-A996-1B13F8D32604}">
      <formula1>$V$7:$V$26</formula1>
    </dataValidation>
  </dataValidations>
  <hyperlinks>
    <hyperlink ref="U29:Z29" r:id="rId1" display="&quot;마빡도로시&quot;님의 정리글 링크" xr:uid="{08C7A812-1F16-4516-81AB-690F4127E37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코인 품목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dlgks</cp:lastModifiedBy>
  <dcterms:created xsi:type="dcterms:W3CDTF">2020-06-19T00:35:03Z</dcterms:created>
  <dcterms:modified xsi:type="dcterms:W3CDTF">2020-06-22T07:00:55Z</dcterms:modified>
</cp:coreProperties>
</file>