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am\Desktop\"/>
    </mc:Choice>
  </mc:AlternateContent>
  <xr:revisionPtr revIDLastSave="0" documentId="13_ncr:1_{494FF7ED-374C-4B93-A970-B753ECC27FC0}" xr6:coauthVersionLast="45" xr6:coauthVersionMax="45" xr10:uidLastSave="{00000000-0000-0000-0000-000000000000}"/>
  <bookViews>
    <workbookView xWindow="28680" yWindow="-120" windowWidth="29040" windowHeight="15840" xr2:uid="{5BD6D4BF-10D4-4BC5-B927-9D371F3CCF5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5" i="1" l="1"/>
  <c r="Q19" i="1"/>
  <c r="E25" i="1"/>
  <c r="Q18" i="1"/>
  <c r="K19" i="1"/>
  <c r="K18" i="1"/>
  <c r="E21" i="1"/>
  <c r="E19" i="1"/>
  <c r="E18" i="1"/>
  <c r="R17" i="1"/>
  <c r="R16" i="1"/>
  <c r="L17" i="1"/>
  <c r="L16" i="1"/>
  <c r="F17" i="1"/>
  <c r="F16" i="1"/>
  <c r="F15" i="2"/>
  <c r="F14" i="2"/>
  <c r="G15" i="2"/>
  <c r="G14" i="2"/>
  <c r="E14" i="2"/>
  <c r="E15" i="2"/>
  <c r="L14" i="1" l="1"/>
  <c r="K20" i="1" s="1"/>
  <c r="L13" i="1"/>
  <c r="L15" i="1" s="1"/>
  <c r="K13" i="1"/>
  <c r="J13" i="1"/>
  <c r="I13" i="1"/>
  <c r="Q21" i="1"/>
  <c r="R15" i="1"/>
  <c r="R14" i="1"/>
  <c r="Q20" i="1" s="1"/>
  <c r="F13" i="1"/>
  <c r="F15" i="1" s="1"/>
  <c r="F14" i="1"/>
  <c r="E20" i="1" s="1"/>
  <c r="E22" i="1" s="1"/>
  <c r="O13" i="1"/>
  <c r="R13" i="1"/>
  <c r="D13" i="1"/>
  <c r="E13" i="1"/>
  <c r="P13" i="1"/>
  <c r="C13" i="1"/>
  <c r="K26" i="1" l="1"/>
  <c r="K22" i="1"/>
  <c r="K27" i="1"/>
  <c r="K21" i="1"/>
  <c r="E26" i="1"/>
  <c r="E29" i="1"/>
  <c r="E28" i="1"/>
  <c r="Q22" i="1"/>
  <c r="E27" i="1"/>
  <c r="K29" i="1" l="1"/>
  <c r="K28" i="1"/>
</calcChain>
</file>

<file path=xl/sharedStrings.xml><?xml version="1.0" encoding="utf-8"?>
<sst xmlns="http://schemas.openxmlformats.org/spreadsheetml/2006/main" count="105" uniqueCount="42">
  <si>
    <t>머리</t>
    <phoneticPr fontId="1" type="noConversion"/>
  </si>
  <si>
    <t>어깨</t>
    <phoneticPr fontId="1" type="noConversion"/>
  </si>
  <si>
    <t>가슴</t>
    <phoneticPr fontId="1" type="noConversion"/>
  </si>
  <si>
    <t>손목</t>
    <phoneticPr fontId="1" type="noConversion"/>
  </si>
  <si>
    <t>심판</t>
    <phoneticPr fontId="1" type="noConversion"/>
  </si>
  <si>
    <t>주문력</t>
    <phoneticPr fontId="1" type="noConversion"/>
  </si>
  <si>
    <t>마젠</t>
    <phoneticPr fontId="1" type="noConversion"/>
  </si>
  <si>
    <t>크리</t>
    <phoneticPr fontId="1" type="noConversion"/>
  </si>
  <si>
    <t>마나</t>
    <phoneticPr fontId="1" type="noConversion"/>
  </si>
  <si>
    <t>손</t>
    <phoneticPr fontId="1" type="noConversion"/>
  </si>
  <si>
    <t>합계</t>
    <phoneticPr fontId="1" type="noConversion"/>
  </si>
  <si>
    <t>지능크리 추가</t>
    <phoneticPr fontId="1" type="noConversion"/>
  </si>
  <si>
    <t>종합비교</t>
    <phoneticPr fontId="1" type="noConversion"/>
  </si>
  <si>
    <t>5초 리젠</t>
    <phoneticPr fontId="1" type="noConversion"/>
  </si>
  <si>
    <t>마나(왕축+잔달라)</t>
    <phoneticPr fontId="1" type="noConversion"/>
  </si>
  <si>
    <t>차이</t>
    <phoneticPr fontId="1" type="noConversion"/>
  </si>
  <si>
    <t>우위</t>
    <phoneticPr fontId="1" type="noConversion"/>
  </si>
  <si>
    <t>BIS</t>
    <phoneticPr fontId="1" type="noConversion"/>
  </si>
  <si>
    <t>마나(왕축)</t>
    <phoneticPr fontId="1" type="noConversion"/>
  </si>
  <si>
    <t xml:space="preserve"> BiS(작열로브)</t>
    <phoneticPr fontId="1" type="noConversion"/>
  </si>
  <si>
    <t xml:space="preserve"> BiS(민트로브)</t>
    <phoneticPr fontId="1" type="noConversion"/>
  </si>
  <si>
    <t>BIS(민트)vs심판</t>
    <phoneticPr fontId="1" type="noConversion"/>
  </si>
  <si>
    <t>BIS(작열)vs심판</t>
    <phoneticPr fontId="1" type="noConversion"/>
  </si>
  <si>
    <t>지능</t>
    <phoneticPr fontId="1" type="noConversion"/>
  </si>
  <si>
    <r>
      <rPr>
        <sz val="40"/>
        <color theme="1"/>
        <rFont val="210 하얀분필 R"/>
        <family val="1"/>
        <charset val="129"/>
      </rPr>
      <t>비교</t>
    </r>
    <r>
      <rPr>
        <sz val="36"/>
        <color theme="1"/>
        <rFont val="맑은 고딕"/>
        <family val="3"/>
        <charset val="129"/>
        <scheme val="minor"/>
      </rPr>
      <t xml:space="preserve">
</t>
    </r>
    <r>
      <rPr>
        <sz val="14"/>
        <color theme="1"/>
        <rFont val="1훈새마을운동 R"/>
        <family val="1"/>
        <charset val="129"/>
      </rPr>
      <t>(크리 1%=주문력 10 계산), 마부는 동일하게 했다는 가정하에 제외</t>
    </r>
    <phoneticPr fontId="1" type="noConversion"/>
  </si>
  <si>
    <t>레벨</t>
    <phoneticPr fontId="1" type="noConversion"/>
  </si>
  <si>
    <t>평균치유량</t>
    <phoneticPr fontId="1" type="noConversion"/>
  </si>
  <si>
    <t>필요 치증</t>
    <phoneticPr fontId="1" type="noConversion"/>
  </si>
  <si>
    <t>6레벨</t>
    <phoneticPr fontId="1" type="noConversion"/>
  </si>
  <si>
    <t>5레벨</t>
    <phoneticPr fontId="1" type="noConversion"/>
  </si>
  <si>
    <t>4레벨</t>
    <phoneticPr fontId="1" type="noConversion"/>
  </si>
  <si>
    <t>3레벨</t>
    <phoneticPr fontId="1" type="noConversion"/>
  </si>
  <si>
    <t>2레벨</t>
    <phoneticPr fontId="1" type="noConversion"/>
  </si>
  <si>
    <t>1레벨</t>
    <phoneticPr fontId="1" type="noConversion"/>
  </si>
  <si>
    <t>6➔5렙 192.5</t>
    <phoneticPr fontId="1" type="noConversion"/>
  </si>
  <si>
    <t>5➔4렙 197.2</t>
    <phoneticPr fontId="1" type="noConversion"/>
  </si>
  <si>
    <t>4➔3렙 148.2</t>
    <phoneticPr fontId="1" type="noConversion"/>
  </si>
  <si>
    <t>3➔2렙 137.7</t>
    <phoneticPr fontId="1" type="noConversion"/>
  </si>
  <si>
    <t>2➔1렙 96.9</t>
    <phoneticPr fontId="1" type="noConversion"/>
  </si>
  <si>
    <t>지능크리(왕)</t>
    <phoneticPr fontId="1" type="noConversion"/>
  </si>
  <si>
    <t>지능크리(왕+잔)</t>
    <phoneticPr fontId="1" type="noConversion"/>
  </si>
  <si>
    <t>주문력(왕+잔)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</si>
</sst>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0.0_);[Red]\(0.0\)"/>
    <numFmt numFmtId="178" formatCode="0_);[Red]\(0\)"/>
  </numFmts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36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1"/>
      <charset val="129"/>
      <scheme val="minor"/>
    </font>
    <font>
      <sz val="40"/>
      <color theme="1"/>
      <name val="210 하얀분필 R"/>
      <family val="1"/>
      <charset val="129"/>
    </font>
    <font>
      <sz val="14"/>
      <color theme="1"/>
      <name val="1훈새마을운동 R"/>
      <family val="1"/>
      <charset val="129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6" fillId="0" borderId="4" xfId="0" applyNumberFormat="1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horizontal="center" vertical="center"/>
    </xf>
    <xf numFmtId="177" fontId="6" fillId="0" borderId="7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right" vertical="center"/>
    </xf>
    <xf numFmtId="178" fontId="6" fillId="0" borderId="8" xfId="0" applyNumberFormat="1" applyFont="1" applyBorder="1" applyAlignment="1">
      <alignment horizontal="center" vertical="center"/>
    </xf>
    <xf numFmtId="178" fontId="6" fillId="0" borderId="9" xfId="0" applyNumberFormat="1" applyFont="1" applyBorder="1" applyAlignment="1">
      <alignment horizontal="center" vertical="center"/>
    </xf>
    <xf numFmtId="178" fontId="6" fillId="0" borderId="9" xfId="0" applyNumberFormat="1" applyFont="1" applyBorder="1" applyAlignment="1">
      <alignment horizontal="right" vertical="center"/>
    </xf>
    <xf numFmtId="178" fontId="6" fillId="0" borderId="0" xfId="0" applyNumberFormat="1" applyFont="1" applyAlignment="1">
      <alignment horizontal="center"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178" fontId="6" fillId="0" borderId="10" xfId="0" applyNumberFormat="1" applyFont="1" applyBorder="1" applyAlignment="1">
      <alignment horizontal="center" vertical="center"/>
    </xf>
    <xf numFmtId="178" fontId="6" fillId="0" borderId="12" xfId="0" applyNumberFormat="1" applyFont="1" applyBorder="1" applyAlignment="1">
      <alignment horizontal="center" vertical="center"/>
    </xf>
    <xf numFmtId="178" fontId="6" fillId="0" borderId="12" xfId="0" applyNumberFormat="1" applyFont="1" applyBorder="1" applyAlignment="1">
      <alignment horizontal="right" vertical="center"/>
    </xf>
    <xf numFmtId="178" fontId="6" fillId="0" borderId="0" xfId="0" applyNumberFormat="1" applyFont="1">
      <alignment vertical="center"/>
    </xf>
    <xf numFmtId="178" fontId="6" fillId="0" borderId="12" xfId="0" applyNumberFormat="1" applyFont="1" applyBorder="1">
      <alignment vertical="center"/>
    </xf>
    <xf numFmtId="0" fontId="6" fillId="0" borderId="0" xfId="0" applyFont="1">
      <alignment vertical="center"/>
    </xf>
    <xf numFmtId="0" fontId="6" fillId="0" borderId="4" xfId="0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right" vertical="center"/>
    </xf>
    <xf numFmtId="0" fontId="6" fillId="0" borderId="8" xfId="0" applyFont="1" applyBorder="1">
      <alignment vertical="center"/>
    </xf>
    <xf numFmtId="176" fontId="6" fillId="0" borderId="14" xfId="0" applyNumberFormat="1" applyFont="1" applyBorder="1" applyAlignment="1">
      <alignment horizontal="right" vertical="center"/>
    </xf>
    <xf numFmtId="178" fontId="6" fillId="0" borderId="14" xfId="0" applyNumberFormat="1" applyFont="1" applyBorder="1" applyAlignment="1">
      <alignment horizontal="right" vertical="center"/>
    </xf>
    <xf numFmtId="176" fontId="6" fillId="0" borderId="0" xfId="0" applyNumberFormat="1" applyFont="1">
      <alignment vertical="center"/>
    </xf>
    <xf numFmtId="178" fontId="6" fillId="0" borderId="15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176" fontId="6" fillId="0" borderId="1" xfId="0" applyNumberFormat="1" applyFont="1" applyBorder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12C7F-8569-4010-A8D6-CF6368C94D87}">
  <dimension ref="B1:R32"/>
  <sheetViews>
    <sheetView tabSelected="1" workbookViewId="0">
      <selection activeCell="N25" sqref="N25:O25"/>
    </sheetView>
  </sheetViews>
  <sheetFormatPr defaultRowHeight="16.5" x14ac:dyDescent="0.3"/>
  <cols>
    <col min="6" max="6" width="9.875" customWidth="1"/>
    <col min="12" max="12" width="9.125" customWidth="1"/>
  </cols>
  <sheetData>
    <row r="1" spans="2:18" ht="17.25" thickBot="1" x14ac:dyDescent="0.35"/>
    <row r="2" spans="2:18" x14ac:dyDescent="0.3">
      <c r="B2" s="10" t="s">
        <v>24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2:18" x14ac:dyDescent="0.3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2:18" ht="9.75" customHeight="1" x14ac:dyDescent="0.3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</row>
    <row r="5" spans="2:18" ht="33.75" customHeight="1" thickBot="1" x14ac:dyDescent="0.3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9"/>
    </row>
    <row r="6" spans="2:18" ht="18.75" thickBot="1" x14ac:dyDescent="0.35">
      <c r="B6" s="11"/>
      <c r="C6" s="12" t="s">
        <v>20</v>
      </c>
      <c r="D6" s="13"/>
      <c r="E6" s="13"/>
      <c r="F6" s="14"/>
      <c r="G6" s="15"/>
      <c r="H6" s="11"/>
      <c r="I6" s="12" t="s">
        <v>19</v>
      </c>
      <c r="J6" s="13"/>
      <c r="K6" s="13"/>
      <c r="L6" s="14"/>
      <c r="M6" s="11"/>
      <c r="N6" s="11"/>
      <c r="O6" s="16" t="s">
        <v>4</v>
      </c>
      <c r="P6" s="16"/>
      <c r="Q6" s="16"/>
      <c r="R6" s="16"/>
    </row>
    <row r="7" spans="2:18" ht="18.75" thickBot="1" x14ac:dyDescent="0.35">
      <c r="B7" s="17"/>
      <c r="C7" s="17" t="s">
        <v>5</v>
      </c>
      <c r="D7" s="17" t="s">
        <v>13</v>
      </c>
      <c r="E7" s="17" t="s">
        <v>7</v>
      </c>
      <c r="F7" s="18" t="s">
        <v>23</v>
      </c>
      <c r="G7" s="15"/>
      <c r="H7" s="17"/>
      <c r="I7" s="17" t="s">
        <v>5</v>
      </c>
      <c r="J7" s="17" t="s">
        <v>13</v>
      </c>
      <c r="K7" s="17" t="s">
        <v>7</v>
      </c>
      <c r="L7" s="17" t="s">
        <v>23</v>
      </c>
      <c r="M7" s="11"/>
      <c r="N7" s="17"/>
      <c r="O7" s="17" t="s">
        <v>5</v>
      </c>
      <c r="P7" s="17" t="s">
        <v>13</v>
      </c>
      <c r="Q7" s="17" t="s">
        <v>7</v>
      </c>
      <c r="R7" s="17" t="s">
        <v>8</v>
      </c>
    </row>
    <row r="8" spans="2:18" ht="18" x14ac:dyDescent="0.3">
      <c r="B8" s="19" t="s">
        <v>0</v>
      </c>
      <c r="C8" s="20">
        <v>35</v>
      </c>
      <c r="D8" s="20">
        <v>0</v>
      </c>
      <c r="E8" s="20">
        <v>2</v>
      </c>
      <c r="F8" s="21">
        <v>24</v>
      </c>
      <c r="G8" s="15"/>
      <c r="H8" s="19" t="s">
        <v>0</v>
      </c>
      <c r="I8" s="20">
        <v>35</v>
      </c>
      <c r="J8" s="20">
        <v>0</v>
      </c>
      <c r="K8" s="20">
        <v>2</v>
      </c>
      <c r="L8" s="21">
        <v>24</v>
      </c>
      <c r="M8" s="11"/>
      <c r="N8" s="19" t="s">
        <v>0</v>
      </c>
      <c r="O8" s="20">
        <v>32</v>
      </c>
      <c r="P8" s="20">
        <v>0</v>
      </c>
      <c r="Q8" s="20">
        <v>0</v>
      </c>
      <c r="R8" s="20">
        <v>23</v>
      </c>
    </row>
    <row r="9" spans="2:18" ht="18" x14ac:dyDescent="0.3">
      <c r="B9" s="19" t="s">
        <v>1</v>
      </c>
      <c r="C9" s="19">
        <v>62</v>
      </c>
      <c r="D9" s="19">
        <v>0</v>
      </c>
      <c r="E9" s="19">
        <v>0</v>
      </c>
      <c r="F9" s="22">
        <v>12</v>
      </c>
      <c r="G9" s="15"/>
      <c r="H9" s="19" t="s">
        <v>1</v>
      </c>
      <c r="I9" s="19">
        <v>62</v>
      </c>
      <c r="J9" s="19">
        <v>0</v>
      </c>
      <c r="K9" s="19">
        <v>0</v>
      </c>
      <c r="L9" s="22">
        <v>12</v>
      </c>
      <c r="M9" s="11"/>
      <c r="N9" s="19" t="s">
        <v>1</v>
      </c>
      <c r="O9" s="19">
        <v>13</v>
      </c>
      <c r="P9" s="19">
        <v>5</v>
      </c>
      <c r="Q9" s="19">
        <v>0</v>
      </c>
      <c r="R9" s="19">
        <v>14</v>
      </c>
    </row>
    <row r="10" spans="2:18" ht="18" x14ac:dyDescent="0.3">
      <c r="B10" s="19" t="s">
        <v>2</v>
      </c>
      <c r="C10" s="19">
        <v>68</v>
      </c>
      <c r="D10" s="19">
        <v>0</v>
      </c>
      <c r="E10" s="19">
        <v>0</v>
      </c>
      <c r="F10" s="22">
        <v>5</v>
      </c>
      <c r="G10" s="15"/>
      <c r="H10" s="19" t="s">
        <v>2</v>
      </c>
      <c r="I10" s="19">
        <v>23</v>
      </c>
      <c r="J10" s="19">
        <v>0</v>
      </c>
      <c r="K10" s="19">
        <v>2</v>
      </c>
      <c r="L10" s="22">
        <v>15</v>
      </c>
      <c r="M10" s="11"/>
      <c r="N10" s="19" t="s">
        <v>2</v>
      </c>
      <c r="O10" s="19">
        <v>25</v>
      </c>
      <c r="P10" s="19">
        <v>0</v>
      </c>
      <c r="Q10" s="19">
        <v>0</v>
      </c>
      <c r="R10" s="19">
        <v>21</v>
      </c>
    </row>
    <row r="11" spans="2:18" ht="18" x14ac:dyDescent="0.3">
      <c r="B11" s="19" t="s">
        <v>3</v>
      </c>
      <c r="C11" s="19">
        <v>33</v>
      </c>
      <c r="D11" s="19">
        <v>0</v>
      </c>
      <c r="E11" s="19">
        <v>0</v>
      </c>
      <c r="F11" s="22">
        <v>7</v>
      </c>
      <c r="G11" s="15"/>
      <c r="H11" s="19" t="s">
        <v>3</v>
      </c>
      <c r="I11" s="19">
        <v>33</v>
      </c>
      <c r="J11" s="19">
        <v>0</v>
      </c>
      <c r="K11" s="19">
        <v>0</v>
      </c>
      <c r="L11" s="22">
        <v>7</v>
      </c>
      <c r="M11" s="11"/>
      <c r="N11" s="19" t="s">
        <v>3</v>
      </c>
      <c r="O11" s="19">
        <v>7</v>
      </c>
      <c r="P11" s="19">
        <v>5</v>
      </c>
      <c r="Q11" s="19">
        <v>0</v>
      </c>
      <c r="R11" s="19">
        <v>9</v>
      </c>
    </row>
    <row r="12" spans="2:18" ht="18.75" thickBot="1" x14ac:dyDescent="0.35">
      <c r="B12" s="19" t="s">
        <v>9</v>
      </c>
      <c r="C12" s="19">
        <v>59</v>
      </c>
      <c r="D12" s="19">
        <v>4</v>
      </c>
      <c r="E12" s="19">
        <v>0</v>
      </c>
      <c r="F12" s="22">
        <v>12</v>
      </c>
      <c r="G12" s="15"/>
      <c r="H12" s="19" t="s">
        <v>9</v>
      </c>
      <c r="I12" s="19">
        <v>59</v>
      </c>
      <c r="J12" s="19">
        <v>4</v>
      </c>
      <c r="K12" s="19">
        <v>0</v>
      </c>
      <c r="L12" s="22">
        <v>12</v>
      </c>
      <c r="M12" s="11"/>
      <c r="N12" s="19" t="s">
        <v>9</v>
      </c>
      <c r="O12" s="19">
        <v>15</v>
      </c>
      <c r="P12" s="19">
        <v>6</v>
      </c>
      <c r="Q12" s="19">
        <v>0</v>
      </c>
      <c r="R12" s="19">
        <v>20</v>
      </c>
    </row>
    <row r="13" spans="2:18" ht="18.75" thickBot="1" x14ac:dyDescent="0.35">
      <c r="B13" s="17" t="s">
        <v>10</v>
      </c>
      <c r="C13" s="17">
        <f>SUM(C8:C12)</f>
        <v>257</v>
      </c>
      <c r="D13" s="17">
        <f>SUM(D8:D12)</f>
        <v>4</v>
      </c>
      <c r="E13" s="17">
        <f>SUM(E8:E12)</f>
        <v>2</v>
      </c>
      <c r="F13" s="18">
        <f>SUM(F8:F12)</f>
        <v>60</v>
      </c>
      <c r="G13" s="15"/>
      <c r="H13" s="17" t="s">
        <v>10</v>
      </c>
      <c r="I13" s="17">
        <f>SUM(I8:I12)</f>
        <v>212</v>
      </c>
      <c r="J13" s="17">
        <f>SUM(J8:J12)</f>
        <v>4</v>
      </c>
      <c r="K13" s="17">
        <f>SUM(K8:K12)</f>
        <v>4</v>
      </c>
      <c r="L13" s="18">
        <f>SUM(L8:L12)</f>
        <v>70</v>
      </c>
      <c r="M13" s="11"/>
      <c r="N13" s="17" t="s">
        <v>10</v>
      </c>
      <c r="O13" s="17">
        <f>SUM(O8:O12)+47</f>
        <v>139</v>
      </c>
      <c r="P13" s="17">
        <f>SUM(P8:P12)</f>
        <v>16</v>
      </c>
      <c r="Q13" s="17">
        <v>0</v>
      </c>
      <c r="R13" s="17">
        <f>SUM(R8:R12)</f>
        <v>87</v>
      </c>
    </row>
    <row r="14" spans="2:18" ht="18.75" thickBot="1" x14ac:dyDescent="0.35">
      <c r="B14" s="23"/>
      <c r="C14" s="24"/>
      <c r="D14" s="25"/>
      <c r="E14" s="17" t="s">
        <v>8</v>
      </c>
      <c r="F14" s="18">
        <f>SUM(F8:F12)*15</f>
        <v>900</v>
      </c>
      <c r="G14" s="15"/>
      <c r="H14" s="23"/>
      <c r="I14" s="24"/>
      <c r="J14" s="25"/>
      <c r="K14" s="17" t="s">
        <v>8</v>
      </c>
      <c r="L14" s="18">
        <f>SUM(L8:L12)*15</f>
        <v>1050</v>
      </c>
      <c r="M14" s="11"/>
      <c r="N14" s="23"/>
      <c r="O14" s="24"/>
      <c r="P14" s="25"/>
      <c r="Q14" s="17" t="s">
        <v>8</v>
      </c>
      <c r="R14" s="26">
        <f>SUM(R8:R12)*15</f>
        <v>1305</v>
      </c>
    </row>
    <row r="15" spans="2:18" ht="18.75" thickBot="1" x14ac:dyDescent="0.35">
      <c r="B15" s="27"/>
      <c r="C15" s="28"/>
      <c r="D15" s="29" t="s">
        <v>11</v>
      </c>
      <c r="E15" s="56"/>
      <c r="F15" s="65">
        <f>(F13/54)</f>
        <v>1.1111111111111112</v>
      </c>
      <c r="G15" s="32"/>
      <c r="H15" s="27"/>
      <c r="I15" s="28"/>
      <c r="J15" s="29" t="s">
        <v>11</v>
      </c>
      <c r="K15" s="56"/>
      <c r="L15" s="31">
        <f>(L13/54)</f>
        <v>1.2962962962962963</v>
      </c>
      <c r="M15" s="33"/>
      <c r="N15" s="27"/>
      <c r="O15" s="28"/>
      <c r="P15" s="29" t="s">
        <v>11</v>
      </c>
      <c r="Q15" s="56"/>
      <c r="R15" s="34">
        <f>SUM(R8:R12)/54</f>
        <v>1.6111111111111112</v>
      </c>
    </row>
    <row r="16" spans="2:18" ht="18.75" thickBot="1" x14ac:dyDescent="0.35">
      <c r="B16" s="23"/>
      <c r="C16" s="25"/>
      <c r="D16" s="29" t="s">
        <v>39</v>
      </c>
      <c r="E16" s="56"/>
      <c r="F16" s="65">
        <f>F15*1.1</f>
        <v>1.2222222222222223</v>
      </c>
      <c r="G16" s="32"/>
      <c r="H16" s="23"/>
      <c r="I16" s="25"/>
      <c r="J16" s="29" t="s">
        <v>39</v>
      </c>
      <c r="K16" s="56"/>
      <c r="L16" s="65">
        <f>L15*1.1</f>
        <v>1.425925925925926</v>
      </c>
      <c r="M16" s="33"/>
      <c r="N16" s="23"/>
      <c r="O16" s="25"/>
      <c r="P16" s="29" t="s">
        <v>39</v>
      </c>
      <c r="Q16" s="56"/>
      <c r="R16" s="67">
        <f>R15*1.1</f>
        <v>1.7722222222222224</v>
      </c>
    </row>
    <row r="17" spans="2:18" ht="18.75" thickBot="1" x14ac:dyDescent="0.35">
      <c r="B17" s="27"/>
      <c r="C17" s="28"/>
      <c r="D17" s="29" t="s">
        <v>40</v>
      </c>
      <c r="E17" s="56"/>
      <c r="F17" s="66">
        <f>F15*1.1*1.15</f>
        <v>1.4055555555555557</v>
      </c>
      <c r="G17" s="32"/>
      <c r="H17" s="27"/>
      <c r="I17" s="28"/>
      <c r="J17" s="29" t="s">
        <v>40</v>
      </c>
      <c r="K17" s="56"/>
      <c r="L17" s="65">
        <f>L15*1.15</f>
        <v>1.4907407407407407</v>
      </c>
      <c r="M17" s="33"/>
      <c r="N17" s="27"/>
      <c r="O17" s="28"/>
      <c r="P17" s="29" t="s">
        <v>40</v>
      </c>
      <c r="Q17" s="56"/>
      <c r="R17" s="67">
        <f>R15*1.1*1.15</f>
        <v>2.0380555555555557</v>
      </c>
    </row>
    <row r="18" spans="2:18" ht="18" x14ac:dyDescent="0.3">
      <c r="B18" s="35" t="s">
        <v>12</v>
      </c>
      <c r="C18" s="23" t="s">
        <v>41</v>
      </c>
      <c r="D18" s="25"/>
      <c r="E18" s="36">
        <f>C13+(F17+E13)*10</f>
        <v>291.05555555555554</v>
      </c>
      <c r="F18" s="37"/>
      <c r="G18" s="37"/>
      <c r="H18" s="35" t="s">
        <v>12</v>
      </c>
      <c r="I18" s="23" t="s">
        <v>41</v>
      </c>
      <c r="J18" s="25"/>
      <c r="K18" s="36">
        <f>I13+(L17+K13)*10</f>
        <v>266.90740740740739</v>
      </c>
      <c r="L18" s="37"/>
      <c r="M18" s="37"/>
      <c r="N18" s="35" t="s">
        <v>12</v>
      </c>
      <c r="O18" s="23" t="s">
        <v>41</v>
      </c>
      <c r="P18" s="25"/>
      <c r="Q18" s="38">
        <f>O13+R17*10</f>
        <v>159.38055555555556</v>
      </c>
      <c r="R18" s="37"/>
    </row>
    <row r="19" spans="2:18" ht="18" x14ac:dyDescent="0.3">
      <c r="B19" s="39"/>
      <c r="C19" s="12" t="s">
        <v>13</v>
      </c>
      <c r="D19" s="14"/>
      <c r="E19" s="40">
        <f>D13+(E13+F17)*4.7</f>
        <v>20.006111111111114</v>
      </c>
      <c r="F19" s="37"/>
      <c r="G19" s="37"/>
      <c r="H19" s="39"/>
      <c r="I19" s="12" t="s">
        <v>13</v>
      </c>
      <c r="J19" s="14"/>
      <c r="K19" s="40">
        <f>J13+(K13+L17)*4.7</f>
        <v>29.80648148148148</v>
      </c>
      <c r="L19" s="37"/>
      <c r="M19" s="37"/>
      <c r="N19" s="39"/>
      <c r="O19" s="41" t="s">
        <v>13</v>
      </c>
      <c r="P19" s="42"/>
      <c r="Q19" s="43">
        <f>P13+R17*4.7</f>
        <v>25.578861111111113</v>
      </c>
      <c r="R19" s="37"/>
    </row>
    <row r="20" spans="2:18" ht="18" x14ac:dyDescent="0.3">
      <c r="B20" s="39"/>
      <c r="C20" s="44" t="s">
        <v>8</v>
      </c>
      <c r="D20" s="45"/>
      <c r="E20" s="46">
        <f>F14</f>
        <v>900</v>
      </c>
      <c r="F20" s="47"/>
      <c r="G20" s="47"/>
      <c r="H20" s="39"/>
      <c r="I20" s="44" t="s">
        <v>8</v>
      </c>
      <c r="J20" s="45"/>
      <c r="K20" s="46">
        <f>L14</f>
        <v>1050</v>
      </c>
      <c r="L20" s="47"/>
      <c r="M20" s="47"/>
      <c r="N20" s="39"/>
      <c r="O20" s="44" t="s">
        <v>8</v>
      </c>
      <c r="P20" s="45"/>
      <c r="Q20" s="46">
        <f>R14</f>
        <v>1305</v>
      </c>
      <c r="R20" s="47"/>
    </row>
    <row r="21" spans="2:18" ht="18" x14ac:dyDescent="0.3">
      <c r="B21" s="39"/>
      <c r="C21" s="44" t="s">
        <v>18</v>
      </c>
      <c r="D21" s="45"/>
      <c r="E21" s="46">
        <f>E20*1.1</f>
        <v>990.00000000000011</v>
      </c>
      <c r="F21" s="47"/>
      <c r="G21" s="47"/>
      <c r="H21" s="39"/>
      <c r="I21" s="44" t="s">
        <v>18</v>
      </c>
      <c r="J21" s="45"/>
      <c r="K21" s="46">
        <f>K20*1.1</f>
        <v>1155</v>
      </c>
      <c r="L21" s="47"/>
      <c r="M21" s="47"/>
      <c r="N21" s="39"/>
      <c r="O21" s="44" t="s">
        <v>18</v>
      </c>
      <c r="P21" s="45"/>
      <c r="Q21" s="48">
        <f>1305*1.1</f>
        <v>1435.5000000000002</v>
      </c>
      <c r="R21" s="47"/>
    </row>
    <row r="22" spans="2:18" ht="18.75" thickBot="1" x14ac:dyDescent="0.35">
      <c r="B22" s="49"/>
      <c r="C22" s="50" t="s">
        <v>14</v>
      </c>
      <c r="D22" s="51"/>
      <c r="E22" s="52">
        <f>E20*1.1*1.15</f>
        <v>1138.5</v>
      </c>
      <c r="F22" s="53"/>
      <c r="G22" s="53"/>
      <c r="H22" s="49"/>
      <c r="I22" s="50" t="s">
        <v>14</v>
      </c>
      <c r="J22" s="51"/>
      <c r="K22" s="52">
        <f>K20*1.1*1.15</f>
        <v>1328.25</v>
      </c>
      <c r="L22" s="53"/>
      <c r="M22" s="53"/>
      <c r="N22" s="49"/>
      <c r="O22" s="50" t="s">
        <v>14</v>
      </c>
      <c r="P22" s="51"/>
      <c r="Q22" s="54">
        <f>Q20*1.1*1.15</f>
        <v>1650.825</v>
      </c>
      <c r="R22" s="53"/>
    </row>
    <row r="23" spans="2:18" ht="18.75" thickBot="1" x14ac:dyDescent="0.35">
      <c r="B23" s="55"/>
      <c r="C23" s="47"/>
      <c r="D23" s="47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47"/>
      <c r="Q23" s="53"/>
      <c r="R23" s="53"/>
    </row>
    <row r="24" spans="2:18" ht="18.75" thickBot="1" x14ac:dyDescent="0.35">
      <c r="B24" s="29" t="s">
        <v>21</v>
      </c>
      <c r="C24" s="30"/>
      <c r="D24" s="30"/>
      <c r="E24" s="56"/>
      <c r="F24" s="17" t="s">
        <v>16</v>
      </c>
      <c r="G24" s="15"/>
      <c r="H24" s="29" t="s">
        <v>22</v>
      </c>
      <c r="I24" s="30"/>
      <c r="J24" s="30"/>
      <c r="K24" s="56"/>
      <c r="L24" s="17" t="s">
        <v>16</v>
      </c>
      <c r="M24" s="55"/>
      <c r="N24" s="55"/>
      <c r="O24" s="55"/>
      <c r="P24" s="55"/>
      <c r="Q24" s="55"/>
      <c r="R24" s="55"/>
    </row>
    <row r="25" spans="2:18" ht="18" x14ac:dyDescent="0.3">
      <c r="B25" s="35" t="s">
        <v>15</v>
      </c>
      <c r="C25" s="23" t="s">
        <v>5</v>
      </c>
      <c r="D25" s="25"/>
      <c r="E25" s="57">
        <f>E18-Q18</f>
        <v>131.67499999999998</v>
      </c>
      <c r="F25" s="21" t="s">
        <v>17</v>
      </c>
      <c r="G25" s="15"/>
      <c r="H25" s="35" t="s">
        <v>15</v>
      </c>
      <c r="I25" s="23" t="s">
        <v>5</v>
      </c>
      <c r="J25" s="25"/>
      <c r="K25" s="57">
        <f>K18-Q18</f>
        <v>107.52685185185183</v>
      </c>
      <c r="L25" s="21" t="s">
        <v>17</v>
      </c>
      <c r="M25" s="55"/>
      <c r="N25" s="16"/>
      <c r="O25" s="16"/>
      <c r="P25" s="55"/>
      <c r="Q25" s="55"/>
      <c r="R25" s="55"/>
    </row>
    <row r="26" spans="2:18" ht="18" x14ac:dyDescent="0.3">
      <c r="B26" s="58"/>
      <c r="C26" s="12" t="s">
        <v>6</v>
      </c>
      <c r="D26" s="14"/>
      <c r="E26" s="59">
        <f>Q19-E19</f>
        <v>5.5727499999999992</v>
      </c>
      <c r="F26" s="22" t="s">
        <v>4</v>
      </c>
      <c r="G26" s="15"/>
      <c r="H26" s="58"/>
      <c r="I26" s="12" t="s">
        <v>6</v>
      </c>
      <c r="J26" s="14"/>
      <c r="K26" s="59">
        <f>K19-Q19</f>
        <v>4.2276203703703672</v>
      </c>
      <c r="L26" s="22" t="s">
        <v>17</v>
      </c>
      <c r="M26" s="55"/>
      <c r="N26" s="55"/>
      <c r="O26" s="55"/>
      <c r="P26" s="55"/>
      <c r="Q26" s="55"/>
      <c r="R26" s="55"/>
    </row>
    <row r="27" spans="2:18" ht="18" x14ac:dyDescent="0.3">
      <c r="B27" s="58"/>
      <c r="C27" s="12" t="s">
        <v>8</v>
      </c>
      <c r="D27" s="14"/>
      <c r="E27" s="60">
        <f>Q20-E20</f>
        <v>405</v>
      </c>
      <c r="F27" s="22" t="s">
        <v>4</v>
      </c>
      <c r="G27" s="15"/>
      <c r="H27" s="58"/>
      <c r="I27" s="12" t="s">
        <v>8</v>
      </c>
      <c r="J27" s="14"/>
      <c r="K27" s="60">
        <f>Q20-K20</f>
        <v>255</v>
      </c>
      <c r="L27" s="22" t="s">
        <v>4</v>
      </c>
      <c r="M27" s="55"/>
      <c r="N27" s="55"/>
      <c r="O27" s="55"/>
      <c r="P27" s="55"/>
      <c r="Q27" s="61"/>
      <c r="R27" s="55"/>
    </row>
    <row r="28" spans="2:18" ht="18" x14ac:dyDescent="0.3">
      <c r="B28" s="58"/>
      <c r="C28" s="12" t="s">
        <v>18</v>
      </c>
      <c r="D28" s="14"/>
      <c r="E28" s="60">
        <f>(Q20-E20)*1.1</f>
        <v>445.50000000000006</v>
      </c>
      <c r="F28" s="22" t="s">
        <v>4</v>
      </c>
      <c r="G28" s="15"/>
      <c r="H28" s="58"/>
      <c r="I28" s="12" t="s">
        <v>18</v>
      </c>
      <c r="J28" s="14"/>
      <c r="K28" s="60">
        <f>K27*1.1</f>
        <v>280.5</v>
      </c>
      <c r="L28" s="22" t="s">
        <v>4</v>
      </c>
      <c r="M28" s="55"/>
      <c r="N28" s="55"/>
      <c r="O28" s="55"/>
      <c r="P28" s="55"/>
      <c r="Q28" s="55"/>
      <c r="R28" s="55"/>
    </row>
    <row r="29" spans="2:18" ht="18.75" thickBot="1" x14ac:dyDescent="0.35">
      <c r="B29" s="49"/>
      <c r="C29" s="27" t="s">
        <v>14</v>
      </c>
      <c r="D29" s="28"/>
      <c r="E29" s="62">
        <f>(Q20-E20)*1.1*1.15</f>
        <v>512.32500000000005</v>
      </c>
      <c r="F29" s="63" t="s">
        <v>4</v>
      </c>
      <c r="G29" s="15"/>
      <c r="H29" s="49"/>
      <c r="I29" s="27" t="s">
        <v>14</v>
      </c>
      <c r="J29" s="28"/>
      <c r="K29" s="62">
        <f>K27*1.1*1.15</f>
        <v>322.57499999999999</v>
      </c>
      <c r="L29" s="63" t="s">
        <v>4</v>
      </c>
      <c r="M29" s="55"/>
      <c r="N29" s="55"/>
      <c r="O29" s="55"/>
      <c r="P29" s="55"/>
      <c r="Q29" s="55"/>
      <c r="R29" s="55"/>
    </row>
    <row r="30" spans="2:18" ht="18" x14ac:dyDescent="0.3"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</row>
    <row r="32" spans="2:18" x14ac:dyDescent="0.3">
      <c r="Q32" s="1"/>
    </row>
  </sheetData>
  <mergeCells count="50">
    <mergeCell ref="N16:O17"/>
    <mergeCell ref="C6:F6"/>
    <mergeCell ref="O6:R6"/>
    <mergeCell ref="D15:E15"/>
    <mergeCell ref="P15:Q15"/>
    <mergeCell ref="C18:D18"/>
    <mergeCell ref="N14:P14"/>
    <mergeCell ref="N15:O15"/>
    <mergeCell ref="D16:E16"/>
    <mergeCell ref="D17:E17"/>
    <mergeCell ref="J16:K16"/>
    <mergeCell ref="J17:K17"/>
    <mergeCell ref="P16:Q16"/>
    <mergeCell ref="P17:Q17"/>
    <mergeCell ref="B16:C17"/>
    <mergeCell ref="H16:I17"/>
    <mergeCell ref="O18:P18"/>
    <mergeCell ref="O19:P19"/>
    <mergeCell ref="O20:P20"/>
    <mergeCell ref="O22:P22"/>
    <mergeCell ref="O21:P21"/>
    <mergeCell ref="C27:D27"/>
    <mergeCell ref="C29:D29"/>
    <mergeCell ref="C21:D21"/>
    <mergeCell ref="C28:D28"/>
    <mergeCell ref="B24:E24"/>
    <mergeCell ref="C22:D22"/>
    <mergeCell ref="J15:K15"/>
    <mergeCell ref="H24:K24"/>
    <mergeCell ref="I25:J25"/>
    <mergeCell ref="C25:D25"/>
    <mergeCell ref="C26:D26"/>
    <mergeCell ref="C20:D20"/>
    <mergeCell ref="C19:D19"/>
    <mergeCell ref="B2:R5"/>
    <mergeCell ref="I26:J26"/>
    <mergeCell ref="I27:J27"/>
    <mergeCell ref="I28:J28"/>
    <mergeCell ref="I29:J29"/>
    <mergeCell ref="I18:J18"/>
    <mergeCell ref="I19:J19"/>
    <mergeCell ref="I20:J20"/>
    <mergeCell ref="I21:J21"/>
    <mergeCell ref="I22:J22"/>
    <mergeCell ref="B14:D14"/>
    <mergeCell ref="B15:C15"/>
    <mergeCell ref="N25:O25"/>
    <mergeCell ref="I6:L6"/>
    <mergeCell ref="H14:J14"/>
    <mergeCell ref="H15:I15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91630-E91C-4D6D-AC0D-E30F0CABEEA6}">
  <dimension ref="B1:G15"/>
  <sheetViews>
    <sheetView workbookViewId="0">
      <selection activeCell="E17" sqref="E17"/>
    </sheetView>
  </sheetViews>
  <sheetFormatPr defaultRowHeight="16.5" x14ac:dyDescent="0.3"/>
  <cols>
    <col min="3" max="3" width="10.625" customWidth="1"/>
    <col min="4" max="4" width="15.875" customWidth="1"/>
    <col min="5" max="5" width="10.25" customWidth="1"/>
  </cols>
  <sheetData>
    <row r="1" spans="2:7" ht="17.25" thickBot="1" x14ac:dyDescent="0.35"/>
    <row r="2" spans="2:7" ht="22.5" customHeight="1" thickBot="1" x14ac:dyDescent="0.35">
      <c r="B2" s="17" t="s">
        <v>25</v>
      </c>
      <c r="C2" s="17" t="s">
        <v>26</v>
      </c>
      <c r="D2" s="17" t="s">
        <v>27</v>
      </c>
      <c r="E2" s="18" t="s">
        <v>8</v>
      </c>
    </row>
    <row r="3" spans="2:7" ht="22.5" customHeight="1" x14ac:dyDescent="0.3">
      <c r="B3" s="19" t="s">
        <v>28</v>
      </c>
      <c r="C3" s="20">
        <v>412</v>
      </c>
      <c r="D3" s="20"/>
      <c r="E3" s="20">
        <v>140</v>
      </c>
    </row>
    <row r="4" spans="2:7" ht="22.5" customHeight="1" x14ac:dyDescent="0.3">
      <c r="B4" s="19" t="s">
        <v>29</v>
      </c>
      <c r="C4" s="19">
        <v>329</v>
      </c>
      <c r="D4" s="19" t="s">
        <v>34</v>
      </c>
      <c r="E4" s="19">
        <v>115</v>
      </c>
    </row>
    <row r="5" spans="2:7" ht="22.5" customHeight="1" x14ac:dyDescent="0.3">
      <c r="B5" s="19" t="s">
        <v>30</v>
      </c>
      <c r="C5" s="19">
        <v>245</v>
      </c>
      <c r="D5" s="19" t="s">
        <v>35</v>
      </c>
      <c r="E5" s="19">
        <v>90</v>
      </c>
    </row>
    <row r="6" spans="2:7" ht="22.5" customHeight="1" x14ac:dyDescent="0.3">
      <c r="B6" s="19" t="s">
        <v>31</v>
      </c>
      <c r="C6" s="19">
        <v>181</v>
      </c>
      <c r="D6" s="19" t="s">
        <v>36</v>
      </c>
      <c r="E6" s="19">
        <v>70</v>
      </c>
    </row>
    <row r="7" spans="2:7" ht="22.5" customHeight="1" x14ac:dyDescent="0.3">
      <c r="B7" s="19" t="s">
        <v>32</v>
      </c>
      <c r="C7" s="19">
        <v>122</v>
      </c>
      <c r="D7" s="19" t="s">
        <v>37</v>
      </c>
      <c r="E7" s="19">
        <v>50</v>
      </c>
    </row>
    <row r="8" spans="2:7" ht="22.5" customHeight="1" thickBot="1" x14ac:dyDescent="0.35">
      <c r="B8" s="64" t="s">
        <v>33</v>
      </c>
      <c r="C8" s="64">
        <v>81</v>
      </c>
      <c r="D8" s="64" t="s">
        <v>38</v>
      </c>
      <c r="E8" s="64">
        <v>35</v>
      </c>
    </row>
    <row r="13" spans="2:7" x14ac:dyDescent="0.3">
      <c r="E13">
        <v>60</v>
      </c>
      <c r="F13">
        <v>70</v>
      </c>
      <c r="G13">
        <v>87</v>
      </c>
    </row>
    <row r="14" spans="2:7" x14ac:dyDescent="0.3">
      <c r="E14">
        <f>60*1.1</f>
        <v>66</v>
      </c>
      <c r="F14">
        <f>70*1.1</f>
        <v>77</v>
      </c>
      <c r="G14">
        <f>87*1.1</f>
        <v>95.7</v>
      </c>
    </row>
    <row r="15" spans="2:7" x14ac:dyDescent="0.3">
      <c r="E15">
        <f>60*1.1*1.15</f>
        <v>75.899999999999991</v>
      </c>
      <c r="F15">
        <f>70*1.1*1.15</f>
        <v>88.55</v>
      </c>
      <c r="G15">
        <f>87*1.15*1.1</f>
        <v>110.05500000000001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Melam</dc:creator>
  <cp:lastModifiedBy>Melam</cp:lastModifiedBy>
  <dcterms:created xsi:type="dcterms:W3CDTF">2020-07-06T14:25:33Z</dcterms:created>
  <dcterms:modified xsi:type="dcterms:W3CDTF">2020-07-06T18:26:21Z</dcterms:modified>
</cp:coreProperties>
</file>