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I24" i="1" l="1"/>
  <c r="H24" i="1"/>
  <c r="G24" i="1"/>
  <c r="K16" i="1" l="1"/>
  <c r="L16" i="1"/>
  <c r="M16" i="1"/>
  <c r="J19" i="1" s="1"/>
  <c r="N16" i="1"/>
  <c r="D16" i="1"/>
  <c r="E16" i="1"/>
  <c r="F16" i="1"/>
  <c r="I19" i="1" s="1"/>
  <c r="G16" i="1"/>
  <c r="K19" i="1" s="1"/>
  <c r="J15" i="1"/>
  <c r="J12" i="1"/>
  <c r="J9" i="1"/>
  <c r="J6" i="1"/>
  <c r="C15" i="1"/>
  <c r="C12" i="1"/>
  <c r="C9" i="1"/>
  <c r="C6" i="1"/>
  <c r="H19" i="1" l="1"/>
  <c r="C16" i="1"/>
  <c r="J16" i="1"/>
</calcChain>
</file>

<file path=xl/comments1.xml><?xml version="1.0" encoding="utf-8"?>
<comments xmlns="http://schemas.openxmlformats.org/spreadsheetml/2006/main">
  <authors>
    <author>PC</author>
  </authors>
  <commentList>
    <comment ref="G3" authorId="0" shapeId="0">
      <text>
        <r>
          <rPr>
            <b/>
            <sz val="9"/>
            <color indexed="81"/>
            <rFont val="돋움"/>
            <family val="3"/>
            <charset val="129"/>
          </rPr>
          <t>단단한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돌파석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
연마된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돌파석은
단단한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돌파석</t>
        </r>
        <r>
          <rPr>
            <b/>
            <sz val="9"/>
            <color indexed="81"/>
            <rFont val="Tahoma"/>
            <family val="2"/>
          </rPr>
          <t xml:space="preserve"> x 5 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</t>
        </r>
      </text>
    </comment>
    <comment ref="N3" authorId="0" shapeId="0">
      <text>
        <r>
          <rPr>
            <b/>
            <sz val="9"/>
            <color indexed="81"/>
            <rFont val="돋움"/>
            <family val="3"/>
            <charset val="129"/>
          </rPr>
          <t>단단한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돌파석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
연마된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돌파석은
단단한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돌파석</t>
        </r>
        <r>
          <rPr>
            <b/>
            <sz val="9"/>
            <color indexed="81"/>
            <rFont val="Tahoma"/>
            <family val="2"/>
          </rPr>
          <t xml:space="preserve"> x 5 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</t>
        </r>
      </text>
    </comment>
  </commentList>
</comments>
</file>

<file path=xl/sharedStrings.xml><?xml version="1.0" encoding="utf-8"?>
<sst xmlns="http://schemas.openxmlformats.org/spreadsheetml/2006/main" count="64" uniqueCount="37">
  <si>
    <t>무기</t>
    <phoneticPr fontId="3" type="noConversion"/>
  </si>
  <si>
    <t>골드</t>
    <phoneticPr fontId="3" type="noConversion"/>
  </si>
  <si>
    <t>갈라토늄</t>
    <phoneticPr fontId="3" type="noConversion"/>
  </si>
  <si>
    <t>태양석</t>
    <phoneticPr fontId="3" type="noConversion"/>
  </si>
  <si>
    <t>실링</t>
    <phoneticPr fontId="3" type="noConversion"/>
  </si>
  <si>
    <t>1강</t>
    <phoneticPr fontId="3" type="noConversion"/>
  </si>
  <si>
    <t>2강</t>
    <phoneticPr fontId="3" type="noConversion"/>
  </si>
  <si>
    <t>3강</t>
    <phoneticPr fontId="3" type="noConversion"/>
  </si>
  <si>
    <t>4강</t>
    <phoneticPr fontId="3" type="noConversion"/>
  </si>
  <si>
    <t>5강</t>
    <phoneticPr fontId="3" type="noConversion"/>
  </si>
  <si>
    <t>6강</t>
    <phoneticPr fontId="3" type="noConversion"/>
  </si>
  <si>
    <t>7강</t>
    <phoneticPr fontId="3" type="noConversion"/>
  </si>
  <si>
    <t>8강</t>
    <phoneticPr fontId="3" type="noConversion"/>
  </si>
  <si>
    <t>9강</t>
    <phoneticPr fontId="3" type="noConversion"/>
  </si>
  <si>
    <t>10강</t>
    <phoneticPr fontId="3" type="noConversion"/>
  </si>
  <si>
    <t>11강</t>
    <phoneticPr fontId="3" type="noConversion"/>
  </si>
  <si>
    <t>12강</t>
    <phoneticPr fontId="3" type="noConversion"/>
  </si>
  <si>
    <t>우마늄</t>
    <phoneticPr fontId="3" type="noConversion"/>
  </si>
  <si>
    <t>갈라토늄</t>
    <phoneticPr fontId="3" type="noConversion"/>
  </si>
  <si>
    <t>방어구</t>
    <phoneticPr fontId="3" type="noConversion"/>
  </si>
  <si>
    <t>돌파석</t>
    <phoneticPr fontId="3" type="noConversion"/>
  </si>
  <si>
    <t>합산</t>
    <phoneticPr fontId="3" type="noConversion"/>
  </si>
  <si>
    <t>합산</t>
    <phoneticPr fontId="3" type="noConversion"/>
  </si>
  <si>
    <t>미스트리움</t>
    <phoneticPr fontId="3" type="noConversion"/>
  </si>
  <si>
    <t>태양석</t>
    <phoneticPr fontId="3" type="noConversion"/>
  </si>
  <si>
    <t>갈라토늄</t>
    <phoneticPr fontId="3" type="noConversion"/>
  </si>
  <si>
    <t>시세</t>
    <phoneticPr fontId="3" type="noConversion"/>
  </si>
  <si>
    <t>돌파석</t>
    <phoneticPr fontId="3" type="noConversion"/>
  </si>
  <si>
    <t>*우마늄/갈라토늄/돌파석은 시세에 따른 골드로 계산된 것임.</t>
    <phoneticPr fontId="3" type="noConversion"/>
  </si>
  <si>
    <t>강화단계</t>
    <phoneticPr fontId="3" type="noConversion"/>
  </si>
  <si>
    <t>1강</t>
    <phoneticPr fontId="3" type="noConversion"/>
  </si>
  <si>
    <t>소</t>
    <phoneticPr fontId="3" type="noConversion"/>
  </si>
  <si>
    <t>중</t>
    <phoneticPr fontId="3" type="noConversion"/>
  </si>
  <si>
    <t>대</t>
    <phoneticPr fontId="3" type="noConversion"/>
  </si>
  <si>
    <t>소</t>
    <phoneticPr fontId="3" type="noConversion"/>
  </si>
  <si>
    <t>태양석(시세)</t>
    <phoneticPr fontId="3" type="noConversion"/>
  </si>
  <si>
    <t>태양석 파편 주머니(골드)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</si>
</sst>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theme="0"/>
      <name val="맑은 고딕"/>
      <family val="3"/>
      <charset val="129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176" fontId="0" fillId="6" borderId="1" xfId="0" applyNumberForma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176" fontId="0" fillId="8" borderId="2" xfId="0" applyNumberFormat="1" applyFill="1" applyBorder="1" applyAlignment="1">
      <alignment horizontal="center" vertical="center"/>
    </xf>
    <xf numFmtId="176" fontId="0" fillId="7" borderId="2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176" fontId="0" fillId="10" borderId="2" xfId="0" applyNumberForma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00"/>
      <color rgb="FF99CC00"/>
      <color rgb="FF33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24"/>
  <sheetViews>
    <sheetView tabSelected="1" workbookViewId="0">
      <selection activeCell="F20" sqref="F20:K20"/>
    </sheetView>
  </sheetViews>
  <sheetFormatPr defaultRowHeight="16.5" x14ac:dyDescent="0.3"/>
  <cols>
    <col min="1" max="1" width="2.5" style="1" customWidth="1"/>
    <col min="2" max="2" width="11" style="1" bestFit="1" customWidth="1"/>
    <col min="3" max="3" width="9" style="1"/>
    <col min="4" max="4" width="8.5" style="1" bestFit="1" customWidth="1"/>
    <col min="5" max="5" width="9" style="1"/>
    <col min="6" max="8" width="9.875" style="1" bestFit="1" customWidth="1"/>
    <col min="9" max="11" width="9.125" style="1" bestFit="1" customWidth="1"/>
    <col min="12" max="16384" width="9" style="1"/>
  </cols>
  <sheetData>
    <row r="1" spans="2:14" ht="15" customHeight="1" x14ac:dyDescent="0.3"/>
    <row r="2" spans="2:14" x14ac:dyDescent="0.3">
      <c r="B2" s="42" t="s">
        <v>0</v>
      </c>
      <c r="C2" s="43"/>
      <c r="D2" s="43"/>
      <c r="E2" s="43"/>
      <c r="F2" s="43"/>
      <c r="G2" s="44"/>
      <c r="I2" s="45" t="s">
        <v>19</v>
      </c>
      <c r="J2" s="46"/>
      <c r="K2" s="46"/>
      <c r="L2" s="46"/>
      <c r="M2" s="46"/>
      <c r="N2" s="47"/>
    </row>
    <row r="3" spans="2:14" x14ac:dyDescent="0.3">
      <c r="B3" s="27" t="s">
        <v>29</v>
      </c>
      <c r="C3" s="14" t="s">
        <v>3</v>
      </c>
      <c r="D3" s="16" t="s">
        <v>4</v>
      </c>
      <c r="E3" s="19" t="s">
        <v>1</v>
      </c>
      <c r="F3" s="18" t="s">
        <v>17</v>
      </c>
      <c r="G3" s="23" t="s">
        <v>20</v>
      </c>
      <c r="I3" s="27" t="s">
        <v>29</v>
      </c>
      <c r="J3" s="14" t="s">
        <v>3</v>
      </c>
      <c r="K3" s="16" t="s">
        <v>4</v>
      </c>
      <c r="L3" s="19" t="s">
        <v>1</v>
      </c>
      <c r="M3" s="25" t="s">
        <v>18</v>
      </c>
      <c r="N3" s="23" t="s">
        <v>20</v>
      </c>
    </row>
    <row r="4" spans="2:14" x14ac:dyDescent="0.3">
      <c r="B4" s="2" t="s">
        <v>5</v>
      </c>
      <c r="C4" s="6">
        <v>8000</v>
      </c>
      <c r="D4" s="6">
        <v>43640</v>
      </c>
      <c r="E4" s="6">
        <v>0</v>
      </c>
      <c r="F4" s="6">
        <v>110</v>
      </c>
      <c r="G4" s="7">
        <v>0</v>
      </c>
      <c r="I4" s="2" t="s">
        <v>30</v>
      </c>
      <c r="J4" s="6">
        <v>6400</v>
      </c>
      <c r="K4" s="6">
        <v>34912</v>
      </c>
      <c r="L4" s="6">
        <v>0</v>
      </c>
      <c r="M4" s="6">
        <v>88</v>
      </c>
      <c r="N4" s="7">
        <v>0</v>
      </c>
    </row>
    <row r="5" spans="2:14" x14ac:dyDescent="0.3">
      <c r="B5" s="2" t="s">
        <v>6</v>
      </c>
      <c r="C5" s="6">
        <v>8200</v>
      </c>
      <c r="D5" s="6">
        <v>55542</v>
      </c>
      <c r="E5" s="6">
        <v>0</v>
      </c>
      <c r="F5" s="6">
        <v>140</v>
      </c>
      <c r="G5" s="7">
        <v>0</v>
      </c>
      <c r="I5" s="2" t="s">
        <v>6</v>
      </c>
      <c r="J5" s="6">
        <v>6560</v>
      </c>
      <c r="K5" s="6">
        <v>44434</v>
      </c>
      <c r="L5" s="6">
        <v>0</v>
      </c>
      <c r="M5" s="6">
        <v>112</v>
      </c>
      <c r="N5" s="7">
        <v>0</v>
      </c>
    </row>
    <row r="6" spans="2:14" x14ac:dyDescent="0.3">
      <c r="B6" s="2" t="s">
        <v>7</v>
      </c>
      <c r="C6" s="6">
        <f>2000+8490</f>
        <v>10490</v>
      </c>
      <c r="D6" s="6">
        <v>0</v>
      </c>
      <c r="E6" s="6">
        <v>600</v>
      </c>
      <c r="F6" s="6">
        <v>136</v>
      </c>
      <c r="G6" s="7">
        <v>10</v>
      </c>
      <c r="I6" s="2" t="s">
        <v>7</v>
      </c>
      <c r="J6" s="6">
        <f>6792+1440</f>
        <v>8232</v>
      </c>
      <c r="K6" s="6">
        <v>0</v>
      </c>
      <c r="L6" s="6">
        <v>480</v>
      </c>
      <c r="M6" s="6">
        <v>109</v>
      </c>
      <c r="N6" s="7">
        <v>8</v>
      </c>
    </row>
    <row r="7" spans="2:14" x14ac:dyDescent="0.3">
      <c r="B7" s="2" t="s">
        <v>8</v>
      </c>
      <c r="C7" s="6">
        <v>8960</v>
      </c>
      <c r="D7" s="6">
        <v>43640</v>
      </c>
      <c r="E7" s="6">
        <v>0</v>
      </c>
      <c r="F7" s="6">
        <v>110</v>
      </c>
      <c r="G7" s="7">
        <v>0</v>
      </c>
      <c r="I7" s="2" t="s">
        <v>8</v>
      </c>
      <c r="J7" s="6">
        <v>7168</v>
      </c>
      <c r="K7" s="6">
        <v>34912</v>
      </c>
      <c r="L7" s="6">
        <v>0</v>
      </c>
      <c r="M7" s="6">
        <v>88</v>
      </c>
      <c r="N7" s="7">
        <v>0</v>
      </c>
    </row>
    <row r="8" spans="2:14" x14ac:dyDescent="0.3">
      <c r="B8" s="2" t="s">
        <v>9</v>
      </c>
      <c r="C8" s="6">
        <v>9700</v>
      </c>
      <c r="D8" s="6">
        <v>55542</v>
      </c>
      <c r="E8" s="6">
        <v>0</v>
      </c>
      <c r="F8" s="6">
        <v>140</v>
      </c>
      <c r="G8" s="7">
        <v>0</v>
      </c>
      <c r="I8" s="2" t="s">
        <v>9</v>
      </c>
      <c r="J8" s="6">
        <v>7760</v>
      </c>
      <c r="K8" s="6">
        <v>44434</v>
      </c>
      <c r="L8" s="6">
        <v>0</v>
      </c>
      <c r="M8" s="6">
        <v>112</v>
      </c>
      <c r="N8" s="7">
        <v>0</v>
      </c>
    </row>
    <row r="9" spans="2:14" x14ac:dyDescent="0.3">
      <c r="B9" s="2" t="s">
        <v>10</v>
      </c>
      <c r="C9" s="6">
        <f>10800+2000</f>
        <v>12800</v>
      </c>
      <c r="D9" s="6">
        <v>0</v>
      </c>
      <c r="E9" s="6">
        <v>600</v>
      </c>
      <c r="F9" s="6">
        <v>136</v>
      </c>
      <c r="G9" s="7">
        <v>14</v>
      </c>
      <c r="I9" s="2" t="s">
        <v>10</v>
      </c>
      <c r="J9" s="6">
        <f>8640+1440</f>
        <v>10080</v>
      </c>
      <c r="K9" s="6">
        <v>0</v>
      </c>
      <c r="L9" s="6">
        <v>480</v>
      </c>
      <c r="M9" s="6">
        <v>109</v>
      </c>
      <c r="N9" s="7">
        <v>12</v>
      </c>
    </row>
    <row r="10" spans="2:14" x14ac:dyDescent="0.3">
      <c r="B10" s="2" t="s">
        <v>11</v>
      </c>
      <c r="C10" s="6">
        <v>12350</v>
      </c>
      <c r="D10" s="6">
        <v>55542</v>
      </c>
      <c r="E10" s="6">
        <v>0</v>
      </c>
      <c r="F10" s="6">
        <v>140</v>
      </c>
      <c r="G10" s="7">
        <v>0</v>
      </c>
      <c r="I10" s="2" t="s">
        <v>11</v>
      </c>
      <c r="J10" s="6">
        <v>9880</v>
      </c>
      <c r="K10" s="6">
        <v>44434</v>
      </c>
      <c r="L10" s="6">
        <v>0</v>
      </c>
      <c r="M10" s="6">
        <v>112</v>
      </c>
      <c r="N10" s="7">
        <v>0</v>
      </c>
    </row>
    <row r="11" spans="2:14" x14ac:dyDescent="0.3">
      <c r="B11" s="2" t="s">
        <v>12</v>
      </c>
      <c r="C11" s="6">
        <v>14440</v>
      </c>
      <c r="D11" s="6">
        <v>67444</v>
      </c>
      <c r="E11" s="6">
        <v>0</v>
      </c>
      <c r="F11" s="6">
        <v>170</v>
      </c>
      <c r="G11" s="7">
        <v>0</v>
      </c>
      <c r="I11" s="2" t="s">
        <v>12</v>
      </c>
      <c r="J11" s="6">
        <v>11552</v>
      </c>
      <c r="K11" s="6">
        <v>53955</v>
      </c>
      <c r="L11" s="6">
        <v>0</v>
      </c>
      <c r="M11" s="6">
        <v>136</v>
      </c>
      <c r="N11" s="7">
        <v>0</v>
      </c>
    </row>
    <row r="12" spans="2:14" x14ac:dyDescent="0.3">
      <c r="B12" s="2" t="s">
        <v>13</v>
      </c>
      <c r="C12" s="6">
        <f>17160+2800</f>
        <v>19960</v>
      </c>
      <c r="D12" s="6">
        <v>0</v>
      </c>
      <c r="E12" s="6">
        <v>600</v>
      </c>
      <c r="F12" s="6">
        <v>136</v>
      </c>
      <c r="G12" s="7">
        <v>40</v>
      </c>
      <c r="I12" s="2" t="s">
        <v>13</v>
      </c>
      <c r="J12" s="6">
        <f>13728+1600</f>
        <v>15328</v>
      </c>
      <c r="K12" s="6">
        <v>0</v>
      </c>
      <c r="L12" s="6">
        <v>480</v>
      </c>
      <c r="M12" s="6">
        <v>109</v>
      </c>
      <c r="N12" s="7">
        <v>35</v>
      </c>
    </row>
    <row r="13" spans="2:14" x14ac:dyDescent="0.3">
      <c r="B13" s="2" t="s">
        <v>14</v>
      </c>
      <c r="C13" s="6">
        <v>20600</v>
      </c>
      <c r="D13" s="6">
        <v>67444</v>
      </c>
      <c r="E13" s="6">
        <v>0</v>
      </c>
      <c r="F13" s="6">
        <v>170</v>
      </c>
      <c r="G13" s="7">
        <v>0</v>
      </c>
      <c r="I13" s="2" t="s">
        <v>14</v>
      </c>
      <c r="J13" s="6">
        <v>16480</v>
      </c>
      <c r="K13" s="6">
        <v>53955</v>
      </c>
      <c r="L13" s="6">
        <v>0</v>
      </c>
      <c r="M13" s="6">
        <v>136</v>
      </c>
      <c r="N13" s="7">
        <v>0</v>
      </c>
    </row>
    <row r="14" spans="2:14" x14ac:dyDescent="0.3">
      <c r="B14" s="2" t="s">
        <v>15</v>
      </c>
      <c r="C14" s="6">
        <v>24850</v>
      </c>
      <c r="D14" s="6">
        <v>79346</v>
      </c>
      <c r="E14" s="6">
        <v>0</v>
      </c>
      <c r="F14" s="6">
        <v>200</v>
      </c>
      <c r="G14" s="7">
        <v>0</v>
      </c>
      <c r="I14" s="2" t="s">
        <v>15</v>
      </c>
      <c r="J14" s="6">
        <v>19880</v>
      </c>
      <c r="K14" s="6">
        <v>63477</v>
      </c>
      <c r="L14" s="6">
        <v>0</v>
      </c>
      <c r="M14" s="6">
        <v>160</v>
      </c>
      <c r="N14" s="7">
        <v>0</v>
      </c>
    </row>
    <row r="15" spans="2:14" x14ac:dyDescent="0.3">
      <c r="B15" s="2" t="s">
        <v>16</v>
      </c>
      <c r="C15" s="6">
        <f>30000+3600</f>
        <v>33600</v>
      </c>
      <c r="D15" s="6">
        <v>0</v>
      </c>
      <c r="E15" s="6">
        <v>759</v>
      </c>
      <c r="F15" s="6">
        <v>172</v>
      </c>
      <c r="G15" s="7">
        <v>55</v>
      </c>
      <c r="I15" s="2" t="s">
        <v>16</v>
      </c>
      <c r="J15" s="6">
        <f>24000+1920</f>
        <v>25920</v>
      </c>
      <c r="K15" s="6">
        <v>0</v>
      </c>
      <c r="L15" s="6">
        <v>607</v>
      </c>
      <c r="M15" s="6">
        <v>138</v>
      </c>
      <c r="N15" s="7">
        <v>45</v>
      </c>
    </row>
    <row r="16" spans="2:14" x14ac:dyDescent="0.3">
      <c r="B16" s="3" t="s">
        <v>21</v>
      </c>
      <c r="C16" s="8">
        <f>SUM(C4:C15)</f>
        <v>183950</v>
      </c>
      <c r="D16" s="8">
        <f t="shared" ref="D16:G16" si="0">SUM(D4:D15)</f>
        <v>468140</v>
      </c>
      <c r="E16" s="8">
        <f t="shared" si="0"/>
        <v>2559</v>
      </c>
      <c r="F16" s="8">
        <f t="shared" si="0"/>
        <v>1760</v>
      </c>
      <c r="G16" s="9">
        <f t="shared" si="0"/>
        <v>119</v>
      </c>
      <c r="I16" s="3" t="s">
        <v>22</v>
      </c>
      <c r="J16" s="8">
        <f>SUM(J4:J15)</f>
        <v>145240</v>
      </c>
      <c r="K16" s="8">
        <f t="shared" ref="K16:N16" si="1">SUM(K4:K15)</f>
        <v>374513</v>
      </c>
      <c r="L16" s="8">
        <f t="shared" si="1"/>
        <v>2047</v>
      </c>
      <c r="M16" s="8">
        <f t="shared" si="1"/>
        <v>1409</v>
      </c>
      <c r="N16" s="9">
        <f t="shared" si="1"/>
        <v>100</v>
      </c>
    </row>
    <row r="18" spans="2:15" x14ac:dyDescent="0.3">
      <c r="B18" s="10"/>
      <c r="C18" s="12" t="s">
        <v>0</v>
      </c>
      <c r="D18" s="13" t="s">
        <v>19</v>
      </c>
      <c r="F18" s="17" t="s">
        <v>4</v>
      </c>
      <c r="G18" s="15" t="s">
        <v>24</v>
      </c>
      <c r="H18" s="20" t="s">
        <v>1</v>
      </c>
      <c r="I18" s="21" t="s">
        <v>17</v>
      </c>
      <c r="J18" s="26" t="s">
        <v>25</v>
      </c>
      <c r="K18" s="24" t="s">
        <v>27</v>
      </c>
      <c r="M18" s="38" t="s">
        <v>26</v>
      </c>
      <c r="N18" s="39"/>
      <c r="O18" s="40"/>
    </row>
    <row r="19" spans="2:15" x14ac:dyDescent="0.3">
      <c r="B19" s="30" t="s">
        <v>23</v>
      </c>
      <c r="C19" s="6">
        <v>908</v>
      </c>
      <c r="D19" s="7">
        <v>728</v>
      </c>
      <c r="F19" s="11">
        <f>(D16+(K16*5))+C21+(D21*5)</f>
        <v>2875334</v>
      </c>
      <c r="G19" s="11">
        <f>SUM(C16+(J16*5))</f>
        <v>910150</v>
      </c>
      <c r="H19" s="8">
        <f>E16+(L16*5)+C20+(D20*5)</f>
        <v>16012</v>
      </c>
      <c r="I19" s="8">
        <f>F16*M20</f>
        <v>6160</v>
      </c>
      <c r="J19" s="8">
        <f>M16*5*N20</f>
        <v>7045</v>
      </c>
      <c r="K19" s="5">
        <f>(G16+N16)*O20</f>
        <v>876</v>
      </c>
      <c r="M19" s="22" t="s">
        <v>17</v>
      </c>
      <c r="N19" s="25" t="s">
        <v>2</v>
      </c>
      <c r="O19" s="23" t="s">
        <v>20</v>
      </c>
    </row>
    <row r="20" spans="2:15" x14ac:dyDescent="0.3">
      <c r="B20" s="28" t="s">
        <v>1</v>
      </c>
      <c r="C20" s="6">
        <v>638</v>
      </c>
      <c r="D20" s="7">
        <v>516</v>
      </c>
      <c r="F20" s="41" t="s">
        <v>28</v>
      </c>
      <c r="G20" s="41"/>
      <c r="H20" s="41"/>
      <c r="I20" s="41"/>
      <c r="J20" s="41"/>
      <c r="K20" s="41"/>
      <c r="M20" s="3">
        <v>3.5</v>
      </c>
      <c r="N20" s="4">
        <v>1</v>
      </c>
      <c r="O20" s="5">
        <v>4</v>
      </c>
    </row>
    <row r="21" spans="2:15" x14ac:dyDescent="0.3">
      <c r="B21" s="29" t="s">
        <v>4</v>
      </c>
      <c r="C21" s="8">
        <v>106924</v>
      </c>
      <c r="D21" s="9">
        <v>85541</v>
      </c>
      <c r="M21" s="35" t="s">
        <v>35</v>
      </c>
      <c r="N21" s="36"/>
      <c r="O21" s="37"/>
    </row>
    <row r="22" spans="2:15" x14ac:dyDescent="0.3">
      <c r="G22" s="35" t="s">
        <v>36</v>
      </c>
      <c r="H22" s="36"/>
      <c r="I22" s="37"/>
      <c r="M22" s="31" t="s">
        <v>31</v>
      </c>
      <c r="N22" s="34" t="s">
        <v>32</v>
      </c>
      <c r="O22" s="33" t="s">
        <v>33</v>
      </c>
    </row>
    <row r="23" spans="2:15" x14ac:dyDescent="0.3">
      <c r="G23" s="31" t="s">
        <v>34</v>
      </c>
      <c r="H23" s="32" t="s">
        <v>32</v>
      </c>
      <c r="I23" s="33" t="s">
        <v>33</v>
      </c>
      <c r="M23" s="3">
        <v>17</v>
      </c>
      <c r="N23" s="4">
        <v>35</v>
      </c>
      <c r="O23" s="5">
        <v>58</v>
      </c>
    </row>
    <row r="24" spans="2:15" x14ac:dyDescent="0.3">
      <c r="G24" s="3">
        <f>$G$19/500*M23</f>
        <v>30945.1</v>
      </c>
      <c r="H24" s="4">
        <f>$G$19/1000*N23</f>
        <v>31855.25</v>
      </c>
      <c r="I24" s="5">
        <f>$G$19/1500*O23</f>
        <v>35192.466666666667</v>
      </c>
    </row>
  </sheetData>
  <mergeCells count="6">
    <mergeCell ref="G22:I22"/>
    <mergeCell ref="M21:O21"/>
    <mergeCell ref="M18:O18"/>
    <mergeCell ref="F20:K20"/>
    <mergeCell ref="B2:G2"/>
    <mergeCell ref="I2:N2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2020-08-01T21:43:49Z</dcterms:created>
  <dcterms:modified xsi:type="dcterms:W3CDTF">2020-08-02T14:40:51Z</dcterms:modified>
</cp:coreProperties>
</file>