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38640" windowHeight="16500"/>
  </bookViews>
  <sheets>
    <sheet name="물물교환" sheetId="1" r:id="rId1"/>
  </sheets>
  <definedNames>
    <definedName name="_xlnm.Print_Area" localSheetId="0">물물교환!$A$1:$N$16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7" i="1"/>
  <c r="P68"/>
  <c r="P69"/>
  <c r="P70"/>
  <c r="P71"/>
  <c r="P72"/>
  <c r="S7" s="1"/>
  <c r="P73"/>
  <c r="P74"/>
  <c r="P75"/>
  <c r="P63"/>
  <c r="P64"/>
  <c r="P65"/>
  <c r="P66"/>
  <c r="P62"/>
  <c r="T2" s="1"/>
  <c r="P50"/>
  <c r="P51"/>
  <c r="P52"/>
  <c r="P53"/>
  <c r="P54"/>
  <c r="P55"/>
  <c r="P56"/>
  <c r="P57"/>
  <c r="S5" s="1"/>
  <c r="P58"/>
  <c r="P59"/>
  <c r="P60"/>
  <c r="S8" s="1"/>
  <c r="P49"/>
  <c r="P48"/>
  <c r="P47"/>
  <c r="P40"/>
  <c r="P41"/>
  <c r="P42"/>
  <c r="P43"/>
  <c r="P44"/>
  <c r="P45"/>
  <c r="S4" s="1"/>
  <c r="P34"/>
  <c r="P35"/>
  <c r="P36"/>
  <c r="P37"/>
  <c r="P38"/>
  <c r="P39"/>
  <c r="P33"/>
  <c r="P29"/>
  <c r="P32"/>
  <c r="P30"/>
  <c r="P19"/>
  <c r="P20"/>
  <c r="P21"/>
  <c r="P22"/>
  <c r="P23"/>
  <c r="P24"/>
  <c r="P25"/>
  <c r="P26"/>
  <c r="P27"/>
  <c r="P28"/>
  <c r="S3" s="1"/>
  <c r="P18"/>
  <c r="P17"/>
  <c r="P4"/>
  <c r="P5"/>
  <c r="P6"/>
  <c r="P7"/>
  <c r="P8"/>
  <c r="P9"/>
  <c r="P10"/>
  <c r="P11"/>
  <c r="P12"/>
  <c r="P13"/>
  <c r="P14"/>
  <c r="P15"/>
  <c r="P3"/>
  <c r="P2"/>
  <c r="S10" s="1"/>
  <c r="U4"/>
  <c r="F4" s="1"/>
  <c r="T5"/>
  <c r="V3"/>
  <c r="G3" s="1"/>
  <c r="U3"/>
  <c r="V4"/>
  <c r="U5"/>
  <c r="V5"/>
  <c r="G5" s="1"/>
  <c r="U6"/>
  <c r="V6"/>
  <c r="U7"/>
  <c r="V7"/>
  <c r="U8"/>
  <c r="V8"/>
  <c r="U9"/>
  <c r="F9" s="1"/>
  <c r="V9"/>
  <c r="U10"/>
  <c r="F10" s="1"/>
  <c r="V10"/>
  <c r="U11"/>
  <c r="V11"/>
  <c r="U12"/>
  <c r="F12" s="1"/>
  <c r="V12"/>
  <c r="U13"/>
  <c r="V13"/>
  <c r="U14"/>
  <c r="V14"/>
  <c r="U15"/>
  <c r="F15" s="1"/>
  <c r="V15"/>
  <c r="U2"/>
  <c r="V2"/>
  <c r="E2"/>
  <c r="T3"/>
  <c r="G4"/>
  <c r="F5"/>
  <c r="S6"/>
  <c r="T6"/>
  <c r="T7"/>
  <c r="F7"/>
  <c r="G7"/>
  <c r="T8"/>
  <c r="F8"/>
  <c r="G8"/>
  <c r="T11"/>
  <c r="S12"/>
  <c r="E3"/>
  <c r="E4"/>
  <c r="E5"/>
  <c r="E6"/>
  <c r="F6"/>
  <c r="G6"/>
  <c r="E7"/>
  <c r="E8"/>
  <c r="E9"/>
  <c r="G9"/>
  <c r="E10"/>
  <c r="G10"/>
  <c r="E11"/>
  <c r="F11"/>
  <c r="G11"/>
  <c r="E12"/>
  <c r="G12"/>
  <c r="E13"/>
  <c r="F13"/>
  <c r="G13"/>
  <c r="E14"/>
  <c r="F14"/>
  <c r="G14"/>
  <c r="E15"/>
  <c r="G15"/>
  <c r="S2"/>
  <c r="T14" l="1"/>
  <c r="T15"/>
  <c r="T13"/>
  <c r="T9"/>
  <c r="T4"/>
  <c r="S9"/>
  <c r="H9" s="1"/>
  <c r="S14"/>
  <c r="H14" s="1"/>
  <c r="T12"/>
  <c r="H12" s="1"/>
  <c r="T10"/>
  <c r="H10" s="1"/>
  <c r="S15"/>
  <c r="H15" s="1"/>
  <c r="S13"/>
  <c r="H13" s="1"/>
  <c r="S11"/>
  <c r="H11" s="1"/>
  <c r="H8"/>
  <c r="H7"/>
  <c r="H6"/>
  <c r="H5"/>
  <c r="H4"/>
  <c r="F3" l="1"/>
  <c r="H3"/>
  <c r="G2"/>
  <c r="H2"/>
  <c r="F2"/>
  <c r="F16" l="1"/>
  <c r="H16"/>
  <c r="L1"/>
  <c r="N1"/>
  <c r="J4" l="1"/>
  <c r="J8" s="1"/>
  <c r="G16"/>
</calcChain>
</file>

<file path=xl/sharedStrings.xml><?xml version="1.0" encoding="utf-8"?>
<sst xmlns="http://schemas.openxmlformats.org/spreadsheetml/2006/main" count="147" uniqueCount="131">
  <si>
    <t>교섭력</t>
  </si>
  <si>
    <t>무게</t>
  </si>
  <si>
    <t>만병통치약</t>
  </si>
  <si>
    <t>총합계</t>
    <phoneticPr fontId="3" type="noConversion"/>
  </si>
  <si>
    <t>과적 무게</t>
    <phoneticPr fontId="3" type="noConversion"/>
  </si>
  <si>
    <t>비과적 무게</t>
    <phoneticPr fontId="3" type="noConversion"/>
  </si>
  <si>
    <t>남은 교섭력</t>
    <phoneticPr fontId="3" type="noConversion"/>
  </si>
  <si>
    <t>1차 교섭력</t>
    <phoneticPr fontId="3" type="noConversion"/>
  </si>
  <si>
    <t>2차 교섭력</t>
    <phoneticPr fontId="3" type="noConversion"/>
  </si>
  <si>
    <t>3차 교섭력</t>
    <phoneticPr fontId="3" type="noConversion"/>
  </si>
  <si>
    <t>X</t>
  </si>
  <si>
    <t>사용여부</t>
    <phoneticPr fontId="3" type="noConversion"/>
  </si>
  <si>
    <t>수량</t>
    <phoneticPr fontId="3" type="noConversion"/>
  </si>
  <si>
    <t>교환비율</t>
    <phoneticPr fontId="3" type="noConversion"/>
  </si>
  <si>
    <t>재료</t>
    <phoneticPr fontId="3" type="noConversion"/>
  </si>
  <si>
    <t>교섭력</t>
    <phoneticPr fontId="3" type="noConversion"/>
  </si>
  <si>
    <t>까마귀 교역 보증서</t>
    <phoneticPr fontId="3" type="noConversion"/>
  </si>
  <si>
    <t>입력2</t>
    <phoneticPr fontId="3" type="noConversion"/>
  </si>
  <si>
    <t>입력1</t>
    <phoneticPr fontId="3" type="noConversion"/>
  </si>
  <si>
    <t>교섭력1</t>
    <phoneticPr fontId="3" type="noConversion"/>
  </si>
  <si>
    <t>교섭력2</t>
    <phoneticPr fontId="3" type="noConversion"/>
  </si>
  <si>
    <t>까마귀주화</t>
  </si>
  <si>
    <t>때탄갈매기조각상</t>
    <phoneticPr fontId="3" type="noConversion"/>
  </si>
  <si>
    <t>선박무게</t>
  </si>
  <si>
    <t>1단계재료</t>
  </si>
  <si>
    <t>선원,장비무게</t>
  </si>
  <si>
    <t>갈퀴꽃씨앗주머니</t>
  </si>
  <si>
    <t>거대한물고기뼈</t>
  </si>
  <si>
    <t>알수없는고대벽화</t>
  </si>
  <si>
    <t>고대항아리파편</t>
  </si>
  <si>
    <t>뗏목조각품</t>
  </si>
  <si>
    <t>로아꽃씨앗주머니</t>
  </si>
  <si>
    <t>말린푸른장미</t>
  </si>
  <si>
    <t>비옥한흙</t>
  </si>
  <si>
    <t>앵두나무씨앗주머니</t>
  </si>
  <si>
    <t>쫄기한전어회</t>
  </si>
  <si>
    <t>해상전투식량</t>
  </si>
  <si>
    <t>해적의화약</t>
  </si>
  <si>
    <t>황금빛모래</t>
  </si>
  <si>
    <t>2단계재료</t>
  </si>
  <si>
    <t>괴생물촉수</t>
  </si>
  <si>
    <t>최고급굴상자</t>
  </si>
  <si>
    <t>균형잡힌돌탑</t>
  </si>
  <si>
    <t>나르보산해삼</t>
  </si>
  <si>
    <t>널찍한돌판</t>
  </si>
  <si>
    <t>섬마을도시락</t>
  </si>
  <si>
    <t>성게가시</t>
  </si>
  <si>
    <t>소라게껍질장식</t>
  </si>
  <si>
    <t>오색구슬</t>
  </si>
  <si>
    <t>정제된식수</t>
  </si>
  <si>
    <t>크론성금주화</t>
  </si>
  <si>
    <t>해양구조품</t>
  </si>
  <si>
    <t>해적금주화</t>
  </si>
  <si>
    <t>해적선돛대</t>
  </si>
  <si>
    <t>3단계재료</t>
  </si>
  <si>
    <t>걸쭉한괴생물혈액</t>
  </si>
  <si>
    <t>낡은지령서</t>
  </si>
  <si>
    <t>롭타스그물</t>
  </si>
  <si>
    <t>반달조리용칼</t>
  </si>
  <si>
    <t>오래된모래시계</t>
  </si>
  <si>
    <t>정찰병망원경</t>
  </si>
  <si>
    <t>족제비가죽외투</t>
  </si>
  <si>
    <t>종유석파편</t>
  </si>
  <si>
    <t>찢어진해적보물지도</t>
  </si>
  <si>
    <t>푸른양초더미</t>
  </si>
  <si>
    <t>해골무늬카페트</t>
  </si>
  <si>
    <t>해골장식찻잔</t>
  </si>
  <si>
    <t>해적단의보급상자</t>
  </si>
  <si>
    <t>희귀약초무더기</t>
  </si>
  <si>
    <t>4단계재료</t>
  </si>
  <si>
    <t>금주화가담긴낡은상자</t>
  </si>
  <si>
    <t>목잘린용조각상</t>
  </si>
  <si>
    <t>뱃사공의수련서</t>
  </si>
  <si>
    <t>오색빛실타래</t>
  </si>
  <si>
    <t>굳어진용암핵</t>
  </si>
  <si>
    <t>자수정파편</t>
  </si>
  <si>
    <t>조개껍질장식</t>
  </si>
  <si>
    <t>청동촛대</t>
  </si>
  <si>
    <t>청록빛소금덩어리</t>
  </si>
  <si>
    <t>해상기사단의창</t>
  </si>
  <si>
    <t>해상기사단의투구</t>
  </si>
  <si>
    <t>해적의열쇠</t>
  </si>
  <si>
    <t>훔친해적단단도</t>
  </si>
  <si>
    <t>5단계재료</t>
  </si>
  <si>
    <t>102년묵은황금초</t>
  </si>
  <si>
    <t>37년된약주</t>
  </si>
  <si>
    <t>고급문양의옷감</t>
  </si>
  <si>
    <t>고대인을형상화한초상화</t>
  </si>
  <si>
    <t>빛바랜황금용조각상</t>
  </si>
  <si>
    <t>젊음을담은비약</t>
  </si>
  <si>
    <t>정체불명의암석</t>
  </si>
  <si>
    <t>조각상의눈물</t>
  </si>
  <si>
    <t>팔각문양보관함</t>
  </si>
  <si>
    <t>팔랑나비박제품</t>
  </si>
  <si>
    <t>푸른빛석영</t>
  </si>
  <si>
    <t>황금빛물고기비늘</t>
  </si>
  <si>
    <t>최고급황금촛대</t>
  </si>
  <si>
    <t>흰색애벌레박제품</t>
  </si>
  <si>
    <t>마고리아,안카도재료</t>
  </si>
  <si>
    <t>까마귀상단소유의선박</t>
  </si>
  <si>
    <t>떠돌이상인의배</t>
  </si>
  <si>
    <t>파키오의전투뗏목</t>
  </si>
  <si>
    <t>랑티니아의전투뗏목</t>
  </si>
  <si>
    <t>떠내려온미완성선박</t>
  </si>
  <si>
    <t>그믐달길드의중범선</t>
  </si>
  <si>
    <t>난파된하란의수송선</t>
  </si>
  <si>
    <t>숄라스치코의해적연합</t>
  </si>
  <si>
    <t>난파된고대유적수송선</t>
  </si>
  <si>
    <t>난파된릭쿤의배</t>
  </si>
  <si>
    <t>난파된콕스해적선</t>
  </si>
  <si>
    <t>할마드섬</t>
  </si>
  <si>
    <t>카슈마섬</t>
  </si>
  <si>
    <t>더코섬</t>
  </si>
  <si>
    <t>하코번섬</t>
  </si>
  <si>
    <t>현재 교섭력</t>
    <phoneticPr fontId="3" type="noConversion"/>
  </si>
  <si>
    <t>교환전 무게</t>
    <phoneticPr fontId="3" type="noConversion"/>
  </si>
  <si>
    <t>교환후 무게</t>
    <phoneticPr fontId="3" type="noConversion"/>
  </si>
  <si>
    <t>흙</t>
    <phoneticPr fontId="3" type="noConversion"/>
  </si>
  <si>
    <t>해양</t>
    <phoneticPr fontId="3" type="noConversion"/>
  </si>
  <si>
    <t>약초</t>
    <phoneticPr fontId="3" type="noConversion"/>
  </si>
  <si>
    <t>창</t>
    <phoneticPr fontId="3" type="noConversion"/>
  </si>
  <si>
    <t>하코번</t>
    <phoneticPr fontId="3" type="noConversion"/>
  </si>
  <si>
    <t>암석</t>
    <phoneticPr fontId="3" type="noConversion"/>
  </si>
  <si>
    <t>까마귀주화</t>
    <phoneticPr fontId="3" type="noConversion"/>
  </si>
  <si>
    <t>하란</t>
    <phoneticPr fontId="3" type="noConversion"/>
  </si>
  <si>
    <t>석영</t>
    <phoneticPr fontId="3" type="noConversion"/>
  </si>
  <si>
    <t>단도</t>
    <phoneticPr fontId="3" type="noConversion"/>
  </si>
  <si>
    <t>교섭력</t>
    <phoneticPr fontId="3" type="noConversion"/>
  </si>
  <si>
    <t>1단-5단</t>
    <phoneticPr fontId="3" type="noConversion"/>
  </si>
  <si>
    <t>교환전 무게</t>
    <phoneticPr fontId="3" type="noConversion"/>
  </si>
  <si>
    <t>교환후 무게</t>
    <phoneticPr fontId="3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</si>
</sst>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1"/>
      <color indexed="51"/>
      <name val="돋움"/>
      <family val="3"/>
      <charset val="129"/>
    </font>
    <font>
      <sz val="11"/>
      <color indexed="51"/>
      <name val="돋움"/>
      <family val="3"/>
      <charset val="129"/>
    </font>
    <font>
      <b/>
      <sz val="11"/>
      <color indexed="53"/>
      <name val="돋움"/>
      <family val="3"/>
      <charset val="129"/>
    </font>
    <font>
      <sz val="11"/>
      <color indexed="53"/>
      <name val="돋움"/>
      <family val="3"/>
      <charset val="129"/>
    </font>
    <font>
      <b/>
      <sz val="11"/>
      <color indexed="20"/>
      <name val="돋움"/>
      <family val="3"/>
      <charset val="129"/>
    </font>
    <font>
      <sz val="11"/>
      <color indexed="20"/>
      <name val="돋움"/>
      <family val="3"/>
      <charset val="129"/>
    </font>
    <font>
      <b/>
      <sz val="11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rgb="FF029013"/>
      <name val="돋움"/>
      <family val="3"/>
      <charset val="129"/>
    </font>
    <font>
      <sz val="11"/>
      <color rgb="FF029013"/>
      <name val="돋움"/>
      <family val="3"/>
      <charset val="129"/>
    </font>
    <font>
      <b/>
      <sz val="11"/>
      <color rgb="FF0000FF"/>
      <name val="돋움"/>
      <family val="3"/>
      <charset val="129"/>
    </font>
    <font>
      <sz val="11"/>
      <color rgb="FF0000FF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C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 diagonalDown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 diagonalDown="1">
      <left/>
      <right style="medium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 diagonalDown="1">
      <left/>
      <right style="medium">
        <color auto="1"/>
      </right>
      <top/>
      <bottom style="medium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41" fontId="0" fillId="9" borderId="1" xfId="1" applyFont="1" applyFill="1" applyBorder="1" applyAlignment="1">
      <alignment horizontal="center" vertical="center"/>
    </xf>
    <xf numFmtId="0" fontId="9" fillId="6" borderId="4" xfId="2" applyNumberFormat="1" applyFont="1" applyFill="1" applyBorder="1" applyAlignment="1" applyProtection="1">
      <alignment horizontal="center" vertical="center"/>
    </xf>
    <xf numFmtId="41" fontId="9" fillId="6" borderId="5" xfId="1" applyFont="1" applyFill="1" applyBorder="1" applyAlignment="1" applyProtection="1">
      <alignment horizontal="center" vertical="center"/>
    </xf>
    <xf numFmtId="41" fontId="9" fillId="6" borderId="6" xfId="1" applyFont="1" applyFill="1" applyBorder="1" applyAlignment="1" applyProtection="1">
      <alignment horizontal="center" vertical="center"/>
    </xf>
    <xf numFmtId="0" fontId="9" fillId="6" borderId="7" xfId="2" applyNumberFormat="1" applyFont="1" applyFill="1" applyBorder="1" applyAlignment="1" applyProtection="1">
      <alignment horizontal="center" vertical="center"/>
    </xf>
    <xf numFmtId="41" fontId="9" fillId="6" borderId="8" xfId="1" applyFont="1" applyFill="1" applyBorder="1" applyAlignment="1" applyProtection="1">
      <alignment horizontal="center" vertical="center"/>
    </xf>
    <xf numFmtId="41" fontId="9" fillId="6" borderId="9" xfId="1" applyFont="1" applyFill="1" applyBorder="1" applyAlignment="1" applyProtection="1">
      <alignment horizontal="center" vertical="center"/>
    </xf>
    <xf numFmtId="0" fontId="9" fillId="6" borderId="10" xfId="2" applyNumberFormat="1" applyFont="1" applyFill="1" applyBorder="1" applyAlignment="1" applyProtection="1">
      <alignment horizontal="center" vertical="center"/>
    </xf>
    <xf numFmtId="41" fontId="9" fillId="6" borderId="11" xfId="1" applyFont="1" applyFill="1" applyBorder="1" applyAlignment="1" applyProtection="1">
      <alignment horizontal="center" vertical="center"/>
    </xf>
    <xf numFmtId="41" fontId="9" fillId="6" borderId="12" xfId="1" applyFont="1" applyFill="1" applyBorder="1" applyAlignment="1" applyProtection="1">
      <alignment horizontal="center" vertical="center"/>
    </xf>
    <xf numFmtId="41" fontId="16" fillId="0" borderId="14" xfId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41" fontId="0" fillId="0" borderId="19" xfId="1" applyNumberFormat="1" applyFont="1" applyBorder="1" applyAlignment="1">
      <alignment horizontal="center" vertical="center"/>
    </xf>
    <xf numFmtId="41" fontId="0" fillId="0" borderId="21" xfId="0" applyNumberFormat="1" applyBorder="1" applyAlignment="1">
      <alignment horizontal="center" vertical="center"/>
    </xf>
    <xf numFmtId="41" fontId="0" fillId="0" borderId="21" xfId="1" applyFont="1" applyBorder="1" applyAlignment="1">
      <alignment horizontal="center" vertical="center"/>
    </xf>
    <xf numFmtId="41" fontId="0" fillId="0" borderId="22" xfId="1" applyFont="1" applyBorder="1" applyAlignment="1">
      <alignment horizontal="center" vertical="center"/>
    </xf>
    <xf numFmtId="41" fontId="10" fillId="0" borderId="17" xfId="1" applyFont="1" applyFill="1" applyBorder="1" applyAlignment="1" applyProtection="1">
      <alignment horizontal="center" vertical="center"/>
    </xf>
    <xf numFmtId="41" fontId="0" fillId="10" borderId="7" xfId="1" applyFont="1" applyFill="1" applyBorder="1">
      <alignment vertical="center"/>
    </xf>
    <xf numFmtId="41" fontId="0" fillId="10" borderId="8" xfId="1" applyFont="1" applyFill="1" applyBorder="1">
      <alignment vertical="center"/>
    </xf>
    <xf numFmtId="41" fontId="0" fillId="10" borderId="9" xfId="1" applyFont="1" applyFill="1" applyBorder="1" applyAlignment="1">
      <alignment horizontal="center" vertical="center"/>
    </xf>
    <xf numFmtId="41" fontId="16" fillId="10" borderId="15" xfId="1" applyFont="1" applyFill="1" applyBorder="1" applyAlignment="1">
      <alignment horizontal="center" vertical="center"/>
    </xf>
    <xf numFmtId="41" fontId="16" fillId="10" borderId="23" xfId="1" applyFont="1" applyFill="1" applyBorder="1" applyAlignment="1">
      <alignment horizontal="center" vertical="center"/>
    </xf>
    <xf numFmtId="41" fontId="10" fillId="10" borderId="23" xfId="1" applyFont="1" applyFill="1" applyBorder="1" applyAlignment="1" applyProtection="1">
      <alignment horizontal="center" vertical="center"/>
    </xf>
    <xf numFmtId="41" fontId="10" fillId="10" borderId="16" xfId="1" applyFont="1" applyFill="1" applyBorder="1" applyAlignment="1" applyProtection="1">
      <alignment horizontal="center" vertical="center"/>
    </xf>
    <xf numFmtId="41" fontId="0" fillId="10" borderId="10" xfId="1" applyFont="1" applyFill="1" applyBorder="1">
      <alignment vertical="center"/>
    </xf>
    <xf numFmtId="41" fontId="0" fillId="10" borderId="11" xfId="1" applyFont="1" applyFill="1" applyBorder="1">
      <alignment vertical="center"/>
    </xf>
    <xf numFmtId="41" fontId="0" fillId="10" borderId="12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0" fontId="10" fillId="3" borderId="15" xfId="2" applyNumberFormat="1" applyFont="1" applyFill="1" applyBorder="1" applyAlignment="1" applyProtection="1">
      <alignment horizontal="center" vertical="center"/>
    </xf>
    <xf numFmtId="41" fontId="10" fillId="3" borderId="23" xfId="1" applyFont="1" applyFill="1" applyBorder="1" applyAlignment="1" applyProtection="1">
      <alignment horizontal="center" vertical="center"/>
    </xf>
    <xf numFmtId="41" fontId="10" fillId="3" borderId="16" xfId="1" applyFont="1" applyFill="1" applyBorder="1" applyAlignment="1" applyProtection="1">
      <alignment horizontal="center" vertical="center"/>
    </xf>
    <xf numFmtId="0" fontId="11" fillId="3" borderId="7" xfId="2" applyNumberFormat="1" applyFont="1" applyFill="1" applyBorder="1" applyAlignment="1" applyProtection="1">
      <alignment horizontal="center" vertical="center"/>
    </xf>
    <xf numFmtId="41" fontId="11" fillId="3" borderId="8" xfId="1" applyFont="1" applyFill="1" applyBorder="1" applyAlignment="1" applyProtection="1">
      <alignment horizontal="center" vertical="center"/>
    </xf>
    <xf numFmtId="41" fontId="11" fillId="3" borderId="9" xfId="1" applyFont="1" applyFill="1" applyBorder="1" applyAlignment="1" applyProtection="1">
      <alignment horizontal="center" vertical="center"/>
    </xf>
    <xf numFmtId="0" fontId="11" fillId="3" borderId="10" xfId="2" applyNumberFormat="1" applyFont="1" applyFill="1" applyBorder="1" applyAlignment="1" applyProtection="1">
      <alignment horizontal="center" vertical="center"/>
    </xf>
    <xf numFmtId="41" fontId="11" fillId="3" borderId="11" xfId="1" applyFont="1" applyFill="1" applyBorder="1" applyAlignment="1" applyProtection="1">
      <alignment horizontal="center" vertical="center"/>
    </xf>
    <xf numFmtId="41" fontId="11" fillId="3" borderId="12" xfId="1" applyFont="1" applyFill="1" applyBorder="1" applyAlignment="1" applyProtection="1">
      <alignment horizontal="center" vertical="center"/>
    </xf>
    <xf numFmtId="0" fontId="12" fillId="5" borderId="15" xfId="2" applyNumberFormat="1" applyFont="1" applyFill="1" applyBorder="1" applyAlignment="1" applyProtection="1">
      <alignment horizontal="center" vertical="center"/>
    </xf>
    <xf numFmtId="41" fontId="12" fillId="5" borderId="23" xfId="1" applyFont="1" applyFill="1" applyBorder="1" applyAlignment="1" applyProtection="1">
      <alignment horizontal="center" vertical="center"/>
    </xf>
    <xf numFmtId="41" fontId="12" fillId="5" borderId="16" xfId="1" applyFont="1" applyFill="1" applyBorder="1" applyAlignment="1" applyProtection="1">
      <alignment horizontal="center" vertical="center"/>
    </xf>
    <xf numFmtId="0" fontId="13" fillId="5" borderId="7" xfId="2" applyNumberFormat="1" applyFont="1" applyFill="1" applyBorder="1" applyAlignment="1" applyProtection="1">
      <alignment horizontal="center" vertical="center"/>
    </xf>
    <xf numFmtId="41" fontId="13" fillId="5" borderId="8" xfId="1" applyFont="1" applyFill="1" applyBorder="1" applyAlignment="1" applyProtection="1">
      <alignment horizontal="center" vertical="center"/>
    </xf>
    <xf numFmtId="41" fontId="13" fillId="5" borderId="9" xfId="1" applyFont="1" applyFill="1" applyBorder="1" applyAlignment="1" applyProtection="1">
      <alignment horizontal="center" vertical="center"/>
    </xf>
    <xf numFmtId="0" fontId="13" fillId="5" borderId="10" xfId="2" applyNumberFormat="1" applyFont="1" applyFill="1" applyBorder="1" applyAlignment="1" applyProtection="1">
      <alignment horizontal="center" vertical="center"/>
    </xf>
    <xf numFmtId="0" fontId="14" fillId="4" borderId="15" xfId="2" applyNumberFormat="1" applyFont="1" applyFill="1" applyBorder="1" applyAlignment="1" applyProtection="1">
      <alignment horizontal="center" vertical="center"/>
    </xf>
    <xf numFmtId="41" fontId="14" fillId="4" borderId="23" xfId="1" applyFont="1" applyFill="1" applyBorder="1" applyAlignment="1" applyProtection="1">
      <alignment horizontal="center" vertical="center"/>
    </xf>
    <xf numFmtId="41" fontId="14" fillId="4" borderId="16" xfId="1" applyFont="1" applyFill="1" applyBorder="1" applyAlignment="1" applyProtection="1">
      <alignment horizontal="center" vertical="center"/>
    </xf>
    <xf numFmtId="0" fontId="15" fillId="4" borderId="7" xfId="2" applyNumberFormat="1" applyFont="1" applyFill="1" applyBorder="1" applyAlignment="1" applyProtection="1">
      <alignment horizontal="center" vertical="center"/>
    </xf>
    <xf numFmtId="41" fontId="15" fillId="4" borderId="8" xfId="1" applyFont="1" applyFill="1" applyBorder="1" applyAlignment="1" applyProtection="1">
      <alignment horizontal="center" vertical="center"/>
    </xf>
    <xf numFmtId="41" fontId="15" fillId="4" borderId="9" xfId="1" applyFont="1" applyFill="1" applyBorder="1" applyAlignment="1" applyProtection="1">
      <alignment horizontal="center" vertical="center"/>
    </xf>
    <xf numFmtId="0" fontId="15" fillId="4" borderId="10" xfId="2" applyNumberFormat="1" applyFont="1" applyFill="1" applyBorder="1" applyAlignment="1" applyProtection="1">
      <alignment horizontal="center" vertical="center"/>
    </xf>
    <xf numFmtId="0" fontId="4" fillId="2" borderId="15" xfId="2" applyNumberFormat="1" applyFont="1" applyFill="1" applyBorder="1" applyAlignment="1" applyProtection="1">
      <alignment horizontal="center" vertical="center"/>
    </xf>
    <xf numFmtId="41" fontId="4" fillId="2" borderId="23" xfId="1" applyFont="1" applyFill="1" applyBorder="1" applyAlignment="1" applyProtection="1">
      <alignment horizontal="center" vertical="center"/>
    </xf>
    <xf numFmtId="41" fontId="4" fillId="2" borderId="16" xfId="1" applyFont="1" applyFill="1" applyBorder="1" applyAlignment="1" applyProtection="1">
      <alignment horizontal="center" vertical="center"/>
    </xf>
    <xf numFmtId="0" fontId="5" fillId="2" borderId="7" xfId="2" applyNumberFormat="1" applyFont="1" applyFill="1" applyBorder="1" applyAlignment="1" applyProtection="1">
      <alignment horizontal="center" vertical="center"/>
    </xf>
    <xf numFmtId="41" fontId="5" fillId="2" borderId="8" xfId="1" applyFont="1" applyFill="1" applyBorder="1" applyAlignment="1" applyProtection="1">
      <alignment horizontal="center" vertical="center"/>
    </xf>
    <xf numFmtId="41" fontId="5" fillId="2" borderId="9" xfId="1" applyFont="1" applyFill="1" applyBorder="1" applyAlignment="1" applyProtection="1">
      <alignment horizontal="center" vertical="center"/>
    </xf>
    <xf numFmtId="0" fontId="5" fillId="2" borderId="10" xfId="2" applyNumberFormat="1" applyFont="1" applyFill="1" applyBorder="1" applyAlignment="1" applyProtection="1">
      <alignment horizontal="center" vertical="center"/>
    </xf>
    <xf numFmtId="41" fontId="5" fillId="2" borderId="11" xfId="1" applyFont="1" applyFill="1" applyBorder="1" applyAlignment="1" applyProtection="1">
      <alignment horizontal="center" vertical="center"/>
    </xf>
    <xf numFmtId="41" fontId="5" fillId="2" borderId="12" xfId="1" applyFont="1" applyFill="1" applyBorder="1" applyAlignment="1" applyProtection="1">
      <alignment horizontal="center" vertical="center"/>
    </xf>
    <xf numFmtId="0" fontId="6" fillId="7" borderId="15" xfId="2" applyNumberFormat="1" applyFont="1" applyFill="1" applyBorder="1" applyAlignment="1" applyProtection="1">
      <alignment horizontal="center" vertical="center"/>
    </xf>
    <xf numFmtId="41" fontId="6" fillId="7" borderId="23" xfId="1" applyFont="1" applyFill="1" applyBorder="1" applyAlignment="1" applyProtection="1">
      <alignment horizontal="center" vertical="center"/>
    </xf>
    <xf numFmtId="41" fontId="6" fillId="7" borderId="16" xfId="1" applyFont="1" applyFill="1" applyBorder="1" applyAlignment="1" applyProtection="1">
      <alignment horizontal="center" vertical="center"/>
    </xf>
    <xf numFmtId="0" fontId="7" fillId="7" borderId="7" xfId="2" applyNumberFormat="1" applyFont="1" applyFill="1" applyBorder="1" applyAlignment="1" applyProtection="1">
      <alignment horizontal="center" vertical="center"/>
    </xf>
    <xf numFmtId="41" fontId="7" fillId="7" borderId="8" xfId="1" applyFont="1" applyFill="1" applyBorder="1" applyAlignment="1" applyProtection="1">
      <alignment horizontal="center" vertical="center"/>
    </xf>
    <xf numFmtId="41" fontId="7" fillId="7" borderId="9" xfId="1" applyFont="1" applyFill="1" applyBorder="1" applyAlignment="1" applyProtection="1">
      <alignment horizontal="center" vertical="center"/>
    </xf>
    <xf numFmtId="0" fontId="7" fillId="7" borderId="10" xfId="2" applyNumberFormat="1" applyFont="1" applyFill="1" applyBorder="1" applyAlignment="1" applyProtection="1">
      <alignment horizontal="center" vertical="center"/>
    </xf>
    <xf numFmtId="41" fontId="7" fillId="7" borderId="11" xfId="1" applyFont="1" applyFill="1" applyBorder="1" applyAlignment="1" applyProtection="1">
      <alignment horizontal="center" vertical="center"/>
    </xf>
    <xf numFmtId="41" fontId="7" fillId="7" borderId="12" xfId="1" applyFont="1" applyFill="1" applyBorder="1" applyAlignment="1" applyProtection="1">
      <alignment horizontal="center" vertical="center"/>
    </xf>
    <xf numFmtId="0" fontId="8" fillId="6" borderId="15" xfId="2" applyNumberFormat="1" applyFont="1" applyFill="1" applyBorder="1" applyAlignment="1" applyProtection="1">
      <alignment horizontal="center" vertical="center"/>
    </xf>
    <xf numFmtId="41" fontId="8" fillId="6" borderId="23" xfId="1" applyFont="1" applyFill="1" applyBorder="1" applyAlignment="1" applyProtection="1">
      <alignment horizontal="center" vertical="center"/>
    </xf>
    <xf numFmtId="41" fontId="8" fillId="6" borderId="16" xfId="1" applyFont="1" applyFill="1" applyBorder="1" applyAlignment="1" applyProtection="1">
      <alignment horizontal="center" vertical="center"/>
    </xf>
    <xf numFmtId="41" fontId="0" fillId="10" borderId="8" xfId="1" applyFont="1" applyFill="1" applyBorder="1" applyAlignment="1">
      <alignment horizontal="center" vertical="center"/>
    </xf>
    <xf numFmtId="41" fontId="0" fillId="10" borderId="11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1" fontId="0" fillId="0" borderId="13" xfId="0" applyNumberFormat="1" applyBorder="1" applyAlignment="1">
      <alignment horizontal="center" vertical="center"/>
    </xf>
    <xf numFmtId="41" fontId="0" fillId="0" borderId="17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1" fontId="0" fillId="0" borderId="14" xfId="1" applyFont="1" applyBorder="1" applyAlignment="1">
      <alignment horizontal="center" vertical="center"/>
    </xf>
    <xf numFmtId="41" fontId="0" fillId="0" borderId="18" xfId="0" applyNumberFormat="1" applyBorder="1" applyAlignment="1">
      <alignment horizontal="center" vertical="center"/>
    </xf>
    <xf numFmtId="41" fontId="0" fillId="8" borderId="19" xfId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1" fontId="0" fillId="0" borderId="20" xfId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9" borderId="17" xfId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1" fontId="0" fillId="0" borderId="17" xfId="1" applyFont="1" applyBorder="1" applyAlignment="1">
      <alignment horizontal="center" vertical="center"/>
    </xf>
    <xf numFmtId="41" fontId="0" fillId="0" borderId="14" xfId="1" applyFont="1" applyBorder="1" applyAlignment="1">
      <alignment horizontal="center" vertical="center"/>
    </xf>
    <xf numFmtId="41" fontId="0" fillId="9" borderId="21" xfId="1" applyFont="1" applyFill="1" applyBorder="1" applyAlignment="1">
      <alignment horizontal="center" vertical="center"/>
    </xf>
    <xf numFmtId="41" fontId="0" fillId="0" borderId="21" xfId="1" applyFont="1" applyBorder="1" applyAlignment="1">
      <alignment horizontal="center" vertical="center"/>
    </xf>
    <xf numFmtId="41" fontId="0" fillId="0" borderId="22" xfId="1" applyFont="1" applyBorder="1" applyAlignment="1">
      <alignment horizontal="center" vertical="center"/>
    </xf>
    <xf numFmtId="41" fontId="0" fillId="9" borderId="22" xfId="1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Sheet1" xfId="2"/>
  </cellStyles>
  <dxfs count="9"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9FF99"/>
        </patternFill>
      </fill>
    </dxf>
    <dxf>
      <fill>
        <patternFill>
          <bgColor theme="4" tint="0.59996337778862885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  <color rgb="FF99FF99"/>
      <color rgb="FF00FF00"/>
      <color rgb="FFFFFC14"/>
      <color rgb="FFC2B402"/>
      <color rgb="FF2B3200"/>
      <color rgb="FFFFFF00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92"/>
  <sheetViews>
    <sheetView tabSelected="1" zoomScaleNormal="100" zoomScaleSheetLayoutView="100" workbookViewId="0">
      <selection activeCell="L5" sqref="L5"/>
    </sheetView>
  </sheetViews>
  <sheetFormatPr defaultRowHeight="16.5"/>
  <cols>
    <col min="1" max="2" width="12.625" style="1" customWidth="1"/>
    <col min="3" max="4" width="7.625" style="1" customWidth="1"/>
    <col min="5" max="5" width="20.625" style="1" customWidth="1"/>
    <col min="6" max="6" width="12.625" style="1" customWidth="1"/>
    <col min="7" max="7" width="12.625" style="2" customWidth="1"/>
    <col min="8" max="8" width="9.875" style="2" bestFit="1" customWidth="1"/>
    <col min="9" max="9" width="15.625" style="2" customWidth="1"/>
    <col min="10" max="10" width="10.625" style="2" customWidth="1"/>
    <col min="11" max="11" width="17.625" style="2" customWidth="1"/>
    <col min="12" max="12" width="10.625" style="2" customWidth="1"/>
    <col min="13" max="13" width="10.625" style="1" customWidth="1"/>
    <col min="14" max="14" width="10.625" style="2" customWidth="1"/>
    <col min="15" max="15" width="22.625" customWidth="1"/>
    <col min="16" max="20" width="12.625" style="3" customWidth="1"/>
    <col min="21" max="22" width="12.625" customWidth="1"/>
  </cols>
  <sheetData>
    <row r="1" spans="1:22" ht="23.1" customHeight="1" thickBot="1">
      <c r="A1" s="19" t="s">
        <v>17</v>
      </c>
      <c r="B1" s="20" t="s">
        <v>18</v>
      </c>
      <c r="C1" s="20" t="s">
        <v>12</v>
      </c>
      <c r="D1" s="20" t="s">
        <v>13</v>
      </c>
      <c r="E1" s="20" t="s">
        <v>14</v>
      </c>
      <c r="F1" s="26" t="s">
        <v>115</v>
      </c>
      <c r="G1" s="26" t="s">
        <v>116</v>
      </c>
      <c r="H1" s="18" t="s">
        <v>15</v>
      </c>
      <c r="I1" s="103" t="s">
        <v>23</v>
      </c>
      <c r="J1" s="104">
        <v>20900</v>
      </c>
      <c r="K1" s="105" t="s">
        <v>5</v>
      </c>
      <c r="L1" s="106">
        <f>J1-J2</f>
        <v>19891</v>
      </c>
      <c r="M1" s="105" t="s">
        <v>4</v>
      </c>
      <c r="N1" s="107">
        <f>(J1*170%)-J2</f>
        <v>34521</v>
      </c>
      <c r="O1" s="39" t="s">
        <v>24</v>
      </c>
      <c r="P1" s="40" t="s">
        <v>0</v>
      </c>
      <c r="Q1" s="40" t="s">
        <v>115</v>
      </c>
      <c r="R1" s="41" t="s">
        <v>116</v>
      </c>
      <c r="S1" s="30" t="s">
        <v>19</v>
      </c>
      <c r="T1" s="31" t="s">
        <v>20</v>
      </c>
      <c r="U1" s="32" t="s">
        <v>115</v>
      </c>
      <c r="V1" s="33" t="s">
        <v>116</v>
      </c>
    </row>
    <row r="2" spans="1:22" ht="23.1" customHeight="1" thickBot="1">
      <c r="A2" s="21">
        <v>0</v>
      </c>
      <c r="B2" s="7" t="s">
        <v>117</v>
      </c>
      <c r="C2" s="7">
        <v>2</v>
      </c>
      <c r="D2" s="7">
        <v>3</v>
      </c>
      <c r="E2" s="4" t="str">
        <f>IFERROR(INDEX($O$2:$O$92,1/LARGE(INDEX(ISNUMBER(FIND($B2,$O$2:$O$92))/(ROW($O$2:$O$92)-1),),ROW($N$1))),"")</f>
        <v>비옥한흙</v>
      </c>
      <c r="F2" s="5">
        <f>IF($C2=1,$U2*$C2,$U2*$C2)</f>
        <v>1600</v>
      </c>
      <c r="G2" s="5">
        <f>IF($C2=0,0,$V2*$C2)*IF($D2=1,1,$D2)</f>
        <v>4800</v>
      </c>
      <c r="H2" s="22">
        <f>LARGE(S2:T2,1)</f>
        <v>21152</v>
      </c>
      <c r="I2" s="37" t="s">
        <v>25</v>
      </c>
      <c r="J2" s="108">
        <v>1009</v>
      </c>
      <c r="K2" s="86"/>
      <c r="L2" s="109"/>
      <c r="M2" s="86"/>
      <c r="N2" s="110"/>
      <c r="O2" s="42" t="s">
        <v>22</v>
      </c>
      <c r="P2" s="43">
        <f>$N$5</f>
        <v>10576</v>
      </c>
      <c r="Q2" s="43">
        <v>800</v>
      </c>
      <c r="R2" s="44">
        <v>800</v>
      </c>
      <c r="S2" s="27">
        <f t="shared" ref="S2:S15" si="0">IFERROR(INDEX($P$2:$P$92,1/LARGE(INDEX(ISNUMBER(FIND($B2,$O$2:$O$92))/(ROW($O$2:$O$92)-1),),ROW($O$1))),"")*C2</f>
        <v>21152</v>
      </c>
      <c r="T2" s="28">
        <f t="shared" ref="T2:T15" si="1">IFERROR(INDEX($P$2:$P$92,1/LARGE(INDEX(ISNUMBER(FIND($A2,$O$2:$O$92))/(ROW($O$2:$O$92)-1),),ROW($O$1))),"")*C2</f>
        <v>21152</v>
      </c>
      <c r="U2" s="83">
        <f>IFERROR(INDEX($Q$2:$Q$92,1/LARGE(INDEX(ISNUMBER(FIND($B2,$O$2:$O$92))/(ROW($O$2:$O$92)-1),),ROW($O$1))),"")</f>
        <v>800</v>
      </c>
      <c r="V2" s="29">
        <f>IFERROR(INDEX($R$2:$R$92,1/LARGE(INDEX(ISNUMBER(FIND($B2,$O$2:$O$92))/(ROW($O$2:$O$92)-1),),ROW($O$1))),"")</f>
        <v>800</v>
      </c>
    </row>
    <row r="3" spans="1:22" ht="23.1" customHeight="1" thickBot="1">
      <c r="A3" s="21">
        <v>0</v>
      </c>
      <c r="B3" s="7" t="s">
        <v>118</v>
      </c>
      <c r="C3" s="7">
        <v>4</v>
      </c>
      <c r="D3" s="7">
        <v>3</v>
      </c>
      <c r="E3" s="4" t="str">
        <f t="shared" ref="E3:E15" si="2">IFERROR(INDEX($O$2:$O$92,1/LARGE(INDEX(ISNUMBER(FIND($B3,$O$2:$O$92))/(ROW($O$2:$O$92)-1),),ROW($N$1))),"")</f>
        <v>해양구조품</v>
      </c>
      <c r="F3" s="5">
        <f t="shared" ref="F3:F15" si="3">IF($C3=1,$U3*$C3,$U3*$C3)</f>
        <v>3200</v>
      </c>
      <c r="G3" s="5">
        <f t="shared" ref="G3:G15" si="4">IF($C3=0,0,$V3*$C3)*IF($D3=1,1,$D3)</f>
        <v>10800</v>
      </c>
      <c r="H3" s="22">
        <f t="shared" ref="H3:H15" si="5">LARGE(S3:T3,1)</f>
        <v>42304</v>
      </c>
      <c r="I3" s="1"/>
      <c r="K3" s="1"/>
      <c r="O3" s="42" t="s">
        <v>26</v>
      </c>
      <c r="P3" s="43">
        <f>$N$5</f>
        <v>10576</v>
      </c>
      <c r="Q3" s="43">
        <v>800</v>
      </c>
      <c r="R3" s="44">
        <v>800</v>
      </c>
      <c r="S3" s="27">
        <f t="shared" si="0"/>
        <v>42304</v>
      </c>
      <c r="T3" s="28">
        <f t="shared" si="1"/>
        <v>42304</v>
      </c>
      <c r="U3" s="83">
        <f>IFERROR(INDEX($Q$2:$Q$92,1/LARGE(INDEX(ISNUMBER(FIND($B3,$O$2:$O$92))/(ROW($O$2:$O$92)-1),),ROW($O$1))),"")</f>
        <v>800</v>
      </c>
      <c r="V3" s="29">
        <f>IFERROR(INDEX($R$2:$R$92,1/LARGE(INDEX(ISNUMBER(FIND($B3,$O$2:$O$92))/(ROW($O$2:$O$92)-1),),ROW($O$1))),"")</f>
        <v>900</v>
      </c>
    </row>
    <row r="4" spans="1:22" ht="23.1" customHeight="1">
      <c r="A4" s="21">
        <v>0</v>
      </c>
      <c r="B4" s="7" t="s">
        <v>119</v>
      </c>
      <c r="C4" s="7">
        <v>6</v>
      </c>
      <c r="D4" s="7">
        <v>2</v>
      </c>
      <c r="E4" s="4" t="str">
        <f t="shared" si="2"/>
        <v>희귀약초무더기</v>
      </c>
      <c r="F4" s="5">
        <f t="shared" si="3"/>
        <v>5400</v>
      </c>
      <c r="G4" s="5">
        <f t="shared" si="4"/>
        <v>12000</v>
      </c>
      <c r="H4" s="22">
        <f t="shared" si="5"/>
        <v>63456</v>
      </c>
      <c r="I4" s="92" t="s">
        <v>114</v>
      </c>
      <c r="J4" s="93">
        <f>H16</f>
        <v>284165</v>
      </c>
      <c r="K4" s="94" t="s">
        <v>16</v>
      </c>
      <c r="L4" s="95">
        <v>250000</v>
      </c>
      <c r="M4" s="90" t="s">
        <v>127</v>
      </c>
      <c r="N4" s="89"/>
      <c r="O4" s="42" t="s">
        <v>27</v>
      </c>
      <c r="P4" s="43">
        <f t="shared" ref="P4:P15" si="6">$N$5</f>
        <v>10576</v>
      </c>
      <c r="Q4" s="43">
        <v>800</v>
      </c>
      <c r="R4" s="44">
        <v>800</v>
      </c>
      <c r="S4" s="27">
        <f t="shared" si="0"/>
        <v>63456</v>
      </c>
      <c r="T4" s="28">
        <f t="shared" si="1"/>
        <v>63456</v>
      </c>
      <c r="U4" s="83">
        <f>IFERROR(INDEX($Q$2:$Q$92,1/LARGE(INDEX(ISNUMBER(FIND($B4,$O$2:$O$92))/(ROW($O$2:$O$92)-1),),ROW($O$1))),"")</f>
        <v>900</v>
      </c>
      <c r="V4" s="29">
        <f t="shared" ref="V4:V15" si="7">IFERROR(INDEX($R$2:$R$92,1/LARGE(INDEX(ISNUMBER(FIND($B4,$O$2:$O$92))/(ROW($O$2:$O$92)-1),),ROW($O$1))),"")</f>
        <v>1000</v>
      </c>
    </row>
    <row r="5" spans="1:22" ht="23.1" customHeight="1" thickBot="1">
      <c r="A5" s="21">
        <v>0</v>
      </c>
      <c r="B5" s="7" t="s">
        <v>120</v>
      </c>
      <c r="C5" s="7">
        <v>4</v>
      </c>
      <c r="D5" s="7">
        <v>1</v>
      </c>
      <c r="E5" s="4" t="str">
        <f t="shared" si="2"/>
        <v>해상기사단의창</v>
      </c>
      <c r="F5" s="5">
        <f t="shared" si="3"/>
        <v>4000</v>
      </c>
      <c r="G5" s="5">
        <f t="shared" si="4"/>
        <v>4000</v>
      </c>
      <c r="H5" s="22">
        <f t="shared" si="5"/>
        <v>42304</v>
      </c>
      <c r="I5" s="96" t="s">
        <v>7</v>
      </c>
      <c r="J5" s="8"/>
      <c r="K5" s="4" t="s">
        <v>11</v>
      </c>
      <c r="L5" s="97" t="s">
        <v>10</v>
      </c>
      <c r="M5" s="91" t="s">
        <v>128</v>
      </c>
      <c r="N5" s="111">
        <v>10576</v>
      </c>
      <c r="O5" s="42" t="s">
        <v>28</v>
      </c>
      <c r="P5" s="43">
        <f t="shared" si="6"/>
        <v>10576</v>
      </c>
      <c r="Q5" s="43">
        <v>800</v>
      </c>
      <c r="R5" s="44">
        <v>800</v>
      </c>
      <c r="S5" s="27">
        <f t="shared" si="0"/>
        <v>42304</v>
      </c>
      <c r="T5" s="28">
        <f t="shared" si="1"/>
        <v>42304</v>
      </c>
      <c r="U5" s="83">
        <f t="shared" ref="U5:U15" si="8">IFERROR(INDEX($Q$2:$Q$92,1/LARGE(INDEX(ISNUMBER(FIND($B5,$O$2:$O$92))/(ROW($O$2:$O$92)-1),),ROW($O$1))),"")</f>
        <v>1000</v>
      </c>
      <c r="V5" s="29">
        <f t="shared" si="7"/>
        <v>1000</v>
      </c>
    </row>
    <row r="6" spans="1:22" ht="23.1" customHeight="1">
      <c r="A6" s="21" t="s">
        <v>121</v>
      </c>
      <c r="B6" s="7" t="s">
        <v>122</v>
      </c>
      <c r="C6" s="7">
        <v>1</v>
      </c>
      <c r="D6" s="7">
        <v>0</v>
      </c>
      <c r="E6" s="4" t="str">
        <f t="shared" si="2"/>
        <v>정체불명의암석</v>
      </c>
      <c r="F6" s="5">
        <f t="shared" si="3"/>
        <v>1000</v>
      </c>
      <c r="G6" s="5">
        <f t="shared" si="4"/>
        <v>0</v>
      </c>
      <c r="H6" s="22">
        <f t="shared" si="5"/>
        <v>32411</v>
      </c>
      <c r="I6" s="96" t="s">
        <v>8</v>
      </c>
      <c r="J6" s="8"/>
      <c r="K6" s="87"/>
      <c r="L6" s="98"/>
      <c r="O6" s="42" t="s">
        <v>29</v>
      </c>
      <c r="P6" s="43">
        <f t="shared" si="6"/>
        <v>10576</v>
      </c>
      <c r="Q6" s="43">
        <v>800</v>
      </c>
      <c r="R6" s="44">
        <v>800</v>
      </c>
      <c r="S6" s="27">
        <f t="shared" si="0"/>
        <v>10576</v>
      </c>
      <c r="T6" s="28">
        <f t="shared" si="1"/>
        <v>32411</v>
      </c>
      <c r="U6" s="83">
        <f t="shared" si="8"/>
        <v>1000</v>
      </c>
      <c r="V6" s="29">
        <f t="shared" si="7"/>
        <v>1000</v>
      </c>
    </row>
    <row r="7" spans="1:22" ht="23.1" customHeight="1">
      <c r="A7" s="21" t="s">
        <v>124</v>
      </c>
      <c r="B7" s="7" t="s">
        <v>125</v>
      </c>
      <c r="C7" s="7">
        <v>1</v>
      </c>
      <c r="D7" s="7">
        <v>0</v>
      </c>
      <c r="E7" s="4" t="str">
        <f t="shared" si="2"/>
        <v>푸른빛석영</v>
      </c>
      <c r="F7" s="5">
        <f t="shared" si="3"/>
        <v>1000</v>
      </c>
      <c r="G7" s="5">
        <f t="shared" si="4"/>
        <v>0</v>
      </c>
      <c r="H7" s="22">
        <f t="shared" si="5"/>
        <v>34457</v>
      </c>
      <c r="I7" s="96" t="s">
        <v>9</v>
      </c>
      <c r="J7" s="8"/>
      <c r="K7" s="88"/>
      <c r="L7" s="99"/>
      <c r="O7" s="42" t="s">
        <v>30</v>
      </c>
      <c r="P7" s="43">
        <f t="shared" si="6"/>
        <v>10576</v>
      </c>
      <c r="Q7" s="43">
        <v>800</v>
      </c>
      <c r="R7" s="44">
        <v>800</v>
      </c>
      <c r="S7" s="27">
        <f t="shared" si="0"/>
        <v>10576</v>
      </c>
      <c r="T7" s="28">
        <f t="shared" si="1"/>
        <v>34457</v>
      </c>
      <c r="U7" s="83">
        <f t="shared" si="8"/>
        <v>1000</v>
      </c>
      <c r="V7" s="29">
        <f t="shared" si="7"/>
        <v>1000</v>
      </c>
    </row>
    <row r="8" spans="1:22" ht="23.1" customHeight="1" thickBot="1">
      <c r="A8" s="21" t="s">
        <v>123</v>
      </c>
      <c r="B8" s="7" t="s">
        <v>126</v>
      </c>
      <c r="C8" s="7">
        <v>3</v>
      </c>
      <c r="D8" s="7">
        <v>0</v>
      </c>
      <c r="E8" s="4" t="str">
        <f t="shared" si="2"/>
        <v>훔친해적단단도</v>
      </c>
      <c r="F8" s="5">
        <f t="shared" si="3"/>
        <v>3000</v>
      </c>
      <c r="G8" s="5">
        <f t="shared" si="4"/>
        <v>0</v>
      </c>
      <c r="H8" s="22">
        <f t="shared" si="5"/>
        <v>48081</v>
      </c>
      <c r="I8" s="100" t="s">
        <v>6</v>
      </c>
      <c r="J8" s="24">
        <f>1000000-(J4+J5+J6+J7)+(IF(L5="O",L4))</f>
        <v>715835</v>
      </c>
      <c r="K8" s="101"/>
      <c r="L8" s="102"/>
      <c r="O8" s="42" t="s">
        <v>31</v>
      </c>
      <c r="P8" s="43">
        <f t="shared" si="6"/>
        <v>10576</v>
      </c>
      <c r="Q8" s="43">
        <v>800</v>
      </c>
      <c r="R8" s="44">
        <v>800</v>
      </c>
      <c r="S8" s="27">
        <f t="shared" si="0"/>
        <v>31728</v>
      </c>
      <c r="T8" s="28">
        <f t="shared" si="1"/>
        <v>48081</v>
      </c>
      <c r="U8" s="83">
        <f t="shared" si="8"/>
        <v>1000</v>
      </c>
      <c r="V8" s="29">
        <f t="shared" si="7"/>
        <v>1000</v>
      </c>
    </row>
    <row r="9" spans="1:22" ht="23.1" customHeight="1">
      <c r="A9" s="21"/>
      <c r="B9" s="7"/>
      <c r="C9" s="7"/>
      <c r="D9" s="7"/>
      <c r="E9" s="4" t="str">
        <f t="shared" si="2"/>
        <v>때탄갈매기조각상</v>
      </c>
      <c r="F9" s="5">
        <f t="shared" si="3"/>
        <v>0</v>
      </c>
      <c r="G9" s="5">
        <f t="shared" si="4"/>
        <v>0</v>
      </c>
      <c r="H9" s="22">
        <f t="shared" si="5"/>
        <v>0</v>
      </c>
      <c r="I9" s="6"/>
      <c r="J9" s="6"/>
      <c r="K9" s="6"/>
      <c r="O9" s="42" t="s">
        <v>32</v>
      </c>
      <c r="P9" s="43">
        <f t="shared" si="6"/>
        <v>10576</v>
      </c>
      <c r="Q9" s="43">
        <v>800</v>
      </c>
      <c r="R9" s="44">
        <v>800</v>
      </c>
      <c r="S9" s="27">
        <f t="shared" si="0"/>
        <v>0</v>
      </c>
      <c r="T9" s="28">
        <f t="shared" si="1"/>
        <v>0</v>
      </c>
      <c r="U9" s="83">
        <f t="shared" si="8"/>
        <v>800</v>
      </c>
      <c r="V9" s="29">
        <f t="shared" si="7"/>
        <v>800</v>
      </c>
    </row>
    <row r="10" spans="1:22" ht="23.1" customHeight="1">
      <c r="A10" s="21"/>
      <c r="B10" s="7"/>
      <c r="C10" s="7"/>
      <c r="D10" s="7"/>
      <c r="E10" s="4" t="str">
        <f t="shared" si="2"/>
        <v>때탄갈매기조각상</v>
      </c>
      <c r="F10" s="5">
        <f t="shared" si="3"/>
        <v>0</v>
      </c>
      <c r="G10" s="5">
        <f t="shared" si="4"/>
        <v>0</v>
      </c>
      <c r="H10" s="22">
        <f t="shared" si="5"/>
        <v>0</v>
      </c>
      <c r="I10" s="6"/>
      <c r="J10" s="6"/>
      <c r="K10" s="6"/>
      <c r="O10" s="42" t="s">
        <v>33</v>
      </c>
      <c r="P10" s="43">
        <f t="shared" si="6"/>
        <v>10576</v>
      </c>
      <c r="Q10" s="43">
        <v>800</v>
      </c>
      <c r="R10" s="44">
        <v>800</v>
      </c>
      <c r="S10" s="27">
        <f t="shared" si="0"/>
        <v>0</v>
      </c>
      <c r="T10" s="28">
        <f t="shared" si="1"/>
        <v>0</v>
      </c>
      <c r="U10" s="83">
        <f t="shared" si="8"/>
        <v>800</v>
      </c>
      <c r="V10" s="29">
        <f t="shared" si="7"/>
        <v>800</v>
      </c>
    </row>
    <row r="11" spans="1:22" ht="23.1" customHeight="1">
      <c r="A11" s="21"/>
      <c r="B11" s="7"/>
      <c r="C11" s="7"/>
      <c r="D11" s="7"/>
      <c r="E11" s="4" t="str">
        <f t="shared" si="2"/>
        <v>때탄갈매기조각상</v>
      </c>
      <c r="F11" s="5">
        <f t="shared" si="3"/>
        <v>0</v>
      </c>
      <c r="G11" s="5">
        <f t="shared" si="4"/>
        <v>0</v>
      </c>
      <c r="H11" s="22">
        <f t="shared" si="5"/>
        <v>0</v>
      </c>
      <c r="I11" s="6"/>
      <c r="J11" s="6"/>
      <c r="K11" s="6"/>
      <c r="O11" s="42" t="s">
        <v>34</v>
      </c>
      <c r="P11" s="43">
        <f t="shared" si="6"/>
        <v>10576</v>
      </c>
      <c r="Q11" s="43">
        <v>800</v>
      </c>
      <c r="R11" s="44">
        <v>800</v>
      </c>
      <c r="S11" s="27">
        <f t="shared" si="0"/>
        <v>0</v>
      </c>
      <c r="T11" s="28">
        <f t="shared" si="1"/>
        <v>0</v>
      </c>
      <c r="U11" s="83">
        <f t="shared" si="8"/>
        <v>800</v>
      </c>
      <c r="V11" s="29">
        <f t="shared" si="7"/>
        <v>800</v>
      </c>
    </row>
    <row r="12" spans="1:22" ht="23.1" customHeight="1">
      <c r="A12" s="21"/>
      <c r="B12" s="7"/>
      <c r="C12" s="7"/>
      <c r="D12" s="7"/>
      <c r="E12" s="4" t="str">
        <f t="shared" si="2"/>
        <v>때탄갈매기조각상</v>
      </c>
      <c r="F12" s="5">
        <f t="shared" si="3"/>
        <v>0</v>
      </c>
      <c r="G12" s="5">
        <f t="shared" si="4"/>
        <v>0</v>
      </c>
      <c r="H12" s="22">
        <f t="shared" si="5"/>
        <v>0</v>
      </c>
      <c r="I12" s="6"/>
      <c r="J12" s="6"/>
      <c r="K12" s="6"/>
      <c r="O12" s="42" t="s">
        <v>35</v>
      </c>
      <c r="P12" s="43">
        <f t="shared" si="6"/>
        <v>10576</v>
      </c>
      <c r="Q12" s="43">
        <v>800</v>
      </c>
      <c r="R12" s="44">
        <v>800</v>
      </c>
      <c r="S12" s="27">
        <f t="shared" si="0"/>
        <v>0</v>
      </c>
      <c r="T12" s="28">
        <f t="shared" si="1"/>
        <v>0</v>
      </c>
      <c r="U12" s="83">
        <f t="shared" si="8"/>
        <v>800</v>
      </c>
      <c r="V12" s="29">
        <f t="shared" si="7"/>
        <v>800</v>
      </c>
    </row>
    <row r="13" spans="1:22" ht="23.1" customHeight="1">
      <c r="A13" s="21"/>
      <c r="B13" s="7"/>
      <c r="C13" s="7"/>
      <c r="D13" s="7"/>
      <c r="E13" s="4" t="str">
        <f t="shared" si="2"/>
        <v>때탄갈매기조각상</v>
      </c>
      <c r="F13" s="5">
        <f t="shared" si="3"/>
        <v>0</v>
      </c>
      <c r="G13" s="5">
        <f t="shared" si="4"/>
        <v>0</v>
      </c>
      <c r="H13" s="22">
        <f t="shared" si="5"/>
        <v>0</v>
      </c>
      <c r="I13" s="6"/>
      <c r="J13" s="6"/>
      <c r="K13" s="6"/>
      <c r="O13" s="42" t="s">
        <v>36</v>
      </c>
      <c r="P13" s="43">
        <f t="shared" si="6"/>
        <v>10576</v>
      </c>
      <c r="Q13" s="43">
        <v>800</v>
      </c>
      <c r="R13" s="44">
        <v>800</v>
      </c>
      <c r="S13" s="27">
        <f t="shared" si="0"/>
        <v>0</v>
      </c>
      <c r="T13" s="28">
        <f t="shared" si="1"/>
        <v>0</v>
      </c>
      <c r="U13" s="83">
        <f t="shared" si="8"/>
        <v>800</v>
      </c>
      <c r="V13" s="29">
        <f t="shared" si="7"/>
        <v>800</v>
      </c>
    </row>
    <row r="14" spans="1:22" ht="23.1" customHeight="1">
      <c r="A14" s="21"/>
      <c r="B14" s="7"/>
      <c r="C14" s="7"/>
      <c r="D14" s="7"/>
      <c r="E14" s="4" t="str">
        <f t="shared" si="2"/>
        <v>때탄갈매기조각상</v>
      </c>
      <c r="F14" s="5">
        <f t="shared" si="3"/>
        <v>0</v>
      </c>
      <c r="G14" s="5">
        <f t="shared" si="4"/>
        <v>0</v>
      </c>
      <c r="H14" s="22">
        <f t="shared" si="5"/>
        <v>0</v>
      </c>
      <c r="I14" s="6"/>
      <c r="J14" s="6"/>
      <c r="K14" s="6"/>
      <c r="O14" s="42" t="s">
        <v>37</v>
      </c>
      <c r="P14" s="43">
        <f t="shared" si="6"/>
        <v>10576</v>
      </c>
      <c r="Q14" s="43">
        <v>800</v>
      </c>
      <c r="R14" s="44">
        <v>800</v>
      </c>
      <c r="S14" s="27">
        <f t="shared" si="0"/>
        <v>0</v>
      </c>
      <c r="T14" s="28">
        <f t="shared" si="1"/>
        <v>0</v>
      </c>
      <c r="U14" s="83">
        <f t="shared" si="8"/>
        <v>800</v>
      </c>
      <c r="V14" s="29">
        <f t="shared" si="7"/>
        <v>800</v>
      </c>
    </row>
    <row r="15" spans="1:22" ht="23.1" customHeight="1" thickBot="1">
      <c r="A15" s="21"/>
      <c r="B15" s="7"/>
      <c r="C15" s="7"/>
      <c r="D15" s="7"/>
      <c r="E15" s="4" t="str">
        <f t="shared" si="2"/>
        <v>때탄갈매기조각상</v>
      </c>
      <c r="F15" s="5">
        <f t="shared" si="3"/>
        <v>0</v>
      </c>
      <c r="G15" s="5">
        <f t="shared" si="4"/>
        <v>0</v>
      </c>
      <c r="H15" s="22">
        <f t="shared" si="5"/>
        <v>0</v>
      </c>
      <c r="I15" s="6"/>
      <c r="J15" s="6"/>
      <c r="K15" s="6"/>
      <c r="O15" s="45" t="s">
        <v>38</v>
      </c>
      <c r="P15" s="43">
        <f t="shared" si="6"/>
        <v>10576</v>
      </c>
      <c r="Q15" s="46">
        <v>800</v>
      </c>
      <c r="R15" s="47">
        <v>800</v>
      </c>
      <c r="S15" s="34">
        <f t="shared" si="0"/>
        <v>0</v>
      </c>
      <c r="T15" s="35">
        <f t="shared" si="1"/>
        <v>0</v>
      </c>
      <c r="U15" s="84">
        <f t="shared" si="8"/>
        <v>800</v>
      </c>
      <c r="V15" s="36">
        <f t="shared" si="7"/>
        <v>800</v>
      </c>
    </row>
    <row r="16" spans="1:22" ht="23.1" customHeight="1" thickBot="1">
      <c r="A16" s="85" t="s">
        <v>3</v>
      </c>
      <c r="B16" s="86"/>
      <c r="C16" s="86"/>
      <c r="D16" s="86"/>
      <c r="E16" s="86"/>
      <c r="F16" s="23">
        <f>SUM(F2:F15)</f>
        <v>19200</v>
      </c>
      <c r="G16" s="24">
        <f>SUM(G2:G15)</f>
        <v>31600</v>
      </c>
      <c r="H16" s="25">
        <f>SUM(H2:H15)</f>
        <v>284165</v>
      </c>
      <c r="I16" s="6"/>
      <c r="J16" s="6"/>
      <c r="K16" s="6"/>
      <c r="O16" s="48" t="s">
        <v>39</v>
      </c>
      <c r="P16" s="49" t="s">
        <v>0</v>
      </c>
      <c r="Q16" s="49" t="s">
        <v>129</v>
      </c>
      <c r="R16" s="50" t="s">
        <v>130</v>
      </c>
    </row>
    <row r="17" spans="15:18" ht="23.1" customHeight="1">
      <c r="O17" s="51" t="s">
        <v>40</v>
      </c>
      <c r="P17" s="52">
        <f>$N$5</f>
        <v>10576</v>
      </c>
      <c r="Q17" s="52">
        <v>800</v>
      </c>
      <c r="R17" s="53">
        <v>900</v>
      </c>
    </row>
    <row r="18" spans="15:18" ht="23.1" customHeight="1">
      <c r="O18" s="51" t="s">
        <v>41</v>
      </c>
      <c r="P18" s="52">
        <f>$N$5</f>
        <v>10576</v>
      </c>
      <c r="Q18" s="52">
        <v>800</v>
      </c>
      <c r="R18" s="53">
        <v>900</v>
      </c>
    </row>
    <row r="19" spans="15:18" ht="23.1" customHeight="1">
      <c r="O19" s="51" t="s">
        <v>42</v>
      </c>
      <c r="P19" s="52">
        <f t="shared" ref="P19:P29" si="9">$N$5</f>
        <v>10576</v>
      </c>
      <c r="Q19" s="52">
        <v>800</v>
      </c>
      <c r="R19" s="53">
        <v>900</v>
      </c>
    </row>
    <row r="20" spans="15:18" ht="23.1" customHeight="1">
      <c r="O20" s="51" t="s">
        <v>43</v>
      </c>
      <c r="P20" s="52">
        <f t="shared" si="9"/>
        <v>10576</v>
      </c>
      <c r="Q20" s="52">
        <v>800</v>
      </c>
      <c r="R20" s="53">
        <v>900</v>
      </c>
    </row>
    <row r="21" spans="15:18" ht="23.1" customHeight="1">
      <c r="O21" s="51" t="s">
        <v>44</v>
      </c>
      <c r="P21" s="52">
        <f t="shared" si="9"/>
        <v>10576</v>
      </c>
      <c r="Q21" s="52">
        <v>800</v>
      </c>
      <c r="R21" s="53">
        <v>900</v>
      </c>
    </row>
    <row r="22" spans="15:18" ht="23.1" customHeight="1">
      <c r="O22" s="51" t="s">
        <v>45</v>
      </c>
      <c r="P22" s="52">
        <f t="shared" si="9"/>
        <v>10576</v>
      </c>
      <c r="Q22" s="52">
        <v>800</v>
      </c>
      <c r="R22" s="53">
        <v>900</v>
      </c>
    </row>
    <row r="23" spans="15:18" ht="23.1" customHeight="1">
      <c r="O23" s="51" t="s">
        <v>46</v>
      </c>
      <c r="P23" s="52">
        <f t="shared" si="9"/>
        <v>10576</v>
      </c>
      <c r="Q23" s="52">
        <v>800</v>
      </c>
      <c r="R23" s="53">
        <v>900</v>
      </c>
    </row>
    <row r="24" spans="15:18" ht="23.1" customHeight="1">
      <c r="O24" s="51" t="s">
        <v>47</v>
      </c>
      <c r="P24" s="52">
        <f t="shared" si="9"/>
        <v>10576</v>
      </c>
      <c r="Q24" s="52">
        <v>800</v>
      </c>
      <c r="R24" s="53">
        <v>900</v>
      </c>
    </row>
    <row r="25" spans="15:18" ht="23.1" customHeight="1">
      <c r="O25" s="51" t="s">
        <v>48</v>
      </c>
      <c r="P25" s="52">
        <f t="shared" si="9"/>
        <v>10576</v>
      </c>
      <c r="Q25" s="52">
        <v>800</v>
      </c>
      <c r="R25" s="53">
        <v>900</v>
      </c>
    </row>
    <row r="26" spans="15:18" ht="23.1" customHeight="1">
      <c r="O26" s="51" t="s">
        <v>49</v>
      </c>
      <c r="P26" s="52">
        <f t="shared" si="9"/>
        <v>10576</v>
      </c>
      <c r="Q26" s="52">
        <v>800</v>
      </c>
      <c r="R26" s="53">
        <v>900</v>
      </c>
    </row>
    <row r="27" spans="15:18" ht="23.1" customHeight="1">
      <c r="O27" s="51" t="s">
        <v>50</v>
      </c>
      <c r="P27" s="52">
        <f t="shared" si="9"/>
        <v>10576</v>
      </c>
      <c r="Q27" s="52">
        <v>800</v>
      </c>
      <c r="R27" s="53">
        <v>900</v>
      </c>
    </row>
    <row r="28" spans="15:18" ht="23.1" customHeight="1">
      <c r="O28" s="51" t="s">
        <v>51</v>
      </c>
      <c r="P28" s="52">
        <f t="shared" si="9"/>
        <v>10576</v>
      </c>
      <c r="Q28" s="52">
        <v>800</v>
      </c>
      <c r="R28" s="53">
        <v>900</v>
      </c>
    </row>
    <row r="29" spans="15:18" ht="23.1" customHeight="1">
      <c r="O29" s="51" t="s">
        <v>52</v>
      </c>
      <c r="P29" s="52">
        <f>$N$5</f>
        <v>10576</v>
      </c>
      <c r="Q29" s="52">
        <v>800</v>
      </c>
      <c r="R29" s="53">
        <v>900</v>
      </c>
    </row>
    <row r="30" spans="15:18" ht="23.1" customHeight="1" thickBot="1">
      <c r="O30" s="54" t="s">
        <v>53</v>
      </c>
      <c r="P30" s="52">
        <f>$N$5</f>
        <v>10576</v>
      </c>
      <c r="Q30" s="52">
        <v>800</v>
      </c>
      <c r="R30" s="53">
        <v>900</v>
      </c>
    </row>
    <row r="31" spans="15:18" ht="23.1" customHeight="1" thickBot="1">
      <c r="O31" s="55" t="s">
        <v>54</v>
      </c>
      <c r="P31" s="56" t="s">
        <v>0</v>
      </c>
      <c r="Q31" s="56" t="s">
        <v>1</v>
      </c>
      <c r="R31" s="57" t="s">
        <v>1</v>
      </c>
    </row>
    <row r="32" spans="15:18" ht="23.1" customHeight="1">
      <c r="O32" s="58" t="s">
        <v>55</v>
      </c>
      <c r="P32" s="59">
        <f>$N$5</f>
        <v>10576</v>
      </c>
      <c r="Q32" s="59">
        <v>900</v>
      </c>
      <c r="R32" s="60">
        <v>1000</v>
      </c>
    </row>
    <row r="33" spans="15:18" ht="23.1" customHeight="1">
      <c r="O33" s="58" t="s">
        <v>56</v>
      </c>
      <c r="P33" s="59">
        <f>$N$5</f>
        <v>10576</v>
      </c>
      <c r="Q33" s="59">
        <v>900</v>
      </c>
      <c r="R33" s="60">
        <v>1000</v>
      </c>
    </row>
    <row r="34" spans="15:18" ht="23.1" customHeight="1">
      <c r="O34" s="58" t="s">
        <v>57</v>
      </c>
      <c r="P34" s="59">
        <f t="shared" ref="P34:P39" si="10">$N$5</f>
        <v>10576</v>
      </c>
      <c r="Q34" s="59">
        <v>900</v>
      </c>
      <c r="R34" s="60">
        <v>1000</v>
      </c>
    </row>
    <row r="35" spans="15:18" ht="23.1" customHeight="1">
      <c r="O35" s="58" t="s">
        <v>58</v>
      </c>
      <c r="P35" s="59">
        <f t="shared" si="10"/>
        <v>10576</v>
      </c>
      <c r="Q35" s="59">
        <v>900</v>
      </c>
      <c r="R35" s="60">
        <v>1000</v>
      </c>
    </row>
    <row r="36" spans="15:18" ht="23.1" customHeight="1">
      <c r="O36" s="58" t="s">
        <v>59</v>
      </c>
      <c r="P36" s="59">
        <f t="shared" si="10"/>
        <v>10576</v>
      </c>
      <c r="Q36" s="59">
        <v>900</v>
      </c>
      <c r="R36" s="60">
        <v>1000</v>
      </c>
    </row>
    <row r="37" spans="15:18" ht="23.1" customHeight="1">
      <c r="O37" s="58" t="s">
        <v>60</v>
      </c>
      <c r="P37" s="59">
        <f t="shared" si="10"/>
        <v>10576</v>
      </c>
      <c r="Q37" s="59">
        <v>900</v>
      </c>
      <c r="R37" s="60">
        <v>1000</v>
      </c>
    </row>
    <row r="38" spans="15:18" ht="23.1" customHeight="1">
      <c r="O38" s="58" t="s">
        <v>61</v>
      </c>
      <c r="P38" s="59">
        <f t="shared" si="10"/>
        <v>10576</v>
      </c>
      <c r="Q38" s="59">
        <v>900</v>
      </c>
      <c r="R38" s="60">
        <v>1000</v>
      </c>
    </row>
    <row r="39" spans="15:18" ht="23.1" customHeight="1">
      <c r="O39" s="58" t="s">
        <v>62</v>
      </c>
      <c r="P39" s="59">
        <f t="shared" si="10"/>
        <v>10576</v>
      </c>
      <c r="Q39" s="59">
        <v>900</v>
      </c>
      <c r="R39" s="60">
        <v>1000</v>
      </c>
    </row>
    <row r="40" spans="15:18" ht="23.1" customHeight="1">
      <c r="O40" s="58" t="s">
        <v>63</v>
      </c>
      <c r="P40" s="59">
        <f>$N$5</f>
        <v>10576</v>
      </c>
      <c r="Q40" s="59">
        <v>900</v>
      </c>
      <c r="R40" s="60">
        <v>1000</v>
      </c>
    </row>
    <row r="41" spans="15:18" ht="23.1" customHeight="1">
      <c r="O41" s="58" t="s">
        <v>64</v>
      </c>
      <c r="P41" s="59">
        <f>$N$5</f>
        <v>10576</v>
      </c>
      <c r="Q41" s="59">
        <v>900</v>
      </c>
      <c r="R41" s="60">
        <v>1000</v>
      </c>
    </row>
    <row r="42" spans="15:18" ht="23.1" customHeight="1">
      <c r="O42" s="58" t="s">
        <v>65</v>
      </c>
      <c r="P42" s="59">
        <f t="shared" ref="P42:P45" si="11">$N$5</f>
        <v>10576</v>
      </c>
      <c r="Q42" s="59">
        <v>900</v>
      </c>
      <c r="R42" s="60">
        <v>1000</v>
      </c>
    </row>
    <row r="43" spans="15:18" ht="23.1" customHeight="1">
      <c r="O43" s="58" t="s">
        <v>66</v>
      </c>
      <c r="P43" s="59">
        <f t="shared" si="11"/>
        <v>10576</v>
      </c>
      <c r="Q43" s="59">
        <v>900</v>
      </c>
      <c r="R43" s="60">
        <v>1000</v>
      </c>
    </row>
    <row r="44" spans="15:18" ht="23.1" customHeight="1">
      <c r="O44" s="58" t="s">
        <v>67</v>
      </c>
      <c r="P44" s="59">
        <f t="shared" si="11"/>
        <v>10576</v>
      </c>
      <c r="Q44" s="59">
        <v>900</v>
      </c>
      <c r="R44" s="60">
        <v>1000</v>
      </c>
    </row>
    <row r="45" spans="15:18" ht="23.1" customHeight="1" thickBot="1">
      <c r="O45" s="61" t="s">
        <v>68</v>
      </c>
      <c r="P45" s="59">
        <f t="shared" si="11"/>
        <v>10576</v>
      </c>
      <c r="Q45" s="59">
        <v>900</v>
      </c>
      <c r="R45" s="60">
        <v>1000</v>
      </c>
    </row>
    <row r="46" spans="15:18" ht="23.1" customHeight="1" thickBot="1">
      <c r="O46" s="62" t="s">
        <v>69</v>
      </c>
      <c r="P46" s="63" t="s">
        <v>0</v>
      </c>
      <c r="Q46" s="63" t="s">
        <v>1</v>
      </c>
      <c r="R46" s="64" t="s">
        <v>1</v>
      </c>
    </row>
    <row r="47" spans="15:18" ht="23.1" customHeight="1">
      <c r="O47" s="65" t="s">
        <v>70</v>
      </c>
      <c r="P47" s="66">
        <f>$N$5</f>
        <v>10576</v>
      </c>
      <c r="Q47" s="66">
        <v>1000</v>
      </c>
      <c r="R47" s="67">
        <v>1000</v>
      </c>
    </row>
    <row r="48" spans="15:18" ht="23.1" customHeight="1">
      <c r="O48" s="65" t="s">
        <v>2</v>
      </c>
      <c r="P48" s="66">
        <f>$N$5</f>
        <v>10576</v>
      </c>
      <c r="Q48" s="66">
        <v>1000</v>
      </c>
      <c r="R48" s="67">
        <v>1000</v>
      </c>
    </row>
    <row r="49" spans="15:19" ht="23.1" customHeight="1">
      <c r="O49" s="65" t="s">
        <v>71</v>
      </c>
      <c r="P49" s="66">
        <f>$N$5</f>
        <v>10576</v>
      </c>
      <c r="Q49" s="66">
        <v>1000</v>
      </c>
      <c r="R49" s="67">
        <v>1000</v>
      </c>
    </row>
    <row r="50" spans="15:19" ht="23.1" customHeight="1">
      <c r="O50" s="65" t="s">
        <v>72</v>
      </c>
      <c r="P50" s="66">
        <f t="shared" ref="P50:P60" si="12">$N$5</f>
        <v>10576</v>
      </c>
      <c r="Q50" s="66">
        <v>1000</v>
      </c>
      <c r="R50" s="67">
        <v>1000</v>
      </c>
    </row>
    <row r="51" spans="15:19" ht="23.1" customHeight="1">
      <c r="O51" s="65" t="s">
        <v>73</v>
      </c>
      <c r="P51" s="66">
        <f t="shared" si="12"/>
        <v>10576</v>
      </c>
      <c r="Q51" s="66">
        <v>1000</v>
      </c>
      <c r="R51" s="67">
        <v>1000</v>
      </c>
    </row>
    <row r="52" spans="15:19" ht="23.1" customHeight="1">
      <c r="O52" s="65" t="s">
        <v>74</v>
      </c>
      <c r="P52" s="66">
        <f t="shared" si="12"/>
        <v>10576</v>
      </c>
      <c r="Q52" s="66">
        <v>1000</v>
      </c>
      <c r="R52" s="67">
        <v>1000</v>
      </c>
    </row>
    <row r="53" spans="15:19" ht="23.1" customHeight="1">
      <c r="O53" s="65" t="s">
        <v>75</v>
      </c>
      <c r="P53" s="66">
        <f t="shared" si="12"/>
        <v>10576</v>
      </c>
      <c r="Q53" s="66">
        <v>1000</v>
      </c>
      <c r="R53" s="67">
        <v>1000</v>
      </c>
    </row>
    <row r="54" spans="15:19" ht="23.1" customHeight="1">
      <c r="O54" s="65" t="s">
        <v>76</v>
      </c>
      <c r="P54" s="66">
        <f t="shared" si="12"/>
        <v>10576</v>
      </c>
      <c r="Q54" s="66">
        <v>1000</v>
      </c>
      <c r="R54" s="67">
        <v>1000</v>
      </c>
    </row>
    <row r="55" spans="15:19" ht="23.1" customHeight="1">
      <c r="O55" s="65" t="s">
        <v>77</v>
      </c>
      <c r="P55" s="66">
        <f t="shared" si="12"/>
        <v>10576</v>
      </c>
      <c r="Q55" s="66">
        <v>1000</v>
      </c>
      <c r="R55" s="67">
        <v>1000</v>
      </c>
    </row>
    <row r="56" spans="15:19" ht="23.1" customHeight="1">
      <c r="O56" s="65" t="s">
        <v>78</v>
      </c>
      <c r="P56" s="66">
        <f t="shared" si="12"/>
        <v>10576</v>
      </c>
      <c r="Q56" s="66">
        <v>1000</v>
      </c>
      <c r="R56" s="67">
        <v>1000</v>
      </c>
    </row>
    <row r="57" spans="15:19" ht="23.1" customHeight="1">
      <c r="O57" s="65" t="s">
        <v>79</v>
      </c>
      <c r="P57" s="66">
        <f t="shared" si="12"/>
        <v>10576</v>
      </c>
      <c r="Q57" s="66">
        <v>1000</v>
      </c>
      <c r="R57" s="67">
        <v>1000</v>
      </c>
    </row>
    <row r="58" spans="15:19" ht="23.1" customHeight="1">
      <c r="O58" s="65" t="s">
        <v>80</v>
      </c>
      <c r="P58" s="66">
        <f t="shared" si="12"/>
        <v>10576</v>
      </c>
      <c r="Q58" s="66">
        <v>1000</v>
      </c>
      <c r="R58" s="67">
        <v>1000</v>
      </c>
    </row>
    <row r="59" spans="15:19" ht="23.1" customHeight="1">
      <c r="O59" s="65" t="s">
        <v>81</v>
      </c>
      <c r="P59" s="66">
        <f t="shared" si="12"/>
        <v>10576</v>
      </c>
      <c r="Q59" s="66">
        <v>1000</v>
      </c>
      <c r="R59" s="67">
        <v>1000</v>
      </c>
    </row>
    <row r="60" spans="15:19" ht="23.1" customHeight="1" thickBot="1">
      <c r="O60" s="68" t="s">
        <v>82</v>
      </c>
      <c r="P60" s="66">
        <f t="shared" si="12"/>
        <v>10576</v>
      </c>
      <c r="Q60" s="69">
        <v>1000</v>
      </c>
      <c r="R60" s="70">
        <v>1000</v>
      </c>
    </row>
    <row r="61" spans="15:19" ht="23.1" customHeight="1" thickBot="1">
      <c r="O61" s="71" t="s">
        <v>83</v>
      </c>
      <c r="P61" s="72" t="s">
        <v>0</v>
      </c>
      <c r="Q61" s="72" t="s">
        <v>1</v>
      </c>
      <c r="R61" s="73" t="s">
        <v>1</v>
      </c>
    </row>
    <row r="62" spans="15:19" ht="23.1" customHeight="1">
      <c r="O62" s="74" t="s">
        <v>84</v>
      </c>
      <c r="P62" s="75">
        <f>$N$5</f>
        <v>10576</v>
      </c>
      <c r="Q62" s="75">
        <v>1000</v>
      </c>
      <c r="R62" s="76">
        <v>1000</v>
      </c>
    </row>
    <row r="63" spans="15:19" ht="23.1" customHeight="1">
      <c r="O63" s="74" t="s">
        <v>85</v>
      </c>
      <c r="P63" s="75">
        <f t="shared" ref="P63:P75" si="13">$N$5</f>
        <v>10576</v>
      </c>
      <c r="Q63" s="75">
        <v>1000</v>
      </c>
      <c r="R63" s="76">
        <v>1000</v>
      </c>
    </row>
    <row r="64" spans="15:19" ht="23.1" customHeight="1">
      <c r="O64" s="74" t="s">
        <v>86</v>
      </c>
      <c r="P64" s="75">
        <f t="shared" si="13"/>
        <v>10576</v>
      </c>
      <c r="Q64" s="75">
        <v>1000</v>
      </c>
      <c r="R64" s="76">
        <v>1000</v>
      </c>
      <c r="S64" s="38"/>
    </row>
    <row r="65" spans="15:18" ht="23.1" customHeight="1">
      <c r="O65" s="74" t="s">
        <v>87</v>
      </c>
      <c r="P65" s="75">
        <f t="shared" si="13"/>
        <v>10576</v>
      </c>
      <c r="Q65" s="75">
        <v>1000</v>
      </c>
      <c r="R65" s="76">
        <v>1000</v>
      </c>
    </row>
    <row r="66" spans="15:18" ht="23.1" customHeight="1">
      <c r="O66" s="74" t="s">
        <v>88</v>
      </c>
      <c r="P66" s="75">
        <f t="shared" si="13"/>
        <v>10576</v>
      </c>
      <c r="Q66" s="75">
        <v>1000</v>
      </c>
      <c r="R66" s="76">
        <v>1000</v>
      </c>
    </row>
    <row r="67" spans="15:18" ht="23.1" customHeight="1">
      <c r="O67" s="74" t="s">
        <v>89</v>
      </c>
      <c r="P67" s="75">
        <f t="shared" si="13"/>
        <v>10576</v>
      </c>
      <c r="Q67" s="75">
        <v>1000</v>
      </c>
      <c r="R67" s="76">
        <v>1000</v>
      </c>
    </row>
    <row r="68" spans="15:18" ht="23.1" customHeight="1">
      <c r="O68" s="74" t="s">
        <v>90</v>
      </c>
      <c r="P68" s="75">
        <f t="shared" si="13"/>
        <v>10576</v>
      </c>
      <c r="Q68" s="75">
        <v>1000</v>
      </c>
      <c r="R68" s="76">
        <v>1000</v>
      </c>
    </row>
    <row r="69" spans="15:18" ht="23.1" customHeight="1">
      <c r="O69" s="74" t="s">
        <v>91</v>
      </c>
      <c r="P69" s="75">
        <f t="shared" si="13"/>
        <v>10576</v>
      </c>
      <c r="Q69" s="75">
        <v>1000</v>
      </c>
      <c r="R69" s="76">
        <v>1000</v>
      </c>
    </row>
    <row r="70" spans="15:18" ht="23.1" customHeight="1">
      <c r="O70" s="74" t="s">
        <v>92</v>
      </c>
      <c r="P70" s="75">
        <f t="shared" si="13"/>
        <v>10576</v>
      </c>
      <c r="Q70" s="75">
        <v>1000</v>
      </c>
      <c r="R70" s="76">
        <v>1000</v>
      </c>
    </row>
    <row r="71" spans="15:18" ht="23.1" customHeight="1">
      <c r="O71" s="74" t="s">
        <v>93</v>
      </c>
      <c r="P71" s="75">
        <f t="shared" si="13"/>
        <v>10576</v>
      </c>
      <c r="Q71" s="75">
        <v>1000</v>
      </c>
      <c r="R71" s="76">
        <v>1000</v>
      </c>
    </row>
    <row r="72" spans="15:18" ht="23.1" customHeight="1">
      <c r="O72" s="74" t="s">
        <v>94</v>
      </c>
      <c r="P72" s="75">
        <f t="shared" si="13"/>
        <v>10576</v>
      </c>
      <c r="Q72" s="75">
        <v>1000</v>
      </c>
      <c r="R72" s="76">
        <v>1000</v>
      </c>
    </row>
    <row r="73" spans="15:18" ht="23.1" customHeight="1">
      <c r="O73" s="74" t="s">
        <v>95</v>
      </c>
      <c r="P73" s="75">
        <f t="shared" si="13"/>
        <v>10576</v>
      </c>
      <c r="Q73" s="75">
        <v>1000</v>
      </c>
      <c r="R73" s="76">
        <v>1000</v>
      </c>
    </row>
    <row r="74" spans="15:18" ht="23.1" customHeight="1">
      <c r="O74" s="74" t="s">
        <v>96</v>
      </c>
      <c r="P74" s="75">
        <f t="shared" si="13"/>
        <v>10576</v>
      </c>
      <c r="Q74" s="75">
        <v>1000</v>
      </c>
      <c r="R74" s="76">
        <v>1000</v>
      </c>
    </row>
    <row r="75" spans="15:18" ht="23.1" customHeight="1" thickBot="1">
      <c r="O75" s="77" t="s">
        <v>97</v>
      </c>
      <c r="P75" s="75">
        <f t="shared" si="13"/>
        <v>10576</v>
      </c>
      <c r="Q75" s="78">
        <v>1000</v>
      </c>
      <c r="R75" s="79">
        <v>1000</v>
      </c>
    </row>
    <row r="76" spans="15:18" ht="23.1" customHeight="1" thickBot="1">
      <c r="O76" s="80" t="s">
        <v>98</v>
      </c>
      <c r="P76" s="81" t="s">
        <v>0</v>
      </c>
      <c r="Q76" s="81" t="s">
        <v>1</v>
      </c>
      <c r="R76" s="82" t="s">
        <v>1</v>
      </c>
    </row>
    <row r="77" spans="15:18" ht="23.1" customHeight="1">
      <c r="O77" s="9" t="s">
        <v>99</v>
      </c>
      <c r="P77" s="10">
        <v>43071</v>
      </c>
      <c r="Q77" s="10">
        <v>1000</v>
      </c>
      <c r="R77" s="11">
        <v>1000</v>
      </c>
    </row>
    <row r="78" spans="15:18" ht="23.1" customHeight="1">
      <c r="O78" s="12" t="s">
        <v>100</v>
      </c>
      <c r="P78" s="13">
        <v>43071</v>
      </c>
      <c r="Q78" s="13">
        <v>1000</v>
      </c>
      <c r="R78" s="14">
        <v>1000</v>
      </c>
    </row>
    <row r="79" spans="15:18" ht="23.1" customHeight="1">
      <c r="O79" s="12" t="s">
        <v>101</v>
      </c>
      <c r="P79" s="13">
        <v>43071</v>
      </c>
      <c r="Q79" s="13">
        <v>1000</v>
      </c>
      <c r="R79" s="14">
        <v>1000</v>
      </c>
    </row>
    <row r="80" spans="15:18" ht="23.1" customHeight="1">
      <c r="O80" s="12" t="s">
        <v>102</v>
      </c>
      <c r="P80" s="13">
        <v>34457</v>
      </c>
      <c r="Q80" s="13">
        <v>1000</v>
      </c>
      <c r="R80" s="14">
        <v>1000</v>
      </c>
    </row>
    <row r="81" spans="15:18" ht="23.1" customHeight="1">
      <c r="O81" s="12" t="s">
        <v>103</v>
      </c>
      <c r="P81" s="13">
        <v>34457</v>
      </c>
      <c r="Q81" s="13">
        <v>1000</v>
      </c>
      <c r="R81" s="14">
        <v>1000</v>
      </c>
    </row>
    <row r="82" spans="15:18" ht="23.1" customHeight="1">
      <c r="O82" s="12" t="s">
        <v>104</v>
      </c>
      <c r="P82" s="13">
        <v>34000</v>
      </c>
      <c r="Q82" s="13">
        <v>1000</v>
      </c>
      <c r="R82" s="14">
        <v>1000</v>
      </c>
    </row>
    <row r="83" spans="15:18" ht="23.1" customHeight="1">
      <c r="O83" s="12" t="s">
        <v>105</v>
      </c>
      <c r="P83" s="13">
        <v>34457</v>
      </c>
      <c r="Q83" s="13">
        <v>1000</v>
      </c>
      <c r="R83" s="14">
        <v>1000</v>
      </c>
    </row>
    <row r="84" spans="15:18" ht="23.1" customHeight="1">
      <c r="O84" s="12" t="s">
        <v>106</v>
      </c>
      <c r="P84" s="13">
        <v>43071</v>
      </c>
      <c r="Q84" s="13">
        <v>1000</v>
      </c>
      <c r="R84" s="14">
        <v>1000</v>
      </c>
    </row>
    <row r="85" spans="15:18" ht="23.1" customHeight="1">
      <c r="O85" s="12" t="s">
        <v>107</v>
      </c>
      <c r="P85" s="13">
        <v>43071</v>
      </c>
      <c r="Q85" s="13">
        <v>1000</v>
      </c>
      <c r="R85" s="14">
        <v>1000</v>
      </c>
    </row>
    <row r="86" spans="15:18" ht="23.1" customHeight="1">
      <c r="O86" s="12" t="s">
        <v>108</v>
      </c>
      <c r="P86" s="13">
        <v>43071</v>
      </c>
      <c r="Q86" s="13">
        <v>1000</v>
      </c>
      <c r="R86" s="14">
        <v>1000</v>
      </c>
    </row>
    <row r="87" spans="15:18" ht="23.1" customHeight="1">
      <c r="O87" s="12" t="s">
        <v>109</v>
      </c>
      <c r="P87" s="13">
        <v>43071</v>
      </c>
      <c r="Q87" s="13">
        <v>1000</v>
      </c>
      <c r="R87" s="14">
        <v>1000</v>
      </c>
    </row>
    <row r="88" spans="15:18" ht="23.1" customHeight="1">
      <c r="O88" s="12" t="s">
        <v>110</v>
      </c>
      <c r="P88" s="13">
        <v>21787</v>
      </c>
      <c r="Q88" s="13">
        <v>1000</v>
      </c>
      <c r="R88" s="14">
        <v>1000</v>
      </c>
    </row>
    <row r="89" spans="15:18" ht="23.1" customHeight="1">
      <c r="O89" s="12" t="s">
        <v>111</v>
      </c>
      <c r="P89" s="13">
        <v>21787</v>
      </c>
      <c r="Q89" s="13">
        <v>1000</v>
      </c>
      <c r="R89" s="14">
        <v>1000</v>
      </c>
    </row>
    <row r="90" spans="15:18" ht="23.1" customHeight="1">
      <c r="O90" s="12" t="s">
        <v>112</v>
      </c>
      <c r="P90" s="13">
        <v>26962</v>
      </c>
      <c r="Q90" s="13">
        <v>1000</v>
      </c>
      <c r="R90" s="14">
        <v>1000</v>
      </c>
    </row>
    <row r="91" spans="15:18" ht="23.1" customHeight="1">
      <c r="O91" s="12" t="s">
        <v>113</v>
      </c>
      <c r="P91" s="13">
        <v>32411</v>
      </c>
      <c r="Q91" s="13">
        <v>1000</v>
      </c>
      <c r="R91" s="14">
        <v>1000</v>
      </c>
    </row>
    <row r="92" spans="15:18" ht="23.1" customHeight="1" thickBot="1">
      <c r="O92" s="15" t="s">
        <v>21</v>
      </c>
      <c r="P92" s="16">
        <v>16027</v>
      </c>
      <c r="Q92" s="16">
        <v>1000</v>
      </c>
      <c r="R92" s="17">
        <v>1000</v>
      </c>
    </row>
  </sheetData>
  <mergeCells count="7">
    <mergeCell ref="M1:M2"/>
    <mergeCell ref="N1:N2"/>
    <mergeCell ref="A16:E16"/>
    <mergeCell ref="L1:L2"/>
    <mergeCell ref="K1:K2"/>
    <mergeCell ref="K6:L8"/>
    <mergeCell ref="M4:N4"/>
  </mergeCells>
  <phoneticPr fontId="3" type="noConversion"/>
  <conditionalFormatting sqref="G16">
    <cfRule type="expression" dxfId="8" priority="15">
      <formula>$G$16&gt;$N$1</formula>
    </cfRule>
    <cfRule type="expression" dxfId="7" priority="19">
      <formula>$G$16&gt;$L$1</formula>
    </cfRule>
  </conditionalFormatting>
  <conditionalFormatting sqref="E2:E15">
    <cfRule type="expression" dxfId="6" priority="9">
      <formula>COUNTIF($O$77:$O$91,E2)&gt;=1</formula>
    </cfRule>
    <cfRule type="expression" dxfId="5" priority="10">
      <formula>COUNTIF($O$62:$O$75,E2)&gt;=1</formula>
    </cfRule>
    <cfRule type="expression" dxfId="4" priority="11">
      <formula>COUNTIF($O$47:$O$60,E2)&gt;=1</formula>
    </cfRule>
    <cfRule type="expression" dxfId="3" priority="12">
      <formula>COUNTIF($O$32:$O$45,E2)&gt;=1</formula>
    </cfRule>
    <cfRule type="expression" dxfId="2" priority="13">
      <formula>COUNTIF($O$17:$O$30,E2)&gt;=1</formula>
    </cfRule>
    <cfRule type="expression" dxfId="1" priority="14">
      <formula>COUNTIF($O$2:$O$15,E2)&gt;=1</formula>
    </cfRule>
  </conditionalFormatting>
  <conditionalFormatting sqref="F16">
    <cfRule type="expression" dxfId="0" priority="7">
      <formula>$F$16&gt;$L$1</formula>
    </cfRule>
  </conditionalFormatting>
  <dataValidations count="1">
    <dataValidation type="list" allowBlank="1" showInputMessage="1" showErrorMessage="1" sqref="L5">
      <formula1>"O,X"</formula1>
    </dataValidation>
  </dataValidation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물물교환</vt:lpstr>
      <vt:lpstr>물물교환!Print_Area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물교 재미있음</cp:lastModifiedBy>
  <dcterms:created xsi:type="dcterms:W3CDTF">2020-09-02T05:15:42Z</dcterms:created>
  <dcterms:modified xsi:type="dcterms:W3CDTF">2020-09-03T02:14:22Z</dcterms:modified>
</cp:coreProperties>
</file>