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8035" windowHeight="12045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H83" i="2" l="1"/>
  <c r="I83" i="2"/>
  <c r="D76" i="2"/>
  <c r="V67" i="2" l="1"/>
  <c r="J88" i="2"/>
  <c r="K88" i="2"/>
  <c r="L88" i="2"/>
  <c r="J83" i="2"/>
  <c r="K83" i="2"/>
  <c r="L83" i="2"/>
  <c r="D78" i="2" s="1"/>
  <c r="M83" i="2"/>
  <c r="M86" i="2" s="1"/>
  <c r="M88" i="2" s="1"/>
  <c r="D77" i="2" l="1"/>
  <c r="O75" i="2"/>
  <c r="I86" i="2"/>
  <c r="I88" i="2" s="1"/>
  <c r="H86" i="2"/>
  <c r="H88" i="2" s="1"/>
  <c r="F67" i="2"/>
  <c r="F68" i="2" l="1"/>
  <c r="T67" i="2" l="1"/>
  <c r="U67" i="2"/>
  <c r="H67" i="2" l="1"/>
  <c r="H77" i="2" s="1"/>
  <c r="I67" i="2"/>
  <c r="I77" i="2" s="1"/>
  <c r="J67" i="2"/>
  <c r="J77" i="2" s="1"/>
  <c r="K67" i="2"/>
  <c r="K77" i="2" s="1"/>
  <c r="L67" i="2"/>
  <c r="L77" i="2" s="1"/>
  <c r="D71" i="2" s="1"/>
  <c r="M67" i="2"/>
  <c r="M77" i="2" s="1"/>
  <c r="N67" i="2"/>
  <c r="O67" i="2"/>
  <c r="P67" i="2"/>
  <c r="Q67" i="2"/>
  <c r="R67" i="2"/>
  <c r="S67" i="2"/>
  <c r="G67" i="2"/>
  <c r="D69" i="2" l="1"/>
  <c r="D70" i="2" s="1"/>
  <c r="D73" i="2" s="1"/>
  <c r="D80" i="2" s="1"/>
  <c r="D75" i="2"/>
  <c r="D83" i="2" l="1"/>
  <c r="D79" i="2"/>
  <c r="D82" i="2"/>
</calcChain>
</file>

<file path=xl/sharedStrings.xml><?xml version="1.0" encoding="utf-8"?>
<sst xmlns="http://schemas.openxmlformats.org/spreadsheetml/2006/main" count="141" uniqueCount="102">
  <si>
    <t>모크증</t>
    <phoneticPr fontId="1" type="noConversion"/>
  </si>
  <si>
    <t>제련도</t>
  </si>
  <si>
    <t>인첸</t>
  </si>
  <si>
    <t>카드</t>
  </si>
  <si>
    <t>위치</t>
  </si>
  <si>
    <t>Item</t>
  </si>
  <si>
    <t>무기랩</t>
  </si>
  <si>
    <t>깡뎀</t>
  </si>
  <si>
    <t>Str</t>
  </si>
  <si>
    <t>Agi</t>
  </si>
  <si>
    <t>Vit</t>
  </si>
  <si>
    <t>Int</t>
  </si>
  <si>
    <t>Dex</t>
  </si>
  <si>
    <t>Luk</t>
  </si>
  <si>
    <t>ATK(+)</t>
  </si>
  <si>
    <t>ATK(%)</t>
  </si>
  <si>
    <t>활공격</t>
  </si>
  <si>
    <t>스킬증뎀1</t>
  </si>
  <si>
    <t>원증뎀</t>
  </si>
  <si>
    <t>상단</t>
  </si>
  <si>
    <t>인첸.히든</t>
  </si>
  <si>
    <t>인첸.보석</t>
  </si>
  <si>
    <t>중단</t>
  </si>
  <si>
    <t>하단</t>
  </si>
  <si>
    <t>갑옷</t>
  </si>
  <si>
    <t>인첸.일루</t>
  </si>
  <si>
    <t>무기</t>
  </si>
  <si>
    <t>카드.세트</t>
  </si>
  <si>
    <t>걸칠것</t>
  </si>
  <si>
    <t>신발</t>
  </si>
  <si>
    <t>악세</t>
  </si>
  <si>
    <t>방패</t>
  </si>
  <si>
    <t>의상(상)</t>
  </si>
  <si>
    <t>의상(중)</t>
  </si>
  <si>
    <t>의상(하)</t>
  </si>
  <si>
    <t>웨폰</t>
  </si>
  <si>
    <t>펜던트</t>
  </si>
  <si>
    <t>이어링</t>
  </si>
  <si>
    <t>아머</t>
  </si>
  <si>
    <t>쉴드</t>
  </si>
  <si>
    <t>슈즈</t>
  </si>
  <si>
    <t>펫</t>
  </si>
  <si>
    <t>전체무기atk</t>
    <phoneticPr fontId="1" type="noConversion"/>
  </si>
  <si>
    <t>전체장비atk</t>
    <phoneticPr fontId="1" type="noConversion"/>
  </si>
  <si>
    <t>스테이터스atk</t>
    <phoneticPr fontId="1" type="noConversion"/>
  </si>
  <si>
    <t>전체장비atk%추가</t>
    <phoneticPr fontId="1" type="noConversion"/>
  </si>
  <si>
    <t>10일루갑</t>
    <phoneticPr fontId="1" type="noConversion"/>
  </si>
  <si>
    <t>스킬</t>
    <phoneticPr fontId="1" type="noConversion"/>
  </si>
  <si>
    <t>명궁4</t>
    <phoneticPr fontId="1" type="noConversion"/>
  </si>
  <si>
    <t>base level</t>
    <phoneticPr fontId="1" type="noConversion"/>
  </si>
  <si>
    <t>신트앵 스킬퍼</t>
    <phoneticPr fontId="1" type="noConversion"/>
  </si>
  <si>
    <t>구트앵 스킬퍼</t>
    <phoneticPr fontId="1" type="noConversion"/>
  </si>
  <si>
    <t>방무 신트앵 최종데미지</t>
    <phoneticPr fontId="1" type="noConversion"/>
  </si>
  <si>
    <t>방무 구트앵 최종데미지</t>
    <phoneticPr fontId="1" type="noConversion"/>
  </si>
  <si>
    <t>제련도 5 이상시 밑에거 복붙</t>
    <phoneticPr fontId="1" type="noConversion"/>
  </si>
  <si>
    <t>활쉐체 트앵 데미지 계산 (방무시 데미지)</t>
    <phoneticPr fontId="1" type="noConversion"/>
  </si>
  <si>
    <t>13앵글부스터</t>
    <phoneticPr fontId="1" type="noConversion"/>
  </si>
  <si>
    <t>4선궁</t>
    <phoneticPr fontId="1" type="noConversion"/>
  </si>
  <si>
    <t>공공스후</t>
    <phoneticPr fontId="1" type="noConversion"/>
  </si>
  <si>
    <t>뵤르그</t>
    <phoneticPr fontId="1" type="noConversion"/>
  </si>
  <si>
    <t>10전사모</t>
    <phoneticPr fontId="1" type="noConversion"/>
  </si>
  <si>
    <t>모등증</t>
    <phoneticPr fontId="1" type="noConversion"/>
  </si>
  <si>
    <t>방무 체인지 샷</t>
    <phoneticPr fontId="1" type="noConversion"/>
  </si>
  <si>
    <t>방무 프렌지 샷</t>
    <phoneticPr fontId="1" type="noConversion"/>
  </si>
  <si>
    <t>POW</t>
    <phoneticPr fontId="1" type="noConversion"/>
  </si>
  <si>
    <t>STA</t>
    <phoneticPr fontId="1" type="noConversion"/>
  </si>
  <si>
    <t>WIS</t>
    <phoneticPr fontId="1" type="noConversion"/>
  </si>
  <si>
    <t>SPL</t>
    <phoneticPr fontId="1" type="noConversion"/>
  </si>
  <si>
    <t>CON</t>
    <phoneticPr fontId="1" type="noConversion"/>
  </si>
  <si>
    <t>CRT</t>
    <phoneticPr fontId="1" type="noConversion"/>
  </si>
  <si>
    <t>pow - 1포인트당 atk+5, 3포인트당 추가p.atk+1</t>
  </si>
  <si>
    <t>sta - 1포인트당 res+1, 3포인트당 추가res+5</t>
  </si>
  <si>
    <t>wis - 1포인트당 mres+1, 3포인트당 추가m.res+5</t>
  </si>
  <si>
    <t>spl - 1포인트당 matk+5, 3포인트당 추가s.matk+1</t>
  </si>
  <si>
    <t>con - 1포인트당 hit+2 flee+2, 5포인트당 추가p.atk+1 m.atk+1</t>
  </si>
  <si>
    <t>crt - 1포인트당 h..plus+1, 3포인트당 c.rate+1</t>
  </si>
  <si>
    <t>S.matk</t>
    <phoneticPr fontId="1" type="noConversion"/>
  </si>
  <si>
    <t>C.rate</t>
    <phoneticPr fontId="1" type="noConversion"/>
  </si>
  <si>
    <t>P.atk</t>
    <phoneticPr fontId="1" type="noConversion"/>
  </si>
  <si>
    <t>체인지 샷 스킬퍼</t>
    <phoneticPr fontId="1" type="noConversion"/>
  </si>
  <si>
    <t>프렌지 샷 스킬퍼</t>
    <phoneticPr fontId="1" type="noConversion"/>
  </si>
  <si>
    <t>크증뎀</t>
    <phoneticPr fontId="1" type="noConversion"/>
  </si>
  <si>
    <t>맨블릿</t>
    <phoneticPr fontId="1" type="noConversion"/>
  </si>
  <si>
    <t>10시힘망</t>
    <phoneticPr fontId="1" type="noConversion"/>
  </si>
  <si>
    <t>원공</t>
    <phoneticPr fontId="1" type="noConversion"/>
  </si>
  <si>
    <t>9시힘부</t>
    <phoneticPr fontId="1" type="noConversion"/>
  </si>
  <si>
    <t>일루부스터</t>
    <phoneticPr fontId="1" type="noConversion"/>
  </si>
  <si>
    <t>공후,명궁</t>
    <phoneticPr fontId="1" type="noConversion"/>
  </si>
  <si>
    <t>강인휘장</t>
    <phoneticPr fontId="1" type="noConversion"/>
  </si>
  <si>
    <t>매눈</t>
    <phoneticPr fontId="1" type="noConversion"/>
  </si>
  <si>
    <t>천궁</t>
    <phoneticPr fontId="1" type="noConversion"/>
  </si>
  <si>
    <t>하수베네</t>
    <phoneticPr fontId="1" type="noConversion"/>
  </si>
  <si>
    <t>하수베네</t>
    <phoneticPr fontId="1" type="noConversion"/>
  </si>
  <si>
    <t>쉐체웨폰</t>
    <phoneticPr fontId="1" type="noConversion"/>
  </si>
  <si>
    <t>10앵글</t>
    <phoneticPr fontId="1" type="noConversion"/>
  </si>
  <si>
    <t>10앵글</t>
    <phoneticPr fontId="1" type="noConversion"/>
  </si>
  <si>
    <t>5씨프팬던</t>
    <phoneticPr fontId="1" type="noConversion"/>
  </si>
  <si>
    <t>5씨프팬던</t>
    <phoneticPr fontId="1" type="noConversion"/>
  </si>
  <si>
    <t>스후딜</t>
    <phoneticPr fontId="1" type="noConversion"/>
  </si>
  <si>
    <t>부스터가면스후</t>
    <phoneticPr fontId="1" type="noConversion"/>
  </si>
  <si>
    <t>스톡1</t>
    <phoneticPr fontId="1" type="noConversion"/>
  </si>
  <si>
    <t>쉐체1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</si>
</sst>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&quot;1&quot;"/>
    <numFmt numFmtId="178" formatCode="General\%"/>
    <numFmt numFmtId="179" formatCode="0.00_ 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theme="1" tint="0.34998626667073579"/>
      <name val="맑은 고딕"/>
      <family val="3"/>
      <charset val="129"/>
      <scheme val="major"/>
    </font>
    <font>
      <sz val="6"/>
      <name val="맑은 고딕"/>
      <family val="3"/>
      <charset val="129"/>
      <scheme val="major"/>
    </font>
    <font>
      <sz val="6"/>
      <color theme="1" tint="0.34998626667073579"/>
      <name val="맑은 고딕"/>
      <family val="3"/>
      <charset val="129"/>
      <scheme val="major"/>
    </font>
    <font>
      <sz val="11"/>
      <color theme="1"/>
      <name val="Arial"/>
      <family val="2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12"/>
      <color rgb="FF212529"/>
      <name val="Segoe UI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 tint="-0.34998626667073579"/>
      </right>
      <top style="thin">
        <color indexed="64"/>
      </top>
      <bottom style="double">
        <color theme="0" tint="-0.499984740745262"/>
      </bottom>
      <diagonal/>
    </border>
    <border>
      <left style="thin">
        <color theme="0" tint="-0.34998626667073579"/>
      </left>
      <right/>
      <top style="thin">
        <color indexed="64"/>
      </top>
      <bottom style="double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121">
    <xf numFmtId="0" fontId="0" fillId="0" borderId="0" xfId="0">
      <alignment vertical="center"/>
    </xf>
    <xf numFmtId="9" fontId="5" fillId="3" borderId="0" xfId="1" applyNumberFormat="1" applyFont="1" applyFill="1" applyBorder="1" applyAlignment="1" applyProtection="1">
      <alignment horizontal="center" vertical="center"/>
    </xf>
    <xf numFmtId="9" fontId="5" fillId="3" borderId="0" xfId="2" applyNumberFormat="1" applyFont="1" applyFill="1" applyBorder="1" applyAlignment="1" applyProtection="1">
      <alignment horizontal="center" vertical="center"/>
    </xf>
    <xf numFmtId="176" fontId="5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 wrapText="1"/>
    </xf>
    <xf numFmtId="176" fontId="9" fillId="3" borderId="4" xfId="1" applyNumberFormat="1" applyFont="1" applyFill="1" applyBorder="1" applyAlignment="1" applyProtection="1">
      <alignment horizontal="center" vertical="center"/>
    </xf>
    <xf numFmtId="176" fontId="5" fillId="3" borderId="7" xfId="1" applyNumberFormat="1" applyFont="1" applyFill="1" applyBorder="1" applyAlignment="1" applyProtection="1">
      <alignment horizontal="center" vertical="center"/>
    </xf>
    <xf numFmtId="176" fontId="5" fillId="3" borderId="2" xfId="1" applyNumberFormat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vertical="center"/>
    </xf>
    <xf numFmtId="176" fontId="9" fillId="3" borderId="2" xfId="1" applyNumberFormat="1" applyFont="1" applyFill="1" applyBorder="1" applyAlignment="1" applyProtection="1">
      <alignment horizontal="center" vertical="center"/>
    </xf>
    <xf numFmtId="0" fontId="9" fillId="2" borderId="13" xfId="1" applyFont="1" applyFill="1" applyBorder="1" applyAlignment="1" applyProtection="1">
      <alignment vertical="center"/>
    </xf>
    <xf numFmtId="176" fontId="9" fillId="3" borderId="14" xfId="1" applyNumberFormat="1" applyFont="1" applyFill="1" applyBorder="1" applyAlignment="1" applyProtection="1">
      <alignment horizontal="center" vertical="center"/>
    </xf>
    <xf numFmtId="176" fontId="5" fillId="3" borderId="8" xfId="1" applyNumberFormat="1" applyFont="1" applyFill="1" applyBorder="1" applyAlignment="1" applyProtection="1">
      <alignment horizontal="center" vertical="center"/>
    </xf>
    <xf numFmtId="0" fontId="9" fillId="2" borderId="11" xfId="1" applyFont="1" applyFill="1" applyBorder="1" applyAlignment="1" applyProtection="1">
      <alignment vertical="center"/>
    </xf>
    <xf numFmtId="176" fontId="9" fillId="3" borderId="10" xfId="1" applyNumberFormat="1" applyFont="1" applyFill="1" applyBorder="1" applyAlignment="1" applyProtection="1">
      <alignment horizontal="center" vertical="center"/>
    </xf>
    <xf numFmtId="176" fontId="5" fillId="3" borderId="14" xfId="1" applyNumberFormat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vertical="center"/>
    </xf>
    <xf numFmtId="0" fontId="9" fillId="2" borderId="6" xfId="1" applyFont="1" applyFill="1" applyBorder="1" applyAlignment="1" applyProtection="1">
      <alignment vertical="center"/>
    </xf>
    <xf numFmtId="176" fontId="9" fillId="3" borderId="5" xfId="1" applyNumberFormat="1" applyFont="1" applyFill="1" applyBorder="1" applyAlignment="1" applyProtection="1">
      <alignment horizontal="center" vertical="center"/>
    </xf>
    <xf numFmtId="176" fontId="5" fillId="3" borderId="4" xfId="1" applyNumberFormat="1" applyFont="1" applyFill="1" applyBorder="1" applyAlignment="1" applyProtection="1">
      <alignment horizontal="center" vertical="center"/>
    </xf>
    <xf numFmtId="177" fontId="9" fillId="2" borderId="11" xfId="1" applyNumberFormat="1" applyFont="1" applyFill="1" applyBorder="1" applyAlignment="1" applyProtection="1">
      <alignment vertical="center"/>
    </xf>
    <xf numFmtId="176" fontId="5" fillId="3" borderId="5" xfId="1" applyNumberFormat="1" applyFont="1" applyFill="1" applyBorder="1" applyAlignment="1" applyProtection="1">
      <alignment horizontal="center" vertical="center"/>
    </xf>
    <xf numFmtId="177" fontId="9" fillId="2" borderId="3" xfId="1" applyNumberFormat="1" applyFont="1" applyFill="1" applyBorder="1" applyAlignment="1" applyProtection="1">
      <alignment vertical="center"/>
    </xf>
    <xf numFmtId="0" fontId="5" fillId="3" borderId="4" xfId="1" applyFont="1" applyFill="1" applyBorder="1" applyAlignment="1" applyProtection="1">
      <alignment vertical="center"/>
    </xf>
    <xf numFmtId="0" fontId="9" fillId="3" borderId="4" xfId="1" applyFont="1" applyFill="1" applyBorder="1" applyAlignment="1" applyProtection="1">
      <alignment vertical="center"/>
    </xf>
    <xf numFmtId="0" fontId="9" fillId="3" borderId="10" xfId="1" applyFont="1" applyFill="1" applyBorder="1" applyAlignment="1" applyProtection="1">
      <alignment vertical="center"/>
    </xf>
    <xf numFmtId="0" fontId="5" fillId="3" borderId="8" xfId="1" applyFont="1" applyFill="1" applyBorder="1" applyAlignment="1" applyProtection="1">
      <alignment vertical="center"/>
    </xf>
    <xf numFmtId="0" fontId="5" fillId="3" borderId="2" xfId="1" quotePrefix="1" applyFont="1" applyFill="1" applyBorder="1" applyAlignment="1" applyProtection="1">
      <alignment vertical="center"/>
    </xf>
    <xf numFmtId="0" fontId="9" fillId="3" borderId="5" xfId="1" applyFont="1" applyFill="1" applyBorder="1" applyAlignment="1" applyProtection="1">
      <alignment vertical="center"/>
    </xf>
    <xf numFmtId="0" fontId="9" fillId="3" borderId="14" xfId="1" applyFont="1" applyFill="1" applyBorder="1" applyAlignment="1" applyProtection="1">
      <alignment vertical="center"/>
    </xf>
    <xf numFmtId="0" fontId="5" fillId="2" borderId="1" xfId="1" applyFont="1" applyFill="1" applyBorder="1" applyAlignment="1" applyProtection="1">
      <alignment vertical="center"/>
    </xf>
    <xf numFmtId="0" fontId="5" fillId="2" borderId="9" xfId="1" applyFont="1" applyFill="1" applyBorder="1" applyAlignment="1" applyProtection="1">
      <alignment vertical="center"/>
    </xf>
    <xf numFmtId="0" fontId="5" fillId="4" borderId="9" xfId="1" applyFont="1" applyFill="1" applyBorder="1" applyAlignment="1" applyProtection="1">
      <alignment vertical="center"/>
    </xf>
    <xf numFmtId="0" fontId="5" fillId="4" borderId="3" xfId="1" applyFont="1" applyFill="1" applyBorder="1" applyAlignment="1" applyProtection="1">
      <alignment vertical="center"/>
    </xf>
    <xf numFmtId="177" fontId="5" fillId="2" borderId="9" xfId="1" applyNumberFormat="1" applyFont="1" applyFill="1" applyBorder="1" applyAlignment="1" applyProtection="1">
      <alignment vertical="center"/>
    </xf>
    <xf numFmtId="0" fontId="5" fillId="2" borderId="13" xfId="1" applyFont="1" applyFill="1" applyBorder="1" applyAlignment="1" applyProtection="1">
      <alignment vertical="center"/>
    </xf>
    <xf numFmtId="0" fontId="5" fillId="4" borderId="6" xfId="1" applyFont="1" applyFill="1" applyBorder="1" applyAlignment="1" applyProtection="1">
      <alignment vertical="center"/>
    </xf>
    <xf numFmtId="0" fontId="5" fillId="4" borderId="12" xfId="1" applyFont="1" applyFill="1" applyBorder="1" applyAlignment="1" applyProtection="1">
      <alignment vertical="center"/>
    </xf>
    <xf numFmtId="0" fontId="5" fillId="4" borderId="15" xfId="1" applyFont="1" applyFill="1" applyBorder="1" applyAlignment="1" applyProtection="1">
      <alignment vertical="center"/>
    </xf>
    <xf numFmtId="0" fontId="5" fillId="3" borderId="16" xfId="1" applyFont="1" applyFill="1" applyBorder="1" applyAlignment="1" applyProtection="1">
      <alignment vertical="center"/>
    </xf>
    <xf numFmtId="176" fontId="5" fillId="3" borderId="16" xfId="1" applyNumberFormat="1" applyFont="1" applyFill="1" applyBorder="1" applyAlignment="1" applyProtection="1">
      <alignment horizontal="center" vertical="center"/>
    </xf>
    <xf numFmtId="0" fontId="5" fillId="4" borderId="11" xfId="1" applyFont="1" applyFill="1" applyBorder="1" applyAlignment="1" applyProtection="1">
      <alignment vertical="center"/>
    </xf>
    <xf numFmtId="0" fontId="5" fillId="3" borderId="10" xfId="1" applyFont="1" applyFill="1" applyBorder="1" applyAlignment="1" applyProtection="1">
      <alignment vertical="center"/>
    </xf>
    <xf numFmtId="176" fontId="5" fillId="3" borderId="10" xfId="1" applyNumberFormat="1" applyFont="1" applyFill="1" applyBorder="1" applyAlignment="1" applyProtection="1">
      <alignment horizontal="center" vertical="center"/>
    </xf>
    <xf numFmtId="9" fontId="10" fillId="3" borderId="0" xfId="2" applyNumberFormat="1" applyFont="1" applyFill="1" applyBorder="1" applyAlignment="1" applyProtection="1">
      <alignment horizontal="center" vertical="center"/>
    </xf>
    <xf numFmtId="176" fontId="9" fillId="3" borderId="0" xfId="1" applyNumberFormat="1" applyFont="1" applyFill="1" applyBorder="1" applyAlignment="1" applyProtection="1">
      <alignment horizontal="center" vertical="center"/>
    </xf>
    <xf numFmtId="9" fontId="9" fillId="3" borderId="0" xfId="1" applyNumberFormat="1" applyFont="1" applyFill="1" applyBorder="1" applyAlignment="1" applyProtection="1">
      <alignment horizontal="center" vertical="center"/>
    </xf>
    <xf numFmtId="9" fontId="9" fillId="3" borderId="0" xfId="2" applyNumberFormat="1" applyFont="1" applyFill="1" applyBorder="1" applyAlignment="1" applyProtection="1">
      <alignment horizontal="center" vertical="center"/>
    </xf>
    <xf numFmtId="9" fontId="11" fillId="3" borderId="0" xfId="2" applyNumberFormat="1" applyFont="1" applyFill="1" applyBorder="1" applyAlignment="1" applyProtection="1">
      <alignment horizontal="center" vertical="center"/>
    </xf>
    <xf numFmtId="0" fontId="0" fillId="3" borderId="0" xfId="0" applyFill="1" applyBorder="1">
      <alignment vertical="center"/>
    </xf>
    <xf numFmtId="9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7" fillId="3" borderId="17" xfId="1" applyFont="1" applyFill="1" applyBorder="1" applyAlignment="1" applyProtection="1">
      <alignment horizontal="center" vertical="center" wrapText="1"/>
    </xf>
    <xf numFmtId="0" fontId="0" fillId="0" borderId="17" xfId="0" applyBorder="1">
      <alignment vertical="center"/>
    </xf>
    <xf numFmtId="176" fontId="0" fillId="0" borderId="18" xfId="0" applyNumberFormat="1" applyBorder="1">
      <alignment vertical="center"/>
    </xf>
    <xf numFmtId="176" fontId="0" fillId="0" borderId="17" xfId="0" applyNumberFormat="1" applyBorder="1">
      <alignment vertical="center"/>
    </xf>
    <xf numFmtId="9" fontId="0" fillId="0" borderId="17" xfId="0" applyNumberFormat="1" applyBorder="1">
      <alignment vertical="center"/>
    </xf>
    <xf numFmtId="0" fontId="7" fillId="3" borderId="19" xfId="1" applyFont="1" applyFill="1" applyBorder="1" applyAlignment="1" applyProtection="1">
      <alignment horizontal="center" vertical="center" wrapText="1"/>
    </xf>
    <xf numFmtId="0" fontId="7" fillId="3" borderId="19" xfId="1" applyFont="1" applyFill="1" applyBorder="1" applyAlignment="1" applyProtection="1">
      <alignment vertical="center" wrapText="1"/>
    </xf>
    <xf numFmtId="0" fontId="7" fillId="5" borderId="19" xfId="1" applyFont="1" applyFill="1" applyBorder="1" applyAlignment="1" applyProtection="1">
      <alignment horizontal="center" vertical="center" wrapText="1"/>
    </xf>
    <xf numFmtId="0" fontId="7" fillId="4" borderId="19" xfId="1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vertical="center"/>
    </xf>
    <xf numFmtId="0" fontId="7" fillId="3" borderId="21" xfId="1" applyFont="1" applyFill="1" applyBorder="1" applyAlignment="1" applyProtection="1">
      <alignment vertical="center" wrapText="1"/>
    </xf>
    <xf numFmtId="176" fontId="5" fillId="3" borderId="22" xfId="1" applyNumberFormat="1" applyFont="1" applyFill="1" applyBorder="1" applyAlignment="1" applyProtection="1">
      <alignment horizontal="center" vertical="center"/>
    </xf>
    <xf numFmtId="9" fontId="5" fillId="3" borderId="22" xfId="1" applyNumberFormat="1" applyFont="1" applyFill="1" applyBorder="1" applyAlignment="1" applyProtection="1">
      <alignment horizontal="center" vertical="center"/>
    </xf>
    <xf numFmtId="9" fontId="5" fillId="5" borderId="22" xfId="1" applyNumberFormat="1" applyFont="1" applyFill="1" applyBorder="1" applyAlignment="1" applyProtection="1">
      <alignment horizontal="center" vertical="center"/>
    </xf>
    <xf numFmtId="9" fontId="5" fillId="4" borderId="22" xfId="2" applyNumberFormat="1" applyFont="1" applyFill="1" applyBorder="1" applyAlignment="1" applyProtection="1">
      <alignment horizontal="center" vertical="center"/>
    </xf>
    <xf numFmtId="176" fontId="9" fillId="3" borderId="22" xfId="1" applyNumberFormat="1" applyFont="1" applyFill="1" applyBorder="1" applyAlignment="1" applyProtection="1">
      <alignment horizontal="center" vertical="center"/>
    </xf>
    <xf numFmtId="9" fontId="9" fillId="3" borderId="22" xfId="1" applyNumberFormat="1" applyFont="1" applyFill="1" applyBorder="1" applyAlignment="1" applyProtection="1">
      <alignment horizontal="center" vertical="center"/>
    </xf>
    <xf numFmtId="9" fontId="9" fillId="5" borderId="22" xfId="1" applyNumberFormat="1" applyFont="1" applyFill="1" applyBorder="1" applyAlignment="1" applyProtection="1">
      <alignment horizontal="center" vertical="center"/>
    </xf>
    <xf numFmtId="9" fontId="9" fillId="4" borderId="22" xfId="2" applyNumberFormat="1" applyFont="1" applyFill="1" applyBorder="1" applyAlignment="1" applyProtection="1">
      <alignment horizontal="center" vertical="center"/>
    </xf>
    <xf numFmtId="176" fontId="5" fillId="3" borderId="23" xfId="1" applyNumberFormat="1" applyFont="1" applyFill="1" applyBorder="1" applyAlignment="1" applyProtection="1">
      <alignment horizontal="center" vertical="center"/>
    </xf>
    <xf numFmtId="9" fontId="5" fillId="3" borderId="23" xfId="1" applyNumberFormat="1" applyFont="1" applyFill="1" applyBorder="1" applyAlignment="1" applyProtection="1">
      <alignment horizontal="center" vertical="center"/>
    </xf>
    <xf numFmtId="9" fontId="5" fillId="5" borderId="23" xfId="1" applyNumberFormat="1" applyFont="1" applyFill="1" applyBorder="1" applyAlignment="1" applyProtection="1">
      <alignment horizontal="center" vertical="center"/>
    </xf>
    <xf numFmtId="9" fontId="5" fillId="4" borderId="23" xfId="2" applyNumberFormat="1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vertical="center"/>
    </xf>
    <xf numFmtId="0" fontId="9" fillId="2" borderId="25" xfId="1" applyFont="1" applyFill="1" applyBorder="1" applyAlignment="1" applyProtection="1">
      <alignment vertical="center"/>
    </xf>
    <xf numFmtId="0" fontId="9" fillId="2" borderId="26" xfId="1" applyFont="1" applyFill="1" applyBorder="1" applyAlignment="1" applyProtection="1">
      <alignment vertical="center"/>
    </xf>
    <xf numFmtId="0" fontId="5" fillId="2" borderId="27" xfId="1" applyFont="1" applyFill="1" applyBorder="1" applyAlignment="1" applyProtection="1">
      <alignment vertical="center"/>
    </xf>
    <xf numFmtId="0" fontId="9" fillId="2" borderId="28" xfId="1" applyFont="1" applyFill="1" applyBorder="1" applyAlignment="1" applyProtection="1">
      <alignment vertical="center"/>
    </xf>
    <xf numFmtId="177" fontId="5" fillId="2" borderId="27" xfId="1" applyNumberFormat="1" applyFont="1" applyFill="1" applyBorder="1" applyAlignment="1" applyProtection="1">
      <alignment vertical="center"/>
    </xf>
    <xf numFmtId="177" fontId="5" fillId="2" borderId="25" xfId="1" applyNumberFormat="1" applyFont="1" applyFill="1" applyBorder="1" applyAlignment="1" applyProtection="1">
      <alignment vertical="center"/>
    </xf>
    <xf numFmtId="177" fontId="9" fillId="2" borderId="26" xfId="1" applyNumberFormat="1" applyFont="1" applyFill="1" applyBorder="1" applyAlignment="1" applyProtection="1">
      <alignment vertical="center"/>
    </xf>
    <xf numFmtId="0" fontId="5" fillId="4" borderId="29" xfId="1" applyFont="1" applyFill="1" applyBorder="1" applyAlignment="1" applyProtection="1">
      <alignment vertical="center"/>
    </xf>
    <xf numFmtId="0" fontId="5" fillId="4" borderId="30" xfId="1" applyFont="1" applyFill="1" applyBorder="1" applyAlignment="1" applyProtection="1">
      <alignment vertical="center"/>
    </xf>
    <xf numFmtId="0" fontId="5" fillId="4" borderId="31" xfId="1" applyFont="1" applyFill="1" applyBorder="1" applyAlignment="1" applyProtection="1">
      <alignment vertical="center"/>
    </xf>
    <xf numFmtId="0" fontId="5" fillId="4" borderId="28" xfId="1" applyFont="1" applyFill="1" applyBorder="1" applyAlignment="1" applyProtection="1">
      <alignment vertical="center"/>
    </xf>
    <xf numFmtId="0" fontId="5" fillId="4" borderId="25" xfId="1" applyFont="1" applyFill="1" applyBorder="1" applyAlignment="1" applyProtection="1">
      <alignment vertical="center"/>
    </xf>
    <xf numFmtId="0" fontId="5" fillId="4" borderId="32" xfId="1" applyFont="1" applyFill="1" applyBorder="1" applyAlignment="1" applyProtection="1">
      <alignment vertical="center"/>
    </xf>
    <xf numFmtId="0" fontId="5" fillId="4" borderId="33" xfId="1" applyFont="1" applyFill="1" applyBorder="1" applyAlignment="1" applyProtection="1">
      <alignment vertical="center"/>
    </xf>
    <xf numFmtId="0" fontId="0" fillId="0" borderId="17" xfId="0" applyNumberFormat="1" applyBorder="1">
      <alignment vertical="center"/>
    </xf>
    <xf numFmtId="0" fontId="12" fillId="0" borderId="17" xfId="0" applyFont="1" applyBorder="1">
      <alignment vertical="center"/>
    </xf>
    <xf numFmtId="0" fontId="0" fillId="0" borderId="34" xfId="0" applyBorder="1">
      <alignment vertical="center"/>
    </xf>
    <xf numFmtId="176" fontId="0" fillId="0" borderId="34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7" fillId="0" borderId="0" xfId="0" applyFont="1">
      <alignment vertical="center"/>
    </xf>
    <xf numFmtId="0" fontId="5" fillId="3" borderId="23" xfId="1" applyNumberFormat="1" applyFont="1" applyFill="1" applyBorder="1" applyAlignment="1" applyProtection="1">
      <alignment horizontal="center" vertical="center"/>
    </xf>
    <xf numFmtId="0" fontId="9" fillId="3" borderId="22" xfId="1" applyNumberFormat="1" applyFont="1" applyFill="1" applyBorder="1" applyAlignment="1" applyProtection="1">
      <alignment horizontal="center" vertical="center"/>
    </xf>
    <xf numFmtId="0" fontId="5" fillId="3" borderId="22" xfId="1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3" borderId="24" xfId="1" applyFont="1" applyFill="1" applyBorder="1" applyAlignment="1" applyProtection="1">
      <alignment vertical="center"/>
    </xf>
    <xf numFmtId="0" fontId="6" fillId="0" borderId="20" xfId="1" applyFont="1" applyBorder="1" applyProtection="1">
      <alignment vertical="center"/>
    </xf>
    <xf numFmtId="0" fontId="13" fillId="6" borderId="17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179" fontId="14" fillId="6" borderId="17" xfId="0" applyNumberFormat="1" applyFont="1" applyFill="1" applyBorder="1">
      <alignment vertical="center"/>
    </xf>
    <xf numFmtId="0" fontId="13" fillId="6" borderId="35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4" fillId="6" borderId="17" xfId="0" applyNumberFormat="1" applyFont="1" applyFill="1" applyBorder="1">
      <alignment vertical="center"/>
    </xf>
    <xf numFmtId="0" fontId="13" fillId="3" borderId="17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9" fontId="14" fillId="3" borderId="17" xfId="0" applyNumberFormat="1" applyFont="1" applyFill="1" applyBorder="1">
      <alignment vertical="center"/>
    </xf>
    <xf numFmtId="0" fontId="18" fillId="6" borderId="17" xfId="0" applyFont="1" applyFill="1" applyBorder="1">
      <alignment vertical="center"/>
    </xf>
  </cellXfs>
  <cellStyles count="5">
    <cellStyle name="백분율 2" xfId="2"/>
    <cellStyle name="표준" xfId="0" builtinId="0"/>
    <cellStyle name="표준 2" xfId="3"/>
    <cellStyle name="표준 3" xfId="4"/>
    <cellStyle name="표준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W96"/>
  <sheetViews>
    <sheetView tabSelected="1" topLeftCell="A55" zoomScale="85" zoomScaleNormal="85" workbookViewId="0">
      <selection activeCell="H71" sqref="H71"/>
    </sheetView>
  </sheetViews>
  <sheetFormatPr defaultRowHeight="16.5"/>
  <cols>
    <col min="2" max="3" width="10.5" customWidth="1"/>
    <col min="4" max="4" width="13.375" bestFit="1" customWidth="1"/>
    <col min="5" max="5" width="14.375" bestFit="1" customWidth="1"/>
    <col min="6" max="6" width="6.625" bestFit="1" customWidth="1"/>
    <col min="7" max="7" width="5" bestFit="1" customWidth="1"/>
    <col min="8" max="8" width="5.75" bestFit="1" customWidth="1"/>
    <col min="9" max="9" width="7.125" bestFit="1" customWidth="1"/>
    <col min="10" max="10" width="5.375" bestFit="1" customWidth="1"/>
    <col min="11" max="11" width="4.5" bestFit="1" customWidth="1"/>
    <col min="12" max="12" width="5.375" bestFit="1" customWidth="1"/>
    <col min="13" max="13" width="6.375" bestFit="1" customWidth="1"/>
    <col min="21" max="36" width="9" style="49"/>
    <col min="37" max="37" width="8.875" style="49" customWidth="1"/>
    <col min="38" max="49" width="9" style="49"/>
  </cols>
  <sheetData>
    <row r="6" spans="2:49">
      <c r="B6" s="108" t="s">
        <v>55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spans="2:49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</row>
    <row r="10" spans="2:49" ht="17.25" thickBot="1"/>
    <row r="11" spans="2:49" ht="17.25" thickBot="1">
      <c r="B11" s="109" t="s">
        <v>4</v>
      </c>
      <c r="C11" s="110"/>
      <c r="D11" s="64" t="s">
        <v>5</v>
      </c>
      <c r="E11" s="59" t="s">
        <v>6</v>
      </c>
      <c r="F11" s="59" t="s">
        <v>1</v>
      </c>
      <c r="G11" s="59" t="s">
        <v>7</v>
      </c>
      <c r="H11" s="59" t="s">
        <v>8</v>
      </c>
      <c r="I11" s="59" t="s">
        <v>9</v>
      </c>
      <c r="J11" s="59" t="s">
        <v>10</v>
      </c>
      <c r="K11" s="59" t="s">
        <v>11</v>
      </c>
      <c r="L11" s="59" t="s">
        <v>12</v>
      </c>
      <c r="M11" s="59" t="s">
        <v>13</v>
      </c>
      <c r="N11" s="60" t="s">
        <v>14</v>
      </c>
      <c r="O11" s="60" t="s">
        <v>15</v>
      </c>
      <c r="P11" s="59" t="s">
        <v>16</v>
      </c>
      <c r="Q11" s="61" t="s">
        <v>17</v>
      </c>
      <c r="R11" s="62" t="s">
        <v>18</v>
      </c>
      <c r="S11" s="59" t="s">
        <v>0</v>
      </c>
      <c r="T11" s="59" t="s">
        <v>61</v>
      </c>
      <c r="U11" s="59" t="s">
        <v>81</v>
      </c>
      <c r="V11" s="59" t="s">
        <v>98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2:49" ht="17.25" thickTop="1">
      <c r="B12" s="77" t="s">
        <v>19</v>
      </c>
      <c r="C12" s="30"/>
      <c r="D12" s="63" t="s">
        <v>60</v>
      </c>
      <c r="E12" s="6"/>
      <c r="F12" s="73"/>
      <c r="G12" s="73"/>
      <c r="H12" s="73">
        <v>1</v>
      </c>
      <c r="I12" s="73">
        <v>1</v>
      </c>
      <c r="J12" s="73">
        <v>1</v>
      </c>
      <c r="K12" s="73">
        <v>1</v>
      </c>
      <c r="L12" s="73">
        <v>1</v>
      </c>
      <c r="M12" s="73">
        <v>1</v>
      </c>
      <c r="N12" s="73">
        <v>40</v>
      </c>
      <c r="O12" s="74"/>
      <c r="P12" s="73"/>
      <c r="Q12" s="75">
        <v>1.25</v>
      </c>
      <c r="R12" s="76"/>
      <c r="S12" s="74"/>
      <c r="T12" s="74"/>
      <c r="U12" s="74"/>
      <c r="V12" s="99"/>
      <c r="W12" s="3"/>
      <c r="X12" s="1"/>
      <c r="Y12" s="1"/>
      <c r="Z12" s="1"/>
      <c r="AA12" s="2"/>
      <c r="AB12" s="2"/>
      <c r="AC12" s="2"/>
      <c r="AD12" s="2"/>
      <c r="AE12" s="2"/>
      <c r="AF12" s="2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</row>
    <row r="13" spans="2:49">
      <c r="B13" s="78"/>
      <c r="C13" s="8" t="s">
        <v>20</v>
      </c>
      <c r="D13" s="24" t="s">
        <v>57</v>
      </c>
      <c r="E13" s="9"/>
      <c r="F13" s="69"/>
      <c r="G13" s="69"/>
      <c r="H13" s="69"/>
      <c r="I13" s="69"/>
      <c r="J13" s="69"/>
      <c r="K13" s="69"/>
      <c r="L13" s="69"/>
      <c r="M13" s="69"/>
      <c r="N13" s="69"/>
      <c r="O13" s="70"/>
      <c r="P13" s="69"/>
      <c r="Q13" s="71"/>
      <c r="R13" s="72">
        <v>0.16</v>
      </c>
      <c r="S13" s="70"/>
      <c r="T13" s="70"/>
      <c r="U13" s="70"/>
      <c r="V13" s="100"/>
      <c r="W13" s="45"/>
      <c r="X13" s="46"/>
      <c r="Y13" s="46"/>
      <c r="Z13" s="46"/>
      <c r="AA13" s="47"/>
      <c r="AB13" s="47"/>
      <c r="AC13" s="47"/>
      <c r="AD13" s="47"/>
      <c r="AE13" s="47"/>
      <c r="AF13" s="47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</row>
    <row r="14" spans="2:49">
      <c r="B14" s="78"/>
      <c r="C14" s="8" t="s">
        <v>21</v>
      </c>
      <c r="D14" s="24"/>
      <c r="E14" s="9"/>
      <c r="F14" s="69"/>
      <c r="G14" s="69"/>
      <c r="H14" s="69"/>
      <c r="I14" s="69"/>
      <c r="J14" s="69"/>
      <c r="K14" s="69"/>
      <c r="L14" s="69"/>
      <c r="M14" s="69"/>
      <c r="N14" s="69"/>
      <c r="O14" s="70"/>
      <c r="P14" s="69"/>
      <c r="Q14" s="71"/>
      <c r="R14" s="72"/>
      <c r="S14" s="70"/>
      <c r="T14" s="70"/>
      <c r="U14" s="70"/>
      <c r="V14" s="100"/>
      <c r="W14" s="45"/>
      <c r="X14" s="46"/>
      <c r="Y14" s="46"/>
      <c r="Z14" s="46"/>
      <c r="AA14" s="47"/>
      <c r="AB14" s="47"/>
      <c r="AC14" s="47"/>
      <c r="AD14" s="47"/>
      <c r="AE14" s="47"/>
      <c r="AF14" s="47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</row>
    <row r="15" spans="2:49">
      <c r="B15" s="79"/>
      <c r="C15" s="10" t="s">
        <v>3</v>
      </c>
      <c r="D15" s="28"/>
      <c r="E15" s="11"/>
      <c r="F15" s="69"/>
      <c r="G15" s="69"/>
      <c r="H15" s="69"/>
      <c r="I15" s="69"/>
      <c r="J15" s="69"/>
      <c r="K15" s="69"/>
      <c r="L15" s="69"/>
      <c r="M15" s="69"/>
      <c r="N15" s="69"/>
      <c r="O15" s="70"/>
      <c r="P15" s="69"/>
      <c r="Q15" s="71"/>
      <c r="R15" s="72"/>
      <c r="S15" s="70"/>
      <c r="T15" s="70"/>
      <c r="U15" s="70"/>
      <c r="V15" s="100"/>
      <c r="W15" s="45"/>
      <c r="X15" s="46"/>
      <c r="Y15" s="46"/>
      <c r="Z15" s="46"/>
      <c r="AA15" s="47"/>
      <c r="AB15" s="47"/>
      <c r="AC15" s="47"/>
      <c r="AD15" s="47"/>
      <c r="AE15" s="47"/>
      <c r="AF15" s="47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</row>
    <row r="16" spans="2:49">
      <c r="B16" s="80" t="s">
        <v>22</v>
      </c>
      <c r="C16" s="31"/>
      <c r="D16" s="26" t="s">
        <v>99</v>
      </c>
      <c r="E16" s="12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65"/>
      <c r="Q16" s="67"/>
      <c r="R16" s="68"/>
      <c r="S16" s="66"/>
      <c r="T16" s="66"/>
      <c r="U16" s="66"/>
      <c r="V16" s="101">
        <v>8</v>
      </c>
      <c r="W16" s="3"/>
      <c r="X16" s="1"/>
      <c r="Y16" s="1"/>
      <c r="Z16" s="1"/>
      <c r="AA16" s="2"/>
      <c r="AB16" s="2"/>
      <c r="AC16" s="2"/>
      <c r="AD16" s="2"/>
      <c r="AE16" s="2"/>
      <c r="AF16" s="2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</row>
    <row r="17" spans="2:49">
      <c r="B17" s="78"/>
      <c r="C17" s="8" t="s">
        <v>2</v>
      </c>
      <c r="D17" s="24"/>
      <c r="E17" s="9"/>
      <c r="F17" s="69"/>
      <c r="G17" s="69"/>
      <c r="H17" s="69"/>
      <c r="I17" s="69"/>
      <c r="J17" s="69"/>
      <c r="K17" s="69"/>
      <c r="L17" s="69"/>
      <c r="M17" s="69"/>
      <c r="N17" s="69"/>
      <c r="O17" s="70"/>
      <c r="P17" s="69"/>
      <c r="Q17" s="71"/>
      <c r="R17" s="72"/>
      <c r="S17" s="70"/>
      <c r="T17" s="70"/>
      <c r="U17" s="70"/>
      <c r="V17" s="100"/>
      <c r="W17" s="45"/>
      <c r="X17" s="46"/>
      <c r="Y17" s="46"/>
      <c r="Z17" s="46"/>
      <c r="AA17" s="47"/>
      <c r="AB17" s="47"/>
      <c r="AC17" s="47"/>
      <c r="AD17" s="47"/>
      <c r="AE17" s="47"/>
      <c r="AF17" s="47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</row>
    <row r="18" spans="2:49">
      <c r="B18" s="78"/>
      <c r="C18" s="8" t="s">
        <v>2</v>
      </c>
      <c r="D18" s="24"/>
      <c r="E18" s="9"/>
      <c r="F18" s="69"/>
      <c r="G18" s="69"/>
      <c r="H18" s="69"/>
      <c r="I18" s="69"/>
      <c r="J18" s="69"/>
      <c r="K18" s="69"/>
      <c r="L18" s="69"/>
      <c r="M18" s="69"/>
      <c r="N18" s="69"/>
      <c r="O18" s="70"/>
      <c r="P18" s="69"/>
      <c r="Q18" s="71"/>
      <c r="R18" s="72"/>
      <c r="S18" s="70"/>
      <c r="T18" s="70"/>
      <c r="U18" s="70"/>
      <c r="V18" s="100"/>
      <c r="W18" s="45"/>
      <c r="X18" s="46"/>
      <c r="Y18" s="46"/>
      <c r="Z18" s="46"/>
      <c r="AA18" s="47"/>
      <c r="AB18" s="47"/>
      <c r="AC18" s="47"/>
      <c r="AD18" s="47"/>
      <c r="AE18" s="47"/>
      <c r="AF18" s="47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</row>
    <row r="19" spans="2:49">
      <c r="B19" s="79"/>
      <c r="C19" s="13" t="s">
        <v>3</v>
      </c>
      <c r="D19" s="25"/>
      <c r="E19" s="14"/>
      <c r="F19" s="69"/>
      <c r="G19" s="69"/>
      <c r="H19" s="69"/>
      <c r="I19" s="69"/>
      <c r="J19" s="69"/>
      <c r="K19" s="69"/>
      <c r="L19" s="69"/>
      <c r="M19" s="69"/>
      <c r="N19" s="69"/>
      <c r="O19" s="70"/>
      <c r="P19" s="69"/>
      <c r="Q19" s="71"/>
      <c r="R19" s="72"/>
      <c r="S19" s="70"/>
      <c r="T19" s="70"/>
      <c r="U19" s="70"/>
      <c r="V19" s="100"/>
      <c r="W19" s="45"/>
      <c r="X19" s="46"/>
      <c r="Y19" s="46"/>
      <c r="Z19" s="46"/>
      <c r="AA19" s="47"/>
      <c r="AB19" s="47"/>
      <c r="AC19" s="47"/>
      <c r="AD19" s="47"/>
      <c r="AE19" s="47"/>
      <c r="AF19" s="47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</row>
    <row r="20" spans="2:49">
      <c r="B20" s="77" t="s">
        <v>23</v>
      </c>
      <c r="C20" s="35"/>
      <c r="D20" s="29"/>
      <c r="E20" s="15"/>
      <c r="F20" s="65"/>
      <c r="G20" s="65"/>
      <c r="H20" s="65"/>
      <c r="I20" s="65"/>
      <c r="J20" s="65"/>
      <c r="K20" s="65"/>
      <c r="L20" s="65"/>
      <c r="M20" s="65"/>
      <c r="N20" s="65"/>
      <c r="O20" s="66"/>
      <c r="P20" s="65"/>
      <c r="Q20" s="67"/>
      <c r="R20" s="68"/>
      <c r="S20" s="66"/>
      <c r="T20" s="66"/>
      <c r="U20" s="66"/>
      <c r="V20" s="101"/>
      <c r="W20" s="3"/>
      <c r="X20" s="1"/>
      <c r="Y20" s="1"/>
      <c r="Z20" s="1"/>
      <c r="AA20" s="2"/>
      <c r="AB20" s="2"/>
      <c r="AC20" s="2"/>
      <c r="AD20" s="2"/>
      <c r="AE20" s="2"/>
      <c r="AF20" s="2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</row>
    <row r="21" spans="2:49">
      <c r="B21" s="81"/>
      <c r="C21" s="13" t="s">
        <v>2</v>
      </c>
      <c r="D21" s="25"/>
      <c r="E21" s="14"/>
      <c r="F21" s="69"/>
      <c r="G21" s="69"/>
      <c r="H21" s="69"/>
      <c r="I21" s="69"/>
      <c r="J21" s="69"/>
      <c r="K21" s="69"/>
      <c r="L21" s="69"/>
      <c r="M21" s="69"/>
      <c r="N21" s="69"/>
      <c r="O21" s="70"/>
      <c r="P21" s="69"/>
      <c r="Q21" s="71"/>
      <c r="R21" s="72"/>
      <c r="S21" s="70"/>
      <c r="T21" s="70"/>
      <c r="U21" s="70"/>
      <c r="V21" s="100"/>
      <c r="W21" s="45"/>
      <c r="X21" s="46"/>
      <c r="Y21" s="46"/>
      <c r="Z21" s="46"/>
      <c r="AA21" s="47"/>
      <c r="AB21" s="47"/>
      <c r="AC21" s="47"/>
      <c r="AD21" s="47"/>
      <c r="AE21" s="47"/>
      <c r="AF21" s="47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</row>
    <row r="22" spans="2:49">
      <c r="B22" s="80" t="s">
        <v>24</v>
      </c>
      <c r="C22" s="31"/>
      <c r="D22" s="26" t="s">
        <v>46</v>
      </c>
      <c r="E22" s="12"/>
      <c r="F22" s="65"/>
      <c r="G22" s="65"/>
      <c r="H22" s="65"/>
      <c r="I22" s="65"/>
      <c r="J22" s="65"/>
      <c r="K22" s="65"/>
      <c r="L22" s="65"/>
      <c r="M22" s="65"/>
      <c r="N22" s="65">
        <v>100</v>
      </c>
      <c r="O22" s="66"/>
      <c r="P22" s="65"/>
      <c r="Q22" s="67"/>
      <c r="R22" s="68"/>
      <c r="S22" s="66"/>
      <c r="T22" s="66"/>
      <c r="U22" s="66"/>
      <c r="V22" s="101">
        <v>15</v>
      </c>
      <c r="W22" s="3"/>
      <c r="X22" s="1"/>
      <c r="Y22" s="1"/>
      <c r="Z22" s="1"/>
      <c r="AA22" s="2"/>
      <c r="AB22" s="2"/>
      <c r="AC22" s="2"/>
      <c r="AD22" s="2"/>
      <c r="AE22" s="2"/>
      <c r="AF22" s="2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</row>
    <row r="23" spans="2:49">
      <c r="B23" s="78"/>
      <c r="C23" s="16" t="s">
        <v>25</v>
      </c>
      <c r="D23" s="24" t="s">
        <v>58</v>
      </c>
      <c r="E23" s="5"/>
      <c r="F23" s="69"/>
      <c r="G23" s="69"/>
      <c r="H23" s="69"/>
      <c r="I23" s="69"/>
      <c r="J23" s="69"/>
      <c r="K23" s="69"/>
      <c r="L23" s="69"/>
      <c r="M23" s="69"/>
      <c r="N23" s="69">
        <v>100</v>
      </c>
      <c r="O23" s="70">
        <v>0.1</v>
      </c>
      <c r="P23" s="69"/>
      <c r="Q23" s="71"/>
      <c r="R23" s="72"/>
      <c r="S23" s="70"/>
      <c r="T23" s="70"/>
      <c r="U23" s="70"/>
      <c r="V23" s="100"/>
      <c r="W23" s="45"/>
      <c r="X23" s="46"/>
      <c r="Y23" s="46"/>
      <c r="Z23" s="46"/>
      <c r="AA23" s="47"/>
      <c r="AB23" s="47"/>
      <c r="AC23" s="47"/>
      <c r="AD23" s="47"/>
      <c r="AE23" s="47"/>
      <c r="AF23" s="47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</row>
    <row r="24" spans="2:49">
      <c r="B24" s="78"/>
      <c r="C24" s="17" t="s">
        <v>25</v>
      </c>
      <c r="D24" s="24"/>
      <c r="E24" s="18"/>
      <c r="F24" s="69"/>
      <c r="G24" s="69"/>
      <c r="H24" s="69"/>
      <c r="I24" s="69"/>
      <c r="J24" s="69"/>
      <c r="K24" s="69"/>
      <c r="L24" s="69"/>
      <c r="M24" s="69"/>
      <c r="N24" s="69"/>
      <c r="O24" s="70"/>
      <c r="P24" s="69"/>
      <c r="Q24" s="71"/>
      <c r="R24" s="72"/>
      <c r="S24" s="70"/>
      <c r="T24" s="70"/>
      <c r="U24" s="70"/>
      <c r="V24" s="100"/>
      <c r="W24" s="45"/>
      <c r="X24" s="46"/>
      <c r="Y24" s="46"/>
      <c r="Z24" s="46"/>
      <c r="AA24" s="47"/>
      <c r="AB24" s="47"/>
      <c r="AC24" s="47"/>
      <c r="AD24" s="47"/>
      <c r="AE24" s="47"/>
      <c r="AF24" s="47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</row>
    <row r="25" spans="2:49">
      <c r="B25" s="78"/>
      <c r="C25" s="17" t="s">
        <v>25</v>
      </c>
      <c r="D25" s="24"/>
      <c r="E25" s="18"/>
      <c r="F25" s="69"/>
      <c r="G25" s="69"/>
      <c r="H25" s="69"/>
      <c r="I25" s="69"/>
      <c r="J25" s="69"/>
      <c r="K25" s="69"/>
      <c r="L25" s="69"/>
      <c r="M25" s="69"/>
      <c r="N25" s="69"/>
      <c r="O25" s="70"/>
      <c r="P25" s="69"/>
      <c r="Q25" s="71"/>
      <c r="R25" s="72"/>
      <c r="S25" s="70"/>
      <c r="T25" s="70"/>
      <c r="U25" s="70"/>
      <c r="V25" s="100"/>
      <c r="W25" s="45"/>
      <c r="X25" s="46"/>
      <c r="Y25" s="46"/>
      <c r="Z25" s="46"/>
      <c r="AA25" s="47"/>
      <c r="AB25" s="47"/>
      <c r="AC25" s="47"/>
      <c r="AD25" s="47"/>
      <c r="AE25" s="47"/>
      <c r="AF25" s="47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</row>
    <row r="26" spans="2:49">
      <c r="B26" s="79"/>
      <c r="C26" s="13" t="s">
        <v>3</v>
      </c>
      <c r="D26" s="25" t="s">
        <v>59</v>
      </c>
      <c r="E26" s="14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  <c r="Q26" s="71"/>
      <c r="R26" s="72"/>
      <c r="S26" s="70"/>
      <c r="T26" s="70">
        <v>0.1</v>
      </c>
      <c r="U26" s="70"/>
      <c r="V26" s="100"/>
      <c r="W26" s="45"/>
      <c r="X26" s="46"/>
      <c r="Y26" s="46"/>
      <c r="Z26" s="46"/>
      <c r="AA26" s="47"/>
      <c r="AB26" s="47"/>
      <c r="AC26" s="47"/>
      <c r="AD26" s="47"/>
      <c r="AE26" s="47"/>
      <c r="AF26" s="47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</row>
    <row r="27" spans="2:49">
      <c r="B27" s="80" t="s">
        <v>26</v>
      </c>
      <c r="C27" s="30"/>
      <c r="D27" s="27" t="s">
        <v>56</v>
      </c>
      <c r="E27" s="7">
        <v>4</v>
      </c>
      <c r="F27" s="65">
        <v>13</v>
      </c>
      <c r="G27" s="65">
        <v>210</v>
      </c>
      <c r="H27" s="65"/>
      <c r="I27" s="65"/>
      <c r="J27" s="65"/>
      <c r="K27" s="65"/>
      <c r="L27" s="65"/>
      <c r="M27" s="65"/>
      <c r="N27" s="65">
        <v>75</v>
      </c>
      <c r="O27" s="66">
        <v>0.02</v>
      </c>
      <c r="P27" s="65"/>
      <c r="Q27" s="67">
        <v>0.5</v>
      </c>
      <c r="R27" s="68">
        <v>0.15</v>
      </c>
      <c r="S27" s="66">
        <v>0.15</v>
      </c>
      <c r="T27" s="66"/>
      <c r="U27" s="66"/>
      <c r="V27" s="101">
        <v>5</v>
      </c>
      <c r="W27" s="3"/>
      <c r="X27" s="1"/>
      <c r="Y27" s="1"/>
      <c r="Z27" s="1"/>
      <c r="AA27" s="2"/>
      <c r="AB27" s="2"/>
      <c r="AC27" s="2"/>
      <c r="AD27" s="2"/>
      <c r="AE27" s="2"/>
      <c r="AF27" s="2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</row>
    <row r="28" spans="2:49">
      <c r="B28" s="78"/>
      <c r="C28" s="16" t="s">
        <v>20</v>
      </c>
      <c r="D28" s="24"/>
      <c r="E28" s="5"/>
      <c r="F28" s="69"/>
      <c r="G28" s="69"/>
      <c r="H28" s="69"/>
      <c r="I28" s="69"/>
      <c r="J28" s="69"/>
      <c r="K28" s="69"/>
      <c r="L28" s="69"/>
      <c r="M28" s="69"/>
      <c r="N28" s="69"/>
      <c r="O28" s="70"/>
      <c r="P28" s="69"/>
      <c r="Q28" s="71"/>
      <c r="R28" s="72"/>
      <c r="S28" s="70"/>
      <c r="T28" s="70"/>
      <c r="U28" s="70"/>
      <c r="V28" s="100"/>
      <c r="W28" s="45"/>
      <c r="X28" s="46"/>
      <c r="Y28" s="46"/>
      <c r="Z28" s="46"/>
      <c r="AA28" s="47"/>
      <c r="AB28" s="47"/>
      <c r="AC28" s="47"/>
      <c r="AD28" s="47"/>
      <c r="AE28" s="47"/>
      <c r="AF28" s="47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</row>
    <row r="29" spans="2:49">
      <c r="B29" s="78"/>
      <c r="C29" s="16" t="s">
        <v>2</v>
      </c>
      <c r="D29" s="24"/>
      <c r="E29" s="5"/>
      <c r="F29" s="69"/>
      <c r="G29" s="69"/>
      <c r="H29" s="69"/>
      <c r="I29" s="69"/>
      <c r="J29" s="69"/>
      <c r="K29" s="69"/>
      <c r="L29" s="69"/>
      <c r="M29" s="69"/>
      <c r="N29" s="69"/>
      <c r="O29" s="70"/>
      <c r="P29" s="69"/>
      <c r="Q29" s="71"/>
      <c r="R29" s="72"/>
      <c r="S29" s="70"/>
      <c r="T29" s="70"/>
      <c r="U29" s="70"/>
      <c r="V29" s="100"/>
      <c r="W29" s="45"/>
      <c r="X29" s="46"/>
      <c r="Y29" s="46"/>
      <c r="Z29" s="46"/>
      <c r="AA29" s="47"/>
      <c r="AB29" s="47"/>
      <c r="AC29" s="47"/>
      <c r="AD29" s="47"/>
      <c r="AE29" s="47"/>
      <c r="AF29" s="47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</row>
    <row r="30" spans="2:49">
      <c r="B30" s="78"/>
      <c r="C30" s="16" t="s">
        <v>3</v>
      </c>
      <c r="D30" s="24"/>
      <c r="E30" s="5"/>
      <c r="F30" s="69"/>
      <c r="G30" s="69"/>
      <c r="H30" s="69"/>
      <c r="I30" s="69"/>
      <c r="J30" s="69"/>
      <c r="K30" s="69"/>
      <c r="L30" s="69"/>
      <c r="M30" s="69"/>
      <c r="N30" s="69"/>
      <c r="O30" s="70"/>
      <c r="P30" s="69"/>
      <c r="Q30" s="71"/>
      <c r="R30" s="72"/>
      <c r="S30" s="70"/>
      <c r="T30" s="70"/>
      <c r="U30" s="70"/>
      <c r="V30" s="100"/>
      <c r="W30" s="45"/>
      <c r="X30" s="46"/>
      <c r="Y30" s="46"/>
      <c r="Z30" s="46"/>
      <c r="AA30" s="47"/>
      <c r="AB30" s="47"/>
      <c r="AC30" s="47"/>
      <c r="AD30" s="47"/>
      <c r="AE30" s="47"/>
      <c r="AF30" s="47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</row>
    <row r="31" spans="2:49">
      <c r="B31" s="79"/>
      <c r="C31" s="17" t="s">
        <v>27</v>
      </c>
      <c r="D31" s="28"/>
      <c r="E31" s="18"/>
      <c r="F31" s="69"/>
      <c r="G31" s="69"/>
      <c r="H31" s="69"/>
      <c r="I31" s="69"/>
      <c r="J31" s="69"/>
      <c r="K31" s="69"/>
      <c r="L31" s="69"/>
      <c r="M31" s="69"/>
      <c r="N31" s="69"/>
      <c r="O31" s="70"/>
      <c r="P31" s="69"/>
      <c r="Q31" s="71"/>
      <c r="R31" s="72"/>
      <c r="S31" s="70"/>
      <c r="T31" s="70"/>
      <c r="U31" s="70"/>
      <c r="V31" s="100"/>
      <c r="W31" s="45"/>
      <c r="X31" s="46"/>
      <c r="Y31" s="46"/>
      <c r="Z31" s="46"/>
      <c r="AA31" s="47"/>
      <c r="AB31" s="47"/>
      <c r="AC31" s="47"/>
      <c r="AD31" s="47"/>
      <c r="AE31" s="47"/>
      <c r="AF31" s="47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</row>
    <row r="32" spans="2:49">
      <c r="B32" s="80" t="s">
        <v>28</v>
      </c>
      <c r="C32" s="31"/>
      <c r="D32" s="26" t="s">
        <v>83</v>
      </c>
      <c r="E32" s="12"/>
      <c r="F32" s="65"/>
      <c r="G32" s="65"/>
      <c r="H32" s="65"/>
      <c r="I32" s="65"/>
      <c r="J32" s="65"/>
      <c r="K32" s="65"/>
      <c r="L32" s="65"/>
      <c r="M32" s="65"/>
      <c r="N32" s="65">
        <v>50</v>
      </c>
      <c r="O32" s="66">
        <v>0.12</v>
      </c>
      <c r="P32" s="65"/>
      <c r="Q32" s="67"/>
      <c r="R32" s="68"/>
      <c r="S32" s="66">
        <v>0.05</v>
      </c>
      <c r="T32" s="66"/>
      <c r="U32" s="66"/>
      <c r="V32" s="101"/>
      <c r="W32" s="3"/>
      <c r="X32" s="1"/>
      <c r="Y32" s="1"/>
      <c r="Z32" s="1"/>
      <c r="AA32" s="2"/>
      <c r="AB32" s="2"/>
      <c r="AC32" s="2"/>
      <c r="AD32" s="2"/>
      <c r="AE32" s="2"/>
      <c r="AF32" s="2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</row>
    <row r="33" spans="2:49">
      <c r="B33" s="78"/>
      <c r="C33" s="16" t="s">
        <v>2</v>
      </c>
      <c r="D33" s="24" t="s">
        <v>84</v>
      </c>
      <c r="E33" s="5"/>
      <c r="F33" s="69"/>
      <c r="G33" s="69"/>
      <c r="H33" s="69"/>
      <c r="I33" s="69"/>
      <c r="J33" s="69"/>
      <c r="K33" s="69"/>
      <c r="L33" s="69"/>
      <c r="M33" s="69"/>
      <c r="N33" s="69"/>
      <c r="O33" s="70"/>
      <c r="P33" s="69"/>
      <c r="Q33" s="71"/>
      <c r="R33" s="72">
        <v>0.1</v>
      </c>
      <c r="S33" s="70"/>
      <c r="T33" s="70"/>
      <c r="U33" s="70"/>
      <c r="V33" s="100"/>
      <c r="W33" s="45"/>
      <c r="X33" s="46"/>
      <c r="Y33" s="46"/>
      <c r="Z33" s="46"/>
      <c r="AA33" s="47"/>
      <c r="AB33" s="47"/>
      <c r="AC33" s="47"/>
      <c r="AD33" s="47"/>
      <c r="AE33" s="47"/>
      <c r="AF33" s="47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</row>
    <row r="34" spans="2:49">
      <c r="B34" s="79"/>
      <c r="C34" s="13" t="s">
        <v>3</v>
      </c>
      <c r="D34" s="25" t="s">
        <v>82</v>
      </c>
      <c r="E34" s="14"/>
      <c r="F34" s="69"/>
      <c r="G34" s="69"/>
      <c r="H34" s="69"/>
      <c r="I34" s="69"/>
      <c r="J34" s="69"/>
      <c r="K34" s="69"/>
      <c r="L34" s="69"/>
      <c r="M34" s="69"/>
      <c r="N34" s="69">
        <v>15</v>
      </c>
      <c r="O34" s="70"/>
      <c r="P34" s="69"/>
      <c r="Q34" s="71"/>
      <c r="R34" s="72"/>
      <c r="S34" s="70"/>
      <c r="T34" s="70"/>
      <c r="U34" s="70"/>
      <c r="V34" s="100"/>
      <c r="W34" s="45"/>
      <c r="X34" s="46"/>
      <c r="Y34" s="46"/>
      <c r="Z34" s="46"/>
      <c r="AA34" s="47"/>
      <c r="AB34" s="47"/>
      <c r="AC34" s="47"/>
      <c r="AD34" s="47"/>
      <c r="AE34" s="47"/>
      <c r="AF34" s="47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</row>
    <row r="35" spans="2:49">
      <c r="B35" s="80" t="s">
        <v>29</v>
      </c>
      <c r="C35" s="30"/>
      <c r="D35" s="27" t="s">
        <v>85</v>
      </c>
      <c r="E35" s="7"/>
      <c r="F35" s="65"/>
      <c r="G35" s="65"/>
      <c r="H35" s="65"/>
      <c r="I35" s="65"/>
      <c r="J35" s="65"/>
      <c r="K35" s="65"/>
      <c r="L35" s="65"/>
      <c r="M35" s="65"/>
      <c r="N35" s="65">
        <v>71</v>
      </c>
      <c r="O35" s="66"/>
      <c r="P35" s="65"/>
      <c r="Q35" s="67"/>
      <c r="R35" s="68"/>
      <c r="S35" s="66"/>
      <c r="T35" s="66"/>
      <c r="U35" s="66"/>
      <c r="V35" s="101"/>
      <c r="W35" s="3"/>
      <c r="X35" s="1"/>
      <c r="Y35" s="1"/>
      <c r="Z35" s="1"/>
      <c r="AA35" s="2"/>
      <c r="AB35" s="2"/>
      <c r="AC35" s="2"/>
      <c r="AD35" s="2"/>
      <c r="AE35" s="2"/>
      <c r="AF35" s="2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</row>
    <row r="36" spans="2:49">
      <c r="B36" s="78"/>
      <c r="C36" s="16" t="s">
        <v>2</v>
      </c>
      <c r="D36" s="24" t="s">
        <v>48</v>
      </c>
      <c r="E36" s="5"/>
      <c r="F36" s="69"/>
      <c r="G36" s="69"/>
      <c r="H36" s="69"/>
      <c r="I36" s="69"/>
      <c r="J36" s="69"/>
      <c r="K36" s="69"/>
      <c r="L36" s="69"/>
      <c r="M36" s="69"/>
      <c r="N36" s="69"/>
      <c r="O36" s="70"/>
      <c r="P36" s="69"/>
      <c r="Q36" s="71"/>
      <c r="R36" s="72">
        <v>0.08</v>
      </c>
      <c r="S36" s="70"/>
      <c r="T36" s="70"/>
      <c r="U36" s="70"/>
      <c r="V36" s="100"/>
      <c r="W36" s="45"/>
      <c r="X36" s="46"/>
      <c r="Y36" s="46"/>
      <c r="Z36" s="46"/>
      <c r="AA36" s="47"/>
      <c r="AB36" s="47"/>
      <c r="AC36" s="47"/>
      <c r="AD36" s="47"/>
      <c r="AE36" s="47"/>
      <c r="AF36" s="47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</row>
    <row r="37" spans="2:49">
      <c r="B37" s="78"/>
      <c r="C37" s="17" t="s">
        <v>2</v>
      </c>
      <c r="D37" s="24" t="s">
        <v>89</v>
      </c>
      <c r="E37" s="18"/>
      <c r="F37" s="69"/>
      <c r="G37" s="69"/>
      <c r="H37" s="69"/>
      <c r="I37" s="69"/>
      <c r="J37" s="69"/>
      <c r="K37" s="69"/>
      <c r="L37" s="69"/>
      <c r="M37" s="69"/>
      <c r="N37" s="69"/>
      <c r="O37" s="70"/>
      <c r="P37" s="69"/>
      <c r="Q37" s="71"/>
      <c r="R37" s="72"/>
      <c r="S37" s="70"/>
      <c r="T37" s="70"/>
      <c r="U37" s="70"/>
      <c r="V37" s="100"/>
      <c r="W37" s="45"/>
      <c r="X37" s="46"/>
      <c r="Y37" s="46"/>
      <c r="Z37" s="46"/>
      <c r="AA37" s="47"/>
      <c r="AB37" s="47"/>
      <c r="AC37" s="47"/>
      <c r="AD37" s="47"/>
      <c r="AE37" s="47"/>
      <c r="AF37" s="47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</row>
    <row r="38" spans="2:49">
      <c r="B38" s="79"/>
      <c r="C38" s="17" t="s">
        <v>3</v>
      </c>
      <c r="D38" s="28"/>
      <c r="E38" s="18"/>
      <c r="F38" s="69"/>
      <c r="G38" s="69"/>
      <c r="H38" s="69"/>
      <c r="I38" s="69"/>
      <c r="J38" s="69"/>
      <c r="K38" s="69"/>
      <c r="L38" s="69"/>
      <c r="M38" s="69"/>
      <c r="N38" s="69"/>
      <c r="O38" s="70"/>
      <c r="P38" s="69"/>
      <c r="Q38" s="71"/>
      <c r="R38" s="72"/>
      <c r="S38" s="70"/>
      <c r="T38" s="70"/>
      <c r="U38" s="70"/>
      <c r="V38" s="100"/>
      <c r="W38" s="45"/>
      <c r="X38" s="46"/>
      <c r="Y38" s="46"/>
      <c r="Z38" s="46"/>
      <c r="AA38" s="47"/>
      <c r="AB38" s="47"/>
      <c r="AC38" s="47"/>
      <c r="AD38" s="47"/>
      <c r="AE38" s="47"/>
      <c r="AF38" s="47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</row>
    <row r="39" spans="2:49">
      <c r="B39" s="82" t="s">
        <v>30</v>
      </c>
      <c r="C39" s="34"/>
      <c r="D39" s="26" t="s">
        <v>86</v>
      </c>
      <c r="E39" s="12"/>
      <c r="F39" s="65"/>
      <c r="G39" s="65"/>
      <c r="H39" s="65"/>
      <c r="I39" s="65"/>
      <c r="J39" s="65"/>
      <c r="K39" s="65"/>
      <c r="L39" s="65"/>
      <c r="M39" s="65"/>
      <c r="N39" s="65"/>
      <c r="O39" s="66">
        <v>0.05</v>
      </c>
      <c r="P39" s="65"/>
      <c r="Q39" s="67"/>
      <c r="R39" s="68"/>
      <c r="S39" s="66"/>
      <c r="T39" s="66"/>
      <c r="U39" s="66"/>
      <c r="V39" s="101"/>
      <c r="W39" s="3"/>
      <c r="X39" s="1"/>
      <c r="Y39" s="1"/>
      <c r="Z39" s="1"/>
      <c r="AA39" s="2"/>
      <c r="AB39" s="2"/>
      <c r="AC39" s="2"/>
      <c r="AD39" s="2"/>
      <c r="AE39" s="2"/>
      <c r="AF39" s="2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</row>
    <row r="40" spans="2:49">
      <c r="B40" s="83"/>
      <c r="C40" s="22" t="s">
        <v>20</v>
      </c>
      <c r="D40" s="24" t="s">
        <v>87</v>
      </c>
      <c r="E40" s="19"/>
      <c r="F40" s="65"/>
      <c r="G40" s="65"/>
      <c r="H40" s="65"/>
      <c r="I40" s="65"/>
      <c r="J40" s="65"/>
      <c r="K40" s="65"/>
      <c r="L40" s="65"/>
      <c r="M40" s="65"/>
      <c r="N40" s="65"/>
      <c r="O40" s="66"/>
      <c r="P40" s="65"/>
      <c r="Q40" s="67"/>
      <c r="R40" s="68">
        <v>0.1</v>
      </c>
      <c r="S40" s="66"/>
      <c r="T40" s="66"/>
      <c r="U40" s="66"/>
      <c r="V40" s="101"/>
      <c r="W40" s="3"/>
      <c r="X40" s="1"/>
      <c r="Y40" s="1"/>
      <c r="Z40" s="1"/>
      <c r="AA40" s="2"/>
      <c r="AB40" s="2"/>
      <c r="AC40" s="2"/>
      <c r="AD40" s="2"/>
      <c r="AE40" s="2"/>
      <c r="AF40" s="2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</row>
    <row r="41" spans="2:49">
      <c r="B41" s="84"/>
      <c r="C41" s="20" t="s">
        <v>3</v>
      </c>
      <c r="D41" s="28" t="s">
        <v>91</v>
      </c>
      <c r="E41" s="14"/>
      <c r="F41" s="69"/>
      <c r="G41" s="69"/>
      <c r="H41" s="69"/>
      <c r="I41" s="69">
        <v>2</v>
      </c>
      <c r="J41" s="69"/>
      <c r="K41" s="69"/>
      <c r="L41" s="69">
        <v>1</v>
      </c>
      <c r="M41" s="69"/>
      <c r="N41" s="69"/>
      <c r="O41" s="70"/>
      <c r="P41" s="69"/>
      <c r="Q41" s="71">
        <v>0.1</v>
      </c>
      <c r="R41" s="72"/>
      <c r="S41" s="70"/>
      <c r="T41" s="70"/>
      <c r="U41" s="70"/>
      <c r="V41" s="100"/>
      <c r="W41" s="45"/>
      <c r="X41" s="46"/>
      <c r="Y41" s="46"/>
      <c r="Z41" s="46"/>
      <c r="AA41" s="47"/>
      <c r="AB41" s="47"/>
      <c r="AC41" s="47"/>
      <c r="AD41" s="47"/>
      <c r="AE41" s="47"/>
      <c r="AF41" s="47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</row>
    <row r="42" spans="2:49">
      <c r="B42" s="80" t="s">
        <v>30</v>
      </c>
      <c r="C42" s="31"/>
      <c r="D42" s="26" t="s">
        <v>88</v>
      </c>
      <c r="E42" s="12"/>
      <c r="F42" s="65"/>
      <c r="G42" s="65"/>
      <c r="H42" s="65"/>
      <c r="I42" s="65"/>
      <c r="J42" s="65"/>
      <c r="K42" s="65"/>
      <c r="L42" s="65"/>
      <c r="M42" s="65"/>
      <c r="N42" s="65"/>
      <c r="O42" s="66">
        <v>0.1</v>
      </c>
      <c r="P42" s="65"/>
      <c r="Q42" s="67"/>
      <c r="R42" s="68"/>
      <c r="S42" s="66"/>
      <c r="T42" s="66"/>
      <c r="U42" s="66"/>
      <c r="V42" s="101"/>
      <c r="W42" s="3"/>
      <c r="X42" s="1"/>
      <c r="Y42" s="1"/>
      <c r="Z42" s="1"/>
      <c r="AA42" s="2"/>
      <c r="AB42" s="2"/>
      <c r="AC42" s="2"/>
      <c r="AD42" s="2"/>
      <c r="AE42" s="2"/>
      <c r="AF42" s="2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</row>
    <row r="43" spans="2:49">
      <c r="B43" s="77"/>
      <c r="C43" s="16" t="s">
        <v>20</v>
      </c>
      <c r="D43" s="24" t="s">
        <v>90</v>
      </c>
      <c r="E43" s="19"/>
      <c r="F43" s="65"/>
      <c r="G43" s="65"/>
      <c r="H43" s="65"/>
      <c r="I43" s="65"/>
      <c r="J43" s="65"/>
      <c r="K43" s="65"/>
      <c r="L43" s="65"/>
      <c r="M43" s="65"/>
      <c r="N43" s="65"/>
      <c r="O43" s="66">
        <v>0.1</v>
      </c>
      <c r="P43" s="65"/>
      <c r="Q43" s="67">
        <v>0.1</v>
      </c>
      <c r="R43" s="68"/>
      <c r="S43" s="66"/>
      <c r="T43" s="66"/>
      <c r="U43" s="66"/>
      <c r="V43" s="101"/>
      <c r="W43" s="3"/>
      <c r="X43" s="1"/>
      <c r="Y43" s="1"/>
      <c r="Z43" s="1"/>
      <c r="AA43" s="2"/>
      <c r="AB43" s="2"/>
      <c r="AC43" s="2"/>
      <c r="AD43" s="2"/>
      <c r="AE43" s="2"/>
      <c r="AF43" s="2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</row>
    <row r="44" spans="2:49">
      <c r="B44" s="79"/>
      <c r="C44" s="13" t="s">
        <v>3</v>
      </c>
      <c r="D44" s="25" t="s">
        <v>92</v>
      </c>
      <c r="E44" s="14"/>
      <c r="F44" s="69"/>
      <c r="G44" s="69"/>
      <c r="H44" s="69"/>
      <c r="I44" s="69">
        <v>2</v>
      </c>
      <c r="J44" s="69"/>
      <c r="K44" s="69"/>
      <c r="L44" s="69">
        <v>1</v>
      </c>
      <c r="M44" s="69"/>
      <c r="N44" s="69"/>
      <c r="O44" s="70"/>
      <c r="P44" s="69"/>
      <c r="Q44" s="71"/>
      <c r="R44" s="72"/>
      <c r="S44" s="70"/>
      <c r="T44" s="70"/>
      <c r="U44" s="70"/>
      <c r="V44" s="100"/>
      <c r="W44" s="45"/>
      <c r="X44" s="46"/>
      <c r="Y44" s="46"/>
      <c r="Z44" s="46"/>
      <c r="AA44" s="47"/>
      <c r="AB44" s="47"/>
      <c r="AC44" s="47"/>
      <c r="AD44" s="47"/>
      <c r="AE44" s="47"/>
      <c r="AF44" s="47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</row>
    <row r="45" spans="2:49">
      <c r="B45" s="80" t="s">
        <v>31</v>
      </c>
      <c r="C45" s="30"/>
      <c r="D45" s="27"/>
      <c r="E45" s="7"/>
      <c r="F45" s="65"/>
      <c r="G45" s="65"/>
      <c r="H45" s="65"/>
      <c r="I45" s="65"/>
      <c r="J45" s="65"/>
      <c r="K45" s="65"/>
      <c r="L45" s="65"/>
      <c r="M45" s="65"/>
      <c r="N45" s="65"/>
      <c r="O45" s="66"/>
      <c r="P45" s="65"/>
      <c r="Q45" s="67"/>
      <c r="R45" s="68"/>
      <c r="S45" s="66"/>
      <c r="T45" s="66"/>
      <c r="U45" s="66"/>
      <c r="V45" s="101"/>
      <c r="W45" s="3"/>
      <c r="X45" s="1"/>
      <c r="Y45" s="1"/>
      <c r="Z45" s="1"/>
      <c r="AA45" s="2"/>
      <c r="AB45" s="2"/>
      <c r="AC45" s="2"/>
      <c r="AD45" s="2"/>
      <c r="AE45" s="2"/>
      <c r="AF45" s="2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</row>
    <row r="46" spans="2:49">
      <c r="B46" s="78"/>
      <c r="C46" s="16" t="s">
        <v>2</v>
      </c>
      <c r="D46" s="24"/>
      <c r="E46" s="5"/>
      <c r="F46" s="69"/>
      <c r="G46" s="69"/>
      <c r="H46" s="69"/>
      <c r="I46" s="69"/>
      <c r="J46" s="69"/>
      <c r="K46" s="69"/>
      <c r="L46" s="69"/>
      <c r="M46" s="69"/>
      <c r="N46" s="69"/>
      <c r="O46" s="70"/>
      <c r="P46" s="69"/>
      <c r="Q46" s="71"/>
      <c r="R46" s="72"/>
      <c r="S46" s="70"/>
      <c r="T46" s="70"/>
      <c r="U46" s="70"/>
      <c r="V46" s="100"/>
      <c r="W46" s="45"/>
      <c r="X46" s="46"/>
      <c r="Y46" s="46"/>
      <c r="Z46" s="46"/>
      <c r="AA46" s="47"/>
      <c r="AB46" s="47"/>
      <c r="AC46" s="47"/>
      <c r="AD46" s="47"/>
      <c r="AE46" s="47"/>
      <c r="AF46" s="47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</row>
    <row r="47" spans="2:49">
      <c r="B47" s="78"/>
      <c r="C47" s="17" t="s">
        <v>2</v>
      </c>
      <c r="D47" s="24"/>
      <c r="E47" s="18"/>
      <c r="F47" s="69"/>
      <c r="G47" s="69"/>
      <c r="H47" s="69"/>
      <c r="I47" s="69"/>
      <c r="J47" s="69"/>
      <c r="K47" s="69"/>
      <c r="L47" s="69"/>
      <c r="M47" s="69"/>
      <c r="N47" s="69"/>
      <c r="O47" s="70"/>
      <c r="P47" s="69"/>
      <c r="Q47" s="71"/>
      <c r="R47" s="72"/>
      <c r="S47" s="70"/>
      <c r="T47" s="70"/>
      <c r="U47" s="70"/>
      <c r="V47" s="100"/>
      <c r="W47" s="45"/>
      <c r="X47" s="46"/>
      <c r="Y47" s="46"/>
      <c r="Z47" s="46"/>
      <c r="AA47" s="47"/>
      <c r="AB47" s="47"/>
      <c r="AC47" s="47"/>
      <c r="AD47" s="47"/>
      <c r="AE47" s="47"/>
      <c r="AF47" s="47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</row>
    <row r="48" spans="2:49">
      <c r="B48" s="79"/>
      <c r="C48" s="17" t="s">
        <v>3</v>
      </c>
      <c r="D48" s="28"/>
      <c r="E48" s="18"/>
      <c r="F48" s="69"/>
      <c r="G48" s="69"/>
      <c r="H48" s="69"/>
      <c r="I48" s="69"/>
      <c r="J48" s="69"/>
      <c r="K48" s="69"/>
      <c r="L48" s="69"/>
      <c r="M48" s="69"/>
      <c r="N48" s="69"/>
      <c r="O48" s="70"/>
      <c r="P48" s="69"/>
      <c r="Q48" s="71"/>
      <c r="R48" s="72"/>
      <c r="S48" s="70"/>
      <c r="T48" s="70"/>
      <c r="U48" s="70"/>
      <c r="V48" s="100"/>
      <c r="W48" s="45"/>
      <c r="X48" s="46"/>
      <c r="Y48" s="46"/>
      <c r="Z48" s="46"/>
      <c r="AA48" s="47"/>
      <c r="AB48" s="47"/>
      <c r="AC48" s="47"/>
      <c r="AD48" s="47"/>
      <c r="AE48" s="47"/>
      <c r="AF48" s="47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</row>
    <row r="49" spans="2:49">
      <c r="B49" s="85" t="s">
        <v>32</v>
      </c>
      <c r="C49" s="32"/>
      <c r="D49" s="26" t="s">
        <v>100</v>
      </c>
      <c r="E49" s="12"/>
      <c r="F49" s="65"/>
      <c r="G49" s="65"/>
      <c r="H49" s="65"/>
      <c r="I49" s="65"/>
      <c r="J49" s="65"/>
      <c r="K49" s="65"/>
      <c r="L49" s="65"/>
      <c r="M49" s="65"/>
      <c r="N49" s="65">
        <v>20</v>
      </c>
      <c r="O49" s="66"/>
      <c r="P49" s="65"/>
      <c r="Q49" s="67"/>
      <c r="R49" s="68"/>
      <c r="S49" s="66"/>
      <c r="T49" s="66"/>
      <c r="U49" s="66"/>
      <c r="V49" s="101"/>
      <c r="W49" s="3"/>
      <c r="X49" s="1"/>
      <c r="Y49" s="1"/>
      <c r="Z49" s="1"/>
      <c r="AA49" s="2"/>
      <c r="AB49" s="2"/>
      <c r="AC49" s="2"/>
      <c r="AD49" s="2"/>
      <c r="AE49" s="2"/>
      <c r="AF49" s="2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</row>
    <row r="50" spans="2:49">
      <c r="B50" s="86" t="s">
        <v>33</v>
      </c>
      <c r="C50" s="33"/>
      <c r="D50" s="26" t="s">
        <v>100</v>
      </c>
      <c r="E50" s="21"/>
      <c r="F50" s="65"/>
      <c r="G50" s="65"/>
      <c r="H50" s="65"/>
      <c r="I50" s="65"/>
      <c r="J50" s="65"/>
      <c r="K50" s="65"/>
      <c r="L50" s="65"/>
      <c r="M50" s="65"/>
      <c r="N50" s="65"/>
      <c r="O50" s="66"/>
      <c r="P50" s="65"/>
      <c r="Q50" s="67"/>
      <c r="R50" s="68"/>
      <c r="S50" s="66"/>
      <c r="T50" s="66"/>
      <c r="U50" s="66"/>
      <c r="V50" s="101"/>
      <c r="W50" s="3"/>
      <c r="X50" s="1"/>
      <c r="Y50" s="1"/>
      <c r="Z50" s="1"/>
      <c r="AA50" s="2"/>
      <c r="AB50" s="2"/>
      <c r="AC50" s="2"/>
      <c r="AD50" s="2"/>
      <c r="AE50" s="2"/>
      <c r="AF50" s="2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</row>
    <row r="51" spans="2:49">
      <c r="B51" s="86" t="s">
        <v>34</v>
      </c>
      <c r="C51" s="33"/>
      <c r="D51" s="26" t="s">
        <v>100</v>
      </c>
      <c r="E51" s="21"/>
      <c r="F51" s="65"/>
      <c r="G51" s="65"/>
      <c r="H51" s="65"/>
      <c r="I51" s="65"/>
      <c r="J51" s="65"/>
      <c r="K51" s="65"/>
      <c r="L51" s="65"/>
      <c r="M51" s="65"/>
      <c r="N51" s="65"/>
      <c r="O51" s="66"/>
      <c r="P51" s="65"/>
      <c r="Q51" s="67"/>
      <c r="R51" s="68"/>
      <c r="S51" s="66"/>
      <c r="T51" s="66"/>
      <c r="U51" s="66"/>
      <c r="V51" s="101"/>
      <c r="W51" s="3"/>
      <c r="X51" s="1"/>
      <c r="Y51" s="1"/>
      <c r="Z51" s="1"/>
      <c r="AA51" s="2"/>
      <c r="AB51" s="2"/>
      <c r="AC51" s="2"/>
      <c r="AD51" s="2"/>
      <c r="AE51" s="2"/>
      <c r="AF51" s="2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</row>
    <row r="52" spans="2:49">
      <c r="B52" s="86" t="s">
        <v>28</v>
      </c>
      <c r="C52" s="33"/>
      <c r="D52" s="23" t="s">
        <v>101</v>
      </c>
      <c r="E52" s="21"/>
      <c r="F52" s="65"/>
      <c r="G52" s="65"/>
      <c r="H52" s="65"/>
      <c r="I52" s="65"/>
      <c r="J52" s="65"/>
      <c r="K52" s="65"/>
      <c r="L52" s="65"/>
      <c r="M52" s="65"/>
      <c r="N52" s="65"/>
      <c r="O52" s="66"/>
      <c r="P52" s="65"/>
      <c r="Q52" s="67">
        <v>0.3</v>
      </c>
      <c r="R52" s="68">
        <v>0.1</v>
      </c>
      <c r="S52" s="66"/>
      <c r="T52" s="66"/>
      <c r="U52" s="66"/>
      <c r="V52" s="101"/>
      <c r="W52" s="3"/>
      <c r="X52" s="1"/>
      <c r="Y52" s="1"/>
      <c r="Z52" s="1"/>
      <c r="AA52" s="2"/>
      <c r="AB52" s="2"/>
      <c r="AC52" s="2"/>
      <c r="AD52" s="2"/>
      <c r="AE52" s="2"/>
      <c r="AF52" s="2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</row>
    <row r="53" spans="2:49">
      <c r="B53" s="87" t="s">
        <v>35</v>
      </c>
      <c r="C53" s="33"/>
      <c r="D53" s="23" t="s">
        <v>93</v>
      </c>
      <c r="E53" s="21"/>
      <c r="F53" s="65"/>
      <c r="G53" s="65"/>
      <c r="H53" s="65"/>
      <c r="I53" s="65"/>
      <c r="J53" s="65"/>
      <c r="K53" s="65"/>
      <c r="L53" s="65"/>
      <c r="M53" s="65"/>
      <c r="N53" s="65"/>
      <c r="O53" s="66"/>
      <c r="P53" s="65"/>
      <c r="Q53" s="67">
        <v>0.7</v>
      </c>
      <c r="R53" s="68"/>
      <c r="S53" s="66"/>
      <c r="T53" s="66"/>
      <c r="U53" s="66"/>
      <c r="V53" s="101"/>
      <c r="W53" s="3"/>
      <c r="X53" s="1"/>
      <c r="Y53" s="1"/>
      <c r="Z53" s="1"/>
      <c r="AA53" s="2"/>
      <c r="AB53" s="2"/>
      <c r="AC53" s="2"/>
      <c r="AD53" s="2"/>
      <c r="AE53" s="2"/>
      <c r="AF53" s="2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</row>
    <row r="54" spans="2:49">
      <c r="B54" s="88"/>
      <c r="C54" s="33" t="s">
        <v>2</v>
      </c>
      <c r="D54" s="23"/>
      <c r="E54" s="21"/>
      <c r="F54" s="65"/>
      <c r="G54" s="65"/>
      <c r="H54" s="65"/>
      <c r="I54" s="65"/>
      <c r="J54" s="65"/>
      <c r="K54" s="65"/>
      <c r="L54" s="65"/>
      <c r="M54" s="65"/>
      <c r="N54" s="65"/>
      <c r="O54" s="66"/>
      <c r="P54" s="65"/>
      <c r="Q54" s="67"/>
      <c r="R54" s="68"/>
      <c r="S54" s="66"/>
      <c r="T54" s="66"/>
      <c r="U54" s="66"/>
      <c r="V54" s="101"/>
      <c r="W54" s="3"/>
      <c r="X54" s="1"/>
      <c r="Y54" s="1"/>
      <c r="Z54" s="1"/>
      <c r="AA54" s="2"/>
      <c r="AB54" s="2"/>
      <c r="AC54" s="2"/>
      <c r="AD54" s="2"/>
      <c r="AE54" s="2"/>
      <c r="AF54" s="2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</row>
    <row r="55" spans="2:49">
      <c r="B55" s="87" t="s">
        <v>36</v>
      </c>
      <c r="C55" s="33"/>
      <c r="D55" s="23" t="s">
        <v>96</v>
      </c>
      <c r="E55" s="21"/>
      <c r="F55" s="65"/>
      <c r="G55" s="65"/>
      <c r="H55" s="65"/>
      <c r="I55" s="65"/>
      <c r="J55" s="65"/>
      <c r="K55" s="65"/>
      <c r="L55" s="65"/>
      <c r="M55" s="65"/>
      <c r="N55" s="65"/>
      <c r="O55" s="66">
        <v>0.03</v>
      </c>
      <c r="P55" s="65"/>
      <c r="Q55" s="67"/>
      <c r="R55" s="68"/>
      <c r="S55" s="66"/>
      <c r="T55" s="66"/>
      <c r="U55" s="66"/>
      <c r="V55" s="101"/>
      <c r="W55" s="3"/>
      <c r="X55" s="1"/>
      <c r="Y55" s="1"/>
      <c r="Z55" s="1"/>
      <c r="AA55" s="2"/>
      <c r="AB55" s="2"/>
      <c r="AC55" s="2"/>
      <c r="AD55" s="2"/>
      <c r="AE55" s="2"/>
      <c r="AF55" s="2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</row>
    <row r="56" spans="2:49">
      <c r="B56" s="88"/>
      <c r="C56" s="33" t="s">
        <v>2</v>
      </c>
      <c r="D56" s="23"/>
      <c r="E56" s="21"/>
      <c r="F56" s="65"/>
      <c r="G56" s="65"/>
      <c r="H56" s="65"/>
      <c r="I56" s="65"/>
      <c r="J56" s="65"/>
      <c r="K56" s="65"/>
      <c r="L56" s="65"/>
      <c r="M56" s="65"/>
      <c r="N56" s="65"/>
      <c r="O56" s="66"/>
      <c r="P56" s="65"/>
      <c r="Q56" s="67"/>
      <c r="R56" s="68"/>
      <c r="S56" s="66"/>
      <c r="T56" s="66"/>
      <c r="U56" s="66"/>
      <c r="V56" s="101"/>
      <c r="W56" s="3"/>
      <c r="X56" s="1"/>
      <c r="Y56" s="1"/>
      <c r="Z56" s="1"/>
      <c r="AA56" s="2"/>
      <c r="AB56" s="2"/>
      <c r="AC56" s="2"/>
      <c r="AD56" s="2"/>
      <c r="AE56" s="2"/>
      <c r="AF56" s="2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</row>
    <row r="57" spans="2:49">
      <c r="B57" s="87" t="s">
        <v>37</v>
      </c>
      <c r="C57" s="33"/>
      <c r="D57" s="23" t="s">
        <v>97</v>
      </c>
      <c r="E57" s="21"/>
      <c r="F57" s="65"/>
      <c r="G57" s="65"/>
      <c r="H57" s="65"/>
      <c r="I57" s="65"/>
      <c r="J57" s="65"/>
      <c r="K57" s="65"/>
      <c r="L57" s="65"/>
      <c r="M57" s="65"/>
      <c r="N57" s="65"/>
      <c r="O57" s="66"/>
      <c r="P57" s="65"/>
      <c r="Q57" s="67"/>
      <c r="R57" s="68"/>
      <c r="S57" s="66"/>
      <c r="T57" s="66"/>
      <c r="U57" s="66"/>
      <c r="V57" s="101"/>
      <c r="W57" s="3"/>
      <c r="X57" s="1"/>
      <c r="Y57" s="1"/>
      <c r="Z57" s="1"/>
      <c r="AA57" s="2"/>
      <c r="AB57" s="2"/>
      <c r="AC57" s="2"/>
      <c r="AD57" s="2"/>
      <c r="AE57" s="2"/>
      <c r="AF57" s="2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</row>
    <row r="58" spans="2:49">
      <c r="B58" s="88"/>
      <c r="C58" s="33" t="s">
        <v>2</v>
      </c>
      <c r="D58" s="23"/>
      <c r="E58" s="21"/>
      <c r="F58" s="65"/>
      <c r="G58" s="65"/>
      <c r="H58" s="65"/>
      <c r="I58" s="65"/>
      <c r="J58" s="65"/>
      <c r="K58" s="65"/>
      <c r="L58" s="65"/>
      <c r="M58" s="65"/>
      <c r="N58" s="65"/>
      <c r="O58" s="66"/>
      <c r="P58" s="65"/>
      <c r="Q58" s="67"/>
      <c r="R58" s="68"/>
      <c r="S58" s="66"/>
      <c r="T58" s="66"/>
      <c r="U58" s="66"/>
      <c r="V58" s="101"/>
      <c r="W58" s="3"/>
      <c r="X58" s="1"/>
      <c r="Y58" s="1"/>
      <c r="Z58" s="1"/>
      <c r="AA58" s="2"/>
      <c r="AB58" s="2"/>
      <c r="AC58" s="2"/>
      <c r="AD58" s="2"/>
      <c r="AE58" s="2"/>
      <c r="AF58" s="2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</row>
    <row r="59" spans="2:49">
      <c r="B59" s="87" t="s">
        <v>38</v>
      </c>
      <c r="C59" s="33"/>
      <c r="D59" s="23" t="s">
        <v>95</v>
      </c>
      <c r="E59" s="21"/>
      <c r="F59" s="65"/>
      <c r="G59" s="65"/>
      <c r="H59" s="65"/>
      <c r="I59" s="65"/>
      <c r="J59" s="65"/>
      <c r="K59" s="65"/>
      <c r="L59" s="65"/>
      <c r="M59" s="65"/>
      <c r="N59" s="65"/>
      <c r="O59" s="66"/>
      <c r="P59" s="65"/>
      <c r="Q59" s="67">
        <v>0.15</v>
      </c>
      <c r="R59" s="68"/>
      <c r="S59" s="66"/>
      <c r="T59" s="66"/>
      <c r="U59" s="66"/>
      <c r="V59" s="101">
        <v>15</v>
      </c>
      <c r="W59" s="3"/>
      <c r="X59" s="1"/>
      <c r="Y59" s="1"/>
      <c r="Z59" s="1"/>
      <c r="AA59" s="2"/>
      <c r="AB59" s="2"/>
      <c r="AC59" s="2"/>
      <c r="AD59" s="2"/>
      <c r="AE59" s="2"/>
      <c r="AF59" s="2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</row>
    <row r="60" spans="2:49">
      <c r="B60" s="88"/>
      <c r="C60" s="33" t="s">
        <v>2</v>
      </c>
      <c r="D60" s="23"/>
      <c r="E60" s="21"/>
      <c r="F60" s="65"/>
      <c r="G60" s="65"/>
      <c r="H60" s="65"/>
      <c r="I60" s="65"/>
      <c r="J60" s="65"/>
      <c r="K60" s="65"/>
      <c r="L60" s="65"/>
      <c r="M60" s="65"/>
      <c r="N60" s="65"/>
      <c r="O60" s="66"/>
      <c r="P60" s="65"/>
      <c r="Q60" s="67"/>
      <c r="R60" s="68"/>
      <c r="S60" s="66"/>
      <c r="T60" s="66"/>
      <c r="U60" s="66"/>
      <c r="V60" s="101"/>
      <c r="W60" s="3"/>
      <c r="X60" s="1"/>
      <c r="Y60" s="1"/>
      <c r="Z60" s="1"/>
      <c r="AA60" s="2"/>
      <c r="AB60" s="2"/>
      <c r="AC60" s="2"/>
      <c r="AD60" s="2"/>
      <c r="AE60" s="2"/>
      <c r="AF60" s="2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</row>
    <row r="61" spans="2:49">
      <c r="B61" s="87" t="s">
        <v>39</v>
      </c>
      <c r="C61" s="33"/>
      <c r="D61" s="23" t="s">
        <v>95</v>
      </c>
      <c r="E61" s="21"/>
      <c r="F61" s="65"/>
      <c r="G61" s="65"/>
      <c r="H61" s="65"/>
      <c r="I61" s="65"/>
      <c r="J61" s="65"/>
      <c r="K61" s="65"/>
      <c r="L61" s="65"/>
      <c r="M61" s="65"/>
      <c r="N61" s="65"/>
      <c r="O61" s="66"/>
      <c r="P61" s="65"/>
      <c r="Q61" s="67"/>
      <c r="R61" s="68">
        <v>0.1</v>
      </c>
      <c r="S61" s="66"/>
      <c r="T61" s="66"/>
      <c r="U61" s="66"/>
      <c r="V61" s="101"/>
      <c r="W61" s="3"/>
      <c r="X61" s="1"/>
      <c r="Y61" s="1"/>
      <c r="Z61" s="1"/>
      <c r="AA61" s="2"/>
      <c r="AB61" s="2"/>
      <c r="AC61" s="2"/>
      <c r="AD61" s="2"/>
      <c r="AE61" s="2"/>
      <c r="AF61" s="2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</row>
    <row r="62" spans="2:49">
      <c r="B62" s="89"/>
      <c r="C62" s="36" t="s">
        <v>2</v>
      </c>
      <c r="D62" s="23"/>
      <c r="E62" s="21"/>
      <c r="F62" s="65"/>
      <c r="G62" s="65"/>
      <c r="H62" s="65"/>
      <c r="I62" s="65"/>
      <c r="J62" s="65"/>
      <c r="K62" s="65"/>
      <c r="L62" s="65"/>
      <c r="M62" s="65"/>
      <c r="N62" s="65"/>
      <c r="O62" s="66"/>
      <c r="P62" s="65"/>
      <c r="Q62" s="67"/>
      <c r="R62" s="68"/>
      <c r="S62" s="66"/>
      <c r="T62" s="66"/>
      <c r="U62" s="66"/>
      <c r="V62" s="101"/>
      <c r="W62" s="3"/>
      <c r="X62" s="1"/>
      <c r="Y62" s="1"/>
      <c r="Z62" s="1"/>
      <c r="AA62" s="2"/>
      <c r="AB62" s="2"/>
      <c r="AC62" s="2"/>
      <c r="AD62" s="2"/>
      <c r="AE62" s="2"/>
      <c r="AF62" s="2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</row>
    <row r="63" spans="2:49">
      <c r="B63" s="86" t="s">
        <v>40</v>
      </c>
      <c r="C63" s="33"/>
      <c r="D63" s="23" t="s">
        <v>94</v>
      </c>
      <c r="E63" s="19"/>
      <c r="F63" s="65"/>
      <c r="G63" s="65"/>
      <c r="H63" s="65"/>
      <c r="I63" s="65"/>
      <c r="J63" s="65"/>
      <c r="K63" s="65"/>
      <c r="L63" s="65"/>
      <c r="M63" s="65"/>
      <c r="N63" s="65"/>
      <c r="O63" s="66"/>
      <c r="P63" s="65"/>
      <c r="Q63" s="67"/>
      <c r="R63" s="68"/>
      <c r="S63" s="66"/>
      <c r="T63" s="66"/>
      <c r="U63" s="66"/>
      <c r="V63" s="101"/>
      <c r="W63" s="3"/>
      <c r="X63" s="1"/>
      <c r="Y63" s="1"/>
      <c r="Z63" s="1"/>
      <c r="AA63" s="2"/>
      <c r="AB63" s="2"/>
      <c r="AC63" s="2"/>
      <c r="AD63" s="2"/>
      <c r="AE63" s="2"/>
      <c r="AF63" s="2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</row>
    <row r="64" spans="2:49">
      <c r="B64" s="90"/>
      <c r="C64" s="41" t="s">
        <v>2</v>
      </c>
      <c r="D64" s="42"/>
      <c r="E64" s="43"/>
      <c r="F64" s="65"/>
      <c r="G64" s="65"/>
      <c r="H64" s="65"/>
      <c r="I64" s="65"/>
      <c r="J64" s="65"/>
      <c r="K64" s="65"/>
      <c r="L64" s="65"/>
      <c r="M64" s="65"/>
      <c r="N64" s="65"/>
      <c r="O64" s="66"/>
      <c r="P64" s="65"/>
      <c r="Q64" s="67"/>
      <c r="R64" s="68"/>
      <c r="S64" s="66"/>
      <c r="T64" s="66"/>
      <c r="U64" s="66"/>
      <c r="V64" s="101"/>
      <c r="W64" s="3"/>
      <c r="X64" s="1"/>
      <c r="Y64" s="1"/>
      <c r="Z64" s="1"/>
      <c r="AA64" s="2"/>
      <c r="AB64" s="2"/>
      <c r="AC64" s="2"/>
      <c r="AD64" s="2"/>
      <c r="AE64" s="2"/>
      <c r="AF64" s="2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</row>
    <row r="65" spans="2:49">
      <c r="B65" s="91" t="s">
        <v>41</v>
      </c>
      <c r="C65" s="38"/>
      <c r="D65" s="39"/>
      <c r="E65" s="40"/>
      <c r="F65" s="65"/>
      <c r="G65" s="65"/>
      <c r="H65" s="65"/>
      <c r="I65" s="65"/>
      <c r="J65" s="65"/>
      <c r="K65" s="65"/>
      <c r="L65" s="65"/>
      <c r="M65" s="65"/>
      <c r="N65" s="65"/>
      <c r="O65" s="66"/>
      <c r="P65" s="65"/>
      <c r="Q65" s="67"/>
      <c r="R65" s="68"/>
      <c r="S65" s="66">
        <v>0.15</v>
      </c>
      <c r="T65" s="66"/>
      <c r="U65" s="66"/>
      <c r="V65" s="101"/>
      <c r="W65" s="3"/>
      <c r="X65" s="1"/>
      <c r="Y65" s="1"/>
      <c r="Z65" s="1"/>
      <c r="AA65" s="2"/>
      <c r="AB65" s="2"/>
      <c r="AC65" s="2"/>
      <c r="AD65" s="2"/>
      <c r="AE65" s="2"/>
      <c r="AF65" s="2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</row>
    <row r="66" spans="2:49" ht="17.25" thickBot="1">
      <c r="B66" s="37" t="s">
        <v>47</v>
      </c>
      <c r="S66" s="50"/>
      <c r="T66" s="50"/>
      <c r="V66" s="102"/>
    </row>
    <row r="67" spans="2:49" ht="18.75" thickTop="1" thickBot="1">
      <c r="D67" s="107" t="s">
        <v>54</v>
      </c>
      <c r="E67" s="103"/>
      <c r="F67">
        <f>14*($F$27-4)</f>
        <v>126</v>
      </c>
      <c r="G67" s="57">
        <f>SUM(G12:G65)</f>
        <v>210</v>
      </c>
      <c r="H67" s="57">
        <f t="shared" ref="H67:U67" si="0">SUM(H12:H65)</f>
        <v>1</v>
      </c>
      <c r="I67" s="57">
        <f t="shared" si="0"/>
        <v>5</v>
      </c>
      <c r="J67" s="57">
        <f t="shared" si="0"/>
        <v>1</v>
      </c>
      <c r="K67" s="57">
        <f t="shared" si="0"/>
        <v>1</v>
      </c>
      <c r="L67" s="57">
        <f t="shared" si="0"/>
        <v>3</v>
      </c>
      <c r="M67" s="57">
        <f t="shared" si="0"/>
        <v>1</v>
      </c>
      <c r="N67" s="57">
        <f t="shared" si="0"/>
        <v>471</v>
      </c>
      <c r="O67" s="58">
        <f t="shared" si="0"/>
        <v>0.52</v>
      </c>
      <c r="P67" s="57">
        <f t="shared" si="0"/>
        <v>0</v>
      </c>
      <c r="Q67" s="58">
        <f t="shared" si="0"/>
        <v>3.1</v>
      </c>
      <c r="R67" s="58">
        <f t="shared" si="0"/>
        <v>0.79</v>
      </c>
      <c r="S67" s="58">
        <f t="shared" si="0"/>
        <v>0.35</v>
      </c>
      <c r="T67" s="58">
        <f t="shared" si="0"/>
        <v>0.1</v>
      </c>
      <c r="U67" s="58">
        <f t="shared" si="0"/>
        <v>0</v>
      </c>
      <c r="V67" s="92">
        <f t="shared" ref="V67" si="1">SUM(V12:V65)</f>
        <v>43</v>
      </c>
    </row>
    <row r="68" spans="2:49" ht="17.25" thickTop="1">
      <c r="F68">
        <f>14*($F$27-4)</f>
        <v>126</v>
      </c>
    </row>
    <row r="69" spans="2:49">
      <c r="B69" s="106" t="s">
        <v>42</v>
      </c>
      <c r="C69" s="106"/>
      <c r="D69" s="94">
        <f>($G$27+$F$67+($G$27*($H$77/200)))</f>
        <v>413.7</v>
      </c>
    </row>
    <row r="70" spans="2:49">
      <c r="B70" s="106" t="s">
        <v>43</v>
      </c>
      <c r="C70" s="106"/>
      <c r="D70" s="95">
        <f>$D$69+$N$67+G66</f>
        <v>884.7</v>
      </c>
      <c r="E70" s="53"/>
    </row>
    <row r="71" spans="2:49">
      <c r="B71" s="106" t="s">
        <v>44</v>
      </c>
      <c r="C71" s="106"/>
      <c r="D71" s="94">
        <f>((L77+(H77/5)+($M$77/3)+(O73/4)*2)+(H83*5))</f>
        <v>300.4666666666667</v>
      </c>
      <c r="V71" s="105"/>
      <c r="W71" s="105"/>
    </row>
    <row r="72" spans="2:49" ht="17.25" thickBot="1"/>
    <row r="73" spans="2:49" ht="18" thickTop="1" thickBot="1">
      <c r="B73" s="106" t="s">
        <v>45</v>
      </c>
      <c r="C73" s="106"/>
      <c r="D73" s="94">
        <f>($O$67+1)*($S$67+1)*$D$70</f>
        <v>1815.4044000000001</v>
      </c>
      <c r="H73" s="54" t="s">
        <v>8</v>
      </c>
      <c r="I73" s="54" t="s">
        <v>9</v>
      </c>
      <c r="J73" s="54" t="s">
        <v>10</v>
      </c>
      <c r="K73" s="54" t="s">
        <v>11</v>
      </c>
      <c r="L73" s="54" t="s">
        <v>12</v>
      </c>
      <c r="M73" s="54" t="s">
        <v>13</v>
      </c>
      <c r="N73" s="54" t="s">
        <v>49</v>
      </c>
      <c r="O73" s="55">
        <v>200</v>
      </c>
    </row>
    <row r="74" spans="2:49" ht="18" thickTop="1" thickBot="1">
      <c r="D74" s="51"/>
      <c r="H74" s="55">
        <v>55</v>
      </c>
      <c r="I74" s="55">
        <v>120</v>
      </c>
      <c r="J74" s="55">
        <v>100</v>
      </c>
      <c r="K74" s="55">
        <v>20</v>
      </c>
      <c r="L74" s="55">
        <v>120</v>
      </c>
      <c r="M74" s="55">
        <v>120</v>
      </c>
    </row>
    <row r="75" spans="2:49" ht="18" thickTop="1" thickBot="1">
      <c r="B75" s="114" t="s">
        <v>51</v>
      </c>
      <c r="C75" s="115"/>
      <c r="D75" s="116">
        <f>((I77*4.5)+300)*(O73/120)%</f>
        <v>16.55</v>
      </c>
      <c r="H75" s="55">
        <v>10</v>
      </c>
      <c r="I75" s="55">
        <v>10</v>
      </c>
      <c r="J75" s="55">
        <v>10</v>
      </c>
      <c r="K75" s="55">
        <v>10</v>
      </c>
      <c r="L75" s="55">
        <v>10</v>
      </c>
      <c r="M75" s="55">
        <v>10</v>
      </c>
      <c r="N75" s="96" t="s">
        <v>98</v>
      </c>
      <c r="O75">
        <f>V67</f>
        <v>43</v>
      </c>
    </row>
    <row r="76" spans="2:49" ht="18" thickTop="1" thickBot="1">
      <c r="B76" s="104" t="s">
        <v>50</v>
      </c>
      <c r="C76" s="104"/>
      <c r="D76" s="93">
        <f>((2300+(I77*3))*(O73/100))%</f>
        <v>55.24</v>
      </c>
      <c r="H76" s="55">
        <v>8</v>
      </c>
      <c r="I76" s="55">
        <v>19</v>
      </c>
      <c r="J76" s="55">
        <v>8</v>
      </c>
      <c r="K76" s="55">
        <v>9</v>
      </c>
      <c r="L76" s="55">
        <v>6</v>
      </c>
      <c r="M76" s="55">
        <v>9</v>
      </c>
    </row>
    <row r="77" spans="2:49" ht="18" thickTop="1" thickBot="1">
      <c r="B77" s="114" t="s">
        <v>79</v>
      </c>
      <c r="C77" s="115"/>
      <c r="D77" s="116" t="e">
        <f>((I79*4.5)+300)*(O75/120)%</f>
        <v>#VALUE!</v>
      </c>
      <c r="H77" s="56">
        <f>SUM(H67,H74:H76)</f>
        <v>74</v>
      </c>
      <c r="I77" s="56">
        <f t="shared" ref="I77:M77" si="2">SUM(I67,I74:I76)</f>
        <v>154</v>
      </c>
      <c r="J77" s="56">
        <f t="shared" si="2"/>
        <v>119</v>
      </c>
      <c r="K77" s="56">
        <f t="shared" si="2"/>
        <v>40</v>
      </c>
      <c r="L77" s="56">
        <f t="shared" si="2"/>
        <v>139</v>
      </c>
      <c r="M77" s="56">
        <f t="shared" si="2"/>
        <v>140</v>
      </c>
    </row>
    <row r="78" spans="2:49" ht="18" thickTop="1" thickBot="1">
      <c r="B78" s="111" t="s">
        <v>80</v>
      </c>
      <c r="C78" s="111"/>
      <c r="D78" s="120">
        <f>((3500+(L83*5))*(O73/100))%</f>
        <v>70</v>
      </c>
      <c r="E78" s="52"/>
    </row>
    <row r="79" spans="2:49" ht="18" thickTop="1" thickBot="1">
      <c r="B79" s="111" t="s">
        <v>53</v>
      </c>
      <c r="C79" s="112"/>
      <c r="D79" s="113">
        <f>($D$73+$D$71)*(($D$75+1)*(T67+1)*($Q$67+1)*((R67+1)))</f>
        <v>299775.33262333804</v>
      </c>
      <c r="E79" s="52"/>
      <c r="H79" s="54" t="s">
        <v>64</v>
      </c>
      <c r="I79" s="54" t="s">
        <v>65</v>
      </c>
      <c r="J79" s="54" t="s">
        <v>66</v>
      </c>
      <c r="K79" s="54" t="s">
        <v>67</v>
      </c>
      <c r="L79" s="54" t="s">
        <v>68</v>
      </c>
      <c r="M79" s="54" t="s">
        <v>69</v>
      </c>
    </row>
    <row r="80" spans="2:49" ht="18" thickTop="1" thickBot="1">
      <c r="B80" s="117" t="s">
        <v>52</v>
      </c>
      <c r="C80" s="118"/>
      <c r="D80" s="119">
        <f>($D$73+$D$71)*((D76+1)*(T67+1)*($Q$67+1)*((R67+1)*(H88+1)))</f>
        <v>960647.56163740903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</row>
    <row r="81" spans="2:15" ht="18" thickTop="1" thickBot="1"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</row>
    <row r="82" spans="2:15" ht="18" thickTop="1" thickBot="1">
      <c r="B82" s="111" t="s">
        <v>62</v>
      </c>
      <c r="C82" s="112"/>
      <c r="D82" s="113">
        <f>($D$73+$D$71)*(($D$75+1)*($T$67+1)*($Q$67+1)*(($R$67+1)))</f>
        <v>299775.33262333804</v>
      </c>
      <c r="H82" s="55"/>
      <c r="I82" s="55"/>
      <c r="J82" s="55"/>
      <c r="K82" s="55"/>
      <c r="L82" s="55"/>
      <c r="M82" s="55"/>
      <c r="O82" t="s">
        <v>70</v>
      </c>
    </row>
    <row r="83" spans="2:15" ht="18" thickTop="1" thickBot="1">
      <c r="B83" s="111" t="s">
        <v>63</v>
      </c>
      <c r="C83" s="112"/>
      <c r="D83" s="113">
        <f>($D$73+$D$71)*((D78+1)*($T$67+1)*(($R$67+1)*(U67/2+1)*(1.4+M88/10)*(H88+1)))*1.5</f>
        <v>621172.98442276008</v>
      </c>
      <c r="H83" s="56">
        <f>SUM(H80:H82)</f>
        <v>0</v>
      </c>
      <c r="I83" s="56">
        <f t="shared" ref="I83:M83" si="3">SUM(I80:I82)</f>
        <v>0</v>
      </c>
      <c r="J83" s="56">
        <f t="shared" si="3"/>
        <v>0</v>
      </c>
      <c r="K83" s="56">
        <f t="shared" si="3"/>
        <v>0</v>
      </c>
      <c r="L83" s="56">
        <f t="shared" si="3"/>
        <v>0</v>
      </c>
      <c r="M83" s="56">
        <f t="shared" si="3"/>
        <v>0</v>
      </c>
      <c r="O83" t="s">
        <v>71</v>
      </c>
    </row>
    <row r="84" spans="2:15" ht="18" thickTop="1" thickBot="1">
      <c r="O84" t="s">
        <v>72</v>
      </c>
    </row>
    <row r="85" spans="2:15" ht="18" thickTop="1" thickBot="1">
      <c r="H85" s="97" t="s">
        <v>78</v>
      </c>
      <c r="I85" s="97" t="s">
        <v>76</v>
      </c>
      <c r="J85" s="97"/>
      <c r="K85" s="97"/>
      <c r="L85" s="97"/>
      <c r="M85" s="97" t="s">
        <v>77</v>
      </c>
      <c r="O85" t="s">
        <v>73</v>
      </c>
    </row>
    <row r="86" spans="2:15" ht="18" thickTop="1" thickBot="1">
      <c r="H86" s="97">
        <f>(H83/3)+(L83/5)</f>
        <v>0</v>
      </c>
      <c r="I86" s="97">
        <f>(K83/3)+(L83/5)</f>
        <v>0</v>
      </c>
      <c r="J86" s="97"/>
      <c r="K86" s="97"/>
      <c r="L86" s="97"/>
      <c r="M86" s="97">
        <f>M83/3</f>
        <v>0</v>
      </c>
      <c r="O86" t="s">
        <v>74</v>
      </c>
    </row>
    <row r="87" spans="2:15" ht="18" thickTop="1" thickBot="1">
      <c r="H87" s="55">
        <v>0</v>
      </c>
      <c r="I87" s="55">
        <v>0</v>
      </c>
      <c r="J87" s="55"/>
      <c r="K87" s="55"/>
      <c r="L87" s="55"/>
      <c r="M87" s="55"/>
      <c r="O87" t="s">
        <v>75</v>
      </c>
    </row>
    <row r="88" spans="2:15" ht="18" thickTop="1" thickBot="1">
      <c r="H88" s="55">
        <f>SUM(H86:H87)%</f>
        <v>0</v>
      </c>
      <c r="I88" s="55">
        <f>SUM(I86:I87)%</f>
        <v>0</v>
      </c>
      <c r="J88" s="55">
        <f t="shared" ref="J88:M88" si="4">SUM(J86:J87)</f>
        <v>0</v>
      </c>
      <c r="K88" s="55">
        <f t="shared" si="4"/>
        <v>0</v>
      </c>
      <c r="L88" s="55">
        <f t="shared" si="4"/>
        <v>0</v>
      </c>
      <c r="M88" s="55">
        <f t="shared" si="4"/>
        <v>0</v>
      </c>
    </row>
    <row r="89" spans="2:15" ht="17.25" thickTop="1"/>
    <row r="96" spans="2:15" ht="17.25">
      <c r="H96" s="98"/>
    </row>
  </sheetData>
  <mergeCells count="16">
    <mergeCell ref="B69:C69"/>
    <mergeCell ref="B70:C70"/>
    <mergeCell ref="B76:C76"/>
    <mergeCell ref="D67:E67"/>
    <mergeCell ref="B6:O7"/>
    <mergeCell ref="B73:C73"/>
    <mergeCell ref="B11:C11"/>
    <mergeCell ref="B71:C71"/>
    <mergeCell ref="B75:C75"/>
    <mergeCell ref="B82:C82"/>
    <mergeCell ref="B83:C83"/>
    <mergeCell ref="B77:C77"/>
    <mergeCell ref="B78:C78"/>
    <mergeCell ref="V71:W71"/>
    <mergeCell ref="B79:C79"/>
    <mergeCell ref="B80:C80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cbm</dc:creator>
  <cp:lastModifiedBy>cbm</cp:lastModifiedBy>
  <dcterms:created xsi:type="dcterms:W3CDTF">2020-07-01T00:43:41Z</dcterms:created>
  <dcterms:modified xsi:type="dcterms:W3CDTF">2020-09-29T03:40:14Z</dcterms:modified>
</cp:coreProperties>
</file>