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손성윤\Downloads\"/>
    </mc:Choice>
  </mc:AlternateContent>
  <xr:revisionPtr revIDLastSave="0" documentId="13_ncr:1_{4814D792-3C3D-4BE0-B32B-F31F07293AFF}" xr6:coauthVersionLast="45" xr6:coauthVersionMax="45" xr10:uidLastSave="{00000000-0000-0000-0000-000000000000}"/>
  <bookViews>
    <workbookView xWindow="-120" yWindow="-120" windowWidth="29040" windowHeight="15840" xr2:uid="{DB780613-3886-1E46-B376-8AA2BF47E214}"/>
  </bookViews>
  <sheets>
    <sheet name="추석이벤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2" l="1"/>
  <c r="D5" i="2" l="1"/>
  <c r="C5" i="2"/>
  <c r="D24" i="2"/>
  <c r="O90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8" i="2" s="1"/>
  <c r="O137" i="2"/>
  <c r="O124" i="2"/>
  <c r="O113" i="2"/>
  <c r="O114" i="2"/>
  <c r="O115" i="2"/>
  <c r="O116" i="2"/>
  <c r="O117" i="2"/>
  <c r="O118" i="2"/>
  <c r="O119" i="2"/>
  <c r="O120" i="2"/>
  <c r="O112" i="2"/>
  <c r="O102" i="2"/>
  <c r="O103" i="2"/>
  <c r="O104" i="2"/>
  <c r="O105" i="2"/>
  <c r="O106" i="2"/>
  <c r="O107" i="2"/>
  <c r="O108" i="2"/>
  <c r="O101" i="2"/>
  <c r="O94" i="2"/>
  <c r="O95" i="2"/>
  <c r="O96" i="2"/>
  <c r="O97" i="2"/>
  <c r="O93" i="2"/>
  <c r="O79" i="2"/>
  <c r="O80" i="2"/>
  <c r="O81" i="2"/>
  <c r="O82" i="2"/>
  <c r="O83" i="2"/>
  <c r="O84" i="2"/>
  <c r="O85" i="2"/>
  <c r="O86" i="2"/>
  <c r="O87" i="2"/>
  <c r="O88" i="2"/>
  <c r="O89" i="2"/>
  <c r="O78" i="2"/>
  <c r="O73" i="2"/>
  <c r="O74" i="2"/>
  <c r="O72" i="2"/>
  <c r="O75" i="2" s="1"/>
  <c r="O62" i="2"/>
  <c r="O63" i="2"/>
  <c r="O64" i="2"/>
  <c r="O65" i="2"/>
  <c r="O66" i="2"/>
  <c r="O67" i="2"/>
  <c r="O68" i="2"/>
  <c r="O61" i="2"/>
  <c r="O52" i="2"/>
  <c r="O53" i="2"/>
  <c r="O54" i="2"/>
  <c r="O55" i="2"/>
  <c r="O56" i="2"/>
  <c r="O57" i="2"/>
  <c r="O51" i="2"/>
  <c r="O58" i="2" s="1"/>
  <c r="O38" i="2"/>
  <c r="O39" i="2"/>
  <c r="O40" i="2"/>
  <c r="O41" i="2"/>
  <c r="O42" i="2"/>
  <c r="O43" i="2"/>
  <c r="O44" i="2"/>
  <c r="O45" i="2"/>
  <c r="O46" i="2"/>
  <c r="O47" i="2"/>
  <c r="O37" i="2"/>
  <c r="O31" i="2"/>
  <c r="O32" i="2"/>
  <c r="O33" i="2"/>
  <c r="O30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5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O121" i="2" l="1"/>
  <c r="D26" i="2" s="1"/>
  <c r="O109" i="2"/>
  <c r="O98" i="2"/>
  <c r="O69" i="2"/>
  <c r="O48" i="2"/>
  <c r="O34" i="2"/>
  <c r="O27" i="2"/>
  <c r="D25" i="2" l="1"/>
  <c r="D23" i="2"/>
</calcChain>
</file>

<file path=xl/sharedStrings.xml><?xml version="1.0" encoding="utf-8"?>
<sst xmlns="http://schemas.openxmlformats.org/spreadsheetml/2006/main" count="351" uniqueCount="195">
  <si>
    <t>품목명</t>
  </si>
  <si>
    <t>구매 가능 수</t>
  </si>
  <si>
    <t>구매 필요 개수</t>
  </si>
  <si>
    <t>불가</t>
  </si>
  <si>
    <t>구매가능</t>
    <phoneticPr fontId="1" type="noConversion"/>
  </si>
  <si>
    <t>캐릭별 구매</t>
    <phoneticPr fontId="1" type="noConversion"/>
  </si>
  <si>
    <t>무제한</t>
    <phoneticPr fontId="1" type="noConversion"/>
  </si>
  <si>
    <t>수에큐</t>
    <phoneticPr fontId="1" type="noConversion"/>
  </si>
  <si>
    <t>월드 구매 공유</t>
    <phoneticPr fontId="1" type="noConversion"/>
  </si>
  <si>
    <t>돌릴 캐릭수</t>
    <phoneticPr fontId="1" type="noConversion"/>
  </si>
  <si>
    <t>일요일 2배 시</t>
    <phoneticPr fontId="1" type="noConversion"/>
  </si>
  <si>
    <t>일요일 2배 없을 시</t>
    <phoneticPr fontId="1" type="noConversion"/>
  </si>
  <si>
    <t>각 사탕 별 소개</t>
    <phoneticPr fontId="1" type="noConversion"/>
  </si>
  <si>
    <t>우리가 아는 기본적인 코인</t>
    <phoneticPr fontId="1" type="noConversion"/>
  </si>
  <si>
    <t>일일 최대 개수</t>
    <phoneticPr fontId="1" type="noConversion"/>
  </si>
  <si>
    <t>불가</t>
    <phoneticPr fontId="1" type="noConversion"/>
  </si>
  <si>
    <t>획득가능
네오스톤 개수</t>
    <phoneticPr fontId="1" type="noConversion"/>
  </si>
  <si>
    <t>네오스톤</t>
    <phoneticPr fontId="1" type="noConversion"/>
  </si>
  <si>
    <t>네오크리스탈</t>
    <phoneticPr fontId="1" type="noConversion"/>
  </si>
  <si>
    <t xml:space="preserve">펀치킹으로 모을 수 있는 태성비용 포인트 </t>
    <phoneticPr fontId="1" type="noConversion"/>
  </si>
  <si>
    <t>미니게임+네오스톤으로 모을 수 있는 코인</t>
    <phoneticPr fontId="1" type="noConversion"/>
  </si>
  <si>
    <t>네오젬</t>
    <phoneticPr fontId="1" type="noConversion"/>
  </si>
  <si>
    <t>네오코어</t>
    <phoneticPr fontId="1" type="noConversion"/>
  </si>
  <si>
    <t>주간보스를 잡아서 얻을수 있는 코인</t>
    <phoneticPr fontId="1" type="noConversion"/>
  </si>
  <si>
    <t>주간 최대 개수</t>
    <phoneticPr fontId="1" type="noConversion"/>
  </si>
  <si>
    <t>보스별 네오 코어 지급량</t>
    <phoneticPr fontId="1" type="noConversion"/>
  </si>
  <si>
    <t>5개</t>
    <phoneticPr fontId="1" type="noConversion"/>
  </si>
  <si>
    <t>10개</t>
    <phoneticPr fontId="1" type="noConversion"/>
  </si>
  <si>
    <t>20개</t>
    <phoneticPr fontId="1" type="noConversion"/>
  </si>
  <si>
    <t>30개</t>
    <phoneticPr fontId="1" type="noConversion"/>
  </si>
  <si>
    <t>40개</t>
    <phoneticPr fontId="1" type="noConversion"/>
  </si>
  <si>
    <t>60개</t>
    <phoneticPr fontId="1" type="noConversion"/>
  </si>
  <si>
    <t>70개</t>
    <phoneticPr fontId="1" type="noConversion"/>
  </si>
  <si>
    <t>하드 힐라</t>
    <phoneticPr fontId="1" type="noConversion"/>
  </si>
  <si>
    <t>카오스 핑크빈</t>
    <phoneticPr fontId="1" type="noConversion"/>
  </si>
  <si>
    <t>이지 시그너스</t>
    <phoneticPr fontId="1" type="noConversion"/>
  </si>
  <si>
    <t>노말 시그너스</t>
    <phoneticPr fontId="1" type="noConversion"/>
  </si>
  <si>
    <t>카오스 자쿰</t>
    <phoneticPr fontId="1" type="noConversion"/>
  </si>
  <si>
    <t>카오스 삐에르</t>
    <phoneticPr fontId="1" type="noConversion"/>
  </si>
  <si>
    <t>카오스 반반</t>
    <phoneticPr fontId="1" type="noConversion"/>
  </si>
  <si>
    <t>카오스 블러드퀸</t>
    <phoneticPr fontId="1" type="noConversion"/>
  </si>
  <si>
    <t>하드 매그너스</t>
    <phoneticPr fontId="1" type="noConversion"/>
  </si>
  <si>
    <t>카오스 벨룸</t>
    <phoneticPr fontId="1" type="noConversion"/>
  </si>
  <si>
    <t>카오스 파풀라투스</t>
    <phoneticPr fontId="1" type="noConversion"/>
  </si>
  <si>
    <t>노말 스우</t>
    <phoneticPr fontId="1" type="noConversion"/>
  </si>
  <si>
    <t>이지 루시드</t>
    <phoneticPr fontId="1" type="noConversion"/>
  </si>
  <si>
    <t>노말 루시드</t>
    <phoneticPr fontId="1" type="noConversion"/>
  </si>
  <si>
    <t>노말 윌</t>
    <phoneticPr fontId="1" type="noConversion"/>
  </si>
  <si>
    <t>노말 더스크</t>
    <phoneticPr fontId="1" type="noConversion"/>
  </si>
  <si>
    <t>노말 듄켈</t>
    <phoneticPr fontId="1" type="noConversion"/>
  </si>
  <si>
    <t>하드 데미안</t>
    <phoneticPr fontId="1" type="noConversion"/>
  </si>
  <si>
    <t>하드 스우</t>
    <phoneticPr fontId="1" type="noConversion"/>
  </si>
  <si>
    <t>하드 루시드</t>
    <phoneticPr fontId="1" type="noConversion"/>
  </si>
  <si>
    <t>하드 윌</t>
    <phoneticPr fontId="1" type="noConversion"/>
  </si>
  <si>
    <t>카오스 더스크</t>
    <phoneticPr fontId="1" type="noConversion"/>
  </si>
  <si>
    <t>하드 듄켈</t>
    <phoneticPr fontId="1" type="noConversion"/>
  </si>
  <si>
    <t>진 힐라</t>
    <phoneticPr fontId="1" type="noConversion"/>
  </si>
  <si>
    <t>해당 보스당
한번씩만 
코어획득가능
(주에 한캐릭 
씩만 인정)</t>
    <phoneticPr fontId="1" type="noConversion"/>
  </si>
  <si>
    <t>경험치 쿠폰 2배 15분</t>
    <phoneticPr fontId="1" type="noConversion"/>
  </si>
  <si>
    <t>1일 2개</t>
    <phoneticPr fontId="1" type="noConversion"/>
  </si>
  <si>
    <t>파엘 100개 교환권</t>
    <phoneticPr fontId="1" type="noConversion"/>
  </si>
  <si>
    <t>무제한</t>
    <phoneticPr fontId="1" type="noConversion"/>
  </si>
  <si>
    <t>텔포 1일 교환권</t>
    <phoneticPr fontId="1" type="noConversion"/>
  </si>
  <si>
    <t>펜던트 슬롯 7일 이용권</t>
    <phoneticPr fontId="1" type="noConversion"/>
  </si>
  <si>
    <t>성향 성장의 비약</t>
    <phoneticPr fontId="1" type="noConversion"/>
  </si>
  <si>
    <t>선택 슬롯 8칸 확장권</t>
    <phoneticPr fontId="1" type="noConversion"/>
  </si>
  <si>
    <t>캐릭터 슬롯 쿠폰</t>
    <phoneticPr fontId="1" type="noConversion"/>
  </si>
  <si>
    <t>AP 초기화  주문서</t>
    <phoneticPr fontId="1" type="noConversion"/>
  </si>
  <si>
    <t>마스터리북 20</t>
    <phoneticPr fontId="1" type="noConversion"/>
  </si>
  <si>
    <t>마스터리북 30</t>
    <phoneticPr fontId="1" type="noConversion"/>
  </si>
  <si>
    <t>자유전직코인</t>
    <phoneticPr fontId="1" type="noConversion"/>
  </si>
  <si>
    <t>몬스터 라이프 젬 7개 교환권</t>
    <phoneticPr fontId="1" type="noConversion"/>
  </si>
  <si>
    <t>무한의 피로회복제</t>
    <phoneticPr fontId="1" type="noConversion"/>
  </si>
  <si>
    <t>의문의 모몽</t>
    <phoneticPr fontId="1" type="noConversion"/>
  </si>
  <si>
    <t>여로 심볼</t>
    <phoneticPr fontId="1" type="noConversion"/>
  </si>
  <si>
    <t>츄츄 심볼</t>
    <phoneticPr fontId="1" type="noConversion"/>
  </si>
  <si>
    <t>레헬른 심볼</t>
    <phoneticPr fontId="1" type="noConversion"/>
  </si>
  <si>
    <t>아르카나 심볼</t>
    <phoneticPr fontId="1" type="noConversion"/>
  </si>
  <si>
    <t>모라스 심볼</t>
    <phoneticPr fontId="1" type="noConversion"/>
  </si>
  <si>
    <t>에스페라 심볼</t>
    <phoneticPr fontId="1" type="noConversion"/>
  </si>
  <si>
    <t>코어젬스톤</t>
    <phoneticPr fontId="1" type="noConversion"/>
  </si>
  <si>
    <t>스페셜 명예의 훈장</t>
    <phoneticPr fontId="1" type="noConversion"/>
  </si>
  <si>
    <t>1일 1개</t>
    <phoneticPr fontId="1" type="noConversion"/>
  </si>
  <si>
    <t>3/ 주마다 재입고</t>
    <phoneticPr fontId="1" type="noConversion"/>
  </si>
  <si>
    <t>1/ 주마다 재입고</t>
    <phoneticPr fontId="1" type="noConversion"/>
  </si>
  <si>
    <t>가능</t>
    <phoneticPr fontId="1" type="noConversion"/>
  </si>
  <si>
    <t>창고 이동 가능 여부</t>
    <phoneticPr fontId="1" type="noConversion"/>
  </si>
  <si>
    <t>네오스톤 개수</t>
    <phoneticPr fontId="1" type="noConversion"/>
  </si>
  <si>
    <t>필요 네오스톤 개수 (총합)</t>
    <phoneticPr fontId="1" type="noConversion"/>
  </si>
  <si>
    <t>성장 네오 스톤샵 1단계</t>
    <phoneticPr fontId="1" type="noConversion"/>
  </si>
  <si>
    <t>메이플스토리 2020년 네오 코인샵</t>
    <phoneticPr fontId="1" type="noConversion"/>
  </si>
  <si>
    <t>성장 네오 스톤샵 2단계(네오스톤 1만 개 누적 후 이용 가능)</t>
    <phoneticPr fontId="1" type="noConversion"/>
  </si>
  <si>
    <t>익스트림 성장의 비약</t>
    <phoneticPr fontId="1" type="noConversion"/>
  </si>
  <si>
    <t>의문의 심볼 상자</t>
    <phoneticPr fontId="1" type="noConversion"/>
  </si>
  <si>
    <t>의문의 스페셜 명예의 훈장 상자</t>
    <phoneticPr fontId="1" type="noConversion"/>
  </si>
  <si>
    <t>의문의 코젬 상자</t>
    <phoneticPr fontId="1" type="noConversion"/>
  </si>
  <si>
    <t>성장 네오 스톤샵 3단계(네오스톤 2만 개 누적 후 이용 가능)</t>
    <phoneticPr fontId="1" type="noConversion"/>
  </si>
  <si>
    <t>경코젬</t>
    <phoneticPr fontId="1" type="noConversion"/>
  </si>
  <si>
    <t>카오스 서큘레이터</t>
    <phoneticPr fontId="1" type="noConversion"/>
  </si>
  <si>
    <t>레전드리 서큘레이터</t>
    <phoneticPr fontId="1" type="noConversion"/>
  </si>
  <si>
    <t>여로 심볼 10개</t>
    <phoneticPr fontId="1" type="noConversion"/>
  </si>
  <si>
    <t>츄츄 심볼 10개</t>
    <phoneticPr fontId="1" type="noConversion"/>
  </si>
  <si>
    <t>레헬른 심볼 10개</t>
    <phoneticPr fontId="1" type="noConversion"/>
  </si>
  <si>
    <t>아르카나 심볼 10개</t>
    <phoneticPr fontId="1" type="noConversion"/>
  </si>
  <si>
    <t>모라스 심볼 10개</t>
    <phoneticPr fontId="1" type="noConversion"/>
  </si>
  <si>
    <t>에스페라 심볼 10개</t>
    <phoneticPr fontId="1" type="noConversion"/>
  </si>
  <si>
    <t>스페셜 명예의 훈장 10개</t>
    <phoneticPr fontId="1" type="noConversion"/>
  </si>
  <si>
    <t>강화 네오 스톤샵</t>
    <phoneticPr fontId="1" type="noConversion"/>
  </si>
  <si>
    <t>이벤트링 명큐</t>
    <phoneticPr fontId="1" type="noConversion"/>
  </si>
  <si>
    <t>에잠 100%</t>
    <phoneticPr fontId="1" type="noConversion"/>
  </si>
  <si>
    <t>에디잠재 100%</t>
    <phoneticPr fontId="1" type="noConversion"/>
  </si>
  <si>
    <t>황망 100%</t>
    <phoneticPr fontId="1" type="noConversion"/>
  </si>
  <si>
    <t>이노 60%</t>
    <phoneticPr fontId="1" type="noConversion"/>
  </si>
  <si>
    <t>스페셜 에디셔널 각인의 인장</t>
    <phoneticPr fontId="1" type="noConversion"/>
  </si>
  <si>
    <t>금빛 각인의 인장</t>
    <phoneticPr fontId="1" type="noConversion"/>
  </si>
  <si>
    <t>가능</t>
    <phoneticPr fontId="1" type="noConversion"/>
  </si>
  <si>
    <t>강화 네오 스톤샵 2단계(네오 스톤 1만개 누적 후 이용 가능)</t>
    <phoneticPr fontId="1" type="noConversion"/>
  </si>
  <si>
    <t>펫공 100%</t>
    <phoneticPr fontId="1" type="noConversion"/>
  </si>
  <si>
    <t>펫마 100%</t>
    <phoneticPr fontId="1" type="noConversion"/>
  </si>
  <si>
    <t>카르마 영환불</t>
    <phoneticPr fontId="1" type="noConversion"/>
  </si>
  <si>
    <t>카르마 강환불</t>
    <phoneticPr fontId="1" type="noConversion"/>
  </si>
  <si>
    <t>순백 100%</t>
    <phoneticPr fontId="1" type="noConversion"/>
  </si>
  <si>
    <t>카르마 장큐</t>
    <phoneticPr fontId="1" type="noConversion"/>
  </si>
  <si>
    <t>카르마 명큐</t>
    <phoneticPr fontId="1" type="noConversion"/>
  </si>
  <si>
    <t>강화 네오 스톤샵 3단계(네오 스톤 2만개 누적 후 이용 가능)</t>
    <phoneticPr fontId="1" type="noConversion"/>
  </si>
  <si>
    <t>카르마 유잠 100%</t>
    <phoneticPr fontId="1" type="noConversion"/>
  </si>
  <si>
    <t>카르마 스타포스 17성 강화권</t>
    <phoneticPr fontId="1" type="noConversion"/>
  </si>
  <si>
    <t>이벤트링 3종 선택권</t>
    <phoneticPr fontId="1" type="noConversion"/>
  </si>
  <si>
    <t>네오젬샵</t>
    <phoneticPr fontId="1" type="noConversion"/>
  </si>
  <si>
    <t>오로라 데미지 스킨 유닛</t>
    <phoneticPr fontId="1" type="noConversion"/>
  </si>
  <si>
    <t>네오 캐슬의상세트</t>
    <phoneticPr fontId="1" type="noConversion"/>
  </si>
  <si>
    <t>르네로이드 교환권</t>
    <phoneticPr fontId="1" type="noConversion"/>
  </si>
  <si>
    <t>리오로이드 교환권</t>
    <phoneticPr fontId="1" type="noConversion"/>
  </si>
  <si>
    <t>네오 캐슬의자</t>
    <phoneticPr fontId="1" type="noConversion"/>
  </si>
  <si>
    <t>바다조각 의자</t>
    <phoneticPr fontId="1" type="noConversion"/>
  </si>
  <si>
    <t>오로라 보석라이딩 교환권</t>
    <phoneticPr fontId="1" type="noConversion"/>
  </si>
  <si>
    <t>통통 눈사람 라이딩 교환권</t>
    <phoneticPr fontId="1" type="noConversion"/>
  </si>
  <si>
    <t>랜덤 뎀스 상자</t>
    <phoneticPr fontId="1" type="noConversion"/>
  </si>
  <si>
    <t>선택형 직업 데미지 스킨 상자</t>
    <phoneticPr fontId="1" type="noConversion"/>
  </si>
  <si>
    <t>뎀스 1칸 확장권</t>
    <phoneticPr fontId="1" type="noConversion"/>
  </si>
  <si>
    <t>의자 40칸 가방</t>
    <phoneticPr fontId="1" type="noConversion"/>
  </si>
  <si>
    <t>네오젬 개수</t>
    <phoneticPr fontId="1" type="noConversion"/>
  </si>
  <si>
    <t>네오코어샵</t>
    <phoneticPr fontId="1" type="noConversion"/>
  </si>
  <si>
    <t>네오코어 개수</t>
    <phoneticPr fontId="1" type="noConversion"/>
  </si>
  <si>
    <t>필요 네오젬 개수 (총합)</t>
    <phoneticPr fontId="1" type="noConversion"/>
  </si>
  <si>
    <t>필요 네오코어 개수 (총합)</t>
    <phoneticPr fontId="1" type="noConversion"/>
  </si>
  <si>
    <t>에디셔널 큐브 교환권</t>
    <phoneticPr fontId="1" type="noConversion"/>
  </si>
  <si>
    <t>카르마 놀긍혼 60%</t>
    <phoneticPr fontId="1" type="noConversion"/>
  </si>
  <si>
    <t>카르마 검환불</t>
    <phoneticPr fontId="1" type="noConversion"/>
  </si>
  <si>
    <t>네오코어샵 2단계(네오코어 2천개 누적 후 이용 가능)</t>
    <phoneticPr fontId="1" type="noConversion"/>
  </si>
  <si>
    <t>에디셔널 큐브 5개 패키지</t>
    <phoneticPr fontId="1" type="noConversion"/>
  </si>
  <si>
    <t>카르마 강환불 5개</t>
    <phoneticPr fontId="1" type="noConversion"/>
  </si>
  <si>
    <t>카르마 영환불 5개</t>
    <phoneticPr fontId="1" type="noConversion"/>
  </si>
  <si>
    <t>카르마 검환불 5개</t>
    <phoneticPr fontId="1" type="noConversion"/>
  </si>
  <si>
    <t>카르마 프펫공 100%</t>
    <phoneticPr fontId="1" type="noConversion"/>
  </si>
  <si>
    <t>카르마 프펫마 100%</t>
    <phoneticPr fontId="1" type="noConversion"/>
  </si>
  <si>
    <t>카르마 프악공 100%</t>
    <phoneticPr fontId="1" type="noConversion"/>
  </si>
  <si>
    <t>카르마 프악마 100%</t>
    <phoneticPr fontId="1" type="noConversion"/>
  </si>
  <si>
    <t>메소샵 1단계(네오스톤 1만개 누적 후 이용가능)</t>
    <phoneticPr fontId="1" type="noConversion"/>
  </si>
  <si>
    <t>금액</t>
    <phoneticPr fontId="1" type="noConversion"/>
  </si>
  <si>
    <t>필요 메소 (총합)</t>
    <phoneticPr fontId="1" type="noConversion"/>
  </si>
  <si>
    <t>구슬 피부 스킨케어 쿠폰 선택권</t>
    <phoneticPr fontId="1" type="noConversion"/>
  </si>
  <si>
    <t>이벤트 안드로이드 선택권</t>
    <phoneticPr fontId="1" type="noConversion"/>
  </si>
  <si>
    <t>콩닭콩닭 세트 상자</t>
    <phoneticPr fontId="1" type="noConversion"/>
  </si>
  <si>
    <t>하늘색 곰돌 세트 상자</t>
    <phoneticPr fontId="1" type="noConversion"/>
  </si>
  <si>
    <t>스페셜 가드너 세트 상자</t>
    <phoneticPr fontId="1" type="noConversion"/>
  </si>
  <si>
    <t>신선 놀음 세트 상자</t>
    <phoneticPr fontId="1" type="noConversion"/>
  </si>
  <si>
    <t>붕어빵 라이딩 교환권</t>
    <phoneticPr fontId="1" type="noConversion"/>
  </si>
  <si>
    <t>메소샵 2단계(네오스톤 2만개 누적 후 이용가능)</t>
    <phoneticPr fontId="1" type="noConversion"/>
  </si>
  <si>
    <t>카르마 17성 강화권</t>
    <phoneticPr fontId="1" type="noConversion"/>
  </si>
  <si>
    <t>페어리 하트</t>
    <phoneticPr fontId="1" type="noConversion"/>
  </si>
  <si>
    <t>안드로이드 이어센서 클립</t>
    <phoneticPr fontId="1" type="noConversion"/>
  </si>
  <si>
    <t>홍조 꽃잎 안드로이드 스킨</t>
    <phoneticPr fontId="1" type="noConversion"/>
  </si>
  <si>
    <t>뽀송 꽃잎 안드로이드 스킨</t>
    <phoneticPr fontId="1" type="noConversion"/>
  </si>
  <si>
    <t>세인트 루미너스 세트 교환권</t>
    <phoneticPr fontId="1" type="noConversion"/>
  </si>
  <si>
    <t>무르무르 페더 교환권</t>
    <phoneticPr fontId="1" type="noConversion"/>
  </si>
  <si>
    <t>스피릿 나인테일 교환권</t>
    <phoneticPr fontId="1" type="noConversion"/>
  </si>
  <si>
    <t>새내기의 스쿨룩 머리띠 교환권</t>
    <phoneticPr fontId="1" type="noConversion"/>
  </si>
  <si>
    <t>총계</t>
    <phoneticPr fontId="1" type="noConversion"/>
  </si>
  <si>
    <t>필요 네오스톤 개수</t>
    <phoneticPr fontId="1" type="noConversion"/>
  </si>
  <si>
    <t>필요 네오젬 개수</t>
    <phoneticPr fontId="1" type="noConversion"/>
  </si>
  <si>
    <t>필요 네오코어 개수</t>
    <phoneticPr fontId="1" type="noConversion"/>
  </si>
  <si>
    <t>네코코어 획득 개수 계산</t>
    <phoneticPr fontId="1" type="noConversion"/>
  </si>
  <si>
    <t>네오코어 획득 계산(잡을 수 있는 보스에 o)</t>
    <phoneticPr fontId="1" type="noConversion"/>
  </si>
  <si>
    <t>보스 이름</t>
    <phoneticPr fontId="1" type="noConversion"/>
  </si>
  <si>
    <t>네오코어 지급량</t>
    <phoneticPr fontId="1" type="noConversion"/>
  </si>
  <si>
    <t>가능 여부</t>
    <phoneticPr fontId="1" type="noConversion"/>
  </si>
  <si>
    <t>이벤트 기간동안 획득 네오코어 수</t>
    <phoneticPr fontId="1" type="noConversion"/>
  </si>
  <si>
    <t>노말 데미안</t>
    <phoneticPr fontId="1" type="noConversion"/>
  </si>
  <si>
    <t>2020/12/17 ~ 2021/02/28( 획득은 02/24까지)</t>
    <phoneticPr fontId="1" type="noConversion"/>
  </si>
  <si>
    <t>필요 메소</t>
    <phoneticPr fontId="1" type="noConversion"/>
  </si>
  <si>
    <t xml:space="preserve"> 계산 = 캐릭터 수*(일일 최대 개수(300)*이벤트 진행일(70)+
일요일 2배시(10*300))+주간 퀘스트(800*10)+
크리스 마스 이벤트(300)</t>
    <phoneticPr fontId="1" type="noConversion"/>
  </si>
  <si>
    <t>* 1 네오젬 = 5 네오스톤</t>
    <phoneticPr fontId="1" type="noConversion"/>
  </si>
  <si>
    <t>코어젬스톤 10개</t>
    <phoneticPr fontId="1" type="noConversion"/>
  </si>
  <si>
    <t>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</si>
</sst>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General&quot;개&quot;"/>
    <numFmt numFmtId="177" formatCode="General&quot;메소&quot;"/>
  </numFmts>
  <fonts count="6" x14ac:knownFonts="1">
    <font>
      <sz val="12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2"/>
      <color theme="1"/>
      <name val="메이플스토리"/>
      <family val="3"/>
      <charset val="129"/>
    </font>
    <font>
      <sz val="12"/>
      <color theme="0"/>
      <name val="메이플스토리"/>
      <family val="3"/>
      <charset val="129"/>
    </font>
    <font>
      <sz val="12"/>
      <color theme="1"/>
      <name val="맑은 고딕"/>
      <family val="2"/>
      <scheme val="minor"/>
    </font>
    <font>
      <sz val="12"/>
      <name val="메이플스토리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medium">
        <color indexed="64"/>
      </right>
      <top style="thin">
        <color theme="2" tint="-0.249977111117893"/>
      </top>
      <bottom/>
      <diagonal/>
    </border>
    <border>
      <left style="medium">
        <color indexed="64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2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vertical="center"/>
    </xf>
    <xf numFmtId="0" fontId="2" fillId="7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7" borderId="1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>
      <alignment horizontal="center" vertical="center"/>
    </xf>
    <xf numFmtId="0" fontId="2" fillId="4" borderId="13" xfId="0" applyNumberFormat="1" applyFont="1" applyFill="1" applyBorder="1" applyAlignment="1">
      <alignment horizontal="center" vertical="center"/>
    </xf>
    <xf numFmtId="0" fontId="2" fillId="4" borderId="14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0" fontId="2" fillId="4" borderId="15" xfId="0" applyNumberFormat="1" applyFont="1" applyFill="1" applyBorder="1" applyAlignment="1">
      <alignment horizontal="center" vertical="center"/>
    </xf>
    <xf numFmtId="0" fontId="2" fillId="4" borderId="16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176" fontId="2" fillId="2" borderId="24" xfId="0" applyNumberFormat="1" applyFont="1" applyFill="1" applyBorder="1" applyAlignment="1">
      <alignment vertical="center"/>
    </xf>
    <xf numFmtId="176" fontId="2" fillId="2" borderId="28" xfId="0" applyNumberFormat="1" applyFont="1" applyFill="1" applyBorder="1" applyAlignment="1">
      <alignment vertical="center"/>
    </xf>
    <xf numFmtId="0" fontId="2" fillId="6" borderId="34" xfId="0" applyNumberFormat="1" applyFont="1" applyFill="1" applyBorder="1" applyAlignment="1">
      <alignment horizontal="center" vertical="center"/>
    </xf>
    <xf numFmtId="0" fontId="2" fillId="2" borderId="28" xfId="0" applyNumberFormat="1" applyFont="1" applyFill="1" applyBorder="1" applyAlignment="1">
      <alignment horizontal="center" vertical="center"/>
    </xf>
    <xf numFmtId="0" fontId="2" fillId="6" borderId="35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41" fontId="2" fillId="2" borderId="4" xfId="1" applyFont="1" applyFill="1" applyBorder="1" applyAlignment="1">
      <alignment horizontal="center" vertical="center"/>
    </xf>
    <xf numFmtId="41" fontId="2" fillId="2" borderId="14" xfId="1" applyFont="1" applyFill="1" applyBorder="1" applyAlignment="1">
      <alignment horizontal="center" vertical="center"/>
    </xf>
    <xf numFmtId="41" fontId="2" fillId="2" borderId="14" xfId="0" applyNumberFormat="1" applyFont="1" applyFill="1" applyBorder="1" applyAlignment="1">
      <alignment horizontal="center" vertical="center"/>
    </xf>
    <xf numFmtId="41" fontId="2" fillId="2" borderId="21" xfId="0" applyNumberFormat="1" applyFont="1" applyFill="1" applyBorder="1" applyAlignment="1">
      <alignment horizontal="center" vertical="center"/>
    </xf>
    <xf numFmtId="177" fontId="2" fillId="2" borderId="31" xfId="0" applyNumberFormat="1" applyFont="1" applyFill="1" applyBorder="1" applyAlignment="1">
      <alignment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4" borderId="13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0" fontId="2" fillId="4" borderId="14" xfId="0" applyNumberFormat="1" applyFont="1" applyFill="1" applyBorder="1" applyAlignment="1">
      <alignment horizontal="center" vertical="center"/>
    </xf>
    <xf numFmtId="0" fontId="2" fillId="5" borderId="13" xfId="0" applyNumberFormat="1" applyFont="1" applyFill="1" applyBorder="1" applyAlignment="1">
      <alignment horizontal="center" vertical="center"/>
    </xf>
    <xf numFmtId="0" fontId="2" fillId="5" borderId="4" xfId="0" applyNumberFormat="1" applyFont="1" applyFill="1" applyBorder="1" applyAlignment="1">
      <alignment horizontal="center" vertical="center"/>
    </xf>
    <xf numFmtId="0" fontId="2" fillId="5" borderId="14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8" borderId="25" xfId="0" applyNumberFormat="1" applyFont="1" applyFill="1" applyBorder="1" applyAlignment="1">
      <alignment horizontal="center" vertical="center" wrapText="1"/>
    </xf>
    <xf numFmtId="0" fontId="2" fillId="8" borderId="33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7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5" borderId="17" xfId="0" applyNumberFormat="1" applyFont="1" applyFill="1" applyBorder="1" applyAlignment="1">
      <alignment horizontal="center" vertical="center"/>
    </xf>
    <xf numFmtId="0" fontId="2" fillId="5" borderId="8" xfId="0" applyNumberFormat="1" applyFont="1" applyFill="1" applyBorder="1" applyAlignment="1">
      <alignment horizontal="center" vertical="center"/>
    </xf>
    <xf numFmtId="0" fontId="2" fillId="5" borderId="18" xfId="0" applyNumberFormat="1" applyFont="1" applyFill="1" applyBorder="1" applyAlignment="1">
      <alignment horizontal="center" vertical="center"/>
    </xf>
    <xf numFmtId="0" fontId="2" fillId="7" borderId="25" xfId="0" applyNumberFormat="1" applyFont="1" applyFill="1" applyBorder="1" applyAlignment="1">
      <alignment horizontal="center" vertical="center"/>
    </xf>
    <xf numFmtId="0" fontId="2" fillId="7" borderId="32" xfId="0" applyNumberFormat="1" applyFont="1" applyFill="1" applyBorder="1" applyAlignment="1">
      <alignment horizontal="center" vertical="center"/>
    </xf>
    <xf numFmtId="0" fontId="2" fillId="7" borderId="33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2" fillId="8" borderId="26" xfId="0" applyNumberFormat="1" applyFont="1" applyFill="1" applyBorder="1" applyAlignment="1">
      <alignment horizontal="center" vertical="center" wrapText="1"/>
    </xf>
    <xf numFmtId="0" fontId="2" fillId="8" borderId="27" xfId="0" applyNumberFormat="1" applyFont="1" applyFill="1" applyBorder="1" applyAlignment="1">
      <alignment horizontal="center" vertical="center" wrapText="1"/>
    </xf>
    <xf numFmtId="0" fontId="2" fillId="8" borderId="3" xfId="0" applyNumberFormat="1" applyFont="1" applyFill="1" applyBorder="1" applyAlignment="1">
      <alignment horizontal="center" vertical="center" wrapText="1"/>
    </xf>
    <xf numFmtId="0" fontId="2" fillId="7" borderId="22" xfId="0" applyNumberFormat="1" applyFont="1" applyFill="1" applyBorder="1" applyAlignment="1">
      <alignment horizontal="center" vertical="center"/>
    </xf>
    <xf numFmtId="0" fontId="2" fillId="7" borderId="23" xfId="0" applyNumberFormat="1" applyFont="1" applyFill="1" applyBorder="1" applyAlignment="1">
      <alignment horizontal="center" vertical="center"/>
    </xf>
    <xf numFmtId="0" fontId="2" fillId="7" borderId="24" xfId="0" applyNumberFormat="1" applyFont="1" applyFill="1" applyBorder="1" applyAlignment="1">
      <alignment horizontal="center" vertical="center"/>
    </xf>
    <xf numFmtId="0" fontId="2" fillId="8" borderId="29" xfId="0" applyNumberFormat="1" applyFont="1" applyFill="1" applyBorder="1" applyAlignment="1">
      <alignment horizontal="center" vertical="center" wrapText="1"/>
    </xf>
    <xf numFmtId="0" fontId="2" fillId="8" borderId="30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38" xfId="0" applyNumberFormat="1" applyFont="1" applyFill="1" applyBorder="1" applyAlignment="1">
      <alignment horizontal="center" vertical="center"/>
    </xf>
    <xf numFmtId="41" fontId="2" fillId="2" borderId="5" xfId="1" applyFont="1" applyFill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F428-C584-B147-8C35-D845EB15D273}">
  <dimension ref="B1:P138"/>
  <sheetViews>
    <sheetView tabSelected="1" zoomScale="85" zoomScaleNormal="85" workbookViewId="0">
      <selection activeCell="J135" sqref="J135"/>
    </sheetView>
  </sheetViews>
  <sheetFormatPr defaultColWidth="10.77734375" defaultRowHeight="15.75" x14ac:dyDescent="0.3"/>
  <cols>
    <col min="1" max="1" width="4.33203125" style="1" customWidth="1"/>
    <col min="2" max="2" width="14" style="1" bestFit="1" customWidth="1"/>
    <col min="3" max="3" width="17.21875" style="1" customWidth="1"/>
    <col min="4" max="4" width="17.6640625" style="1" bestFit="1" customWidth="1"/>
    <col min="5" max="5" width="13.88671875" style="1" bestFit="1" customWidth="1"/>
    <col min="6" max="6" width="12.109375" style="1" customWidth="1"/>
    <col min="7" max="8" width="10.77734375" style="1" customWidth="1"/>
    <col min="9" max="9" width="26.77734375" style="1" customWidth="1"/>
    <col min="10" max="10" width="17.44140625" style="1" bestFit="1" customWidth="1"/>
    <col min="11" max="11" width="14.77734375" style="1" customWidth="1"/>
    <col min="12" max="12" width="16.109375" style="1" customWidth="1"/>
    <col min="13" max="13" width="16" style="1" customWidth="1"/>
    <col min="14" max="14" width="17.33203125" style="1" customWidth="1"/>
    <col min="15" max="15" width="21.44140625" style="1" customWidth="1"/>
    <col min="16" max="16" width="21.33203125" style="1" customWidth="1"/>
    <col min="17" max="16384" width="10.77734375" style="1"/>
  </cols>
  <sheetData>
    <row r="1" spans="2:16" x14ac:dyDescent="0.3">
      <c r="E1" s="2"/>
      <c r="F1" s="2"/>
      <c r="G1" s="2"/>
      <c r="H1" s="2"/>
      <c r="I1" s="37" t="s">
        <v>90</v>
      </c>
      <c r="J1" s="38"/>
      <c r="K1" s="38"/>
      <c r="L1" s="38"/>
      <c r="M1" s="38"/>
      <c r="N1" s="38"/>
      <c r="O1" s="39"/>
      <c r="P1" s="3"/>
    </row>
    <row r="2" spans="2:16" x14ac:dyDescent="0.3">
      <c r="B2" s="4" t="s">
        <v>9</v>
      </c>
      <c r="C2" s="5">
        <v>3</v>
      </c>
      <c r="E2" s="2"/>
      <c r="F2" s="2"/>
      <c r="G2" s="2"/>
      <c r="H2" s="2"/>
      <c r="I2" s="40" t="s">
        <v>189</v>
      </c>
      <c r="J2" s="41"/>
      <c r="K2" s="41"/>
      <c r="L2" s="41"/>
      <c r="M2" s="41"/>
      <c r="N2" s="41"/>
      <c r="O2" s="42"/>
      <c r="P2" s="3"/>
    </row>
    <row r="3" spans="2:16" ht="17.25" customHeight="1" x14ac:dyDescent="0.3">
      <c r="C3" s="2"/>
      <c r="D3" s="2"/>
      <c r="E3" s="64" t="s">
        <v>191</v>
      </c>
      <c r="F3" s="64"/>
      <c r="G3" s="64"/>
      <c r="H3" s="74"/>
      <c r="I3" s="43" t="s">
        <v>89</v>
      </c>
      <c r="J3" s="44"/>
      <c r="K3" s="44"/>
      <c r="L3" s="44"/>
      <c r="M3" s="44"/>
      <c r="N3" s="44"/>
      <c r="O3" s="45"/>
      <c r="P3" s="3"/>
    </row>
    <row r="4" spans="2:16" ht="17.25" customHeight="1" x14ac:dyDescent="0.3">
      <c r="B4" s="53" t="s">
        <v>16</v>
      </c>
      <c r="C4" s="4" t="s">
        <v>10</v>
      </c>
      <c r="D4" s="10" t="s">
        <v>11</v>
      </c>
      <c r="E4" s="64"/>
      <c r="F4" s="64"/>
      <c r="G4" s="64"/>
      <c r="H4" s="74"/>
      <c r="I4" s="15" t="s">
        <v>0</v>
      </c>
      <c r="J4" s="11" t="s">
        <v>87</v>
      </c>
      <c r="K4" s="11" t="s">
        <v>1</v>
      </c>
      <c r="L4" s="11" t="s">
        <v>4</v>
      </c>
      <c r="M4" s="11" t="s">
        <v>86</v>
      </c>
      <c r="N4" s="11" t="s">
        <v>2</v>
      </c>
      <c r="O4" s="16" t="s">
        <v>88</v>
      </c>
      <c r="P4" s="2"/>
    </row>
    <row r="5" spans="2:16" ht="17.25" customHeight="1" x14ac:dyDescent="0.3">
      <c r="B5" s="54"/>
      <c r="C5" s="5">
        <f>C2*(70*300+300*10)+10*800+300</f>
        <v>80300</v>
      </c>
      <c r="D5" s="5">
        <f>C2*(70*300)+10*800+300</f>
        <v>71300</v>
      </c>
      <c r="E5" s="64"/>
      <c r="F5" s="64"/>
      <c r="G5" s="64"/>
      <c r="H5" s="74"/>
      <c r="I5" s="17" t="s">
        <v>58</v>
      </c>
      <c r="J5" s="12">
        <v>30</v>
      </c>
      <c r="K5" s="12" t="s">
        <v>59</v>
      </c>
      <c r="L5" s="46" t="s">
        <v>5</v>
      </c>
      <c r="M5" s="46" t="s">
        <v>3</v>
      </c>
      <c r="N5" s="12"/>
      <c r="O5" s="18">
        <f>J5*N5</f>
        <v>0</v>
      </c>
      <c r="P5" s="2"/>
    </row>
    <row r="6" spans="2:16" x14ac:dyDescent="0.3">
      <c r="B6" s="2"/>
      <c r="C6" s="2"/>
      <c r="D6" s="2"/>
      <c r="E6" s="2"/>
      <c r="F6" s="2"/>
      <c r="G6" s="2"/>
      <c r="H6" s="13"/>
      <c r="I6" s="17" t="s">
        <v>60</v>
      </c>
      <c r="J6" s="12">
        <v>5</v>
      </c>
      <c r="K6" s="12" t="s">
        <v>61</v>
      </c>
      <c r="L6" s="47"/>
      <c r="M6" s="47"/>
      <c r="N6" s="12"/>
      <c r="O6" s="18">
        <f t="shared" ref="O6:O26" si="0">J6*N6</f>
        <v>0</v>
      </c>
      <c r="P6" s="2"/>
    </row>
    <row r="7" spans="2:16" x14ac:dyDescent="0.3">
      <c r="B7" s="55" t="s">
        <v>12</v>
      </c>
      <c r="C7" s="55"/>
      <c r="D7" s="55"/>
      <c r="E7" s="4" t="s">
        <v>14</v>
      </c>
      <c r="F7" s="10" t="s">
        <v>24</v>
      </c>
      <c r="G7" s="2"/>
      <c r="H7" s="13"/>
      <c r="I7" s="17" t="s">
        <v>62</v>
      </c>
      <c r="J7" s="12">
        <v>15</v>
      </c>
      <c r="K7" s="12" t="s">
        <v>82</v>
      </c>
      <c r="L7" s="47"/>
      <c r="M7" s="47"/>
      <c r="N7" s="12"/>
      <c r="O7" s="18">
        <f t="shared" si="0"/>
        <v>0</v>
      </c>
      <c r="P7" s="2"/>
    </row>
    <row r="8" spans="2:16" x14ac:dyDescent="0.3">
      <c r="B8" s="6" t="s">
        <v>17</v>
      </c>
      <c r="C8" s="56" t="s">
        <v>13</v>
      </c>
      <c r="D8" s="57"/>
      <c r="E8" s="5">
        <v>300</v>
      </c>
      <c r="F8" s="8"/>
      <c r="G8" s="2"/>
      <c r="H8" s="2"/>
      <c r="I8" s="17" t="s">
        <v>63</v>
      </c>
      <c r="J8" s="12">
        <v>60</v>
      </c>
      <c r="K8" s="12" t="s">
        <v>84</v>
      </c>
      <c r="L8" s="47"/>
      <c r="M8" s="47"/>
      <c r="N8" s="12"/>
      <c r="O8" s="18">
        <f t="shared" si="0"/>
        <v>0</v>
      </c>
      <c r="P8" s="2"/>
    </row>
    <row r="9" spans="2:16" x14ac:dyDescent="0.3">
      <c r="B9" s="6" t="s">
        <v>18</v>
      </c>
      <c r="C9" s="56" t="s">
        <v>19</v>
      </c>
      <c r="D9" s="57"/>
      <c r="E9" s="5">
        <v>1500</v>
      </c>
      <c r="F9" s="8"/>
      <c r="G9" s="2"/>
      <c r="H9" s="2"/>
      <c r="I9" s="17" t="s">
        <v>64</v>
      </c>
      <c r="J9" s="12">
        <v>300</v>
      </c>
      <c r="K9" s="12">
        <v>2</v>
      </c>
      <c r="L9" s="48"/>
      <c r="M9" s="47"/>
      <c r="N9" s="12">
        <v>2</v>
      </c>
      <c r="O9" s="18">
        <f t="shared" si="0"/>
        <v>600</v>
      </c>
      <c r="P9" s="2"/>
    </row>
    <row r="10" spans="2:16" x14ac:dyDescent="0.3">
      <c r="B10" s="6" t="s">
        <v>21</v>
      </c>
      <c r="C10" s="56" t="s">
        <v>20</v>
      </c>
      <c r="D10" s="57"/>
      <c r="E10" s="5">
        <v>100</v>
      </c>
      <c r="F10" s="8"/>
      <c r="G10" s="75" t="s">
        <v>192</v>
      </c>
      <c r="H10" s="76"/>
      <c r="I10" s="17" t="s">
        <v>65</v>
      </c>
      <c r="J10" s="12">
        <v>50</v>
      </c>
      <c r="K10" s="12">
        <v>20</v>
      </c>
      <c r="L10" s="46" t="s">
        <v>8</v>
      </c>
      <c r="M10" s="47"/>
      <c r="N10" s="12"/>
      <c r="O10" s="18">
        <f t="shared" si="0"/>
        <v>0</v>
      </c>
      <c r="P10" s="2"/>
    </row>
    <row r="11" spans="2:16" x14ac:dyDescent="0.3">
      <c r="B11" s="6" t="s">
        <v>22</v>
      </c>
      <c r="C11" s="56" t="s">
        <v>23</v>
      </c>
      <c r="D11" s="57"/>
      <c r="E11" s="8"/>
      <c r="F11" s="8">
        <v>400</v>
      </c>
      <c r="G11" s="2"/>
      <c r="H11" s="2"/>
      <c r="I11" s="17" t="s">
        <v>66</v>
      </c>
      <c r="J11" s="12">
        <v>200</v>
      </c>
      <c r="K11" s="12">
        <v>5</v>
      </c>
      <c r="L11" s="48"/>
      <c r="M11" s="47"/>
      <c r="N11" s="12"/>
      <c r="O11" s="18">
        <f t="shared" si="0"/>
        <v>0</v>
      </c>
      <c r="P11" s="2"/>
    </row>
    <row r="12" spans="2:16" ht="16.5" thickBot="1" x14ac:dyDescent="0.35">
      <c r="D12" s="2"/>
      <c r="E12" s="2"/>
      <c r="F12" s="2"/>
      <c r="G12" s="2"/>
      <c r="H12" s="2"/>
      <c r="I12" s="17" t="s">
        <v>67</v>
      </c>
      <c r="J12" s="12">
        <v>50</v>
      </c>
      <c r="K12" s="12">
        <v>1</v>
      </c>
      <c r="L12" s="46" t="s">
        <v>5</v>
      </c>
      <c r="M12" s="47"/>
      <c r="N12" s="12"/>
      <c r="O12" s="18">
        <f t="shared" si="0"/>
        <v>0</v>
      </c>
      <c r="P12" s="2"/>
    </row>
    <row r="13" spans="2:16" x14ac:dyDescent="0.3">
      <c r="B13" s="61" t="s">
        <v>25</v>
      </c>
      <c r="C13" s="62"/>
      <c r="D13" s="62"/>
      <c r="E13" s="62"/>
      <c r="F13" s="63"/>
      <c r="G13" s="64" t="s">
        <v>57</v>
      </c>
      <c r="H13" s="2"/>
      <c r="I13" s="17" t="s">
        <v>68</v>
      </c>
      <c r="J13" s="12">
        <v>10</v>
      </c>
      <c r="K13" s="12" t="s">
        <v>61</v>
      </c>
      <c r="L13" s="47"/>
      <c r="M13" s="47"/>
      <c r="N13" s="12"/>
      <c r="O13" s="18">
        <f t="shared" si="0"/>
        <v>0</v>
      </c>
      <c r="P13" s="2"/>
    </row>
    <row r="14" spans="2:16" x14ac:dyDescent="0.3">
      <c r="B14" s="26" t="s">
        <v>26</v>
      </c>
      <c r="C14" s="8" t="s">
        <v>33</v>
      </c>
      <c r="D14" s="8" t="s">
        <v>34</v>
      </c>
      <c r="E14" s="8" t="s">
        <v>35</v>
      </c>
      <c r="F14" s="27" t="s">
        <v>36</v>
      </c>
      <c r="G14" s="65"/>
      <c r="H14" s="2"/>
      <c r="I14" s="17" t="s">
        <v>69</v>
      </c>
      <c r="J14" s="12">
        <v>20</v>
      </c>
      <c r="K14" s="12" t="s">
        <v>61</v>
      </c>
      <c r="L14" s="47"/>
      <c r="M14" s="48"/>
      <c r="N14" s="12">
        <v>15</v>
      </c>
      <c r="O14" s="18">
        <f t="shared" si="0"/>
        <v>300</v>
      </c>
    </row>
    <row r="15" spans="2:16" x14ac:dyDescent="0.3">
      <c r="B15" s="26" t="s">
        <v>27</v>
      </c>
      <c r="C15" s="8" t="s">
        <v>37</v>
      </c>
      <c r="D15" s="8" t="s">
        <v>38</v>
      </c>
      <c r="E15" s="8" t="s">
        <v>39</v>
      </c>
      <c r="F15" s="27" t="s">
        <v>40</v>
      </c>
      <c r="G15" s="65"/>
      <c r="H15" s="2"/>
      <c r="I15" s="17" t="s">
        <v>70</v>
      </c>
      <c r="J15" s="12">
        <v>500</v>
      </c>
      <c r="K15" s="12">
        <v>1</v>
      </c>
      <c r="L15" s="48"/>
      <c r="M15" s="12" t="s">
        <v>85</v>
      </c>
      <c r="N15" s="12"/>
      <c r="O15" s="18">
        <f t="shared" si="0"/>
        <v>0</v>
      </c>
    </row>
    <row r="16" spans="2:16" x14ac:dyDescent="0.3">
      <c r="B16" s="26" t="s">
        <v>28</v>
      </c>
      <c r="C16" s="8" t="s">
        <v>41</v>
      </c>
      <c r="D16" s="8" t="s">
        <v>42</v>
      </c>
      <c r="E16" s="8"/>
      <c r="F16" s="27"/>
      <c r="G16" s="65"/>
      <c r="H16" s="2"/>
      <c r="I16" s="17" t="s">
        <v>71</v>
      </c>
      <c r="J16" s="12">
        <v>20</v>
      </c>
      <c r="K16" s="12" t="s">
        <v>83</v>
      </c>
      <c r="L16" s="9" t="s">
        <v>8</v>
      </c>
      <c r="M16" s="46" t="s">
        <v>3</v>
      </c>
      <c r="N16" s="12"/>
      <c r="O16" s="18">
        <f t="shared" si="0"/>
        <v>0</v>
      </c>
    </row>
    <row r="17" spans="2:15" x14ac:dyDescent="0.3">
      <c r="B17" s="26" t="s">
        <v>29</v>
      </c>
      <c r="C17" s="8" t="s">
        <v>43</v>
      </c>
      <c r="D17" s="8" t="s">
        <v>44</v>
      </c>
      <c r="E17" s="8" t="s">
        <v>188</v>
      </c>
      <c r="F17" s="27" t="s">
        <v>45</v>
      </c>
      <c r="G17" s="65"/>
      <c r="H17" s="2"/>
      <c r="I17" s="17" t="s">
        <v>72</v>
      </c>
      <c r="J17" s="12">
        <v>10</v>
      </c>
      <c r="K17" s="12" t="s">
        <v>82</v>
      </c>
      <c r="L17" s="9" t="s">
        <v>5</v>
      </c>
      <c r="M17" s="47"/>
      <c r="N17" s="12"/>
      <c r="O17" s="18">
        <f t="shared" si="0"/>
        <v>0</v>
      </c>
    </row>
    <row r="18" spans="2:15" x14ac:dyDescent="0.3">
      <c r="B18" s="26" t="s">
        <v>30</v>
      </c>
      <c r="C18" s="8" t="s">
        <v>46</v>
      </c>
      <c r="D18" s="8" t="s">
        <v>47</v>
      </c>
      <c r="E18" s="8" t="s">
        <v>48</v>
      </c>
      <c r="F18" s="27" t="s">
        <v>49</v>
      </c>
      <c r="G18" s="65"/>
      <c r="I18" s="17" t="s">
        <v>73</v>
      </c>
      <c r="J18" s="12">
        <v>300</v>
      </c>
      <c r="K18" s="12">
        <v>3</v>
      </c>
      <c r="L18" s="9" t="s">
        <v>8</v>
      </c>
      <c r="M18" s="47"/>
      <c r="N18" s="12"/>
      <c r="O18" s="18">
        <f t="shared" si="0"/>
        <v>0</v>
      </c>
    </row>
    <row r="19" spans="2:15" x14ac:dyDescent="0.3">
      <c r="B19" s="26" t="s">
        <v>31</v>
      </c>
      <c r="C19" s="8" t="s">
        <v>50</v>
      </c>
      <c r="D19" s="8" t="s">
        <v>51</v>
      </c>
      <c r="E19" s="8" t="s">
        <v>52</v>
      </c>
      <c r="F19" s="27" t="s">
        <v>53</v>
      </c>
      <c r="G19" s="65"/>
      <c r="I19" s="17" t="s">
        <v>74</v>
      </c>
      <c r="J19" s="12">
        <v>30</v>
      </c>
      <c r="K19" s="12">
        <v>50</v>
      </c>
      <c r="L19" s="46" t="s">
        <v>5</v>
      </c>
      <c r="M19" s="47"/>
      <c r="N19" s="12"/>
      <c r="O19" s="18">
        <f t="shared" si="0"/>
        <v>0</v>
      </c>
    </row>
    <row r="20" spans="2:15" ht="16.5" thickBot="1" x14ac:dyDescent="0.35">
      <c r="B20" s="28" t="s">
        <v>32</v>
      </c>
      <c r="C20" s="29" t="s">
        <v>54</v>
      </c>
      <c r="D20" s="29" t="s">
        <v>55</v>
      </c>
      <c r="E20" s="29" t="s">
        <v>56</v>
      </c>
      <c r="F20" s="30"/>
      <c r="G20" s="65"/>
      <c r="I20" s="17" t="s">
        <v>75</v>
      </c>
      <c r="J20" s="12">
        <v>30</v>
      </c>
      <c r="K20" s="12">
        <v>50</v>
      </c>
      <c r="L20" s="47"/>
      <c r="M20" s="47"/>
      <c r="N20" s="12"/>
      <c r="O20" s="18">
        <f t="shared" si="0"/>
        <v>0</v>
      </c>
    </row>
    <row r="21" spans="2:15" x14ac:dyDescent="0.3">
      <c r="I21" s="17" t="s">
        <v>76</v>
      </c>
      <c r="J21" s="12">
        <v>50</v>
      </c>
      <c r="K21" s="12">
        <v>50</v>
      </c>
      <c r="L21" s="47"/>
      <c r="M21" s="47"/>
      <c r="N21" s="12"/>
      <c r="O21" s="18">
        <f t="shared" si="0"/>
        <v>0</v>
      </c>
    </row>
    <row r="22" spans="2:15" ht="16.5" thickBot="1" x14ac:dyDescent="0.35">
      <c r="I22" s="17" t="s">
        <v>77</v>
      </c>
      <c r="J22" s="12">
        <v>50</v>
      </c>
      <c r="K22" s="12">
        <v>50</v>
      </c>
      <c r="L22" s="47"/>
      <c r="M22" s="47"/>
      <c r="N22" s="12"/>
      <c r="O22" s="18">
        <f t="shared" si="0"/>
        <v>0</v>
      </c>
    </row>
    <row r="23" spans="2:15" ht="15.75" customHeight="1" x14ac:dyDescent="0.3">
      <c r="B23" s="49" t="s">
        <v>179</v>
      </c>
      <c r="C23" s="66"/>
      <c r="D23" s="24">
        <f>O27+O34+O48+O58+O69+O75</f>
        <v>62400</v>
      </c>
      <c r="I23" s="17" t="s">
        <v>78</v>
      </c>
      <c r="J23" s="12">
        <v>70</v>
      </c>
      <c r="K23" s="12">
        <v>50</v>
      </c>
      <c r="L23" s="47"/>
      <c r="M23" s="47"/>
      <c r="N23" s="12"/>
      <c r="O23" s="18">
        <f t="shared" si="0"/>
        <v>0</v>
      </c>
    </row>
    <row r="24" spans="2:15" x14ac:dyDescent="0.3">
      <c r="B24" s="67" t="s">
        <v>180</v>
      </c>
      <c r="C24" s="68"/>
      <c r="D24" s="25">
        <f>O90</f>
        <v>0</v>
      </c>
      <c r="I24" s="17" t="s">
        <v>79</v>
      </c>
      <c r="J24" s="12">
        <v>70</v>
      </c>
      <c r="K24" s="12">
        <v>50</v>
      </c>
      <c r="L24" s="48"/>
      <c r="M24" s="47"/>
      <c r="N24" s="12"/>
      <c r="O24" s="18">
        <f t="shared" si="0"/>
        <v>0</v>
      </c>
    </row>
    <row r="25" spans="2:15" x14ac:dyDescent="0.3">
      <c r="B25" s="67" t="s">
        <v>181</v>
      </c>
      <c r="C25" s="68"/>
      <c r="D25" s="25">
        <f>O98+O109</f>
        <v>3895</v>
      </c>
      <c r="I25" s="17" t="s">
        <v>80</v>
      </c>
      <c r="J25" s="12">
        <v>70</v>
      </c>
      <c r="K25" s="12">
        <v>20</v>
      </c>
      <c r="L25" s="46" t="s">
        <v>8</v>
      </c>
      <c r="M25" s="47"/>
      <c r="N25" s="12">
        <v>20</v>
      </c>
      <c r="O25" s="18">
        <f t="shared" si="0"/>
        <v>1400</v>
      </c>
    </row>
    <row r="26" spans="2:15" ht="17.25" customHeight="1" thickBot="1" x14ac:dyDescent="0.35">
      <c r="B26" s="72" t="s">
        <v>190</v>
      </c>
      <c r="C26" s="73"/>
      <c r="D26" s="36">
        <f>O121+O138</f>
        <v>0</v>
      </c>
      <c r="I26" s="17" t="s">
        <v>81</v>
      </c>
      <c r="J26" s="12">
        <v>100</v>
      </c>
      <c r="K26" s="12">
        <v>10</v>
      </c>
      <c r="L26" s="48"/>
      <c r="M26" s="48"/>
      <c r="N26" s="12"/>
      <c r="O26" s="18">
        <f t="shared" si="0"/>
        <v>0</v>
      </c>
    </row>
    <row r="27" spans="2:15" ht="16.5" thickBot="1" x14ac:dyDescent="0.35">
      <c r="I27" s="17" t="s">
        <v>178</v>
      </c>
      <c r="J27" s="12"/>
      <c r="K27" s="12"/>
      <c r="L27" s="12"/>
      <c r="M27" s="12"/>
      <c r="N27" s="12"/>
      <c r="O27" s="18">
        <f>SUM(O5:O26)</f>
        <v>2300</v>
      </c>
    </row>
    <row r="28" spans="2:15" x14ac:dyDescent="0.3">
      <c r="B28" s="69" t="s">
        <v>183</v>
      </c>
      <c r="C28" s="70" t="s">
        <v>182</v>
      </c>
      <c r="D28" s="71"/>
      <c r="E28" s="49" t="s">
        <v>187</v>
      </c>
      <c r="F28" s="50"/>
      <c r="I28" s="43" t="s">
        <v>91</v>
      </c>
      <c r="J28" s="44"/>
      <c r="K28" s="44"/>
      <c r="L28" s="44"/>
      <c r="M28" s="44"/>
      <c r="N28" s="44"/>
      <c r="O28" s="45"/>
    </row>
    <row r="29" spans="2:15" ht="17.25" customHeight="1" thickBot="1" x14ac:dyDescent="0.35">
      <c r="B29" s="15" t="s">
        <v>184</v>
      </c>
      <c r="C29" s="11" t="s">
        <v>185</v>
      </c>
      <c r="D29" s="16" t="s">
        <v>186</v>
      </c>
      <c r="E29" s="51">
        <f>IF(SUM(E30:E54)*10&gt;4000,4000,SUM(E30:E54)*10)</f>
        <v>4000</v>
      </c>
      <c r="F29" s="52"/>
      <c r="I29" s="15" t="s">
        <v>0</v>
      </c>
      <c r="J29" s="11" t="s">
        <v>87</v>
      </c>
      <c r="K29" s="11" t="s">
        <v>1</v>
      </c>
      <c r="L29" s="11" t="s">
        <v>4</v>
      </c>
      <c r="M29" s="11" t="s">
        <v>86</v>
      </c>
      <c r="N29" s="11" t="s">
        <v>2</v>
      </c>
      <c r="O29" s="16" t="s">
        <v>88</v>
      </c>
    </row>
    <row r="30" spans="2:15" x14ac:dyDescent="0.3">
      <c r="B30" s="26" t="s">
        <v>33</v>
      </c>
      <c r="C30" s="12">
        <v>5</v>
      </c>
      <c r="D30" s="18" t="s">
        <v>194</v>
      </c>
      <c r="E30" s="31">
        <f t="shared" ref="E30:E54" si="1">IF(D30&lt;&gt;"",C30,0)</f>
        <v>5</v>
      </c>
      <c r="I30" s="17" t="s">
        <v>92</v>
      </c>
      <c r="J30" s="7">
        <v>200</v>
      </c>
      <c r="K30" s="7">
        <v>10</v>
      </c>
      <c r="L30" s="46" t="s">
        <v>8</v>
      </c>
      <c r="M30" s="46" t="s">
        <v>3</v>
      </c>
      <c r="N30" s="12">
        <v>10</v>
      </c>
      <c r="O30" s="18">
        <f t="shared" ref="O30:O33" si="2">J30*N30</f>
        <v>2000</v>
      </c>
    </row>
    <row r="31" spans="2:15" x14ac:dyDescent="0.3">
      <c r="B31" s="26" t="s">
        <v>34</v>
      </c>
      <c r="C31" s="12">
        <v>5</v>
      </c>
      <c r="D31" s="18" t="s">
        <v>194</v>
      </c>
      <c r="E31" s="31">
        <f t="shared" si="1"/>
        <v>5</v>
      </c>
      <c r="I31" s="17" t="s">
        <v>93</v>
      </c>
      <c r="J31" s="7">
        <v>160</v>
      </c>
      <c r="K31" s="7">
        <v>10</v>
      </c>
      <c r="L31" s="47"/>
      <c r="M31" s="47"/>
      <c r="N31" s="12"/>
      <c r="O31" s="18">
        <f t="shared" si="2"/>
        <v>0</v>
      </c>
    </row>
    <row r="32" spans="2:15" x14ac:dyDescent="0.3">
      <c r="B32" s="26" t="s">
        <v>35</v>
      </c>
      <c r="C32" s="12">
        <v>5</v>
      </c>
      <c r="D32" s="18" t="s">
        <v>194</v>
      </c>
      <c r="E32" s="31">
        <f t="shared" si="1"/>
        <v>5</v>
      </c>
      <c r="I32" s="17" t="s">
        <v>94</v>
      </c>
      <c r="J32" s="7">
        <v>320</v>
      </c>
      <c r="K32" s="7">
        <v>5</v>
      </c>
      <c r="L32" s="47"/>
      <c r="M32" s="47"/>
      <c r="N32" s="12"/>
      <c r="O32" s="18">
        <f t="shared" si="2"/>
        <v>0</v>
      </c>
    </row>
    <row r="33" spans="2:16" x14ac:dyDescent="0.3">
      <c r="B33" s="26" t="s">
        <v>36</v>
      </c>
      <c r="C33" s="12">
        <v>5</v>
      </c>
      <c r="D33" s="18" t="s">
        <v>194</v>
      </c>
      <c r="E33" s="31">
        <f t="shared" si="1"/>
        <v>5</v>
      </c>
      <c r="I33" s="17" t="s">
        <v>95</v>
      </c>
      <c r="J33" s="7">
        <v>230</v>
      </c>
      <c r="K33" s="7">
        <v>10</v>
      </c>
      <c r="L33" s="48"/>
      <c r="M33" s="47"/>
      <c r="N33" s="12">
        <v>10</v>
      </c>
      <c r="O33" s="18">
        <f t="shared" si="2"/>
        <v>2300</v>
      </c>
    </row>
    <row r="34" spans="2:16" x14ac:dyDescent="0.3">
      <c r="B34" s="26" t="s">
        <v>37</v>
      </c>
      <c r="C34" s="12">
        <v>10</v>
      </c>
      <c r="D34" s="18" t="s">
        <v>194</v>
      </c>
      <c r="E34" s="31">
        <f t="shared" si="1"/>
        <v>10</v>
      </c>
      <c r="I34" s="17" t="s">
        <v>178</v>
      </c>
      <c r="J34" s="12"/>
      <c r="K34" s="12"/>
      <c r="L34" s="12"/>
      <c r="M34" s="12"/>
      <c r="N34" s="12"/>
      <c r="O34" s="18">
        <f>SUM(O30:O33)</f>
        <v>4300</v>
      </c>
    </row>
    <row r="35" spans="2:16" x14ac:dyDescent="0.3">
      <c r="B35" s="26" t="s">
        <v>38</v>
      </c>
      <c r="C35" s="12">
        <v>10</v>
      </c>
      <c r="D35" s="18" t="s">
        <v>194</v>
      </c>
      <c r="E35" s="31">
        <f t="shared" si="1"/>
        <v>10</v>
      </c>
      <c r="I35" s="43" t="s">
        <v>96</v>
      </c>
      <c r="J35" s="44"/>
      <c r="K35" s="44"/>
      <c r="L35" s="44"/>
      <c r="M35" s="44"/>
      <c r="N35" s="44"/>
      <c r="O35" s="45"/>
    </row>
    <row r="36" spans="2:16" x14ac:dyDescent="0.3">
      <c r="B36" s="26" t="s">
        <v>39</v>
      </c>
      <c r="C36" s="12">
        <v>10</v>
      </c>
      <c r="D36" s="18" t="s">
        <v>194</v>
      </c>
      <c r="E36" s="31">
        <f t="shared" si="1"/>
        <v>10</v>
      </c>
      <c r="I36" s="19" t="s">
        <v>0</v>
      </c>
      <c r="J36" s="14" t="s">
        <v>87</v>
      </c>
      <c r="K36" s="14" t="s">
        <v>1</v>
      </c>
      <c r="L36" s="14" t="s">
        <v>4</v>
      </c>
      <c r="M36" s="14" t="s">
        <v>86</v>
      </c>
      <c r="N36" s="14" t="s">
        <v>2</v>
      </c>
      <c r="O36" s="20" t="s">
        <v>88</v>
      </c>
      <c r="P36" s="2"/>
    </row>
    <row r="37" spans="2:16" x14ac:dyDescent="0.3">
      <c r="B37" s="26" t="s">
        <v>40</v>
      </c>
      <c r="C37" s="12">
        <v>10</v>
      </c>
      <c r="D37" s="18" t="s">
        <v>194</v>
      </c>
      <c r="E37" s="31">
        <f t="shared" si="1"/>
        <v>10</v>
      </c>
      <c r="F37" s="2"/>
      <c r="G37" s="2"/>
      <c r="H37" s="2"/>
      <c r="I37" s="17" t="s">
        <v>100</v>
      </c>
      <c r="J37" s="12">
        <v>300</v>
      </c>
      <c r="K37" s="46">
        <v>10</v>
      </c>
      <c r="L37" s="46" t="s">
        <v>8</v>
      </c>
      <c r="M37" s="46" t="s">
        <v>15</v>
      </c>
      <c r="N37" s="12"/>
      <c r="O37" s="18">
        <f t="shared" ref="O37:O47" si="3">J37*N37</f>
        <v>0</v>
      </c>
    </row>
    <row r="38" spans="2:16" x14ac:dyDescent="0.3">
      <c r="B38" s="26" t="s">
        <v>41</v>
      </c>
      <c r="C38" s="12">
        <v>20</v>
      </c>
      <c r="D38" s="18" t="s">
        <v>194</v>
      </c>
      <c r="E38" s="31">
        <f t="shared" si="1"/>
        <v>20</v>
      </c>
      <c r="I38" s="17" t="s">
        <v>101</v>
      </c>
      <c r="J38" s="12">
        <v>300</v>
      </c>
      <c r="K38" s="47"/>
      <c r="L38" s="47"/>
      <c r="M38" s="47"/>
      <c r="N38" s="12"/>
      <c r="O38" s="18">
        <f t="shared" si="3"/>
        <v>0</v>
      </c>
    </row>
    <row r="39" spans="2:16" x14ac:dyDescent="0.3">
      <c r="B39" s="26" t="s">
        <v>42</v>
      </c>
      <c r="C39" s="12">
        <v>20</v>
      </c>
      <c r="D39" s="18" t="s">
        <v>194</v>
      </c>
      <c r="E39" s="31">
        <f t="shared" si="1"/>
        <v>20</v>
      </c>
      <c r="I39" s="17" t="s">
        <v>102</v>
      </c>
      <c r="J39" s="12">
        <v>500</v>
      </c>
      <c r="K39" s="47"/>
      <c r="L39" s="47"/>
      <c r="M39" s="47"/>
      <c r="N39" s="12"/>
      <c r="O39" s="18">
        <f t="shared" si="3"/>
        <v>0</v>
      </c>
    </row>
    <row r="40" spans="2:16" x14ac:dyDescent="0.3">
      <c r="B40" s="26" t="s">
        <v>43</v>
      </c>
      <c r="C40" s="12">
        <v>30</v>
      </c>
      <c r="D40" s="18" t="s">
        <v>194</v>
      </c>
      <c r="E40" s="31">
        <f t="shared" si="1"/>
        <v>30</v>
      </c>
      <c r="I40" s="17" t="s">
        <v>103</v>
      </c>
      <c r="J40" s="12">
        <v>500</v>
      </c>
      <c r="K40" s="47"/>
      <c r="L40" s="47"/>
      <c r="M40" s="47"/>
      <c r="N40" s="12"/>
      <c r="O40" s="18">
        <f t="shared" si="3"/>
        <v>0</v>
      </c>
    </row>
    <row r="41" spans="2:16" x14ac:dyDescent="0.3">
      <c r="B41" s="26" t="s">
        <v>44</v>
      </c>
      <c r="C41" s="12">
        <v>30</v>
      </c>
      <c r="D41" s="18" t="s">
        <v>194</v>
      </c>
      <c r="E41" s="31">
        <f t="shared" si="1"/>
        <v>30</v>
      </c>
      <c r="I41" s="17" t="s">
        <v>104</v>
      </c>
      <c r="J41" s="12">
        <v>700</v>
      </c>
      <c r="K41" s="47"/>
      <c r="L41" s="47"/>
      <c r="M41" s="47"/>
      <c r="N41" s="12"/>
      <c r="O41" s="18">
        <f t="shared" si="3"/>
        <v>0</v>
      </c>
    </row>
    <row r="42" spans="2:16" x14ac:dyDescent="0.3">
      <c r="B42" s="26" t="s">
        <v>188</v>
      </c>
      <c r="C42" s="12">
        <v>30</v>
      </c>
      <c r="D42" s="18" t="s">
        <v>194</v>
      </c>
      <c r="E42" s="31">
        <f t="shared" si="1"/>
        <v>30</v>
      </c>
      <c r="I42" s="17" t="s">
        <v>105</v>
      </c>
      <c r="J42" s="12">
        <v>700</v>
      </c>
      <c r="K42" s="48"/>
      <c r="L42" s="47"/>
      <c r="M42" s="47"/>
      <c r="N42" s="12"/>
      <c r="O42" s="18">
        <f t="shared" si="3"/>
        <v>0</v>
      </c>
    </row>
    <row r="43" spans="2:16" x14ac:dyDescent="0.3">
      <c r="B43" s="26" t="s">
        <v>45</v>
      </c>
      <c r="C43" s="12">
        <v>30</v>
      </c>
      <c r="D43" s="18"/>
      <c r="E43" s="31">
        <f t="shared" si="1"/>
        <v>0</v>
      </c>
      <c r="I43" s="17" t="s">
        <v>106</v>
      </c>
      <c r="J43" s="12">
        <v>1000</v>
      </c>
      <c r="K43" s="12">
        <v>2</v>
      </c>
      <c r="L43" s="47"/>
      <c r="M43" s="47"/>
      <c r="N43" s="12"/>
      <c r="O43" s="18">
        <f t="shared" si="3"/>
        <v>0</v>
      </c>
    </row>
    <row r="44" spans="2:16" x14ac:dyDescent="0.3">
      <c r="B44" s="26" t="s">
        <v>46</v>
      </c>
      <c r="C44" s="12">
        <v>40</v>
      </c>
      <c r="D44" s="18" t="s">
        <v>194</v>
      </c>
      <c r="E44" s="31">
        <f t="shared" si="1"/>
        <v>40</v>
      </c>
      <c r="I44" s="17" t="s">
        <v>193</v>
      </c>
      <c r="J44" s="12">
        <v>700</v>
      </c>
      <c r="K44" s="12">
        <v>5</v>
      </c>
      <c r="L44" s="47"/>
      <c r="M44" s="47"/>
      <c r="N44" s="12">
        <v>5</v>
      </c>
      <c r="O44" s="18">
        <f t="shared" si="3"/>
        <v>3500</v>
      </c>
    </row>
    <row r="45" spans="2:16" x14ac:dyDescent="0.3">
      <c r="B45" s="26" t="s">
        <v>47</v>
      </c>
      <c r="C45" s="12">
        <v>40</v>
      </c>
      <c r="D45" s="18"/>
      <c r="E45" s="31">
        <f t="shared" si="1"/>
        <v>0</v>
      </c>
      <c r="I45" s="17" t="s">
        <v>97</v>
      </c>
      <c r="J45" s="12">
        <v>1000</v>
      </c>
      <c r="K45" s="12">
        <v>3</v>
      </c>
      <c r="L45" s="47"/>
      <c r="M45" s="47"/>
      <c r="N45" s="12">
        <v>3</v>
      </c>
      <c r="O45" s="18">
        <f t="shared" si="3"/>
        <v>3000</v>
      </c>
    </row>
    <row r="46" spans="2:16" x14ac:dyDescent="0.3">
      <c r="B46" s="26" t="s">
        <v>48</v>
      </c>
      <c r="C46" s="12">
        <v>40</v>
      </c>
      <c r="D46" s="18"/>
      <c r="E46" s="31">
        <f t="shared" si="1"/>
        <v>0</v>
      </c>
      <c r="I46" s="17" t="s">
        <v>98</v>
      </c>
      <c r="J46" s="12">
        <v>1200</v>
      </c>
      <c r="K46" s="12">
        <v>3</v>
      </c>
      <c r="L46" s="47"/>
      <c r="M46" s="47"/>
      <c r="N46" s="12">
        <v>2</v>
      </c>
      <c r="O46" s="18">
        <f t="shared" si="3"/>
        <v>2400</v>
      </c>
    </row>
    <row r="47" spans="2:16" x14ac:dyDescent="0.3">
      <c r="B47" s="26" t="s">
        <v>49</v>
      </c>
      <c r="C47" s="12">
        <v>40</v>
      </c>
      <c r="D47" s="18"/>
      <c r="E47" s="31">
        <f t="shared" si="1"/>
        <v>0</v>
      </c>
      <c r="I47" s="17" t="s">
        <v>99</v>
      </c>
      <c r="J47" s="12">
        <v>4000</v>
      </c>
      <c r="K47" s="12">
        <v>1</v>
      </c>
      <c r="L47" s="48"/>
      <c r="M47" s="48"/>
      <c r="N47" s="12"/>
      <c r="O47" s="18">
        <f t="shared" si="3"/>
        <v>0</v>
      </c>
    </row>
    <row r="48" spans="2:16" x14ac:dyDescent="0.3">
      <c r="B48" s="26" t="s">
        <v>50</v>
      </c>
      <c r="C48" s="12">
        <v>60</v>
      </c>
      <c r="D48" s="18" t="s">
        <v>194</v>
      </c>
      <c r="E48" s="31">
        <f t="shared" si="1"/>
        <v>60</v>
      </c>
      <c r="I48" s="17" t="s">
        <v>178</v>
      </c>
      <c r="J48" s="12"/>
      <c r="K48" s="12"/>
      <c r="L48" s="12"/>
      <c r="M48" s="12"/>
      <c r="N48" s="12"/>
      <c r="O48" s="18">
        <f>SUM(O37:O47)</f>
        <v>8900</v>
      </c>
    </row>
    <row r="49" spans="2:15" x14ac:dyDescent="0.3">
      <c r="B49" s="26" t="s">
        <v>51</v>
      </c>
      <c r="C49" s="12">
        <v>60</v>
      </c>
      <c r="D49" s="18" t="s">
        <v>194</v>
      </c>
      <c r="E49" s="31">
        <f t="shared" si="1"/>
        <v>60</v>
      </c>
      <c r="I49" s="58" t="s">
        <v>107</v>
      </c>
      <c r="J49" s="59"/>
      <c r="K49" s="59"/>
      <c r="L49" s="59"/>
      <c r="M49" s="59"/>
      <c r="N49" s="59"/>
      <c r="O49" s="60"/>
    </row>
    <row r="50" spans="2:15" x14ac:dyDescent="0.3">
      <c r="B50" s="26" t="s">
        <v>52</v>
      </c>
      <c r="C50" s="12">
        <v>60</v>
      </c>
      <c r="D50" s="18" t="s">
        <v>194</v>
      </c>
      <c r="E50" s="31">
        <f t="shared" si="1"/>
        <v>60</v>
      </c>
      <c r="I50" s="15" t="s">
        <v>0</v>
      </c>
      <c r="J50" s="14" t="s">
        <v>87</v>
      </c>
      <c r="K50" s="11" t="s">
        <v>1</v>
      </c>
      <c r="L50" s="11" t="s">
        <v>4</v>
      </c>
      <c r="M50" s="11" t="s">
        <v>86</v>
      </c>
      <c r="N50" s="11" t="s">
        <v>2</v>
      </c>
      <c r="O50" s="20" t="s">
        <v>88</v>
      </c>
    </row>
    <row r="51" spans="2:15" x14ac:dyDescent="0.3">
      <c r="B51" s="26" t="s">
        <v>53</v>
      </c>
      <c r="C51" s="12">
        <v>60</v>
      </c>
      <c r="D51" s="18"/>
      <c r="E51" s="31">
        <f t="shared" si="1"/>
        <v>0</v>
      </c>
      <c r="I51" s="17" t="s">
        <v>108</v>
      </c>
      <c r="J51" s="12">
        <v>100</v>
      </c>
      <c r="K51" s="12">
        <v>100</v>
      </c>
      <c r="L51" s="46" t="s">
        <v>8</v>
      </c>
      <c r="M51" s="12" t="s">
        <v>15</v>
      </c>
      <c r="N51" s="12">
        <v>100</v>
      </c>
      <c r="O51" s="18">
        <f t="shared" ref="O51:O57" si="4">J51*N51</f>
        <v>10000</v>
      </c>
    </row>
    <row r="52" spans="2:15" x14ac:dyDescent="0.3">
      <c r="B52" s="26" t="s">
        <v>54</v>
      </c>
      <c r="C52" s="12">
        <v>70</v>
      </c>
      <c r="D52" s="18"/>
      <c r="E52" s="31">
        <f t="shared" si="1"/>
        <v>0</v>
      </c>
      <c r="I52" s="17" t="s">
        <v>109</v>
      </c>
      <c r="J52" s="12">
        <v>300</v>
      </c>
      <c r="K52" s="12">
        <v>5</v>
      </c>
      <c r="L52" s="47"/>
      <c r="M52" s="47" t="s">
        <v>115</v>
      </c>
      <c r="N52" s="12"/>
      <c r="O52" s="18">
        <f t="shared" si="4"/>
        <v>0</v>
      </c>
    </row>
    <row r="53" spans="2:15" x14ac:dyDescent="0.3">
      <c r="B53" s="26" t="s">
        <v>55</v>
      </c>
      <c r="C53" s="12">
        <v>70</v>
      </c>
      <c r="D53" s="18"/>
      <c r="E53" s="31">
        <f t="shared" si="1"/>
        <v>0</v>
      </c>
      <c r="I53" s="17" t="s">
        <v>110</v>
      </c>
      <c r="J53" s="12">
        <v>300</v>
      </c>
      <c r="K53" s="12">
        <v>5</v>
      </c>
      <c r="L53" s="47"/>
      <c r="M53" s="47"/>
      <c r="N53" s="12"/>
      <c r="O53" s="18">
        <f t="shared" si="4"/>
        <v>0</v>
      </c>
    </row>
    <row r="54" spans="2:15" ht="16.5" thickBot="1" x14ac:dyDescent="0.35">
      <c r="B54" s="28" t="s">
        <v>56</v>
      </c>
      <c r="C54" s="22">
        <v>70</v>
      </c>
      <c r="D54" s="23"/>
      <c r="E54" s="31">
        <f t="shared" si="1"/>
        <v>0</v>
      </c>
      <c r="I54" s="17" t="s">
        <v>111</v>
      </c>
      <c r="J54" s="12">
        <v>60</v>
      </c>
      <c r="K54" s="12">
        <v>20</v>
      </c>
      <c r="L54" s="47"/>
      <c r="M54" s="47"/>
      <c r="N54" s="12"/>
      <c r="O54" s="18">
        <f t="shared" si="4"/>
        <v>0</v>
      </c>
    </row>
    <row r="55" spans="2:15" x14ac:dyDescent="0.3">
      <c r="I55" s="17" t="s">
        <v>112</v>
      </c>
      <c r="J55" s="12">
        <v>50</v>
      </c>
      <c r="K55" s="12">
        <v>20</v>
      </c>
      <c r="L55" s="47"/>
      <c r="M55" s="47"/>
      <c r="N55" s="12"/>
      <c r="O55" s="18">
        <f t="shared" si="4"/>
        <v>0</v>
      </c>
    </row>
    <row r="56" spans="2:15" x14ac:dyDescent="0.3">
      <c r="I56" s="17" t="s">
        <v>114</v>
      </c>
      <c r="J56" s="12">
        <v>20</v>
      </c>
      <c r="K56" s="12">
        <v>20</v>
      </c>
      <c r="L56" s="47"/>
      <c r="M56" s="47"/>
      <c r="N56" s="12"/>
      <c r="O56" s="18">
        <f t="shared" si="4"/>
        <v>0</v>
      </c>
    </row>
    <row r="57" spans="2:15" x14ac:dyDescent="0.3">
      <c r="I57" s="17" t="s">
        <v>113</v>
      </c>
      <c r="J57" s="12">
        <v>30</v>
      </c>
      <c r="K57" s="12">
        <v>20</v>
      </c>
      <c r="L57" s="47"/>
      <c r="M57" s="47"/>
      <c r="N57" s="12"/>
      <c r="O57" s="18">
        <f t="shared" si="4"/>
        <v>0</v>
      </c>
    </row>
    <row r="58" spans="2:15" x14ac:dyDescent="0.3">
      <c r="I58" s="17" t="s">
        <v>178</v>
      </c>
      <c r="J58" s="12"/>
      <c r="K58" s="12"/>
      <c r="L58" s="12"/>
      <c r="M58" s="12"/>
      <c r="N58" s="12"/>
      <c r="O58" s="18">
        <f>SUM(O51:O57)</f>
        <v>10000</v>
      </c>
    </row>
    <row r="59" spans="2:15" x14ac:dyDescent="0.3">
      <c r="I59" s="43" t="s">
        <v>116</v>
      </c>
      <c r="J59" s="44"/>
      <c r="K59" s="44"/>
      <c r="L59" s="44"/>
      <c r="M59" s="44"/>
      <c r="N59" s="44"/>
      <c r="O59" s="45"/>
    </row>
    <row r="60" spans="2:15" x14ac:dyDescent="0.3">
      <c r="I60" s="15" t="s">
        <v>0</v>
      </c>
      <c r="J60" s="14" t="s">
        <v>87</v>
      </c>
      <c r="K60" s="11" t="s">
        <v>1</v>
      </c>
      <c r="L60" s="11" t="s">
        <v>4</v>
      </c>
      <c r="M60" s="11" t="s">
        <v>86</v>
      </c>
      <c r="N60" s="11" t="s">
        <v>2</v>
      </c>
      <c r="O60" s="20" t="s">
        <v>88</v>
      </c>
    </row>
    <row r="61" spans="2:15" x14ac:dyDescent="0.3">
      <c r="I61" s="17" t="s">
        <v>117</v>
      </c>
      <c r="J61" s="12">
        <v>700</v>
      </c>
      <c r="K61" s="12">
        <v>10</v>
      </c>
      <c r="L61" s="46" t="s">
        <v>8</v>
      </c>
      <c r="M61" s="46" t="s">
        <v>115</v>
      </c>
      <c r="N61" s="12">
        <v>10</v>
      </c>
      <c r="O61" s="18">
        <f t="shared" ref="O61:O68" si="5">J61*N61</f>
        <v>7000</v>
      </c>
    </row>
    <row r="62" spans="2:15" x14ac:dyDescent="0.3">
      <c r="I62" s="17" t="s">
        <v>118</v>
      </c>
      <c r="J62" s="12">
        <v>700</v>
      </c>
      <c r="K62" s="12">
        <v>10</v>
      </c>
      <c r="L62" s="47"/>
      <c r="M62" s="47"/>
      <c r="N62" s="12"/>
      <c r="O62" s="18">
        <f t="shared" si="5"/>
        <v>0</v>
      </c>
    </row>
    <row r="63" spans="2:15" x14ac:dyDescent="0.3">
      <c r="I63" s="17" t="s">
        <v>119</v>
      </c>
      <c r="J63" s="12">
        <v>200</v>
      </c>
      <c r="K63" s="12">
        <v>20</v>
      </c>
      <c r="L63" s="47"/>
      <c r="M63" s="47"/>
      <c r="N63" s="12">
        <v>20</v>
      </c>
      <c r="O63" s="18">
        <f t="shared" si="5"/>
        <v>4000</v>
      </c>
    </row>
    <row r="64" spans="2:15" x14ac:dyDescent="0.3">
      <c r="I64" s="17" t="s">
        <v>120</v>
      </c>
      <c r="J64" s="12">
        <v>70</v>
      </c>
      <c r="K64" s="12">
        <v>20</v>
      </c>
      <c r="L64" s="47"/>
      <c r="M64" s="47"/>
      <c r="N64" s="12">
        <v>20</v>
      </c>
      <c r="O64" s="18">
        <f t="shared" si="5"/>
        <v>1400</v>
      </c>
    </row>
    <row r="65" spans="9:15" x14ac:dyDescent="0.3">
      <c r="I65" s="17" t="s">
        <v>121</v>
      </c>
      <c r="J65" s="12">
        <v>300</v>
      </c>
      <c r="K65" s="12">
        <v>5</v>
      </c>
      <c r="L65" s="47"/>
      <c r="M65" s="47"/>
      <c r="N65" s="12"/>
      <c r="O65" s="18">
        <f t="shared" si="5"/>
        <v>0</v>
      </c>
    </row>
    <row r="66" spans="9:15" x14ac:dyDescent="0.3">
      <c r="I66" s="17" t="s">
        <v>122</v>
      </c>
      <c r="J66" s="12">
        <v>100</v>
      </c>
      <c r="K66" s="12">
        <v>15</v>
      </c>
      <c r="L66" s="47"/>
      <c r="M66" s="47"/>
      <c r="N66" s="12">
        <v>15</v>
      </c>
      <c r="O66" s="18">
        <f t="shared" si="5"/>
        <v>1500</v>
      </c>
    </row>
    <row r="67" spans="9:15" x14ac:dyDescent="0.3">
      <c r="I67" s="17" t="s">
        <v>123</v>
      </c>
      <c r="J67" s="12">
        <v>150</v>
      </c>
      <c r="K67" s="12">
        <v>30</v>
      </c>
      <c r="L67" s="47"/>
      <c r="M67" s="47"/>
      <c r="N67" s="12">
        <v>30</v>
      </c>
      <c r="O67" s="18">
        <f t="shared" si="5"/>
        <v>4500</v>
      </c>
    </row>
    <row r="68" spans="9:15" x14ac:dyDescent="0.3">
      <c r="I68" s="17" t="s">
        <v>7</v>
      </c>
      <c r="J68" s="12">
        <v>100</v>
      </c>
      <c r="K68" s="12">
        <v>30</v>
      </c>
      <c r="L68" s="48"/>
      <c r="M68" s="48"/>
      <c r="N68" s="12">
        <v>30</v>
      </c>
      <c r="O68" s="18">
        <f t="shared" si="5"/>
        <v>3000</v>
      </c>
    </row>
    <row r="69" spans="9:15" x14ac:dyDescent="0.3">
      <c r="I69" s="17" t="s">
        <v>178</v>
      </c>
      <c r="J69" s="12"/>
      <c r="K69" s="12"/>
      <c r="L69" s="12"/>
      <c r="M69" s="12"/>
      <c r="N69" s="12"/>
      <c r="O69" s="18">
        <f>SUM(O61:O68)</f>
        <v>21400</v>
      </c>
    </row>
    <row r="70" spans="9:15" x14ac:dyDescent="0.3">
      <c r="I70" s="43" t="s">
        <v>124</v>
      </c>
      <c r="J70" s="44"/>
      <c r="K70" s="44"/>
      <c r="L70" s="44"/>
      <c r="M70" s="44"/>
      <c r="N70" s="44"/>
      <c r="O70" s="45"/>
    </row>
    <row r="71" spans="9:15" x14ac:dyDescent="0.3">
      <c r="I71" s="15" t="s">
        <v>0</v>
      </c>
      <c r="J71" s="14" t="s">
        <v>87</v>
      </c>
      <c r="K71" s="11" t="s">
        <v>1</v>
      </c>
      <c r="L71" s="11" t="s">
        <v>4</v>
      </c>
      <c r="M71" s="11" t="s">
        <v>86</v>
      </c>
      <c r="N71" s="11" t="s">
        <v>2</v>
      </c>
      <c r="O71" s="20" t="s">
        <v>88</v>
      </c>
    </row>
    <row r="72" spans="9:15" x14ac:dyDescent="0.3">
      <c r="I72" s="17" t="s">
        <v>125</v>
      </c>
      <c r="J72" s="12">
        <v>5000</v>
      </c>
      <c r="K72" s="12">
        <v>1</v>
      </c>
      <c r="L72" s="46" t="s">
        <v>8</v>
      </c>
      <c r="M72" s="46" t="s">
        <v>115</v>
      </c>
      <c r="N72" s="12">
        <v>1</v>
      </c>
      <c r="O72" s="18">
        <f t="shared" ref="O72:O74" si="6">J72*N72</f>
        <v>5000</v>
      </c>
    </row>
    <row r="73" spans="9:15" x14ac:dyDescent="0.3">
      <c r="I73" s="17" t="s">
        <v>126</v>
      </c>
      <c r="J73" s="12">
        <v>7000</v>
      </c>
      <c r="K73" s="12">
        <v>1</v>
      </c>
      <c r="L73" s="47"/>
      <c r="M73" s="48"/>
      <c r="N73" s="12">
        <v>1</v>
      </c>
      <c r="O73" s="18">
        <f t="shared" si="6"/>
        <v>7000</v>
      </c>
    </row>
    <row r="74" spans="9:15" x14ac:dyDescent="0.3">
      <c r="I74" s="17" t="s">
        <v>127</v>
      </c>
      <c r="J74" s="12">
        <v>3500</v>
      </c>
      <c r="K74" s="12">
        <v>5</v>
      </c>
      <c r="L74" s="47"/>
      <c r="M74" s="12" t="s">
        <v>15</v>
      </c>
      <c r="N74" s="12">
        <v>1</v>
      </c>
      <c r="O74" s="18">
        <f t="shared" si="6"/>
        <v>3500</v>
      </c>
    </row>
    <row r="75" spans="9:15" x14ac:dyDescent="0.3">
      <c r="I75" s="17" t="s">
        <v>178</v>
      </c>
      <c r="J75" s="12"/>
      <c r="K75" s="12"/>
      <c r="L75" s="12"/>
      <c r="M75" s="12"/>
      <c r="N75" s="12"/>
      <c r="O75" s="18">
        <f>SUM(O72:O74)</f>
        <v>15500</v>
      </c>
    </row>
    <row r="76" spans="9:15" x14ac:dyDescent="0.3">
      <c r="I76" s="43" t="s">
        <v>128</v>
      </c>
      <c r="J76" s="44"/>
      <c r="K76" s="44"/>
      <c r="L76" s="44"/>
      <c r="M76" s="44"/>
      <c r="N76" s="44"/>
      <c r="O76" s="45"/>
    </row>
    <row r="77" spans="9:15" x14ac:dyDescent="0.3">
      <c r="I77" s="15" t="s">
        <v>0</v>
      </c>
      <c r="J77" s="14" t="s">
        <v>141</v>
      </c>
      <c r="K77" s="11" t="s">
        <v>1</v>
      </c>
      <c r="L77" s="11" t="s">
        <v>4</v>
      </c>
      <c r="M77" s="11" t="s">
        <v>86</v>
      </c>
      <c r="N77" s="11" t="s">
        <v>2</v>
      </c>
      <c r="O77" s="20" t="s">
        <v>144</v>
      </c>
    </row>
    <row r="78" spans="9:15" x14ac:dyDescent="0.3">
      <c r="I78" s="17" t="s">
        <v>129</v>
      </c>
      <c r="J78" s="12">
        <v>1500</v>
      </c>
      <c r="K78" s="46">
        <v>1</v>
      </c>
      <c r="L78" s="46" t="s">
        <v>5</v>
      </c>
      <c r="M78" s="46" t="s">
        <v>15</v>
      </c>
      <c r="N78" s="12"/>
      <c r="O78" s="18">
        <f t="shared" ref="O78:O89" si="7">J78*N78</f>
        <v>0</v>
      </c>
    </row>
    <row r="79" spans="9:15" x14ac:dyDescent="0.3">
      <c r="I79" s="17" t="s">
        <v>130</v>
      </c>
      <c r="J79" s="12">
        <v>1500</v>
      </c>
      <c r="K79" s="47"/>
      <c r="L79" s="47"/>
      <c r="M79" s="47"/>
      <c r="N79" s="12"/>
      <c r="O79" s="18">
        <f t="shared" si="7"/>
        <v>0</v>
      </c>
    </row>
    <row r="80" spans="9:15" x14ac:dyDescent="0.3">
      <c r="I80" s="17" t="s">
        <v>131</v>
      </c>
      <c r="J80" s="12">
        <v>1500</v>
      </c>
      <c r="K80" s="47"/>
      <c r="L80" s="47"/>
      <c r="M80" s="47"/>
      <c r="N80" s="12"/>
      <c r="O80" s="18">
        <f t="shared" si="7"/>
        <v>0</v>
      </c>
    </row>
    <row r="81" spans="9:15" x14ac:dyDescent="0.3">
      <c r="I81" s="17" t="s">
        <v>132</v>
      </c>
      <c r="J81" s="12">
        <v>1500</v>
      </c>
      <c r="K81" s="47"/>
      <c r="L81" s="47"/>
      <c r="M81" s="47"/>
      <c r="N81" s="12"/>
      <c r="O81" s="18">
        <f t="shared" si="7"/>
        <v>0</v>
      </c>
    </row>
    <row r="82" spans="9:15" x14ac:dyDescent="0.3">
      <c r="I82" s="17" t="s">
        <v>133</v>
      </c>
      <c r="J82" s="12">
        <v>1000</v>
      </c>
      <c r="K82" s="47"/>
      <c r="L82" s="47"/>
      <c r="M82" s="47"/>
      <c r="N82" s="12"/>
      <c r="O82" s="18">
        <f t="shared" si="7"/>
        <v>0</v>
      </c>
    </row>
    <row r="83" spans="9:15" x14ac:dyDescent="0.3">
      <c r="I83" s="17" t="s">
        <v>134</v>
      </c>
      <c r="J83" s="12">
        <v>500</v>
      </c>
      <c r="K83" s="47"/>
      <c r="L83" s="47"/>
      <c r="M83" s="47"/>
      <c r="N83" s="12"/>
      <c r="O83" s="18">
        <f t="shared" si="7"/>
        <v>0</v>
      </c>
    </row>
    <row r="84" spans="9:15" x14ac:dyDescent="0.3">
      <c r="I84" s="17" t="s">
        <v>135</v>
      </c>
      <c r="J84" s="12">
        <v>1000</v>
      </c>
      <c r="K84" s="47"/>
      <c r="L84" s="47"/>
      <c r="M84" s="47"/>
      <c r="N84" s="12"/>
      <c r="O84" s="18">
        <f t="shared" si="7"/>
        <v>0</v>
      </c>
    </row>
    <row r="85" spans="9:15" x14ac:dyDescent="0.3">
      <c r="I85" s="17" t="s">
        <v>136</v>
      </c>
      <c r="J85" s="12">
        <v>500</v>
      </c>
      <c r="K85" s="48"/>
      <c r="L85" s="47"/>
      <c r="M85" s="47"/>
      <c r="N85" s="12"/>
      <c r="O85" s="18">
        <f t="shared" si="7"/>
        <v>0</v>
      </c>
    </row>
    <row r="86" spans="9:15" x14ac:dyDescent="0.3">
      <c r="I86" s="17" t="s">
        <v>137</v>
      </c>
      <c r="J86" s="12">
        <v>200</v>
      </c>
      <c r="K86" s="46" t="s">
        <v>6</v>
      </c>
      <c r="L86" s="47"/>
      <c r="M86" s="47"/>
      <c r="N86" s="12"/>
      <c r="O86" s="18">
        <f t="shared" si="7"/>
        <v>0</v>
      </c>
    </row>
    <row r="87" spans="9:15" x14ac:dyDescent="0.3">
      <c r="I87" s="17" t="s">
        <v>138</v>
      </c>
      <c r="J87" s="12">
        <v>500</v>
      </c>
      <c r="K87" s="48"/>
      <c r="L87" s="47"/>
      <c r="M87" s="47"/>
      <c r="N87" s="12"/>
      <c r="O87" s="18">
        <f t="shared" si="7"/>
        <v>0</v>
      </c>
    </row>
    <row r="88" spans="9:15" x14ac:dyDescent="0.3">
      <c r="I88" s="17" t="s">
        <v>139</v>
      </c>
      <c r="J88" s="12">
        <v>200</v>
      </c>
      <c r="K88" s="12">
        <v>5</v>
      </c>
      <c r="L88" s="47"/>
      <c r="M88" s="47"/>
      <c r="N88" s="12"/>
      <c r="O88" s="18">
        <f t="shared" si="7"/>
        <v>0</v>
      </c>
    </row>
    <row r="89" spans="9:15" x14ac:dyDescent="0.3">
      <c r="I89" s="17" t="s">
        <v>140</v>
      </c>
      <c r="J89" s="12">
        <v>500</v>
      </c>
      <c r="K89" s="12">
        <v>1</v>
      </c>
      <c r="L89" s="48"/>
      <c r="M89" s="48"/>
      <c r="N89" s="12"/>
      <c r="O89" s="18">
        <f t="shared" si="7"/>
        <v>0</v>
      </c>
    </row>
    <row r="90" spans="9:15" x14ac:dyDescent="0.3">
      <c r="I90" s="17" t="s">
        <v>178</v>
      </c>
      <c r="J90" s="12"/>
      <c r="K90" s="12"/>
      <c r="L90" s="12"/>
      <c r="M90" s="12"/>
      <c r="N90" s="12"/>
      <c r="O90" s="18">
        <f>SUM(O78:O89)</f>
        <v>0</v>
      </c>
    </row>
    <row r="91" spans="9:15" x14ac:dyDescent="0.3">
      <c r="I91" s="43" t="s">
        <v>142</v>
      </c>
      <c r="J91" s="44"/>
      <c r="K91" s="44"/>
      <c r="L91" s="44"/>
      <c r="M91" s="44"/>
      <c r="N91" s="44"/>
      <c r="O91" s="45"/>
    </row>
    <row r="92" spans="9:15" x14ac:dyDescent="0.3">
      <c r="I92" s="15" t="s">
        <v>0</v>
      </c>
      <c r="J92" s="14" t="s">
        <v>143</v>
      </c>
      <c r="K92" s="11" t="s">
        <v>1</v>
      </c>
      <c r="L92" s="11" t="s">
        <v>4</v>
      </c>
      <c r="M92" s="11" t="s">
        <v>86</v>
      </c>
      <c r="N92" s="11" t="s">
        <v>2</v>
      </c>
      <c r="O92" s="20" t="s">
        <v>145</v>
      </c>
    </row>
    <row r="93" spans="9:15" ht="17.25" customHeight="1" x14ac:dyDescent="0.3">
      <c r="I93" s="17" t="s">
        <v>146</v>
      </c>
      <c r="J93" s="12">
        <v>40</v>
      </c>
      <c r="K93" s="12">
        <v>5</v>
      </c>
      <c r="L93" s="46" t="s">
        <v>8</v>
      </c>
      <c r="M93" s="46" t="s">
        <v>115</v>
      </c>
      <c r="N93" s="12">
        <v>5</v>
      </c>
      <c r="O93" s="18">
        <f t="shared" ref="O93:O97" si="8">J93*N93</f>
        <v>200</v>
      </c>
    </row>
    <row r="94" spans="9:15" x14ac:dyDescent="0.3">
      <c r="I94" s="17" t="s">
        <v>147</v>
      </c>
      <c r="J94" s="12">
        <v>10</v>
      </c>
      <c r="K94" s="12">
        <v>30</v>
      </c>
      <c r="L94" s="47"/>
      <c r="M94" s="47"/>
      <c r="N94" s="12">
        <v>30</v>
      </c>
      <c r="O94" s="18">
        <f t="shared" si="8"/>
        <v>300</v>
      </c>
    </row>
    <row r="95" spans="9:15" x14ac:dyDescent="0.3">
      <c r="I95" s="17" t="s">
        <v>120</v>
      </c>
      <c r="J95" s="12">
        <v>7</v>
      </c>
      <c r="K95" s="12">
        <v>10</v>
      </c>
      <c r="L95" s="47"/>
      <c r="M95" s="47"/>
      <c r="N95" s="12">
        <v>10</v>
      </c>
      <c r="O95" s="18">
        <f t="shared" si="8"/>
        <v>70</v>
      </c>
    </row>
    <row r="96" spans="9:15" x14ac:dyDescent="0.3">
      <c r="I96" s="17" t="s">
        <v>119</v>
      </c>
      <c r="J96" s="12">
        <v>20</v>
      </c>
      <c r="K96" s="12">
        <v>10</v>
      </c>
      <c r="L96" s="47"/>
      <c r="M96" s="47"/>
      <c r="N96" s="12">
        <v>10</v>
      </c>
      <c r="O96" s="18">
        <f t="shared" si="8"/>
        <v>200</v>
      </c>
    </row>
    <row r="97" spans="9:15" x14ac:dyDescent="0.3">
      <c r="I97" s="17" t="s">
        <v>148</v>
      </c>
      <c r="J97" s="12">
        <v>70</v>
      </c>
      <c r="K97" s="12">
        <v>5</v>
      </c>
      <c r="L97" s="48"/>
      <c r="M97" s="48"/>
      <c r="N97" s="12">
        <v>5</v>
      </c>
      <c r="O97" s="18">
        <f t="shared" si="8"/>
        <v>350</v>
      </c>
    </row>
    <row r="98" spans="9:15" x14ac:dyDescent="0.3">
      <c r="I98" s="17" t="s">
        <v>178</v>
      </c>
      <c r="J98" s="12"/>
      <c r="K98" s="12"/>
      <c r="L98" s="12"/>
      <c r="M98" s="12"/>
      <c r="N98" s="12"/>
      <c r="O98" s="18">
        <f>SUM(O93:O97)</f>
        <v>1120</v>
      </c>
    </row>
    <row r="99" spans="9:15" x14ac:dyDescent="0.3">
      <c r="I99" s="43" t="s">
        <v>149</v>
      </c>
      <c r="J99" s="44"/>
      <c r="K99" s="44"/>
      <c r="L99" s="44"/>
      <c r="M99" s="44"/>
      <c r="N99" s="44"/>
      <c r="O99" s="45"/>
    </row>
    <row r="100" spans="9:15" x14ac:dyDescent="0.3">
      <c r="I100" s="15" t="s">
        <v>0</v>
      </c>
      <c r="J100" s="14" t="s">
        <v>143</v>
      </c>
      <c r="K100" s="11" t="s">
        <v>1</v>
      </c>
      <c r="L100" s="11" t="s">
        <v>4</v>
      </c>
      <c r="M100" s="11" t="s">
        <v>86</v>
      </c>
      <c r="N100" s="11" t="s">
        <v>2</v>
      </c>
      <c r="O100" s="20" t="s">
        <v>145</v>
      </c>
    </row>
    <row r="101" spans="9:15" x14ac:dyDescent="0.3">
      <c r="I101" s="17" t="s">
        <v>150</v>
      </c>
      <c r="J101" s="12">
        <v>200</v>
      </c>
      <c r="K101" s="12">
        <v>2</v>
      </c>
      <c r="L101" s="46" t="s">
        <v>8</v>
      </c>
      <c r="M101" s="46" t="s">
        <v>115</v>
      </c>
      <c r="N101" s="12">
        <v>2</v>
      </c>
      <c r="O101" s="18">
        <f t="shared" ref="O101:O108" si="9">J101*N101</f>
        <v>400</v>
      </c>
    </row>
    <row r="102" spans="9:15" x14ac:dyDescent="0.3">
      <c r="I102" s="17" t="s">
        <v>151</v>
      </c>
      <c r="J102" s="12">
        <v>35</v>
      </c>
      <c r="K102" s="12">
        <v>5</v>
      </c>
      <c r="L102" s="47"/>
      <c r="M102" s="47"/>
      <c r="N102" s="12">
        <v>5</v>
      </c>
      <c r="O102" s="18">
        <f t="shared" si="9"/>
        <v>175</v>
      </c>
    </row>
    <row r="103" spans="9:15" x14ac:dyDescent="0.3">
      <c r="I103" s="17" t="s">
        <v>152</v>
      </c>
      <c r="J103" s="12">
        <v>100</v>
      </c>
      <c r="K103" s="12">
        <v>5</v>
      </c>
      <c r="L103" s="47"/>
      <c r="M103" s="47"/>
      <c r="N103" s="12">
        <v>5</v>
      </c>
      <c r="O103" s="18">
        <f t="shared" si="9"/>
        <v>500</v>
      </c>
    </row>
    <row r="104" spans="9:15" x14ac:dyDescent="0.3">
      <c r="I104" s="17" t="s">
        <v>153</v>
      </c>
      <c r="J104" s="12">
        <v>350</v>
      </c>
      <c r="K104" s="12">
        <v>2</v>
      </c>
      <c r="L104" s="47"/>
      <c r="M104" s="47"/>
      <c r="N104" s="12">
        <v>2</v>
      </c>
      <c r="O104" s="18">
        <f t="shared" si="9"/>
        <v>700</v>
      </c>
    </row>
    <row r="105" spans="9:15" x14ac:dyDescent="0.3">
      <c r="I105" s="17" t="s">
        <v>154</v>
      </c>
      <c r="J105" s="12">
        <v>500</v>
      </c>
      <c r="K105" s="12">
        <v>8</v>
      </c>
      <c r="L105" s="47"/>
      <c r="M105" s="47"/>
      <c r="N105" s="12"/>
      <c r="O105" s="18">
        <f t="shared" si="9"/>
        <v>0</v>
      </c>
    </row>
    <row r="106" spans="9:15" x14ac:dyDescent="0.3">
      <c r="I106" s="17" t="s">
        <v>155</v>
      </c>
      <c r="J106" s="12">
        <v>500</v>
      </c>
      <c r="K106" s="12">
        <v>8</v>
      </c>
      <c r="L106" s="47"/>
      <c r="M106" s="47"/>
      <c r="N106" s="12"/>
      <c r="O106" s="18">
        <f t="shared" si="9"/>
        <v>0</v>
      </c>
    </row>
    <row r="107" spans="9:15" x14ac:dyDescent="0.3">
      <c r="I107" s="17" t="s">
        <v>156</v>
      </c>
      <c r="J107" s="12">
        <v>500</v>
      </c>
      <c r="K107" s="12">
        <v>5</v>
      </c>
      <c r="L107" s="47"/>
      <c r="M107" s="47"/>
      <c r="N107" s="12">
        <v>2</v>
      </c>
      <c r="O107" s="18">
        <f t="shared" si="9"/>
        <v>1000</v>
      </c>
    </row>
    <row r="108" spans="9:15" x14ac:dyDescent="0.3">
      <c r="I108" s="17" t="s">
        <v>157</v>
      </c>
      <c r="J108" s="12">
        <v>500</v>
      </c>
      <c r="K108" s="12">
        <v>5</v>
      </c>
      <c r="L108" s="47"/>
      <c r="M108" s="48"/>
      <c r="N108" s="12"/>
      <c r="O108" s="18">
        <f t="shared" si="9"/>
        <v>0</v>
      </c>
    </row>
    <row r="109" spans="9:15" x14ac:dyDescent="0.3">
      <c r="I109" s="17" t="s">
        <v>178</v>
      </c>
      <c r="J109" s="12"/>
      <c r="K109" s="12"/>
      <c r="L109" s="12"/>
      <c r="M109" s="12"/>
      <c r="N109" s="12"/>
      <c r="O109" s="18">
        <f>SUM(O101:O108)</f>
        <v>2775</v>
      </c>
    </row>
    <row r="110" spans="9:15" x14ac:dyDescent="0.3">
      <c r="I110" s="58" t="s">
        <v>158</v>
      </c>
      <c r="J110" s="59"/>
      <c r="K110" s="59"/>
      <c r="L110" s="59"/>
      <c r="M110" s="59"/>
      <c r="N110" s="59"/>
      <c r="O110" s="60"/>
    </row>
    <row r="111" spans="9:15" x14ac:dyDescent="0.3">
      <c r="I111" s="15" t="s">
        <v>0</v>
      </c>
      <c r="J111" s="14" t="s">
        <v>159</v>
      </c>
      <c r="K111" s="11" t="s">
        <v>1</v>
      </c>
      <c r="L111" s="11" t="s">
        <v>4</v>
      </c>
      <c r="M111" s="11" t="s">
        <v>86</v>
      </c>
      <c r="N111" s="11" t="s">
        <v>2</v>
      </c>
      <c r="O111" s="20" t="s">
        <v>160</v>
      </c>
    </row>
    <row r="112" spans="9:15" x14ac:dyDescent="0.3">
      <c r="I112" s="17" t="s">
        <v>119</v>
      </c>
      <c r="J112" s="32">
        <v>50000000</v>
      </c>
      <c r="K112" s="12">
        <v>40</v>
      </c>
      <c r="L112" s="46" t="s">
        <v>8</v>
      </c>
      <c r="M112" s="46" t="s">
        <v>115</v>
      </c>
      <c r="N112" s="12"/>
      <c r="O112" s="33">
        <f t="shared" ref="O112:O120" si="10">J112*N112</f>
        <v>0</v>
      </c>
    </row>
    <row r="113" spans="9:15" x14ac:dyDescent="0.3">
      <c r="I113" s="17" t="s">
        <v>120</v>
      </c>
      <c r="J113" s="32">
        <v>15000000</v>
      </c>
      <c r="K113" s="12">
        <v>40</v>
      </c>
      <c r="L113" s="47"/>
      <c r="M113" s="47"/>
      <c r="N113" s="12"/>
      <c r="O113" s="33">
        <f t="shared" si="10"/>
        <v>0</v>
      </c>
    </row>
    <row r="114" spans="9:15" x14ac:dyDescent="0.3">
      <c r="I114" s="17" t="s">
        <v>161</v>
      </c>
      <c r="J114" s="32">
        <v>500000000</v>
      </c>
      <c r="K114" s="12">
        <v>5</v>
      </c>
      <c r="L114" s="47"/>
      <c r="M114" s="47"/>
      <c r="N114" s="12"/>
      <c r="O114" s="33">
        <f t="shared" si="10"/>
        <v>0</v>
      </c>
    </row>
    <row r="115" spans="9:15" x14ac:dyDescent="0.3">
      <c r="I115" s="17" t="s">
        <v>162</v>
      </c>
      <c r="J115" s="77">
        <v>300000000</v>
      </c>
      <c r="K115" s="12">
        <v>5</v>
      </c>
      <c r="L115" s="47"/>
      <c r="M115" s="47"/>
      <c r="N115" s="12"/>
      <c r="O115" s="33">
        <f t="shared" si="10"/>
        <v>0</v>
      </c>
    </row>
    <row r="116" spans="9:15" x14ac:dyDescent="0.3">
      <c r="I116" s="17" t="s">
        <v>163</v>
      </c>
      <c r="J116" s="77">
        <v>300000000</v>
      </c>
      <c r="K116" s="46">
        <v>1</v>
      </c>
      <c r="L116" s="47"/>
      <c r="M116" s="47"/>
      <c r="N116" s="12"/>
      <c r="O116" s="33">
        <f t="shared" si="10"/>
        <v>0</v>
      </c>
    </row>
    <row r="117" spans="9:15" x14ac:dyDescent="0.3">
      <c r="I117" s="17" t="s">
        <v>164</v>
      </c>
      <c r="J117" s="77">
        <v>300000000</v>
      </c>
      <c r="K117" s="47"/>
      <c r="L117" s="47"/>
      <c r="M117" s="47"/>
      <c r="N117" s="12"/>
      <c r="O117" s="33">
        <f t="shared" si="10"/>
        <v>0</v>
      </c>
    </row>
    <row r="118" spans="9:15" x14ac:dyDescent="0.3">
      <c r="I118" s="17" t="s">
        <v>165</v>
      </c>
      <c r="J118" s="77">
        <v>300000000</v>
      </c>
      <c r="K118" s="47"/>
      <c r="L118" s="47"/>
      <c r="M118" s="47"/>
      <c r="N118" s="12"/>
      <c r="O118" s="33">
        <f t="shared" si="10"/>
        <v>0</v>
      </c>
    </row>
    <row r="119" spans="9:15" x14ac:dyDescent="0.3">
      <c r="I119" s="17" t="s">
        <v>166</v>
      </c>
      <c r="J119" s="77">
        <v>500000000</v>
      </c>
      <c r="K119" s="47"/>
      <c r="L119" s="47"/>
      <c r="M119" s="47"/>
      <c r="N119" s="12"/>
      <c r="O119" s="33">
        <f t="shared" si="10"/>
        <v>0</v>
      </c>
    </row>
    <row r="120" spans="9:15" x14ac:dyDescent="0.3">
      <c r="I120" s="17" t="s">
        <v>167</v>
      </c>
      <c r="J120" s="77">
        <v>500000000</v>
      </c>
      <c r="K120" s="48"/>
      <c r="L120" s="48"/>
      <c r="M120" s="48"/>
      <c r="N120" s="12"/>
      <c r="O120" s="33">
        <f t="shared" si="10"/>
        <v>0</v>
      </c>
    </row>
    <row r="121" spans="9:15" x14ac:dyDescent="0.3">
      <c r="I121" s="17" t="s">
        <v>178</v>
      </c>
      <c r="J121" s="12"/>
      <c r="K121" s="12"/>
      <c r="L121" s="12"/>
      <c r="M121" s="12"/>
      <c r="N121" s="12"/>
      <c r="O121" s="34">
        <f>SUM(O112:O120)</f>
        <v>0</v>
      </c>
    </row>
    <row r="122" spans="9:15" x14ac:dyDescent="0.3">
      <c r="I122" s="58" t="s">
        <v>168</v>
      </c>
      <c r="J122" s="59"/>
      <c r="K122" s="59"/>
      <c r="L122" s="59"/>
      <c r="M122" s="59"/>
      <c r="N122" s="59"/>
      <c r="O122" s="60"/>
    </row>
    <row r="123" spans="9:15" x14ac:dyDescent="0.3">
      <c r="I123" s="15" t="s">
        <v>0</v>
      </c>
      <c r="J123" s="14" t="s">
        <v>159</v>
      </c>
      <c r="K123" s="11" t="s">
        <v>1</v>
      </c>
      <c r="L123" s="11" t="s">
        <v>4</v>
      </c>
      <c r="M123" s="11" t="s">
        <v>86</v>
      </c>
      <c r="N123" s="11" t="s">
        <v>2</v>
      </c>
      <c r="O123" s="20" t="s">
        <v>160</v>
      </c>
    </row>
    <row r="124" spans="9:15" x14ac:dyDescent="0.3">
      <c r="I124" s="17" t="s">
        <v>169</v>
      </c>
      <c r="J124" s="32">
        <v>1500000000</v>
      </c>
      <c r="K124" s="12">
        <v>1</v>
      </c>
      <c r="L124" s="46" t="s">
        <v>8</v>
      </c>
      <c r="M124" s="46" t="s">
        <v>115</v>
      </c>
      <c r="N124" s="12"/>
      <c r="O124" s="33">
        <f t="shared" ref="O124:O137" si="11">J124*N124</f>
        <v>0</v>
      </c>
    </row>
    <row r="125" spans="9:15" x14ac:dyDescent="0.3">
      <c r="I125" s="17" t="s">
        <v>147</v>
      </c>
      <c r="J125" s="32">
        <v>35000000</v>
      </c>
      <c r="K125" s="12">
        <v>50</v>
      </c>
      <c r="L125" s="47"/>
      <c r="M125" s="48"/>
      <c r="N125" s="12"/>
      <c r="O125" s="33">
        <f t="shared" si="11"/>
        <v>0</v>
      </c>
    </row>
    <row r="126" spans="9:15" x14ac:dyDescent="0.3">
      <c r="I126" s="17" t="s">
        <v>156</v>
      </c>
      <c r="J126" s="32">
        <v>1000000000</v>
      </c>
      <c r="K126" s="46">
        <v>5</v>
      </c>
      <c r="L126" s="47"/>
      <c r="M126" s="46" t="s">
        <v>15</v>
      </c>
      <c r="N126" s="12"/>
      <c r="O126" s="33">
        <f t="shared" si="11"/>
        <v>0</v>
      </c>
    </row>
    <row r="127" spans="9:15" x14ac:dyDescent="0.3">
      <c r="I127" s="17" t="s">
        <v>157</v>
      </c>
      <c r="J127" s="32">
        <v>800000000</v>
      </c>
      <c r="K127" s="48"/>
      <c r="L127" s="47"/>
      <c r="M127" s="47"/>
      <c r="N127" s="12"/>
      <c r="O127" s="33">
        <f t="shared" si="11"/>
        <v>0</v>
      </c>
    </row>
    <row r="128" spans="9:15" x14ac:dyDescent="0.3">
      <c r="I128" s="17" t="s">
        <v>154</v>
      </c>
      <c r="J128" s="32">
        <v>1000000000</v>
      </c>
      <c r="K128" s="46">
        <v>10</v>
      </c>
      <c r="L128" s="47"/>
      <c r="M128" s="47"/>
      <c r="N128" s="12"/>
      <c r="O128" s="33">
        <f t="shared" si="11"/>
        <v>0</v>
      </c>
    </row>
    <row r="129" spans="9:15" x14ac:dyDescent="0.3">
      <c r="I129" s="17" t="s">
        <v>155</v>
      </c>
      <c r="J129" s="32">
        <v>800000000</v>
      </c>
      <c r="K129" s="48"/>
      <c r="L129" s="47"/>
      <c r="M129" s="47"/>
      <c r="N129" s="12"/>
      <c r="O129" s="33">
        <f t="shared" si="11"/>
        <v>0</v>
      </c>
    </row>
    <row r="130" spans="9:15" x14ac:dyDescent="0.3">
      <c r="I130" s="17" t="s">
        <v>170</v>
      </c>
      <c r="J130" s="32">
        <v>2000000000</v>
      </c>
      <c r="K130" s="46">
        <v>1</v>
      </c>
      <c r="L130" s="47"/>
      <c r="M130" s="47"/>
      <c r="N130" s="12"/>
      <c r="O130" s="33">
        <f t="shared" si="11"/>
        <v>0</v>
      </c>
    </row>
    <row r="131" spans="9:15" x14ac:dyDescent="0.3">
      <c r="I131" s="17" t="s">
        <v>171</v>
      </c>
      <c r="J131" s="32">
        <v>700000000</v>
      </c>
      <c r="K131" s="47"/>
      <c r="L131" s="47"/>
      <c r="M131" s="47"/>
      <c r="N131" s="12"/>
      <c r="O131" s="33">
        <f t="shared" si="11"/>
        <v>0</v>
      </c>
    </row>
    <row r="132" spans="9:15" x14ac:dyDescent="0.3">
      <c r="I132" s="17" t="s">
        <v>172</v>
      </c>
      <c r="J132" s="32">
        <v>800000000</v>
      </c>
      <c r="K132" s="47"/>
      <c r="L132" s="47"/>
      <c r="M132" s="47"/>
      <c r="N132" s="12"/>
      <c r="O132" s="33">
        <f t="shared" si="11"/>
        <v>0</v>
      </c>
    </row>
    <row r="133" spans="9:15" x14ac:dyDescent="0.3">
      <c r="I133" s="17" t="s">
        <v>173</v>
      </c>
      <c r="J133" s="32">
        <v>800000000</v>
      </c>
      <c r="K133" s="48"/>
      <c r="L133" s="47"/>
      <c r="M133" s="48"/>
      <c r="N133" s="12"/>
      <c r="O133" s="33">
        <f t="shared" si="11"/>
        <v>0</v>
      </c>
    </row>
    <row r="134" spans="9:15" x14ac:dyDescent="0.3">
      <c r="I134" s="17" t="s">
        <v>174</v>
      </c>
      <c r="J134" s="32">
        <v>1000000000</v>
      </c>
      <c r="K134" s="46">
        <v>3</v>
      </c>
      <c r="L134" s="47"/>
      <c r="M134" s="46" t="s">
        <v>115</v>
      </c>
      <c r="N134" s="12"/>
      <c r="O134" s="33">
        <f t="shared" si="11"/>
        <v>0</v>
      </c>
    </row>
    <row r="135" spans="9:15" x14ac:dyDescent="0.3">
      <c r="I135" s="17" t="s">
        <v>175</v>
      </c>
      <c r="J135" s="77">
        <v>1500000000</v>
      </c>
      <c r="K135" s="47"/>
      <c r="L135" s="47"/>
      <c r="M135" s="47"/>
      <c r="N135" s="12"/>
      <c r="O135" s="33">
        <f t="shared" si="11"/>
        <v>0</v>
      </c>
    </row>
    <row r="136" spans="9:15" x14ac:dyDescent="0.3">
      <c r="I136" s="17" t="s">
        <v>176</v>
      </c>
      <c r="J136" s="77">
        <v>1500000000</v>
      </c>
      <c r="K136" s="47"/>
      <c r="L136" s="47"/>
      <c r="M136" s="47"/>
      <c r="N136" s="12"/>
      <c r="O136" s="33">
        <f t="shared" si="11"/>
        <v>0</v>
      </c>
    </row>
    <row r="137" spans="9:15" x14ac:dyDescent="0.3">
      <c r="I137" s="17" t="s">
        <v>177</v>
      </c>
      <c r="J137" s="77">
        <v>1500000000</v>
      </c>
      <c r="K137" s="48"/>
      <c r="L137" s="48"/>
      <c r="M137" s="48"/>
      <c r="N137" s="12"/>
      <c r="O137" s="33">
        <f t="shared" si="11"/>
        <v>0</v>
      </c>
    </row>
    <row r="138" spans="9:15" ht="16.5" thickBot="1" x14ac:dyDescent="0.35">
      <c r="I138" s="21" t="s">
        <v>178</v>
      </c>
      <c r="J138" s="22"/>
      <c r="K138" s="22"/>
      <c r="L138" s="22"/>
      <c r="M138" s="22"/>
      <c r="N138" s="22"/>
      <c r="O138" s="35">
        <f>SUM(O124:O137)</f>
        <v>0</v>
      </c>
    </row>
  </sheetData>
  <mergeCells count="67">
    <mergeCell ref="E3:H5"/>
    <mergeCell ref="G10:H10"/>
    <mergeCell ref="K128:K129"/>
    <mergeCell ref="K126:K127"/>
    <mergeCell ref="K37:K42"/>
    <mergeCell ref="I122:O122"/>
    <mergeCell ref="K116:K120"/>
    <mergeCell ref="L112:L120"/>
    <mergeCell ref="M112:M120"/>
    <mergeCell ref="L93:L97"/>
    <mergeCell ref="M93:M97"/>
    <mergeCell ref="I99:O99"/>
    <mergeCell ref="L124:L137"/>
    <mergeCell ref="M124:M125"/>
    <mergeCell ref="M126:M133"/>
    <mergeCell ref="M134:M137"/>
    <mergeCell ref="K134:K137"/>
    <mergeCell ref="K130:K133"/>
    <mergeCell ref="I110:O110"/>
    <mergeCell ref="K86:K87"/>
    <mergeCell ref="K78:K85"/>
    <mergeCell ref="L78:L89"/>
    <mergeCell ref="M78:M89"/>
    <mergeCell ref="I91:O91"/>
    <mergeCell ref="L72:L74"/>
    <mergeCell ref="M72:M73"/>
    <mergeCell ref="I76:O76"/>
    <mergeCell ref="M101:M108"/>
    <mergeCell ref="L101:L108"/>
    <mergeCell ref="B24:C24"/>
    <mergeCell ref="B25:C25"/>
    <mergeCell ref="B28:D28"/>
    <mergeCell ref="L61:L68"/>
    <mergeCell ref="M61:M68"/>
    <mergeCell ref="B26:C26"/>
    <mergeCell ref="E28:F28"/>
    <mergeCell ref="E29:F29"/>
    <mergeCell ref="B4:B5"/>
    <mergeCell ref="I3:O3"/>
    <mergeCell ref="B7:D7"/>
    <mergeCell ref="C8:D8"/>
    <mergeCell ref="C9:D9"/>
    <mergeCell ref="C10:D10"/>
    <mergeCell ref="C11:D11"/>
    <mergeCell ref="B13:F13"/>
    <mergeCell ref="G13:G20"/>
    <mergeCell ref="L10:L11"/>
    <mergeCell ref="L12:L15"/>
    <mergeCell ref="L19:L24"/>
    <mergeCell ref="L25:L26"/>
    <mergeCell ref="B23:C23"/>
    <mergeCell ref="I1:O1"/>
    <mergeCell ref="I2:O2"/>
    <mergeCell ref="I70:O70"/>
    <mergeCell ref="I28:O28"/>
    <mergeCell ref="L5:L9"/>
    <mergeCell ref="M5:M14"/>
    <mergeCell ref="M16:M26"/>
    <mergeCell ref="M30:M33"/>
    <mergeCell ref="I35:O35"/>
    <mergeCell ref="L37:L47"/>
    <mergeCell ref="M37:M47"/>
    <mergeCell ref="I49:O49"/>
    <mergeCell ref="L51:L57"/>
    <mergeCell ref="M52:M57"/>
    <mergeCell ref="I59:O59"/>
    <mergeCell ref="L30:L33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추석이벤트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손성윤</cp:lastModifiedBy>
  <dcterms:created xsi:type="dcterms:W3CDTF">2020-06-18T08:45:12Z</dcterms:created>
  <dcterms:modified xsi:type="dcterms:W3CDTF">2020-12-11T07:25:50Z</dcterms:modified>
</cp:coreProperties>
</file>