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qnfqj\Desktop\"/>
    </mc:Choice>
  </mc:AlternateContent>
  <bookViews>
    <workbookView xWindow="0" yWindow="0" windowWidth="28800" windowHeight="12540"/>
  </bookViews>
  <sheets>
    <sheet name="요약" sheetId="2" r:id="rId1"/>
    <sheet name="네오스톤, 네오젬 수급" sheetId="1" r:id="rId2"/>
    <sheet name="네오 코어 수급" sheetId="3" r:id="rId3"/>
    <sheet name="코인샵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D31" i="3" l="1"/>
  <c r="E31" i="3"/>
  <c r="F31" i="3"/>
  <c r="G31" i="3"/>
  <c r="H31" i="3"/>
  <c r="I31" i="3"/>
  <c r="J31" i="3"/>
  <c r="K31" i="3"/>
  <c r="L31" i="3"/>
  <c r="C31" i="3"/>
  <c r="BW13" i="1" l="1"/>
  <c r="BW14" i="1"/>
  <c r="BW15" i="1"/>
  <c r="BW16" i="1"/>
  <c r="BW28" i="1"/>
  <c r="BW29" i="1"/>
  <c r="BW30" i="1"/>
  <c r="BW31" i="1"/>
  <c r="BW32" i="1"/>
  <c r="BW33" i="1"/>
  <c r="BU25" i="1"/>
  <c r="BU26" i="1"/>
  <c r="BU27" i="1"/>
  <c r="BU28" i="1"/>
  <c r="BU29" i="1"/>
  <c r="BU30" i="1"/>
  <c r="BU31" i="1"/>
  <c r="BU32" i="1"/>
  <c r="BU33" i="1"/>
  <c r="BU24" i="1"/>
  <c r="K88" i="4"/>
  <c r="L88" i="4"/>
  <c r="M88" i="4"/>
  <c r="D23" i="2" s="1"/>
  <c r="N88" i="4"/>
  <c r="D24" i="2" s="1"/>
  <c r="O88" i="4"/>
  <c r="P88" i="4"/>
  <c r="Q88" i="4"/>
  <c r="D27" i="2" s="1"/>
  <c r="R88" i="4"/>
  <c r="S88" i="4"/>
  <c r="J88" i="4"/>
  <c r="D20" i="2" s="1"/>
  <c r="BV33" i="1"/>
  <c r="BV32" i="1"/>
  <c r="BV27" i="1"/>
  <c r="BW27" i="1" s="1"/>
  <c r="D29" i="2"/>
  <c r="D28" i="2"/>
  <c r="D25" i="2"/>
  <c r="D22" i="2"/>
  <c r="D21" i="2"/>
  <c r="K116" i="4"/>
  <c r="L116" i="4"/>
  <c r="M116" i="4"/>
  <c r="N116" i="4"/>
  <c r="O116" i="4"/>
  <c r="P116" i="4"/>
  <c r="Q116" i="4"/>
  <c r="R116" i="4"/>
  <c r="S116" i="4"/>
  <c r="J116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94" i="4"/>
  <c r="D26" i="2"/>
  <c r="H81" i="4"/>
  <c r="H82" i="4"/>
  <c r="H83" i="4"/>
  <c r="H84" i="4"/>
  <c r="H85" i="4"/>
  <c r="H86" i="4"/>
  <c r="H87" i="4"/>
  <c r="H80" i="4"/>
  <c r="K74" i="4"/>
  <c r="BV25" i="1" s="1"/>
  <c r="BW25" i="1" s="1"/>
  <c r="L74" i="4"/>
  <c r="BV26" i="1" s="1"/>
  <c r="BW26" i="1" s="1"/>
  <c r="M74" i="4"/>
  <c r="N74" i="4"/>
  <c r="BV28" i="1" s="1"/>
  <c r="O74" i="4"/>
  <c r="BV29" i="1" s="1"/>
  <c r="P74" i="4"/>
  <c r="BV30" i="1" s="1"/>
  <c r="Q74" i="4"/>
  <c r="BV31" i="1" s="1"/>
  <c r="R74" i="4"/>
  <c r="S74" i="4"/>
  <c r="J74" i="4"/>
  <c r="BV24" i="1" s="1"/>
  <c r="H63" i="4"/>
  <c r="H64" i="4"/>
  <c r="H65" i="4"/>
  <c r="H66" i="4"/>
  <c r="H67" i="4"/>
  <c r="H68" i="4"/>
  <c r="H69" i="4"/>
  <c r="H70" i="4"/>
  <c r="H71" i="4"/>
  <c r="H72" i="4"/>
  <c r="H73" i="4"/>
  <c r="H62" i="4"/>
  <c r="B42" i="1"/>
  <c r="B43" i="1"/>
  <c r="B44" i="1"/>
  <c r="B45" i="1"/>
  <c r="B46" i="1"/>
  <c r="B47" i="1"/>
  <c r="B48" i="1"/>
  <c r="B49" i="1"/>
  <c r="B50" i="1"/>
  <c r="B41" i="1"/>
  <c r="B25" i="1"/>
  <c r="B26" i="1"/>
  <c r="B27" i="1"/>
  <c r="B28" i="1"/>
  <c r="B29" i="1"/>
  <c r="B30" i="1"/>
  <c r="B31" i="1"/>
  <c r="B32" i="1"/>
  <c r="B33" i="1"/>
  <c r="B24" i="1"/>
  <c r="K56" i="4"/>
  <c r="L56" i="4"/>
  <c r="M56" i="4"/>
  <c r="N56" i="4"/>
  <c r="O56" i="4"/>
  <c r="P56" i="4"/>
  <c r="Q56" i="4"/>
  <c r="R56" i="4"/>
  <c r="S56" i="4"/>
  <c r="J56" i="4"/>
  <c r="H47" i="4"/>
  <c r="H48" i="4"/>
  <c r="H49" i="4"/>
  <c r="H50" i="4"/>
  <c r="H51" i="4"/>
  <c r="H52" i="4"/>
  <c r="H53" i="4"/>
  <c r="H54" i="4"/>
  <c r="H55" i="4"/>
  <c r="H46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3" i="4"/>
  <c r="K40" i="4"/>
  <c r="L40" i="4"/>
  <c r="M40" i="4"/>
  <c r="BV10" i="1" s="1"/>
  <c r="BW10" i="1" s="1"/>
  <c r="N40" i="4"/>
  <c r="BV11" i="1" s="1"/>
  <c r="O40" i="4"/>
  <c r="P40" i="4"/>
  <c r="Q40" i="4"/>
  <c r="BV14" i="1" s="1"/>
  <c r="R40" i="4"/>
  <c r="S40" i="4"/>
  <c r="J40" i="4"/>
  <c r="T116" i="4" l="1"/>
  <c r="A34" i="2" s="1"/>
  <c r="BV8" i="1"/>
  <c r="BW8" i="1" s="1"/>
  <c r="BW24" i="1"/>
  <c r="BV7" i="1"/>
  <c r="BV9" i="1"/>
  <c r="BW9" i="1" s="1"/>
  <c r="BV16" i="1"/>
  <c r="BV12" i="1"/>
  <c r="BV15" i="1"/>
  <c r="BV13" i="1"/>
  <c r="D30" i="2"/>
  <c r="B21" i="2" l="1"/>
  <c r="B22" i="2"/>
  <c r="B23" i="2"/>
  <c r="B24" i="2"/>
  <c r="B25" i="2"/>
  <c r="B26" i="2"/>
  <c r="B27" i="2"/>
  <c r="B28" i="2"/>
  <c r="B29" i="2"/>
  <c r="B20" i="2"/>
  <c r="B8" i="2"/>
  <c r="B10" i="2"/>
  <c r="B11" i="2"/>
  <c r="B12" i="2"/>
  <c r="B13" i="2"/>
  <c r="B14" i="2"/>
  <c r="B15" i="2"/>
  <c r="B16" i="2"/>
  <c r="B7" i="2"/>
  <c r="H14" i="2"/>
  <c r="H15" i="2"/>
  <c r="E8" i="2"/>
  <c r="E16" i="2"/>
  <c r="E2" i="2"/>
  <c r="F2" i="2" s="1"/>
  <c r="G8" i="2"/>
  <c r="G9" i="2"/>
  <c r="G10" i="2"/>
  <c r="G11" i="2"/>
  <c r="G12" i="2"/>
  <c r="G13" i="2"/>
  <c r="G14" i="2"/>
  <c r="G15" i="2"/>
  <c r="G16" i="2"/>
  <c r="F10" i="2"/>
  <c r="F14" i="2"/>
  <c r="D8" i="2"/>
  <c r="D9" i="2"/>
  <c r="D10" i="2"/>
  <c r="D11" i="2"/>
  <c r="D12" i="2"/>
  <c r="D13" i="2"/>
  <c r="D14" i="2"/>
  <c r="D15" i="2"/>
  <c r="D16" i="2"/>
  <c r="C8" i="2"/>
  <c r="C15" i="2"/>
  <c r="C16" i="2"/>
  <c r="G7" i="2"/>
  <c r="D7" i="2"/>
  <c r="F16" i="2"/>
  <c r="F15" i="2"/>
  <c r="H13" i="2"/>
  <c r="F12" i="2"/>
  <c r="H11" i="2"/>
  <c r="H10" i="2"/>
  <c r="H9" i="2"/>
  <c r="F8" i="2"/>
  <c r="H7" i="2"/>
  <c r="BU8" i="1"/>
  <c r="BU9" i="1"/>
  <c r="E9" i="2" s="1"/>
  <c r="BU10" i="1"/>
  <c r="C10" i="2" s="1"/>
  <c r="BU11" i="1"/>
  <c r="BU12" i="1"/>
  <c r="BW12" i="1" s="1"/>
  <c r="E12" i="2" s="1"/>
  <c r="BU13" i="1"/>
  <c r="E13" i="2" s="1"/>
  <c r="BU14" i="1"/>
  <c r="C14" i="2" s="1"/>
  <c r="BU15" i="1"/>
  <c r="E15" i="2" s="1"/>
  <c r="BU16" i="1"/>
  <c r="BU7" i="1"/>
  <c r="C12" i="2" l="1"/>
  <c r="BW11" i="1"/>
  <c r="E11" i="2" s="1"/>
  <c r="C11" i="2"/>
  <c r="BW7" i="1"/>
  <c r="E7" i="2" s="1"/>
  <c r="F9" i="2"/>
  <c r="C13" i="2"/>
  <c r="C9" i="2"/>
  <c r="F11" i="2"/>
  <c r="E14" i="2"/>
  <c r="E10" i="2"/>
  <c r="H16" i="2"/>
  <c r="H12" i="2"/>
  <c r="H8" i="2"/>
  <c r="F13" i="2"/>
  <c r="F7" i="2"/>
  <c r="F3" i="3"/>
  <c r="C20" i="2" s="1"/>
  <c r="E3" i="2"/>
  <c r="C7" i="2"/>
</calcChain>
</file>

<file path=xl/sharedStrings.xml><?xml version="1.0" encoding="utf-8"?>
<sst xmlns="http://schemas.openxmlformats.org/spreadsheetml/2006/main" count="487" uniqueCount="247">
  <si>
    <t>캐릭터 번호</t>
    <phoneticPr fontId="1" type="noConversion"/>
  </si>
  <si>
    <t>닉네임</t>
    <phoneticPr fontId="1" type="noConversion"/>
  </si>
  <si>
    <t>목</t>
  </si>
  <si>
    <t>목</t>
    <phoneticPr fontId="1" type="noConversion"/>
  </si>
  <si>
    <t>금</t>
  </si>
  <si>
    <t>금</t>
    <phoneticPr fontId="1" type="noConversion"/>
  </si>
  <si>
    <t>토</t>
  </si>
  <si>
    <t>토</t>
    <phoneticPr fontId="1" type="noConversion"/>
  </si>
  <si>
    <t>일</t>
  </si>
  <si>
    <t>일</t>
    <phoneticPr fontId="1" type="noConversion"/>
  </si>
  <si>
    <t>월</t>
  </si>
  <si>
    <t>월</t>
    <phoneticPr fontId="1" type="noConversion"/>
  </si>
  <si>
    <t>화</t>
  </si>
  <si>
    <t>화</t>
    <phoneticPr fontId="1" type="noConversion"/>
  </si>
  <si>
    <t>수</t>
  </si>
  <si>
    <t>수</t>
    <phoneticPr fontId="1" type="noConversion"/>
  </si>
  <si>
    <t>목</t>
    <phoneticPr fontId="1" type="noConversion"/>
  </si>
  <si>
    <t>오늘 날짜</t>
    <phoneticPr fontId="1" type="noConversion"/>
  </si>
  <si>
    <t>남은 이벤트 기간</t>
    <phoneticPr fontId="1" type="noConversion"/>
  </si>
  <si>
    <t>네오 코어 수급</t>
    <phoneticPr fontId="1" type="noConversion"/>
  </si>
  <si>
    <t>캐릭터 번호</t>
    <phoneticPr fontId="1" type="noConversion"/>
  </si>
  <si>
    <t>주간 보스</t>
    <phoneticPr fontId="1" type="noConversion"/>
  </si>
  <si>
    <t>네오 코어 지급량</t>
    <phoneticPr fontId="1" type="noConversion"/>
  </si>
  <si>
    <t>하드 힐라</t>
    <phoneticPr fontId="1" type="noConversion"/>
  </si>
  <si>
    <t>카오스 핑크빈</t>
    <phoneticPr fontId="1" type="noConversion"/>
  </si>
  <si>
    <t>이지 시그너스</t>
    <phoneticPr fontId="1" type="noConversion"/>
  </si>
  <si>
    <t>노멀 시그너스</t>
    <phoneticPr fontId="1" type="noConversion"/>
  </si>
  <si>
    <t>카오스 자쿰</t>
    <phoneticPr fontId="1" type="noConversion"/>
  </si>
  <si>
    <t>카오스 피에르</t>
    <phoneticPr fontId="1" type="noConversion"/>
  </si>
  <si>
    <t>카오스 반반</t>
    <phoneticPr fontId="1" type="noConversion"/>
  </si>
  <si>
    <t>카오스 블러디퀸</t>
    <phoneticPr fontId="1" type="noConversion"/>
  </si>
  <si>
    <t>하드 매그너스</t>
    <phoneticPr fontId="1" type="noConversion"/>
  </si>
  <si>
    <t>카오스 벨룸</t>
    <phoneticPr fontId="1" type="noConversion"/>
  </si>
  <si>
    <t>카오스 파풀라투스</t>
    <phoneticPr fontId="1" type="noConversion"/>
  </si>
  <si>
    <t>노말 스우</t>
    <phoneticPr fontId="1" type="noConversion"/>
  </si>
  <si>
    <t>노말 데미안</t>
    <phoneticPr fontId="1" type="noConversion"/>
  </si>
  <si>
    <t>이지 루시드</t>
    <phoneticPr fontId="1" type="noConversion"/>
  </si>
  <si>
    <t>노말 루시드</t>
    <phoneticPr fontId="1" type="noConversion"/>
  </si>
  <si>
    <t>노말 윌</t>
    <phoneticPr fontId="1" type="noConversion"/>
  </si>
  <si>
    <t>노말 더스크</t>
    <phoneticPr fontId="1" type="noConversion"/>
  </si>
  <si>
    <t>노말 듄켈</t>
    <phoneticPr fontId="1" type="noConversion"/>
  </si>
  <si>
    <t>하드 데미안</t>
    <phoneticPr fontId="1" type="noConversion"/>
  </si>
  <si>
    <t>하드 스우</t>
    <phoneticPr fontId="1" type="noConversion"/>
  </si>
  <si>
    <t>하드 루시드</t>
    <phoneticPr fontId="1" type="noConversion"/>
  </si>
  <si>
    <t>하드 윌</t>
    <phoneticPr fontId="1" type="noConversion"/>
  </si>
  <si>
    <t>1주차</t>
    <phoneticPr fontId="1" type="noConversion"/>
  </si>
  <si>
    <t>2주차</t>
    <phoneticPr fontId="1" type="noConversion"/>
  </si>
  <si>
    <t>3주차</t>
  </si>
  <si>
    <t>4주차</t>
  </si>
  <si>
    <t>5주차</t>
  </si>
  <si>
    <t>6주차</t>
  </si>
  <si>
    <t>7주차</t>
  </si>
  <si>
    <t>8주차</t>
  </si>
  <si>
    <t>9주차</t>
  </si>
  <si>
    <t>10주차</t>
  </si>
  <si>
    <t>합계</t>
    <phoneticPr fontId="1" type="noConversion"/>
  </si>
  <si>
    <t>각 주차에 잡은 
주간보스 칸에 숫자 1 기입</t>
    <phoneticPr fontId="1" type="noConversion"/>
  </si>
  <si>
    <t>총 네오 코어 수급량</t>
    <phoneticPr fontId="1" type="noConversion"/>
  </si>
  <si>
    <t>NeGuY</t>
    <phoneticPr fontId="1" type="noConversion"/>
  </si>
  <si>
    <t>네긔배메</t>
    <phoneticPr fontId="1" type="noConversion"/>
  </si>
  <si>
    <r>
      <t xml:space="preserve">캐릭터별 필요 코인 개수
&amp; 진행 현황
</t>
    </r>
    <r>
      <rPr>
        <b/>
        <sz val="11"/>
        <color rgb="FFFF0000"/>
        <rFont val="맑은 고딕"/>
        <family val="3"/>
        <charset val="129"/>
        <scheme val="minor"/>
      </rPr>
      <t>이 시트에는 직접 입력하는 공간 없음</t>
    </r>
    <phoneticPr fontId="1" type="noConversion"/>
  </si>
  <si>
    <t>카오스 더스크</t>
    <phoneticPr fontId="1" type="noConversion"/>
  </si>
  <si>
    <t>하드 듄켈</t>
    <phoneticPr fontId="1" type="noConversion"/>
  </si>
  <si>
    <t>진 힐라</t>
    <phoneticPr fontId="1" type="noConversion"/>
  </si>
  <si>
    <t>성장 네오 스톤샵</t>
    <phoneticPr fontId="1" type="noConversion"/>
  </si>
  <si>
    <t>가격</t>
    <phoneticPr fontId="1" type="noConversion"/>
  </si>
  <si>
    <t>월드 내
교환 가능</t>
    <phoneticPr fontId="1" type="noConversion"/>
  </si>
  <si>
    <t>단계</t>
    <phoneticPr fontId="1" type="noConversion"/>
  </si>
  <si>
    <t>아이템 명</t>
    <phoneticPr fontId="1" type="noConversion"/>
  </si>
  <si>
    <t>월드 내
구매 가능 개수</t>
    <phoneticPr fontId="1" type="noConversion"/>
  </si>
  <si>
    <t>구매 개수</t>
    <phoneticPr fontId="1" type="noConversion"/>
  </si>
  <si>
    <t>합계</t>
    <phoneticPr fontId="1" type="noConversion"/>
  </si>
  <si>
    <t>구매 캐릭터</t>
    <phoneticPr fontId="1" type="noConversion"/>
  </si>
  <si>
    <t>경험치 2배 쿠폰</t>
    <phoneticPr fontId="1" type="noConversion"/>
  </si>
  <si>
    <t>파워 엘릭서 100개 교환권</t>
    <phoneticPr fontId="1" type="noConversion"/>
  </si>
  <si>
    <t>X</t>
    <phoneticPr fontId="1" type="noConversion"/>
  </si>
  <si>
    <t>∞</t>
    <phoneticPr fontId="1" type="noConversion"/>
  </si>
  <si>
    <t>X</t>
    <phoneticPr fontId="1" type="noConversion"/>
  </si>
  <si>
    <t>텔레포트 월드맵(1일) 교환권</t>
    <phoneticPr fontId="1" type="noConversion"/>
  </si>
  <si>
    <t>펜던트 슬롯 이용권(7일)</t>
    <phoneticPr fontId="1" type="noConversion"/>
  </si>
  <si>
    <t>X</t>
    <phoneticPr fontId="1" type="noConversion"/>
  </si>
  <si>
    <t>성향 성장의 비약</t>
    <phoneticPr fontId="1" type="noConversion"/>
  </si>
  <si>
    <t>X</t>
    <phoneticPr fontId="1" type="noConversion"/>
  </si>
  <si>
    <t>선택 슬롯 8칸 확장권</t>
    <phoneticPr fontId="1" type="noConversion"/>
  </si>
  <si>
    <t>캐릭터 슬롯 증가 쿠폰</t>
    <phoneticPr fontId="1" type="noConversion"/>
  </si>
  <si>
    <t>AP 초기화 주문서</t>
    <phoneticPr fontId="1" type="noConversion"/>
  </si>
  <si>
    <t>리부트 메소 주머니</t>
    <phoneticPr fontId="1" type="noConversion"/>
  </si>
  <si>
    <t>X</t>
    <phoneticPr fontId="1" type="noConversion"/>
  </si>
  <si>
    <t>마스터리 북 20</t>
    <phoneticPr fontId="1" type="noConversion"/>
  </si>
  <si>
    <t>∞</t>
    <phoneticPr fontId="1" type="noConversion"/>
  </si>
  <si>
    <t>X</t>
    <phoneticPr fontId="1" type="noConversion"/>
  </si>
  <si>
    <t>마스터리 북 30</t>
    <phoneticPr fontId="1" type="noConversion"/>
  </si>
  <si>
    <t>∞</t>
    <phoneticPr fontId="1" type="noConversion"/>
  </si>
  <si>
    <t>X</t>
    <phoneticPr fontId="1" type="noConversion"/>
  </si>
  <si>
    <t>자유전직 코인</t>
    <phoneticPr fontId="1" type="noConversion"/>
  </si>
  <si>
    <t>O</t>
    <phoneticPr fontId="1" type="noConversion"/>
  </si>
  <si>
    <t>무한의 피로회복제</t>
    <phoneticPr fontId="1" type="noConversion"/>
  </si>
  <si>
    <t>의문의 모몽</t>
    <phoneticPr fontId="1" type="noConversion"/>
  </si>
  <si>
    <t>아케인심볼 : 소멸의 여로</t>
    <phoneticPr fontId="1" type="noConversion"/>
  </si>
  <si>
    <t>X</t>
    <phoneticPr fontId="1" type="noConversion"/>
  </si>
  <si>
    <t>아케인심볼 : 츄츄 아일랜드</t>
    <phoneticPr fontId="1" type="noConversion"/>
  </si>
  <si>
    <t>아케인심볼 : 레헬른</t>
    <phoneticPr fontId="1" type="noConversion"/>
  </si>
  <si>
    <t>아케인심볼 : 아르카나</t>
    <phoneticPr fontId="1" type="noConversion"/>
  </si>
  <si>
    <t>아케인심볼 : 모라스</t>
    <phoneticPr fontId="1" type="noConversion"/>
  </si>
  <si>
    <t>아케인심볼 : 에스페라</t>
    <phoneticPr fontId="1" type="noConversion"/>
  </si>
  <si>
    <t>코어 젬스톤</t>
    <phoneticPr fontId="1" type="noConversion"/>
  </si>
  <si>
    <t>스페셜 명예의 훈장</t>
    <phoneticPr fontId="1" type="noConversion"/>
  </si>
  <si>
    <t>1단계</t>
    <phoneticPr fontId="1" type="noConversion"/>
  </si>
  <si>
    <t>익스트림 성장의 비약</t>
    <phoneticPr fontId="1" type="noConversion"/>
  </si>
  <si>
    <t>의문의 아케인심볼 상자</t>
    <phoneticPr fontId="1" type="noConversion"/>
  </si>
  <si>
    <t>의문의 스페셜 명예의 훈장 상자</t>
    <phoneticPr fontId="1" type="noConversion"/>
  </si>
  <si>
    <t>의문의 코어 젬스톤 상자</t>
    <phoneticPr fontId="1" type="noConversion"/>
  </si>
  <si>
    <t>X</t>
    <phoneticPr fontId="1" type="noConversion"/>
  </si>
  <si>
    <t>2단계</t>
    <phoneticPr fontId="1" type="noConversion"/>
  </si>
  <si>
    <t>아케인심볼 : 소멸의 여로 10개 패키지</t>
    <phoneticPr fontId="1" type="noConversion"/>
  </si>
  <si>
    <t>아케인심볼 : 츄츄 아일랜드 10개 패키지</t>
    <phoneticPr fontId="1" type="noConversion"/>
  </si>
  <si>
    <t>X</t>
    <phoneticPr fontId="1" type="noConversion"/>
  </si>
  <si>
    <t>아케인심볼 : 레헬른 10개 패키지</t>
    <phoneticPr fontId="1" type="noConversion"/>
  </si>
  <si>
    <t>아케인심볼 : 아르카나 10개 패키지</t>
    <phoneticPr fontId="1" type="noConversion"/>
  </si>
  <si>
    <t>아케인심볼 : 모라스 10개 패키지</t>
    <phoneticPr fontId="1" type="noConversion"/>
  </si>
  <si>
    <t>아케인심볼 : 에스페라 10개 패키지</t>
    <phoneticPr fontId="1" type="noConversion"/>
  </si>
  <si>
    <t>스페셜 명예의 훈장 10개 패키지</t>
    <phoneticPr fontId="1" type="noConversion"/>
  </si>
  <si>
    <t>코어 젬스톤 10개 패키지</t>
    <phoneticPr fontId="1" type="noConversion"/>
  </si>
  <si>
    <t>경험의 코어 젬스톤</t>
    <phoneticPr fontId="1" type="noConversion"/>
  </si>
  <si>
    <t>카오스 서큘레이터</t>
    <phoneticPr fontId="1" type="noConversion"/>
  </si>
  <si>
    <t>레전드리 서큘레이터</t>
    <phoneticPr fontId="1" type="noConversion"/>
  </si>
  <si>
    <t>3단계</t>
    <phoneticPr fontId="1" type="noConversion"/>
  </si>
  <si>
    <t>개방 조건 :
네오 스톤 누적 10,000개</t>
    <phoneticPr fontId="1" type="noConversion"/>
  </si>
  <si>
    <t>합계</t>
    <phoneticPr fontId="1" type="noConversion"/>
  </si>
  <si>
    <t>이벤트 링 전용 명장의 큐브</t>
    <phoneticPr fontId="1" type="noConversion"/>
  </si>
  <si>
    <t>X</t>
    <phoneticPr fontId="1" type="noConversion"/>
  </si>
  <si>
    <t>에픽 잠재능력 부여 주문서 100%</t>
    <phoneticPr fontId="1" type="noConversion"/>
  </si>
  <si>
    <t>금빛 각인의 인장</t>
    <phoneticPr fontId="1" type="noConversion"/>
  </si>
  <si>
    <t>카르마 영원한 환생의 불꽃</t>
    <phoneticPr fontId="1" type="noConversion"/>
  </si>
  <si>
    <t>카르마 강력한 환생의 불꽃</t>
    <phoneticPr fontId="1" type="noConversion"/>
  </si>
  <si>
    <t>카르마 장인의 큐브</t>
    <phoneticPr fontId="1" type="noConversion"/>
  </si>
  <si>
    <t>O</t>
    <phoneticPr fontId="1" type="noConversion"/>
  </si>
  <si>
    <t>카르마 명장의 큐브</t>
    <phoneticPr fontId="1" type="noConversion"/>
  </si>
  <si>
    <t>카르마 유니크 잠재능력 부여 주문서 100%</t>
    <phoneticPr fontId="1" type="noConversion"/>
  </si>
  <si>
    <t>카르마 스타포스 17성 강화권</t>
    <phoneticPr fontId="1" type="noConversion"/>
  </si>
  <si>
    <t>이벤트 링 3종 선택권</t>
    <phoneticPr fontId="1" type="noConversion"/>
  </si>
  <si>
    <t>개방 조건 : 
네오 스톤 누적 20,000개</t>
    <phoneticPr fontId="1" type="noConversion"/>
  </si>
  <si>
    <t>개방 조건 : 
네오 스톤 누적 20,000개</t>
    <phoneticPr fontId="1" type="noConversion"/>
  </si>
  <si>
    <t>네오 젬샵</t>
    <phoneticPr fontId="1" type="noConversion"/>
  </si>
  <si>
    <t>네오 스톤 5개로 네오 젬 1개 구입 가능</t>
    <phoneticPr fontId="1" type="noConversion"/>
  </si>
  <si>
    <t>캐릭터별 네오 스톤 수급</t>
    <phoneticPr fontId="1" type="noConversion"/>
  </si>
  <si>
    <t>모은 네오 스톤 개수</t>
    <phoneticPr fontId="1" type="noConversion"/>
  </si>
  <si>
    <t>필요한 네오 스톤 수</t>
    <phoneticPr fontId="1" type="noConversion"/>
  </si>
  <si>
    <t>캐릭터별 네오 젬 수급</t>
    <phoneticPr fontId="1" type="noConversion"/>
  </si>
  <si>
    <t>모은 네오 젬 개수</t>
    <phoneticPr fontId="1" type="noConversion"/>
  </si>
  <si>
    <t>필요한 네오 젬 수</t>
    <phoneticPr fontId="1" type="noConversion"/>
  </si>
  <si>
    <t>모은 네오 스톤</t>
    <phoneticPr fontId="1" type="noConversion"/>
  </si>
  <si>
    <t>필요한 네오 스톤</t>
    <phoneticPr fontId="1" type="noConversion"/>
  </si>
  <si>
    <t>모은 네오 젬</t>
    <phoneticPr fontId="1" type="noConversion"/>
  </si>
  <si>
    <t>필요한 네오 젬</t>
    <phoneticPr fontId="1" type="noConversion"/>
  </si>
  <si>
    <t>모은 네오 코어</t>
    <phoneticPr fontId="1" type="noConversion"/>
  </si>
  <si>
    <t>필요한 네오 코어</t>
    <phoneticPr fontId="1" type="noConversion"/>
  </si>
  <si>
    <t>앞으로 모아야 할 
네오 젬 개수</t>
    <phoneticPr fontId="1" type="noConversion"/>
  </si>
  <si>
    <t>앞으로 모아야 할 
네오 스톤 개수</t>
    <phoneticPr fontId="1" type="noConversion"/>
  </si>
  <si>
    <t>네오 스톤 -&gt; 네오 젬
교환 수량</t>
    <phoneticPr fontId="1" type="noConversion"/>
  </si>
  <si>
    <t>교환 수량</t>
    <phoneticPr fontId="1" type="noConversion"/>
  </si>
  <si>
    <t>앞으로 모아야 할 
네오 스톤</t>
    <phoneticPr fontId="1" type="noConversion"/>
  </si>
  <si>
    <t>앞으로 모아야 할 
네오 젬</t>
    <phoneticPr fontId="1" type="noConversion"/>
  </si>
  <si>
    <t>오로라 데미지 스킨 (유닛)</t>
    <phoneticPr fontId="1" type="noConversion"/>
  </si>
  <si>
    <t>1개 / 캐릭터 별</t>
    <phoneticPr fontId="1" type="noConversion"/>
  </si>
  <si>
    <t>1일 2개 / 캐릭터 별</t>
    <phoneticPr fontId="1" type="noConversion"/>
  </si>
  <si>
    <t>1일 1개 / 캐릭터 별</t>
    <phoneticPr fontId="1" type="noConversion"/>
  </si>
  <si>
    <t>일주일 1개 / 캐릭터 별</t>
    <phoneticPr fontId="1" type="noConversion"/>
  </si>
  <si>
    <t>2개 / 캐릭터 별</t>
    <phoneticPr fontId="1" type="noConversion"/>
  </si>
  <si>
    <t>1개 / 캐릭터 별</t>
    <phoneticPr fontId="1" type="noConversion"/>
  </si>
  <si>
    <t>10개 / 캐릭터 별</t>
    <phoneticPr fontId="1" type="noConversion"/>
  </si>
  <si>
    <t>1개 / 캐릭터 별</t>
    <phoneticPr fontId="1" type="noConversion"/>
  </si>
  <si>
    <t>1일 1개 / 캐릭터 별</t>
    <phoneticPr fontId="1" type="noConversion"/>
  </si>
  <si>
    <t>50개 / 캐릭터 별</t>
    <phoneticPr fontId="1" type="noConversion"/>
  </si>
  <si>
    <t>50개 / 캐릭터 별</t>
    <phoneticPr fontId="1" type="noConversion"/>
  </si>
  <si>
    <t>50개 / 캐릭터 별</t>
    <phoneticPr fontId="1" type="noConversion"/>
  </si>
  <si>
    <t>50개 / 캐릭터 별</t>
    <phoneticPr fontId="1" type="noConversion"/>
  </si>
  <si>
    <t>50개 / 캐릭터 별</t>
    <phoneticPr fontId="1" type="noConversion"/>
  </si>
  <si>
    <t>네오 캐슬 의상 세트 상자</t>
    <phoneticPr fontId="1" type="noConversion"/>
  </si>
  <si>
    <t>1개 / 캐릭터 별</t>
    <phoneticPr fontId="1" type="noConversion"/>
  </si>
  <si>
    <t>르네로이드 교환권</t>
    <phoneticPr fontId="1" type="noConversion"/>
  </si>
  <si>
    <t>1개 / 캐릭터 별</t>
    <phoneticPr fontId="1" type="noConversion"/>
  </si>
  <si>
    <t>X</t>
    <phoneticPr fontId="1" type="noConversion"/>
  </si>
  <si>
    <t>리오로이드 교환권</t>
    <phoneticPr fontId="1" type="noConversion"/>
  </si>
  <si>
    <t>X</t>
    <phoneticPr fontId="1" type="noConversion"/>
  </si>
  <si>
    <t>네오 캐슬 의자</t>
    <phoneticPr fontId="1" type="noConversion"/>
  </si>
  <si>
    <t>1개 / 캐릭터 별</t>
    <phoneticPr fontId="1" type="noConversion"/>
  </si>
  <si>
    <t>바다조각 의자</t>
    <phoneticPr fontId="1" type="noConversion"/>
  </si>
  <si>
    <t>오로라 보석 라이딩 (영구) 교환권</t>
    <phoneticPr fontId="1" type="noConversion"/>
  </si>
  <si>
    <t>통통 눈사람 라이딩 (영구) 교환권</t>
    <phoneticPr fontId="1" type="noConversion"/>
  </si>
  <si>
    <t>1개 / 캐릭터 별</t>
    <phoneticPr fontId="1" type="noConversion"/>
  </si>
  <si>
    <t>랜덤 데미지 스킨 상자</t>
    <phoneticPr fontId="1" type="noConversion"/>
  </si>
  <si>
    <t>∞</t>
    <phoneticPr fontId="1" type="noConversion"/>
  </si>
  <si>
    <t>선택형 직업 데미지 스킨 상자</t>
    <phoneticPr fontId="1" type="noConversion"/>
  </si>
  <si>
    <t>∞</t>
    <phoneticPr fontId="1" type="noConversion"/>
  </si>
  <si>
    <t>데미지 스킨 저장 슬롯 1칸 확장권</t>
    <phoneticPr fontId="1" type="noConversion"/>
  </si>
  <si>
    <t>5개 / 캐릭터 별</t>
    <phoneticPr fontId="1" type="noConversion"/>
  </si>
  <si>
    <t>X</t>
    <phoneticPr fontId="1" type="noConversion"/>
  </si>
  <si>
    <t>의자 40칸 가방</t>
    <phoneticPr fontId="1" type="noConversion"/>
  </si>
  <si>
    <t>1단계</t>
    <phoneticPr fontId="1" type="noConversion"/>
  </si>
  <si>
    <t>2단계</t>
    <phoneticPr fontId="1" type="noConversion"/>
  </si>
  <si>
    <t>아케인리버 물방울석</t>
    <phoneticPr fontId="1" type="noConversion"/>
  </si>
  <si>
    <t>태초의 물방울석</t>
    <phoneticPr fontId="1" type="noConversion"/>
  </si>
  <si>
    <t>카르마 강력한 환생의 불꽃</t>
    <phoneticPr fontId="1" type="noConversion"/>
  </si>
  <si>
    <t>카르마 영원한 환생의 불꽃</t>
    <phoneticPr fontId="1" type="noConversion"/>
  </si>
  <si>
    <t>카르마 검은 환생의 불꽃</t>
    <phoneticPr fontId="1" type="noConversion"/>
  </si>
  <si>
    <t>카르마 강력한 환생의 불꽃 5개 패키지</t>
    <phoneticPr fontId="1" type="noConversion"/>
  </si>
  <si>
    <t>O</t>
    <phoneticPr fontId="1" type="noConversion"/>
  </si>
  <si>
    <t>카르마 영원한 환생의 불꽃 5개 패키지</t>
    <phoneticPr fontId="1" type="noConversion"/>
  </si>
  <si>
    <t>카르마 검은 환생의 불꽃 5개 패키지</t>
    <phoneticPr fontId="1" type="noConversion"/>
  </si>
  <si>
    <t>합계</t>
    <phoneticPr fontId="1" type="noConversion"/>
  </si>
  <si>
    <t>네오 코어샵</t>
    <phoneticPr fontId="1" type="noConversion"/>
  </si>
  <si>
    <t>네오 메소샵</t>
    <phoneticPr fontId="1" type="noConversion"/>
  </si>
  <si>
    <t>카르마 영원한 환생의 불꽃</t>
    <phoneticPr fontId="1" type="noConversion"/>
  </si>
  <si>
    <t>O</t>
    <phoneticPr fontId="1" type="noConversion"/>
  </si>
  <si>
    <t>카르마 강력한 환생의 불꽃</t>
    <phoneticPr fontId="1" type="noConversion"/>
  </si>
  <si>
    <t>구슬 피부 스킨케어 쿠폰 선택권</t>
    <phoneticPr fontId="1" type="noConversion"/>
  </si>
  <si>
    <t>O</t>
    <phoneticPr fontId="1" type="noConversion"/>
  </si>
  <si>
    <t>이벤트 안드로이드 선택권</t>
    <phoneticPr fontId="1" type="noConversion"/>
  </si>
  <si>
    <t>콩닭콩닭 세트 상자</t>
    <phoneticPr fontId="1" type="noConversion"/>
  </si>
  <si>
    <t>O</t>
    <phoneticPr fontId="1" type="noConversion"/>
  </si>
  <si>
    <t>하늘색곰돌 세트 상자</t>
    <phoneticPr fontId="1" type="noConversion"/>
  </si>
  <si>
    <t>스페셜 가드너 세트 상자</t>
    <phoneticPr fontId="1" type="noConversion"/>
  </si>
  <si>
    <t>행운 가득 세트 상자</t>
    <phoneticPr fontId="1" type="noConversion"/>
  </si>
  <si>
    <t>신선 놀음 세트 상자</t>
    <phoneticPr fontId="1" type="noConversion"/>
  </si>
  <si>
    <t>붕어빵 라이딩 (영구) 교환권</t>
    <phoneticPr fontId="1" type="noConversion"/>
  </si>
  <si>
    <t>수상한 큐브</t>
    <phoneticPr fontId="1" type="noConversion"/>
  </si>
  <si>
    <t>X</t>
    <phoneticPr fontId="1" type="noConversion"/>
  </si>
  <si>
    <t>아케인리버 물방울석</t>
    <phoneticPr fontId="1" type="noConversion"/>
  </si>
  <si>
    <t>태초의 물방울석</t>
    <phoneticPr fontId="1" type="noConversion"/>
  </si>
  <si>
    <t>카르마 스타포스 17성 강화권</t>
    <phoneticPr fontId="1" type="noConversion"/>
  </si>
  <si>
    <t>페어리 하트</t>
    <phoneticPr fontId="1" type="noConversion"/>
  </si>
  <si>
    <t>안드로이드 이어센서 클립</t>
    <phoneticPr fontId="1" type="noConversion"/>
  </si>
  <si>
    <t>홍조 꽃잎 스킨 안드로이드 변경권</t>
    <phoneticPr fontId="1" type="noConversion"/>
  </si>
  <si>
    <t>뽀송 꽃잎 스킨 안드로이드 변경권</t>
    <phoneticPr fontId="1" type="noConversion"/>
  </si>
  <si>
    <t>세인트 루미너스 세트 교환권</t>
    <phoneticPr fontId="1" type="noConversion"/>
  </si>
  <si>
    <t>무르무르 페더 교환권</t>
    <phoneticPr fontId="1" type="noConversion"/>
  </si>
  <si>
    <t>O</t>
    <phoneticPr fontId="1" type="noConversion"/>
  </si>
  <si>
    <t>스피릿 나인테일 교환권</t>
    <phoneticPr fontId="1" type="noConversion"/>
  </si>
  <si>
    <t>새내기의 스쿨룩 머리띠 교환권</t>
    <phoneticPr fontId="1" type="noConversion"/>
  </si>
  <si>
    <t>2단계</t>
    <phoneticPr fontId="1" type="noConversion"/>
  </si>
  <si>
    <t>개방 조건 : 
네오 코어 누적 2,000개</t>
    <phoneticPr fontId="1" type="noConversion"/>
  </si>
  <si>
    <t>개방 조건 : 
네오 스톤 누적 10,000개</t>
    <phoneticPr fontId="1" type="noConversion"/>
  </si>
  <si>
    <t>개방 조건 : 
네오 스톤 누적 20,000개</t>
    <phoneticPr fontId="1" type="noConversion"/>
  </si>
  <si>
    <t>합계</t>
    <phoneticPr fontId="1" type="noConversion"/>
  </si>
  <si>
    <t>메소샵 구매 예정 금액</t>
    <phoneticPr fontId="1" type="noConversion"/>
  </si>
  <si>
    <t>MADE BY 리부트2 NeGuY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</si>
</sst>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mm&quot;월&quot;\ dd&quot;일&quot;"/>
    <numFmt numFmtId="177" formatCode="yyyy&quot;년&quot;\ m&quot;월&quot;\ d&quot;일&quot;;@"/>
    <numFmt numFmtId="178" formatCode="dddd"/>
    <numFmt numFmtId="179" formatCode=";;"/>
    <numFmt numFmtId="180" formatCode="&quot;₩&quot;#,##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4" borderId="3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179" fontId="0" fillId="7" borderId="5" xfId="0" applyNumberFormat="1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180" fontId="0" fillId="9" borderId="23" xfId="0" applyNumberFormat="1" applyFill="1" applyBorder="1" applyAlignment="1">
      <alignment horizontal="center" vertical="center"/>
    </xf>
    <xf numFmtId="0" fontId="0" fillId="9" borderId="31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80" fontId="0" fillId="9" borderId="1" xfId="0" applyNumberForma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180" fontId="0" fillId="9" borderId="22" xfId="0" applyNumberFormat="1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0" fillId="9" borderId="33" xfId="0" applyFill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44" xfId="0" applyFill="1" applyBorder="1" applyAlignment="1">
      <alignment vertical="center"/>
    </xf>
    <xf numFmtId="0" fontId="0" fillId="5" borderId="45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7" borderId="5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79" fontId="0" fillId="0" borderId="54" xfId="0" applyNumberFormat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6" fillId="8" borderId="64" xfId="0" applyFont="1" applyFill="1" applyBorder="1" applyAlignment="1">
      <alignment horizontal="center" vertical="center"/>
    </xf>
    <xf numFmtId="0" fontId="6" fillId="8" borderId="48" xfId="0" applyFont="1" applyFill="1" applyBorder="1" applyAlignment="1">
      <alignment horizontal="center" vertical="center"/>
    </xf>
    <xf numFmtId="0" fontId="6" fillId="8" borderId="49" xfId="0" applyFont="1" applyFill="1" applyBorder="1" applyAlignment="1">
      <alignment horizontal="center" vertical="center"/>
    </xf>
    <xf numFmtId="0" fontId="6" fillId="8" borderId="52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51" xfId="0" applyFont="1" applyFill="1" applyBorder="1" applyAlignment="1">
      <alignment horizontal="center" vertical="center"/>
    </xf>
    <xf numFmtId="180" fontId="6" fillId="9" borderId="52" xfId="0" applyNumberFormat="1" applyFont="1" applyFill="1" applyBorder="1" applyAlignment="1">
      <alignment horizontal="center" vertical="center"/>
    </xf>
    <xf numFmtId="180" fontId="6" fillId="9" borderId="1" xfId="0" applyNumberFormat="1" applyFont="1" applyFill="1" applyBorder="1" applyAlignment="1">
      <alignment horizontal="center" vertical="center"/>
    </xf>
    <xf numFmtId="180" fontId="6" fillId="9" borderId="51" xfId="0" applyNumberFormat="1" applyFont="1" applyFill="1" applyBorder="1" applyAlignment="1">
      <alignment horizontal="center" vertical="center"/>
    </xf>
    <xf numFmtId="180" fontId="6" fillId="9" borderId="53" xfId="0" applyNumberFormat="1" applyFont="1" applyFill="1" applyBorder="1" applyAlignment="1">
      <alignment horizontal="center" vertical="center"/>
    </xf>
    <xf numFmtId="180" fontId="6" fillId="9" borderId="54" xfId="0" applyNumberFormat="1" applyFont="1" applyFill="1" applyBorder="1" applyAlignment="1">
      <alignment horizontal="center" vertical="center"/>
    </xf>
    <xf numFmtId="180" fontId="6" fillId="9" borderId="5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49" xfId="0" applyFill="1" applyBorder="1" applyAlignment="1">
      <alignment horizontal="center" vertical="center" wrapText="1"/>
    </xf>
    <xf numFmtId="0" fontId="0" fillId="6" borderId="5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tabSelected="1" zoomScale="85" zoomScaleNormal="85" workbookViewId="0">
      <selection activeCell="E22" sqref="E22"/>
    </sheetView>
  </sheetViews>
  <sheetFormatPr defaultRowHeight="16.5" x14ac:dyDescent="0.3"/>
  <cols>
    <col min="1" max="1" width="11.625" style="1" bestFit="1" customWidth="1"/>
    <col min="2" max="2" width="15.625" style="1" customWidth="1"/>
    <col min="3" max="3" width="13.75" style="1" bestFit="1" customWidth="1"/>
    <col min="4" max="4" width="15.875" style="1" bestFit="1" customWidth="1"/>
    <col min="5" max="5" width="18.625" style="1" bestFit="1" customWidth="1"/>
    <col min="6" max="6" width="16.5" style="1" bestFit="1" customWidth="1"/>
    <col min="7" max="7" width="18.625" style="1" bestFit="1" customWidth="1"/>
    <col min="8" max="8" width="16.5" style="1" bestFit="1" customWidth="1"/>
    <col min="9" max="16384" width="9" style="1"/>
  </cols>
  <sheetData>
    <row r="1" spans="1:8" ht="16.5" customHeight="1" x14ac:dyDescent="0.3">
      <c r="A1" s="142" t="s">
        <v>60</v>
      </c>
      <c r="B1" s="142"/>
      <c r="C1" s="142"/>
      <c r="D1" s="142"/>
      <c r="E1" s="97" t="s">
        <v>17</v>
      </c>
      <c r="F1" s="2" t="s">
        <v>18</v>
      </c>
    </row>
    <row r="2" spans="1:8" x14ac:dyDescent="0.3">
      <c r="A2" s="142"/>
      <c r="B2" s="142"/>
      <c r="C2" s="142"/>
      <c r="D2" s="142"/>
      <c r="E2" s="96">
        <f ca="1">TODAY()</f>
        <v>44178</v>
      </c>
      <c r="F2" s="129" t="str">
        <f ca="1">_xlfn.DAYS(DATE(2021,2,24), E2) &amp; "일"</f>
        <v>73일</v>
      </c>
      <c r="G2" s="11"/>
    </row>
    <row r="3" spans="1:8" x14ac:dyDescent="0.3">
      <c r="A3" s="142"/>
      <c r="B3" s="142"/>
      <c r="C3" s="142"/>
      <c r="D3" s="142"/>
      <c r="E3" s="98" t="str">
        <f ca="1">IF(MOD(E2,7)=1, "일요일", IF(MOD(E2,7)=2, "월요일", IF(MOD(E2,7)=3, "화요일", IF(MOD(E2,7)=4, "수요일", IF(MOD(E2,8)=5, "목요일", IF(MOD(E2,7)=6, "금요일", IF(MOD(E2,7)=0, "토요일")))))))</f>
        <v>일요일</v>
      </c>
      <c r="F3" s="129"/>
    </row>
    <row r="4" spans="1:8" ht="17.25" thickBot="1" x14ac:dyDescent="0.35"/>
    <row r="5" spans="1:8" x14ac:dyDescent="0.3">
      <c r="A5" s="143" t="s">
        <v>0</v>
      </c>
      <c r="B5" s="145" t="s">
        <v>1</v>
      </c>
      <c r="C5" s="147" t="s">
        <v>151</v>
      </c>
      <c r="D5" s="147" t="s">
        <v>152</v>
      </c>
      <c r="E5" s="149" t="s">
        <v>161</v>
      </c>
      <c r="F5" s="134" t="s">
        <v>153</v>
      </c>
      <c r="G5" s="134" t="s">
        <v>154</v>
      </c>
      <c r="H5" s="130" t="s">
        <v>162</v>
      </c>
    </row>
    <row r="6" spans="1:8" x14ac:dyDescent="0.3">
      <c r="A6" s="144"/>
      <c r="B6" s="146"/>
      <c r="C6" s="148"/>
      <c r="D6" s="148"/>
      <c r="E6" s="148"/>
      <c r="F6" s="135"/>
      <c r="G6" s="135"/>
      <c r="H6" s="131"/>
    </row>
    <row r="7" spans="1:8" x14ac:dyDescent="0.3">
      <c r="A7" s="106">
        <v>1</v>
      </c>
      <c r="B7" s="12" t="str">
        <f>'네오스톤, 네오젬 수급'!B7</f>
        <v>NeGuY</v>
      </c>
      <c r="C7" s="5">
        <f>'네오스톤, 네오젬 수급'!BU7</f>
        <v>0</v>
      </c>
      <c r="D7" s="5">
        <f>'네오스톤, 네오젬 수급'!BV7</f>
        <v>0</v>
      </c>
      <c r="E7" s="5">
        <f>'네오스톤, 네오젬 수급'!BW7</f>
        <v>0</v>
      </c>
      <c r="F7" s="8">
        <f>'네오스톤, 네오젬 수급'!BU24</f>
        <v>0</v>
      </c>
      <c r="G7" s="8">
        <f>'네오스톤, 네오젬 수급'!BV24</f>
        <v>0</v>
      </c>
      <c r="H7" s="107">
        <f>'네오스톤, 네오젬 수급'!BW24</f>
        <v>0</v>
      </c>
    </row>
    <row r="8" spans="1:8" x14ac:dyDescent="0.3">
      <c r="A8" s="106">
        <v>2</v>
      </c>
      <c r="B8" s="12" t="str">
        <f>'네오스톤, 네오젬 수급'!B8</f>
        <v>네긔배메</v>
      </c>
      <c r="C8" s="5">
        <f>'네오스톤, 네오젬 수급'!BU8</f>
        <v>0</v>
      </c>
      <c r="D8" s="5">
        <f>'네오스톤, 네오젬 수급'!BV8</f>
        <v>0</v>
      </c>
      <c r="E8" s="5">
        <f>'네오스톤, 네오젬 수급'!BW8</f>
        <v>0</v>
      </c>
      <c r="F8" s="8">
        <f>'네오스톤, 네오젬 수급'!BU25</f>
        <v>0</v>
      </c>
      <c r="G8" s="8">
        <f>'네오스톤, 네오젬 수급'!BV25</f>
        <v>0</v>
      </c>
      <c r="H8" s="107">
        <f>'네오스톤, 네오젬 수급'!BW25</f>
        <v>0</v>
      </c>
    </row>
    <row r="9" spans="1:8" x14ac:dyDescent="0.3">
      <c r="A9" s="106">
        <v>3</v>
      </c>
      <c r="B9" s="12">
        <f>'네오스톤, 네오젬 수급'!B9</f>
        <v>0</v>
      </c>
      <c r="C9" s="5">
        <f>'네오스톤, 네오젬 수급'!BU9</f>
        <v>0</v>
      </c>
      <c r="D9" s="5">
        <f>'네오스톤, 네오젬 수급'!BV9</f>
        <v>0</v>
      </c>
      <c r="E9" s="5">
        <f>'네오스톤, 네오젬 수급'!BW9</f>
        <v>0</v>
      </c>
      <c r="F9" s="8">
        <f>'네오스톤, 네오젬 수급'!BU26</f>
        <v>0</v>
      </c>
      <c r="G9" s="8">
        <f>'네오스톤, 네오젬 수급'!BV26</f>
        <v>0</v>
      </c>
      <c r="H9" s="107">
        <f>'네오스톤, 네오젬 수급'!BW26</f>
        <v>0</v>
      </c>
    </row>
    <row r="10" spans="1:8" x14ac:dyDescent="0.3">
      <c r="A10" s="106">
        <v>4</v>
      </c>
      <c r="B10" s="12">
        <f>'네오스톤, 네오젬 수급'!B10</f>
        <v>0</v>
      </c>
      <c r="C10" s="5">
        <f>'네오스톤, 네오젬 수급'!BU10</f>
        <v>0</v>
      </c>
      <c r="D10" s="5">
        <f>'네오스톤, 네오젬 수급'!BV10</f>
        <v>0</v>
      </c>
      <c r="E10" s="5">
        <f>'네오스톤, 네오젬 수급'!BW10</f>
        <v>0</v>
      </c>
      <c r="F10" s="8">
        <f>'네오스톤, 네오젬 수급'!BU27</f>
        <v>0</v>
      </c>
      <c r="G10" s="8">
        <f>'네오스톤, 네오젬 수급'!BV27</f>
        <v>0</v>
      </c>
      <c r="H10" s="107">
        <f>'네오스톤, 네오젬 수급'!BW27</f>
        <v>0</v>
      </c>
    </row>
    <row r="11" spans="1:8" x14ac:dyDescent="0.3">
      <c r="A11" s="106">
        <v>5</v>
      </c>
      <c r="B11" s="12">
        <f>'네오스톤, 네오젬 수급'!B11</f>
        <v>0</v>
      </c>
      <c r="C11" s="5">
        <f>'네오스톤, 네오젬 수급'!BU11</f>
        <v>0</v>
      </c>
      <c r="D11" s="5">
        <f>'네오스톤, 네오젬 수급'!BV11</f>
        <v>0</v>
      </c>
      <c r="E11" s="5">
        <f>'네오스톤, 네오젬 수급'!BW11</f>
        <v>0</v>
      </c>
      <c r="F11" s="8">
        <f>'네오스톤, 네오젬 수급'!BU28</f>
        <v>0</v>
      </c>
      <c r="G11" s="8">
        <f>'네오스톤, 네오젬 수급'!BV28</f>
        <v>0</v>
      </c>
      <c r="H11" s="107">
        <f>'네오스톤, 네오젬 수급'!BW28</f>
        <v>0</v>
      </c>
    </row>
    <row r="12" spans="1:8" x14ac:dyDescent="0.3">
      <c r="A12" s="106">
        <v>6</v>
      </c>
      <c r="B12" s="12">
        <f>'네오스톤, 네오젬 수급'!B12</f>
        <v>0</v>
      </c>
      <c r="C12" s="5">
        <f>'네오스톤, 네오젬 수급'!BU12</f>
        <v>0</v>
      </c>
      <c r="D12" s="5">
        <f>'네오스톤, 네오젬 수급'!BV12</f>
        <v>0</v>
      </c>
      <c r="E12" s="5">
        <f>'네오스톤, 네오젬 수급'!BW12</f>
        <v>0</v>
      </c>
      <c r="F12" s="8">
        <f>'네오스톤, 네오젬 수급'!BU29</f>
        <v>0</v>
      </c>
      <c r="G12" s="8">
        <f>'네오스톤, 네오젬 수급'!BV29</f>
        <v>0</v>
      </c>
      <c r="H12" s="107">
        <f>'네오스톤, 네오젬 수급'!BW29</f>
        <v>0</v>
      </c>
    </row>
    <row r="13" spans="1:8" x14ac:dyDescent="0.3">
      <c r="A13" s="106">
        <v>7</v>
      </c>
      <c r="B13" s="12">
        <f>'네오스톤, 네오젬 수급'!B13</f>
        <v>0</v>
      </c>
      <c r="C13" s="5">
        <f>'네오스톤, 네오젬 수급'!BU13</f>
        <v>0</v>
      </c>
      <c r="D13" s="5">
        <f>'네오스톤, 네오젬 수급'!BV13</f>
        <v>0</v>
      </c>
      <c r="E13" s="5">
        <f>'네오스톤, 네오젬 수급'!BW13</f>
        <v>0</v>
      </c>
      <c r="F13" s="8">
        <f>'네오스톤, 네오젬 수급'!BU30</f>
        <v>0</v>
      </c>
      <c r="G13" s="8">
        <f>'네오스톤, 네오젬 수급'!BV30</f>
        <v>0</v>
      </c>
      <c r="H13" s="107">
        <f>'네오스톤, 네오젬 수급'!BW30</f>
        <v>0</v>
      </c>
    </row>
    <row r="14" spans="1:8" x14ac:dyDescent="0.3">
      <c r="A14" s="106">
        <v>8</v>
      </c>
      <c r="B14" s="12">
        <f>'네오스톤, 네오젬 수급'!B14</f>
        <v>0</v>
      </c>
      <c r="C14" s="5">
        <f>'네오스톤, 네오젬 수급'!BU14</f>
        <v>0</v>
      </c>
      <c r="D14" s="5">
        <f>'네오스톤, 네오젬 수급'!BV14</f>
        <v>0</v>
      </c>
      <c r="E14" s="5">
        <f>'네오스톤, 네오젬 수급'!BW14</f>
        <v>0</v>
      </c>
      <c r="F14" s="8">
        <f>'네오스톤, 네오젬 수급'!BU31</f>
        <v>0</v>
      </c>
      <c r="G14" s="8">
        <f>'네오스톤, 네오젬 수급'!BV31</f>
        <v>0</v>
      </c>
      <c r="H14" s="107">
        <f>'네오스톤, 네오젬 수급'!BW31</f>
        <v>0</v>
      </c>
    </row>
    <row r="15" spans="1:8" x14ac:dyDescent="0.3">
      <c r="A15" s="106">
        <v>9</v>
      </c>
      <c r="B15" s="12">
        <f>'네오스톤, 네오젬 수급'!B15</f>
        <v>0</v>
      </c>
      <c r="C15" s="5">
        <f>'네오스톤, 네오젬 수급'!BU15</f>
        <v>0</v>
      </c>
      <c r="D15" s="5">
        <f>'네오스톤, 네오젬 수급'!BV15</f>
        <v>0</v>
      </c>
      <c r="E15" s="5">
        <f>'네오스톤, 네오젬 수급'!BW15</f>
        <v>0</v>
      </c>
      <c r="F15" s="8">
        <f>'네오스톤, 네오젬 수급'!BU32</f>
        <v>0</v>
      </c>
      <c r="G15" s="8">
        <f>'네오스톤, 네오젬 수급'!BV32</f>
        <v>0</v>
      </c>
      <c r="H15" s="107">
        <f>'네오스톤, 네오젬 수급'!BW32</f>
        <v>0</v>
      </c>
    </row>
    <row r="16" spans="1:8" ht="17.25" thickBot="1" x14ac:dyDescent="0.35">
      <c r="A16" s="108">
        <v>10</v>
      </c>
      <c r="B16" s="109">
        <f>'네오스톤, 네오젬 수급'!B16</f>
        <v>0</v>
      </c>
      <c r="C16" s="110">
        <f>'네오스톤, 네오젬 수급'!BU16</f>
        <v>0</v>
      </c>
      <c r="D16" s="110">
        <f>'네오스톤, 네오젬 수급'!BV16</f>
        <v>0</v>
      </c>
      <c r="E16" s="110">
        <f>'네오스톤, 네오젬 수급'!BW16</f>
        <v>0</v>
      </c>
      <c r="F16" s="111">
        <f>'네오스톤, 네오젬 수급'!BU33</f>
        <v>0</v>
      </c>
      <c r="G16" s="111">
        <f>'네오스톤, 네오젬 수급'!BV33</f>
        <v>0</v>
      </c>
      <c r="H16" s="112">
        <f>'네오스톤, 네오젬 수급'!BW33</f>
        <v>0</v>
      </c>
    </row>
    <row r="17" spans="1:8" ht="17.25" thickBot="1" x14ac:dyDescent="0.35"/>
    <row r="18" spans="1:8" ht="17.25" thickTop="1" x14ac:dyDescent="0.3">
      <c r="A18" s="126" t="s">
        <v>20</v>
      </c>
      <c r="B18" s="128" t="s">
        <v>1</v>
      </c>
      <c r="C18" s="138" t="s">
        <v>155</v>
      </c>
      <c r="D18" s="140" t="s">
        <v>156</v>
      </c>
      <c r="E18" s="4"/>
    </row>
    <row r="19" spans="1:8" x14ac:dyDescent="0.3">
      <c r="A19" s="127"/>
      <c r="B19" s="129"/>
      <c r="C19" s="139"/>
      <c r="D19" s="141"/>
      <c r="E19" s="4"/>
      <c r="F19" s="125" t="s">
        <v>246</v>
      </c>
      <c r="G19" s="125"/>
      <c r="H19" s="125"/>
    </row>
    <row r="20" spans="1:8" x14ac:dyDescent="0.3">
      <c r="A20" s="100">
        <v>1</v>
      </c>
      <c r="B20" s="12" t="str">
        <f>'네오스톤, 네오젬 수급'!B24</f>
        <v>NeGuY</v>
      </c>
      <c r="C20" s="132">
        <f>'네오 코어 수급'!F3</f>
        <v>0</v>
      </c>
      <c r="D20" s="101">
        <f>코인샵!J$88</f>
        <v>0</v>
      </c>
      <c r="E20" s="4"/>
      <c r="F20" s="125"/>
      <c r="G20" s="125"/>
      <c r="H20" s="125"/>
    </row>
    <row r="21" spans="1:8" x14ac:dyDescent="0.3">
      <c r="A21" s="100">
        <v>2</v>
      </c>
      <c r="B21" s="12" t="str">
        <f>'네오스톤, 네오젬 수급'!B25</f>
        <v>네긔배메</v>
      </c>
      <c r="C21" s="133"/>
      <c r="D21" s="101">
        <f>코인샵!K88</f>
        <v>0</v>
      </c>
      <c r="E21" s="4"/>
      <c r="F21" s="125"/>
      <c r="G21" s="125"/>
      <c r="H21" s="125"/>
    </row>
    <row r="22" spans="1:8" x14ac:dyDescent="0.3">
      <c r="A22" s="100">
        <v>3</v>
      </c>
      <c r="B22" s="12">
        <f>'네오스톤, 네오젬 수급'!B26</f>
        <v>0</v>
      </c>
      <c r="C22" s="133"/>
      <c r="D22" s="101">
        <f>코인샵!L88</f>
        <v>0</v>
      </c>
      <c r="E22" s="4"/>
      <c r="F22" s="125"/>
      <c r="G22" s="125"/>
      <c r="H22" s="125"/>
    </row>
    <row r="23" spans="1:8" x14ac:dyDescent="0.3">
      <c r="A23" s="100">
        <v>4</v>
      </c>
      <c r="B23" s="12">
        <f>'네오스톤, 네오젬 수급'!B27</f>
        <v>0</v>
      </c>
      <c r="C23" s="133"/>
      <c r="D23" s="101">
        <f>코인샵!M88</f>
        <v>0</v>
      </c>
      <c r="E23" s="4"/>
      <c r="F23" s="125"/>
      <c r="G23" s="125"/>
      <c r="H23" s="125"/>
    </row>
    <row r="24" spans="1:8" x14ac:dyDescent="0.3">
      <c r="A24" s="100">
        <v>5</v>
      </c>
      <c r="B24" s="12">
        <f>'네오스톤, 네오젬 수급'!B28</f>
        <v>0</v>
      </c>
      <c r="C24" s="133"/>
      <c r="D24" s="101">
        <f>코인샵!N88</f>
        <v>0</v>
      </c>
      <c r="E24" s="4"/>
      <c r="F24" s="125"/>
      <c r="G24" s="125"/>
      <c r="H24" s="125"/>
    </row>
    <row r="25" spans="1:8" x14ac:dyDescent="0.3">
      <c r="A25" s="100">
        <v>6</v>
      </c>
      <c r="B25" s="12">
        <f>'네오스톤, 네오젬 수급'!B29</f>
        <v>0</v>
      </c>
      <c r="C25" s="133"/>
      <c r="D25" s="101">
        <f>코인샵!O88</f>
        <v>0</v>
      </c>
      <c r="E25" s="4"/>
      <c r="F25" s="125"/>
      <c r="G25" s="125"/>
      <c r="H25" s="125"/>
    </row>
    <row r="26" spans="1:8" x14ac:dyDescent="0.3">
      <c r="A26" s="100">
        <v>7</v>
      </c>
      <c r="B26" s="12">
        <f>'네오스톤, 네오젬 수급'!B30</f>
        <v>0</v>
      </c>
      <c r="C26" s="133"/>
      <c r="D26" s="101">
        <f>코인샵!P88</f>
        <v>0</v>
      </c>
      <c r="E26" s="4"/>
      <c r="F26" s="125"/>
      <c r="G26" s="125"/>
      <c r="H26" s="125"/>
    </row>
    <row r="27" spans="1:8" x14ac:dyDescent="0.3">
      <c r="A27" s="100">
        <v>8</v>
      </c>
      <c r="B27" s="12">
        <f>'네오스톤, 네오젬 수급'!B31</f>
        <v>0</v>
      </c>
      <c r="C27" s="133"/>
      <c r="D27" s="101">
        <f>코인샵!Q88</f>
        <v>0</v>
      </c>
      <c r="E27" s="4"/>
    </row>
    <row r="28" spans="1:8" x14ac:dyDescent="0.3">
      <c r="A28" s="100">
        <v>9</v>
      </c>
      <c r="B28" s="12">
        <f>'네오스톤, 네오젬 수급'!B32</f>
        <v>0</v>
      </c>
      <c r="C28" s="133"/>
      <c r="D28" s="101">
        <f>코인샵!R88</f>
        <v>0</v>
      </c>
      <c r="E28" s="4"/>
    </row>
    <row r="29" spans="1:8" ht="17.25" thickBot="1" x14ac:dyDescent="0.35">
      <c r="A29" s="102">
        <v>10</v>
      </c>
      <c r="B29" s="99">
        <f>'네오스톤, 네오젬 수급'!B33</f>
        <v>0</v>
      </c>
      <c r="C29" s="133"/>
      <c r="D29" s="103">
        <f>코인샵!S88</f>
        <v>0</v>
      </c>
      <c r="E29" s="4"/>
    </row>
    <row r="30" spans="1:8" ht="17.25" thickBot="1" x14ac:dyDescent="0.35">
      <c r="A30" s="136" t="s">
        <v>71</v>
      </c>
      <c r="B30" s="137"/>
      <c r="C30" s="104"/>
      <c r="D30" s="105">
        <f>SUM(D20:D29)</f>
        <v>0</v>
      </c>
    </row>
    <row r="31" spans="1:8" ht="18" thickTop="1" thickBot="1" x14ac:dyDescent="0.35"/>
    <row r="32" spans="1:8" x14ac:dyDescent="0.3">
      <c r="A32" s="113" t="s">
        <v>245</v>
      </c>
      <c r="B32" s="114"/>
      <c r="C32" s="114"/>
      <c r="D32" s="115"/>
    </row>
    <row r="33" spans="1:4" x14ac:dyDescent="0.3">
      <c r="A33" s="116"/>
      <c r="B33" s="117"/>
      <c r="C33" s="117"/>
      <c r="D33" s="118"/>
    </row>
    <row r="34" spans="1:4" x14ac:dyDescent="0.3">
      <c r="A34" s="119">
        <f>코인샵!T116</f>
        <v>0</v>
      </c>
      <c r="B34" s="120"/>
      <c r="C34" s="120"/>
      <c r="D34" s="121"/>
    </row>
    <row r="35" spans="1:4" ht="17.25" thickBot="1" x14ac:dyDescent="0.35">
      <c r="A35" s="122"/>
      <c r="B35" s="123"/>
      <c r="C35" s="123"/>
      <c r="D35" s="124"/>
    </row>
  </sheetData>
  <mergeCells count="19">
    <mergeCell ref="F2:F3"/>
    <mergeCell ref="C18:C19"/>
    <mergeCell ref="D18:D19"/>
    <mergeCell ref="A1:D3"/>
    <mergeCell ref="A5:A6"/>
    <mergeCell ref="B5:B6"/>
    <mergeCell ref="C5:C6"/>
    <mergeCell ref="D5:D6"/>
    <mergeCell ref="E5:E6"/>
    <mergeCell ref="H5:H6"/>
    <mergeCell ref="C20:C29"/>
    <mergeCell ref="F5:F6"/>
    <mergeCell ref="G5:G6"/>
    <mergeCell ref="A30:B30"/>
    <mergeCell ref="A32:D33"/>
    <mergeCell ref="A34:D35"/>
    <mergeCell ref="F19:H26"/>
    <mergeCell ref="A18:A19"/>
    <mergeCell ref="B18:B19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1"/>
  <sheetViews>
    <sheetView showGridLines="0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0" sqref="F10"/>
    </sheetView>
  </sheetViews>
  <sheetFormatPr defaultRowHeight="16.5" x14ac:dyDescent="0.3"/>
  <cols>
    <col min="1" max="1" width="11.625" style="1" bestFit="1" customWidth="1"/>
    <col min="2" max="2" width="15.625" style="1" customWidth="1"/>
    <col min="3" max="3" width="9.875" style="1" bestFit="1" customWidth="1"/>
    <col min="4" max="72" width="9" style="1"/>
    <col min="73" max="74" width="18.625" style="1" bestFit="1" customWidth="1"/>
    <col min="75" max="75" width="23.5" style="1" bestFit="1" customWidth="1"/>
    <col min="76" max="16384" width="9" style="1"/>
  </cols>
  <sheetData>
    <row r="1" spans="1:75" x14ac:dyDescent="0.3">
      <c r="A1" s="168" t="s">
        <v>145</v>
      </c>
      <c r="B1" s="169"/>
    </row>
    <row r="2" spans="1:75" x14ac:dyDescent="0.3">
      <c r="A2" s="152"/>
      <c r="B2" s="170"/>
    </row>
    <row r="3" spans="1:75" x14ac:dyDescent="0.3">
      <c r="A3" s="152"/>
      <c r="B3" s="170"/>
    </row>
    <row r="4" spans="1:75" ht="17.25" thickBot="1" x14ac:dyDescent="0.35">
      <c r="A4" s="154"/>
      <c r="B4" s="171"/>
    </row>
    <row r="5" spans="1:75" x14ac:dyDescent="0.3">
      <c r="A5" s="167" t="s">
        <v>0</v>
      </c>
      <c r="B5" s="167" t="s">
        <v>1</v>
      </c>
      <c r="C5" s="9">
        <v>44182</v>
      </c>
      <c r="D5" s="9">
        <v>44183</v>
      </c>
      <c r="E5" s="9">
        <v>44184</v>
      </c>
      <c r="F5" s="9">
        <v>44185</v>
      </c>
      <c r="G5" s="9">
        <v>44186</v>
      </c>
      <c r="H5" s="9">
        <v>44187</v>
      </c>
      <c r="I5" s="9">
        <v>44188</v>
      </c>
      <c r="J5" s="9">
        <v>44189</v>
      </c>
      <c r="K5" s="9">
        <v>44190</v>
      </c>
      <c r="L5" s="9">
        <v>44191</v>
      </c>
      <c r="M5" s="9">
        <v>44192</v>
      </c>
      <c r="N5" s="9">
        <v>44193</v>
      </c>
      <c r="O5" s="9">
        <v>44194</v>
      </c>
      <c r="P5" s="9">
        <v>44195</v>
      </c>
      <c r="Q5" s="9">
        <v>44196</v>
      </c>
      <c r="R5" s="9">
        <v>44197</v>
      </c>
      <c r="S5" s="9">
        <v>44198</v>
      </c>
      <c r="T5" s="9">
        <v>44199</v>
      </c>
      <c r="U5" s="9">
        <v>44200</v>
      </c>
      <c r="V5" s="9">
        <v>44201</v>
      </c>
      <c r="W5" s="9">
        <v>44202</v>
      </c>
      <c r="X5" s="9">
        <v>44203</v>
      </c>
      <c r="Y5" s="9">
        <v>44204</v>
      </c>
      <c r="Z5" s="9">
        <v>44205</v>
      </c>
      <c r="AA5" s="9">
        <v>44206</v>
      </c>
      <c r="AB5" s="9">
        <v>44207</v>
      </c>
      <c r="AC5" s="9">
        <v>44208</v>
      </c>
      <c r="AD5" s="9">
        <v>44209</v>
      </c>
      <c r="AE5" s="9">
        <v>44210</v>
      </c>
      <c r="AF5" s="9">
        <v>44211</v>
      </c>
      <c r="AG5" s="9">
        <v>44212</v>
      </c>
      <c r="AH5" s="9">
        <v>44213</v>
      </c>
      <c r="AI5" s="9">
        <v>44214</v>
      </c>
      <c r="AJ5" s="9">
        <v>44215</v>
      </c>
      <c r="AK5" s="9">
        <v>44216</v>
      </c>
      <c r="AL5" s="9">
        <v>44217</v>
      </c>
      <c r="AM5" s="9">
        <v>44218</v>
      </c>
      <c r="AN5" s="9">
        <v>44219</v>
      </c>
      <c r="AO5" s="9">
        <v>44220</v>
      </c>
      <c r="AP5" s="9">
        <v>44221</v>
      </c>
      <c r="AQ5" s="9">
        <v>44222</v>
      </c>
      <c r="AR5" s="9">
        <v>44223</v>
      </c>
      <c r="AS5" s="9">
        <v>44224</v>
      </c>
      <c r="AT5" s="9">
        <v>44225</v>
      </c>
      <c r="AU5" s="9">
        <v>44226</v>
      </c>
      <c r="AV5" s="9">
        <v>44227</v>
      </c>
      <c r="AW5" s="9">
        <v>44228</v>
      </c>
      <c r="AX5" s="9">
        <v>44229</v>
      </c>
      <c r="AY5" s="9">
        <v>44230</v>
      </c>
      <c r="AZ5" s="9">
        <v>44231</v>
      </c>
      <c r="BA5" s="9">
        <v>44232</v>
      </c>
      <c r="BB5" s="9">
        <v>44233</v>
      </c>
      <c r="BC5" s="9">
        <v>44234</v>
      </c>
      <c r="BD5" s="9">
        <v>44235</v>
      </c>
      <c r="BE5" s="9">
        <v>44236</v>
      </c>
      <c r="BF5" s="9">
        <v>44237</v>
      </c>
      <c r="BG5" s="9">
        <v>44238</v>
      </c>
      <c r="BH5" s="9">
        <v>44239</v>
      </c>
      <c r="BI5" s="9">
        <v>44240</v>
      </c>
      <c r="BJ5" s="9">
        <v>44241</v>
      </c>
      <c r="BK5" s="9">
        <v>44242</v>
      </c>
      <c r="BL5" s="9">
        <v>44243</v>
      </c>
      <c r="BM5" s="9">
        <v>44244</v>
      </c>
      <c r="BN5" s="9">
        <v>44245</v>
      </c>
      <c r="BO5" s="9">
        <v>44246</v>
      </c>
      <c r="BP5" s="9">
        <v>44247</v>
      </c>
      <c r="BQ5" s="9">
        <v>44248</v>
      </c>
      <c r="BR5" s="9">
        <v>44249</v>
      </c>
      <c r="BS5" s="9">
        <v>44250</v>
      </c>
      <c r="BT5" s="9">
        <v>44251</v>
      </c>
      <c r="BU5" s="173" t="s">
        <v>146</v>
      </c>
      <c r="BV5" s="173" t="s">
        <v>147</v>
      </c>
      <c r="BW5" s="172" t="s">
        <v>158</v>
      </c>
    </row>
    <row r="6" spans="1:75" ht="17.25" thickBot="1" x14ac:dyDescent="0.35">
      <c r="A6" s="148"/>
      <c r="B6" s="167"/>
      <c r="C6" s="16" t="s">
        <v>3</v>
      </c>
      <c r="D6" s="16" t="s">
        <v>5</v>
      </c>
      <c r="E6" s="16" t="s">
        <v>7</v>
      </c>
      <c r="F6" s="16" t="s">
        <v>9</v>
      </c>
      <c r="G6" s="16" t="s">
        <v>11</v>
      </c>
      <c r="H6" s="16" t="s">
        <v>13</v>
      </c>
      <c r="I6" s="16" t="s">
        <v>15</v>
      </c>
      <c r="J6" s="16" t="s">
        <v>16</v>
      </c>
      <c r="K6" s="16" t="s">
        <v>4</v>
      </c>
      <c r="L6" s="16" t="s">
        <v>6</v>
      </c>
      <c r="M6" s="16" t="s">
        <v>8</v>
      </c>
      <c r="N6" s="16" t="s">
        <v>10</v>
      </c>
      <c r="O6" s="16" t="s">
        <v>12</v>
      </c>
      <c r="P6" s="16" t="s">
        <v>14</v>
      </c>
      <c r="Q6" s="16" t="s">
        <v>2</v>
      </c>
      <c r="R6" s="16" t="s">
        <v>4</v>
      </c>
      <c r="S6" s="16" t="s">
        <v>6</v>
      </c>
      <c r="T6" s="16" t="s">
        <v>8</v>
      </c>
      <c r="U6" s="16" t="s">
        <v>10</v>
      </c>
      <c r="V6" s="16" t="s">
        <v>12</v>
      </c>
      <c r="W6" s="16" t="s">
        <v>14</v>
      </c>
      <c r="X6" s="16" t="s">
        <v>2</v>
      </c>
      <c r="Y6" s="16" t="s">
        <v>4</v>
      </c>
      <c r="Z6" s="16" t="s">
        <v>6</v>
      </c>
      <c r="AA6" s="16" t="s">
        <v>8</v>
      </c>
      <c r="AB6" s="16" t="s">
        <v>10</v>
      </c>
      <c r="AC6" s="16" t="s">
        <v>12</v>
      </c>
      <c r="AD6" s="16" t="s">
        <v>14</v>
      </c>
      <c r="AE6" s="16" t="s">
        <v>2</v>
      </c>
      <c r="AF6" s="16" t="s">
        <v>4</v>
      </c>
      <c r="AG6" s="16" t="s">
        <v>6</v>
      </c>
      <c r="AH6" s="16" t="s">
        <v>8</v>
      </c>
      <c r="AI6" s="16" t="s">
        <v>10</v>
      </c>
      <c r="AJ6" s="16" t="s">
        <v>12</v>
      </c>
      <c r="AK6" s="16" t="s">
        <v>14</v>
      </c>
      <c r="AL6" s="16" t="s">
        <v>2</v>
      </c>
      <c r="AM6" s="16" t="s">
        <v>4</v>
      </c>
      <c r="AN6" s="16" t="s">
        <v>6</v>
      </c>
      <c r="AO6" s="16" t="s">
        <v>8</v>
      </c>
      <c r="AP6" s="16" t="s">
        <v>10</v>
      </c>
      <c r="AQ6" s="16" t="s">
        <v>12</v>
      </c>
      <c r="AR6" s="16" t="s">
        <v>14</v>
      </c>
      <c r="AS6" s="16" t="s">
        <v>2</v>
      </c>
      <c r="AT6" s="16" t="s">
        <v>4</v>
      </c>
      <c r="AU6" s="16" t="s">
        <v>6</v>
      </c>
      <c r="AV6" s="16" t="s">
        <v>8</v>
      </c>
      <c r="AW6" s="16" t="s">
        <v>10</v>
      </c>
      <c r="AX6" s="16" t="s">
        <v>12</v>
      </c>
      <c r="AY6" s="16" t="s">
        <v>14</v>
      </c>
      <c r="AZ6" s="16" t="s">
        <v>2</v>
      </c>
      <c r="BA6" s="16" t="s">
        <v>4</v>
      </c>
      <c r="BB6" s="16" t="s">
        <v>6</v>
      </c>
      <c r="BC6" s="16" t="s">
        <v>8</v>
      </c>
      <c r="BD6" s="16" t="s">
        <v>10</v>
      </c>
      <c r="BE6" s="16" t="s">
        <v>12</v>
      </c>
      <c r="BF6" s="16" t="s">
        <v>14</v>
      </c>
      <c r="BG6" s="16" t="s">
        <v>2</v>
      </c>
      <c r="BH6" s="16" t="s">
        <v>4</v>
      </c>
      <c r="BI6" s="16" t="s">
        <v>6</v>
      </c>
      <c r="BJ6" s="16" t="s">
        <v>8</v>
      </c>
      <c r="BK6" s="16" t="s">
        <v>10</v>
      </c>
      <c r="BL6" s="16" t="s">
        <v>12</v>
      </c>
      <c r="BM6" s="16" t="s">
        <v>14</v>
      </c>
      <c r="BN6" s="16" t="s">
        <v>2</v>
      </c>
      <c r="BO6" s="16" t="s">
        <v>4</v>
      </c>
      <c r="BP6" s="16" t="s">
        <v>6</v>
      </c>
      <c r="BQ6" s="16" t="s">
        <v>8</v>
      </c>
      <c r="BR6" s="16" t="s">
        <v>10</v>
      </c>
      <c r="BS6" s="16" t="s">
        <v>12</v>
      </c>
      <c r="BT6" s="16" t="s">
        <v>14</v>
      </c>
      <c r="BU6" s="173"/>
      <c r="BV6" s="173"/>
      <c r="BW6" s="173"/>
    </row>
    <row r="7" spans="1:75" ht="17.25" thickTop="1" x14ac:dyDescent="0.3">
      <c r="A7" s="14">
        <v>1</v>
      </c>
      <c r="B7" s="28" t="s">
        <v>58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30"/>
      <c r="BU7" s="15">
        <f>SUM(C7:BT7)</f>
        <v>0</v>
      </c>
      <c r="BV7" s="5">
        <f>코인샵!J40+코인샵!J56+'네오스톤, 네오젬 수급'!C41*5</f>
        <v>0</v>
      </c>
      <c r="BW7" s="5">
        <f>IF(BV7-BU7&gt;0,BV7-BU7,0)</f>
        <v>0</v>
      </c>
    </row>
    <row r="8" spans="1:75" x14ac:dyDescent="0.3">
      <c r="A8" s="14">
        <v>2</v>
      </c>
      <c r="B8" s="31" t="s">
        <v>59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32"/>
      <c r="BU8" s="15">
        <f t="shared" ref="BU8:BU16" si="0">SUM(C8:BT8)</f>
        <v>0</v>
      </c>
      <c r="BV8" s="5">
        <f>코인샵!K40+코인샵!K56+'네오스톤, 네오젬 수급'!C42*5</f>
        <v>0</v>
      </c>
      <c r="BW8" s="5">
        <f t="shared" ref="BW8:BW16" si="1">IF(BV8-BU8&gt;0,BV8-BU8,0)</f>
        <v>0</v>
      </c>
    </row>
    <row r="9" spans="1:75" x14ac:dyDescent="0.3">
      <c r="A9" s="14">
        <v>3</v>
      </c>
      <c r="B9" s="3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32"/>
      <c r="BU9" s="15">
        <f t="shared" si="0"/>
        <v>0</v>
      </c>
      <c r="BV9" s="5">
        <f>코인샵!L40+코인샵!L56+'네오스톤, 네오젬 수급'!C43*5</f>
        <v>0</v>
      </c>
      <c r="BW9" s="5">
        <f t="shared" si="1"/>
        <v>0</v>
      </c>
    </row>
    <row r="10" spans="1:75" x14ac:dyDescent="0.3">
      <c r="A10" s="14">
        <v>4</v>
      </c>
      <c r="B10" s="3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32"/>
      <c r="BU10" s="15">
        <f t="shared" si="0"/>
        <v>0</v>
      </c>
      <c r="BV10" s="5">
        <f>코인샵!M40+코인샵!M56+'네오스톤, 네오젬 수급'!C44*5</f>
        <v>0</v>
      </c>
      <c r="BW10" s="5">
        <f t="shared" si="1"/>
        <v>0</v>
      </c>
    </row>
    <row r="11" spans="1:75" x14ac:dyDescent="0.3">
      <c r="A11" s="14">
        <v>5</v>
      </c>
      <c r="B11" s="3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32"/>
      <c r="BU11" s="15">
        <f t="shared" si="0"/>
        <v>0</v>
      </c>
      <c r="BV11" s="5">
        <f>코인샵!N40+코인샵!N56+'네오스톤, 네오젬 수급'!C45*5</f>
        <v>0</v>
      </c>
      <c r="BW11" s="5">
        <f t="shared" si="1"/>
        <v>0</v>
      </c>
    </row>
    <row r="12" spans="1:75" x14ac:dyDescent="0.3">
      <c r="A12" s="14">
        <v>6</v>
      </c>
      <c r="B12" s="3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32"/>
      <c r="BU12" s="15">
        <f t="shared" si="0"/>
        <v>0</v>
      </c>
      <c r="BV12" s="5">
        <f>코인샵!O40+코인샵!O56+'네오스톤, 네오젬 수급'!C46*5</f>
        <v>0</v>
      </c>
      <c r="BW12" s="5">
        <f t="shared" si="1"/>
        <v>0</v>
      </c>
    </row>
    <row r="13" spans="1:75" x14ac:dyDescent="0.3">
      <c r="A13" s="14">
        <v>7</v>
      </c>
      <c r="B13" s="3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32"/>
      <c r="BU13" s="15">
        <f t="shared" si="0"/>
        <v>0</v>
      </c>
      <c r="BV13" s="5">
        <f>코인샵!P40+코인샵!P56+'네오스톤, 네오젬 수급'!C47*5</f>
        <v>0</v>
      </c>
      <c r="BW13" s="5">
        <f t="shared" si="1"/>
        <v>0</v>
      </c>
    </row>
    <row r="14" spans="1:75" x14ac:dyDescent="0.3">
      <c r="A14" s="14">
        <v>8</v>
      </c>
      <c r="B14" s="3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32"/>
      <c r="BU14" s="15">
        <f t="shared" si="0"/>
        <v>0</v>
      </c>
      <c r="BV14" s="5">
        <f>코인샵!Q40+코인샵!Q56+'네오스톤, 네오젬 수급'!C48*5</f>
        <v>0</v>
      </c>
      <c r="BW14" s="5">
        <f t="shared" si="1"/>
        <v>0</v>
      </c>
    </row>
    <row r="15" spans="1:75" x14ac:dyDescent="0.3">
      <c r="A15" s="14">
        <v>9</v>
      </c>
      <c r="B15" s="3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32"/>
      <c r="BU15" s="15">
        <f t="shared" si="0"/>
        <v>0</v>
      </c>
      <c r="BV15" s="5">
        <f>코인샵!R40+코인샵!R56+'네오스톤, 네오젬 수급'!C49*5</f>
        <v>0</v>
      </c>
      <c r="BW15" s="5">
        <f t="shared" si="1"/>
        <v>0</v>
      </c>
    </row>
    <row r="16" spans="1:75" ht="17.25" thickBot="1" x14ac:dyDescent="0.35">
      <c r="A16" s="14">
        <v>10</v>
      </c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5"/>
      <c r="BU16" s="15">
        <f t="shared" si="0"/>
        <v>0</v>
      </c>
      <c r="BV16" s="5">
        <f>코인샵!S40+코인샵!S56+'네오스톤, 네오젬 수급'!C50*5</f>
        <v>0</v>
      </c>
      <c r="BW16" s="5">
        <f t="shared" si="1"/>
        <v>0</v>
      </c>
    </row>
    <row r="17" spans="1:75" ht="18" thickTop="1" thickBot="1" x14ac:dyDescent="0.35"/>
    <row r="18" spans="1:75" x14ac:dyDescent="0.3">
      <c r="A18" s="168" t="s">
        <v>148</v>
      </c>
      <c r="B18" s="151"/>
      <c r="C18" s="162"/>
      <c r="D18" s="162"/>
      <c r="E18" s="162"/>
      <c r="F18" s="162"/>
    </row>
    <row r="19" spans="1:75" x14ac:dyDescent="0.3">
      <c r="A19" s="152"/>
      <c r="B19" s="153"/>
      <c r="C19" s="162"/>
      <c r="D19" s="162"/>
      <c r="E19" s="162"/>
      <c r="F19" s="162"/>
    </row>
    <row r="20" spans="1:75" x14ac:dyDescent="0.3">
      <c r="A20" s="152"/>
      <c r="B20" s="153"/>
      <c r="C20" s="162"/>
      <c r="D20" s="162"/>
      <c r="E20" s="162"/>
      <c r="F20" s="162"/>
    </row>
    <row r="21" spans="1:75" ht="17.25" thickBot="1" x14ac:dyDescent="0.35">
      <c r="A21" s="154"/>
      <c r="B21" s="155"/>
      <c r="C21" s="162"/>
      <c r="D21" s="162"/>
      <c r="E21" s="162"/>
      <c r="F21" s="162"/>
    </row>
    <row r="22" spans="1:75" x14ac:dyDescent="0.3">
      <c r="A22" s="156" t="s">
        <v>0</v>
      </c>
      <c r="B22" s="156" t="s">
        <v>1</v>
      </c>
      <c r="C22" s="10">
        <v>44182</v>
      </c>
      <c r="D22" s="10">
        <v>44183</v>
      </c>
      <c r="E22" s="10">
        <v>44184</v>
      </c>
      <c r="F22" s="10">
        <v>44185</v>
      </c>
      <c r="G22" s="10">
        <v>44186</v>
      </c>
      <c r="H22" s="10">
        <v>44187</v>
      </c>
      <c r="I22" s="10">
        <v>44188</v>
      </c>
      <c r="J22" s="10">
        <v>44189</v>
      </c>
      <c r="K22" s="10">
        <v>44190</v>
      </c>
      <c r="L22" s="10">
        <v>44191</v>
      </c>
      <c r="M22" s="10">
        <v>44192</v>
      </c>
      <c r="N22" s="10">
        <v>44193</v>
      </c>
      <c r="O22" s="10">
        <v>44194</v>
      </c>
      <c r="P22" s="10">
        <v>44195</v>
      </c>
      <c r="Q22" s="10">
        <v>44196</v>
      </c>
      <c r="R22" s="10">
        <v>44197</v>
      </c>
      <c r="S22" s="10">
        <v>44198</v>
      </c>
      <c r="T22" s="10">
        <v>44199</v>
      </c>
      <c r="U22" s="10">
        <v>44200</v>
      </c>
      <c r="V22" s="10">
        <v>44201</v>
      </c>
      <c r="W22" s="10">
        <v>44202</v>
      </c>
      <c r="X22" s="10">
        <v>44203</v>
      </c>
      <c r="Y22" s="10">
        <v>44204</v>
      </c>
      <c r="Z22" s="10">
        <v>44205</v>
      </c>
      <c r="AA22" s="10">
        <v>44206</v>
      </c>
      <c r="AB22" s="10">
        <v>44207</v>
      </c>
      <c r="AC22" s="10">
        <v>44208</v>
      </c>
      <c r="AD22" s="10">
        <v>44209</v>
      </c>
      <c r="AE22" s="10">
        <v>44210</v>
      </c>
      <c r="AF22" s="10">
        <v>44211</v>
      </c>
      <c r="AG22" s="10">
        <v>44212</v>
      </c>
      <c r="AH22" s="10">
        <v>44213</v>
      </c>
      <c r="AI22" s="10">
        <v>44214</v>
      </c>
      <c r="AJ22" s="10">
        <v>44215</v>
      </c>
      <c r="AK22" s="10">
        <v>44216</v>
      </c>
      <c r="AL22" s="10">
        <v>44217</v>
      </c>
      <c r="AM22" s="10">
        <v>44218</v>
      </c>
      <c r="AN22" s="10">
        <v>44219</v>
      </c>
      <c r="AO22" s="10">
        <v>44220</v>
      </c>
      <c r="AP22" s="10">
        <v>44221</v>
      </c>
      <c r="AQ22" s="10">
        <v>44222</v>
      </c>
      <c r="AR22" s="10">
        <v>44223</v>
      </c>
      <c r="AS22" s="10">
        <v>44224</v>
      </c>
      <c r="AT22" s="10">
        <v>44225</v>
      </c>
      <c r="AU22" s="10">
        <v>44226</v>
      </c>
      <c r="AV22" s="10">
        <v>44227</v>
      </c>
      <c r="AW22" s="10">
        <v>44228</v>
      </c>
      <c r="AX22" s="10">
        <v>44229</v>
      </c>
      <c r="AY22" s="10">
        <v>44230</v>
      </c>
      <c r="AZ22" s="10">
        <v>44231</v>
      </c>
      <c r="BA22" s="10">
        <v>44232</v>
      </c>
      <c r="BB22" s="10">
        <v>44233</v>
      </c>
      <c r="BC22" s="10">
        <v>44234</v>
      </c>
      <c r="BD22" s="10">
        <v>44235</v>
      </c>
      <c r="BE22" s="10">
        <v>44236</v>
      </c>
      <c r="BF22" s="10">
        <v>44237</v>
      </c>
      <c r="BG22" s="10">
        <v>44238</v>
      </c>
      <c r="BH22" s="10">
        <v>44239</v>
      </c>
      <c r="BI22" s="10">
        <v>44240</v>
      </c>
      <c r="BJ22" s="10">
        <v>44241</v>
      </c>
      <c r="BK22" s="10">
        <v>44242</v>
      </c>
      <c r="BL22" s="10">
        <v>44243</v>
      </c>
      <c r="BM22" s="10">
        <v>44244</v>
      </c>
      <c r="BN22" s="10">
        <v>44245</v>
      </c>
      <c r="BO22" s="10">
        <v>44246</v>
      </c>
      <c r="BP22" s="10">
        <v>44247</v>
      </c>
      <c r="BQ22" s="10">
        <v>44248</v>
      </c>
      <c r="BR22" s="10">
        <v>44249</v>
      </c>
      <c r="BS22" s="10">
        <v>44250</v>
      </c>
      <c r="BT22" s="10">
        <v>44251</v>
      </c>
      <c r="BU22" s="135" t="s">
        <v>149</v>
      </c>
      <c r="BV22" s="135" t="s">
        <v>150</v>
      </c>
      <c r="BW22" s="174" t="s">
        <v>157</v>
      </c>
    </row>
    <row r="23" spans="1:75" ht="17.25" thickBot="1" x14ac:dyDescent="0.35">
      <c r="A23" s="135"/>
      <c r="B23" s="135"/>
      <c r="C23" s="19" t="s">
        <v>3</v>
      </c>
      <c r="D23" s="19" t="s">
        <v>5</v>
      </c>
      <c r="E23" s="19" t="s">
        <v>7</v>
      </c>
      <c r="F23" s="19" t="s">
        <v>9</v>
      </c>
      <c r="G23" s="19" t="s">
        <v>11</v>
      </c>
      <c r="H23" s="19" t="s">
        <v>13</v>
      </c>
      <c r="I23" s="19" t="s">
        <v>15</v>
      </c>
      <c r="J23" s="19" t="s">
        <v>16</v>
      </c>
      <c r="K23" s="19" t="s">
        <v>4</v>
      </c>
      <c r="L23" s="19" t="s">
        <v>6</v>
      </c>
      <c r="M23" s="19" t="s">
        <v>8</v>
      </c>
      <c r="N23" s="19" t="s">
        <v>10</v>
      </c>
      <c r="O23" s="19" t="s">
        <v>12</v>
      </c>
      <c r="P23" s="19" t="s">
        <v>14</v>
      </c>
      <c r="Q23" s="19" t="s">
        <v>2</v>
      </c>
      <c r="R23" s="19" t="s">
        <v>4</v>
      </c>
      <c r="S23" s="19" t="s">
        <v>6</v>
      </c>
      <c r="T23" s="19" t="s">
        <v>8</v>
      </c>
      <c r="U23" s="19" t="s">
        <v>10</v>
      </c>
      <c r="V23" s="19" t="s">
        <v>12</v>
      </c>
      <c r="W23" s="19" t="s">
        <v>14</v>
      </c>
      <c r="X23" s="19" t="s">
        <v>2</v>
      </c>
      <c r="Y23" s="19" t="s">
        <v>4</v>
      </c>
      <c r="Z23" s="19" t="s">
        <v>6</v>
      </c>
      <c r="AA23" s="19" t="s">
        <v>8</v>
      </c>
      <c r="AB23" s="19" t="s">
        <v>10</v>
      </c>
      <c r="AC23" s="19" t="s">
        <v>12</v>
      </c>
      <c r="AD23" s="19" t="s">
        <v>14</v>
      </c>
      <c r="AE23" s="19" t="s">
        <v>2</v>
      </c>
      <c r="AF23" s="19" t="s">
        <v>4</v>
      </c>
      <c r="AG23" s="19" t="s">
        <v>6</v>
      </c>
      <c r="AH23" s="19" t="s">
        <v>8</v>
      </c>
      <c r="AI23" s="19" t="s">
        <v>10</v>
      </c>
      <c r="AJ23" s="19" t="s">
        <v>12</v>
      </c>
      <c r="AK23" s="19" t="s">
        <v>14</v>
      </c>
      <c r="AL23" s="19" t="s">
        <v>2</v>
      </c>
      <c r="AM23" s="19" t="s">
        <v>4</v>
      </c>
      <c r="AN23" s="19" t="s">
        <v>6</v>
      </c>
      <c r="AO23" s="19" t="s">
        <v>8</v>
      </c>
      <c r="AP23" s="19" t="s">
        <v>10</v>
      </c>
      <c r="AQ23" s="19" t="s">
        <v>12</v>
      </c>
      <c r="AR23" s="19" t="s">
        <v>14</v>
      </c>
      <c r="AS23" s="19" t="s">
        <v>2</v>
      </c>
      <c r="AT23" s="19" t="s">
        <v>4</v>
      </c>
      <c r="AU23" s="19" t="s">
        <v>6</v>
      </c>
      <c r="AV23" s="19" t="s">
        <v>8</v>
      </c>
      <c r="AW23" s="19" t="s">
        <v>10</v>
      </c>
      <c r="AX23" s="19" t="s">
        <v>12</v>
      </c>
      <c r="AY23" s="19" t="s">
        <v>14</v>
      </c>
      <c r="AZ23" s="19" t="s">
        <v>2</v>
      </c>
      <c r="BA23" s="19" t="s">
        <v>4</v>
      </c>
      <c r="BB23" s="19" t="s">
        <v>6</v>
      </c>
      <c r="BC23" s="19" t="s">
        <v>8</v>
      </c>
      <c r="BD23" s="19" t="s">
        <v>10</v>
      </c>
      <c r="BE23" s="19" t="s">
        <v>12</v>
      </c>
      <c r="BF23" s="19" t="s">
        <v>14</v>
      </c>
      <c r="BG23" s="19" t="s">
        <v>2</v>
      </c>
      <c r="BH23" s="19" t="s">
        <v>4</v>
      </c>
      <c r="BI23" s="19" t="s">
        <v>6</v>
      </c>
      <c r="BJ23" s="19" t="s">
        <v>8</v>
      </c>
      <c r="BK23" s="19" t="s">
        <v>10</v>
      </c>
      <c r="BL23" s="19" t="s">
        <v>12</v>
      </c>
      <c r="BM23" s="19" t="s">
        <v>14</v>
      </c>
      <c r="BN23" s="19" t="s">
        <v>2</v>
      </c>
      <c r="BO23" s="19" t="s">
        <v>4</v>
      </c>
      <c r="BP23" s="19" t="s">
        <v>6</v>
      </c>
      <c r="BQ23" s="19" t="s">
        <v>8</v>
      </c>
      <c r="BR23" s="19" t="s">
        <v>10</v>
      </c>
      <c r="BS23" s="19" t="s">
        <v>12</v>
      </c>
      <c r="BT23" s="19" t="s">
        <v>14</v>
      </c>
      <c r="BU23" s="135"/>
      <c r="BV23" s="135"/>
      <c r="BW23" s="135"/>
    </row>
    <row r="24" spans="1:75" ht="17.25" thickTop="1" x14ac:dyDescent="0.3">
      <c r="A24" s="8">
        <v>1</v>
      </c>
      <c r="B24" s="64" t="str">
        <f>B7</f>
        <v>NeGuY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2"/>
      <c r="BU24" s="18">
        <f>SUM(C24:BT24,C41)</f>
        <v>0</v>
      </c>
      <c r="BV24" s="8">
        <f>코인샵!J74</f>
        <v>0</v>
      </c>
      <c r="BW24" s="8">
        <f>IF(BV24-BU24&gt;0,BV24-BU24,0)</f>
        <v>0</v>
      </c>
    </row>
    <row r="25" spans="1:75" x14ac:dyDescent="0.3">
      <c r="A25" s="8">
        <v>2</v>
      </c>
      <c r="B25" s="64" t="str">
        <f t="shared" ref="B25:B33" si="2">B8</f>
        <v>네긔배메</v>
      </c>
      <c r="C25" s="23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24"/>
      <c r="BU25" s="18">
        <f t="shared" ref="BU25:BU33" si="3">SUM(C25:BT25,C42)</f>
        <v>0</v>
      </c>
      <c r="BV25" s="8">
        <f>코인샵!K74</f>
        <v>0</v>
      </c>
      <c r="BW25" s="8">
        <f t="shared" ref="BW25:BW33" si="4">IF(BV25-BU25&gt;0,BV25-BU25,0)</f>
        <v>0</v>
      </c>
    </row>
    <row r="26" spans="1:75" x14ac:dyDescent="0.3">
      <c r="A26" s="8">
        <v>3</v>
      </c>
      <c r="B26" s="64">
        <f t="shared" si="2"/>
        <v>0</v>
      </c>
      <c r="C26" s="23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24"/>
      <c r="BU26" s="18">
        <f t="shared" si="3"/>
        <v>0</v>
      </c>
      <c r="BV26" s="8">
        <f>코인샵!L74</f>
        <v>0</v>
      </c>
      <c r="BW26" s="8">
        <f t="shared" si="4"/>
        <v>0</v>
      </c>
    </row>
    <row r="27" spans="1:75" x14ac:dyDescent="0.3">
      <c r="A27" s="8">
        <v>4</v>
      </c>
      <c r="B27" s="64">
        <f t="shared" si="2"/>
        <v>0</v>
      </c>
      <c r="C27" s="23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24"/>
      <c r="BU27" s="18">
        <f t="shared" si="3"/>
        <v>0</v>
      </c>
      <c r="BV27" s="8">
        <f>코인샵!M74</f>
        <v>0</v>
      </c>
      <c r="BW27" s="8">
        <f t="shared" si="4"/>
        <v>0</v>
      </c>
    </row>
    <row r="28" spans="1:75" x14ac:dyDescent="0.3">
      <c r="A28" s="8">
        <v>5</v>
      </c>
      <c r="B28" s="64">
        <f t="shared" si="2"/>
        <v>0</v>
      </c>
      <c r="C28" s="23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24"/>
      <c r="BU28" s="18">
        <f t="shared" si="3"/>
        <v>0</v>
      </c>
      <c r="BV28" s="8">
        <f>코인샵!N74</f>
        <v>0</v>
      </c>
      <c r="BW28" s="8">
        <f t="shared" si="4"/>
        <v>0</v>
      </c>
    </row>
    <row r="29" spans="1:75" x14ac:dyDescent="0.3">
      <c r="A29" s="8">
        <v>6</v>
      </c>
      <c r="B29" s="64">
        <f t="shared" si="2"/>
        <v>0</v>
      </c>
      <c r="C29" s="23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24"/>
      <c r="BU29" s="18">
        <f t="shared" si="3"/>
        <v>0</v>
      </c>
      <c r="BV29" s="8">
        <f>코인샵!O74</f>
        <v>0</v>
      </c>
      <c r="BW29" s="8">
        <f t="shared" si="4"/>
        <v>0</v>
      </c>
    </row>
    <row r="30" spans="1:75" x14ac:dyDescent="0.3">
      <c r="A30" s="8">
        <v>7</v>
      </c>
      <c r="B30" s="64">
        <f t="shared" si="2"/>
        <v>0</v>
      </c>
      <c r="C30" s="23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24"/>
      <c r="BU30" s="18">
        <f t="shared" si="3"/>
        <v>0</v>
      </c>
      <c r="BV30" s="8">
        <f>코인샵!P74</f>
        <v>0</v>
      </c>
      <c r="BW30" s="8">
        <f t="shared" si="4"/>
        <v>0</v>
      </c>
    </row>
    <row r="31" spans="1:75" x14ac:dyDescent="0.3">
      <c r="A31" s="8">
        <v>8</v>
      </c>
      <c r="B31" s="64">
        <f t="shared" si="2"/>
        <v>0</v>
      </c>
      <c r="C31" s="23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24"/>
      <c r="BU31" s="18">
        <f t="shared" si="3"/>
        <v>0</v>
      </c>
      <c r="BV31" s="8">
        <f>코인샵!Q74</f>
        <v>0</v>
      </c>
      <c r="BW31" s="8">
        <f t="shared" si="4"/>
        <v>0</v>
      </c>
    </row>
    <row r="32" spans="1:75" x14ac:dyDescent="0.3">
      <c r="A32" s="8">
        <v>9</v>
      </c>
      <c r="B32" s="64">
        <f t="shared" si="2"/>
        <v>0</v>
      </c>
      <c r="C32" s="23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24"/>
      <c r="BU32" s="18">
        <f t="shared" si="3"/>
        <v>0</v>
      </c>
      <c r="BV32" s="8">
        <f>코인샵!R74</f>
        <v>0</v>
      </c>
      <c r="BW32" s="8">
        <f t="shared" si="4"/>
        <v>0</v>
      </c>
    </row>
    <row r="33" spans="1:75" ht="17.25" thickBot="1" x14ac:dyDescent="0.35">
      <c r="A33" s="8">
        <v>10</v>
      </c>
      <c r="B33" s="64">
        <f t="shared" si="2"/>
        <v>0</v>
      </c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7"/>
      <c r="BU33" s="18">
        <f t="shared" si="3"/>
        <v>0</v>
      </c>
      <c r="BV33" s="8">
        <f>코인샵!S74</f>
        <v>0</v>
      </c>
      <c r="BW33" s="8">
        <f t="shared" si="4"/>
        <v>0</v>
      </c>
    </row>
    <row r="34" spans="1:75" ht="18" thickTop="1" thickBot="1" x14ac:dyDescent="0.35"/>
    <row r="35" spans="1:75" x14ac:dyDescent="0.3">
      <c r="A35" s="150" t="s">
        <v>159</v>
      </c>
      <c r="B35" s="151"/>
      <c r="C35" s="158" t="s">
        <v>144</v>
      </c>
      <c r="D35" s="159"/>
      <c r="E35" s="159"/>
      <c r="F35" s="160"/>
    </row>
    <row r="36" spans="1:75" x14ac:dyDescent="0.3">
      <c r="A36" s="152"/>
      <c r="B36" s="153"/>
      <c r="C36" s="161"/>
      <c r="D36" s="162"/>
      <c r="E36" s="162"/>
      <c r="F36" s="163"/>
    </row>
    <row r="37" spans="1:75" x14ac:dyDescent="0.3">
      <c r="A37" s="152"/>
      <c r="B37" s="153"/>
      <c r="C37" s="161"/>
      <c r="D37" s="162"/>
      <c r="E37" s="162"/>
      <c r="F37" s="163"/>
    </row>
    <row r="38" spans="1:75" ht="17.25" thickBot="1" x14ac:dyDescent="0.35">
      <c r="A38" s="154"/>
      <c r="B38" s="155"/>
      <c r="C38" s="164"/>
      <c r="D38" s="165"/>
      <c r="E38" s="165"/>
      <c r="F38" s="166"/>
    </row>
    <row r="39" spans="1:75" x14ac:dyDescent="0.3">
      <c r="A39" s="156" t="s">
        <v>0</v>
      </c>
      <c r="B39" s="156" t="s">
        <v>1</v>
      </c>
      <c r="C39" s="156" t="s">
        <v>160</v>
      </c>
      <c r="D39" s="4"/>
      <c r="E39" s="4"/>
      <c r="F39" s="4"/>
    </row>
    <row r="40" spans="1:75" ht="17.25" thickBot="1" x14ac:dyDescent="0.35">
      <c r="A40" s="135"/>
      <c r="B40" s="135"/>
      <c r="C40" s="157"/>
    </row>
    <row r="41" spans="1:75" ht="17.25" thickTop="1" x14ac:dyDescent="0.3">
      <c r="A41" s="8">
        <v>1</v>
      </c>
      <c r="B41" s="64" t="str">
        <f>B7</f>
        <v>NeGuY</v>
      </c>
      <c r="C41" s="65"/>
    </row>
    <row r="42" spans="1:75" x14ac:dyDescent="0.3">
      <c r="A42" s="8">
        <v>2</v>
      </c>
      <c r="B42" s="64" t="str">
        <f t="shared" ref="B42:B50" si="5">B8</f>
        <v>네긔배메</v>
      </c>
      <c r="C42" s="66"/>
    </row>
    <row r="43" spans="1:75" x14ac:dyDescent="0.3">
      <c r="A43" s="8">
        <v>3</v>
      </c>
      <c r="B43" s="64">
        <f t="shared" si="5"/>
        <v>0</v>
      </c>
      <c r="C43" s="66"/>
    </row>
    <row r="44" spans="1:75" x14ac:dyDescent="0.3">
      <c r="A44" s="8">
        <v>4</v>
      </c>
      <c r="B44" s="64">
        <f t="shared" si="5"/>
        <v>0</v>
      </c>
      <c r="C44" s="66"/>
    </row>
    <row r="45" spans="1:75" x14ac:dyDescent="0.3">
      <c r="A45" s="8">
        <v>5</v>
      </c>
      <c r="B45" s="64">
        <f t="shared" si="5"/>
        <v>0</v>
      </c>
      <c r="C45" s="66"/>
    </row>
    <row r="46" spans="1:75" x14ac:dyDescent="0.3">
      <c r="A46" s="8">
        <v>6</v>
      </c>
      <c r="B46" s="64">
        <f t="shared" si="5"/>
        <v>0</v>
      </c>
      <c r="C46" s="66"/>
    </row>
    <row r="47" spans="1:75" x14ac:dyDescent="0.3">
      <c r="A47" s="8">
        <v>7</v>
      </c>
      <c r="B47" s="64">
        <f t="shared" si="5"/>
        <v>0</v>
      </c>
      <c r="C47" s="66"/>
    </row>
    <row r="48" spans="1:75" x14ac:dyDescent="0.3">
      <c r="A48" s="8">
        <v>8</v>
      </c>
      <c r="B48" s="64">
        <f t="shared" si="5"/>
        <v>0</v>
      </c>
      <c r="C48" s="66"/>
    </row>
    <row r="49" spans="1:3" x14ac:dyDescent="0.3">
      <c r="A49" s="8">
        <v>9</v>
      </c>
      <c r="B49" s="64">
        <f t="shared" si="5"/>
        <v>0</v>
      </c>
      <c r="C49" s="66"/>
    </row>
    <row r="50" spans="1:3" ht="17.25" thickBot="1" x14ac:dyDescent="0.35">
      <c r="A50" s="8">
        <v>10</v>
      </c>
      <c r="B50" s="64">
        <f t="shared" si="5"/>
        <v>0</v>
      </c>
      <c r="C50" s="67"/>
    </row>
    <row r="51" spans="1:3" ht="17.25" thickTop="1" x14ac:dyDescent="0.3"/>
  </sheetData>
  <mergeCells count="18">
    <mergeCell ref="B5:B6"/>
    <mergeCell ref="A1:B4"/>
    <mergeCell ref="BW5:BW6"/>
    <mergeCell ref="BW22:BW23"/>
    <mergeCell ref="C18:F21"/>
    <mergeCell ref="A18:B21"/>
    <mergeCell ref="A22:A23"/>
    <mergeCell ref="B22:B23"/>
    <mergeCell ref="BU22:BU23"/>
    <mergeCell ref="BV5:BV6"/>
    <mergeCell ref="BV22:BV23"/>
    <mergeCell ref="BU5:BU6"/>
    <mergeCell ref="A5:A6"/>
    <mergeCell ref="A35:B38"/>
    <mergeCell ref="A39:A40"/>
    <mergeCell ref="B39:B40"/>
    <mergeCell ref="C39:C40"/>
    <mergeCell ref="C35:F38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85" zoomScaleNormal="85" workbookViewId="0">
      <selection activeCell="K23" sqref="K23"/>
    </sheetView>
  </sheetViews>
  <sheetFormatPr defaultRowHeight="16.5" x14ac:dyDescent="0.3"/>
  <cols>
    <col min="1" max="1" width="17.875" style="1" bestFit="1" customWidth="1"/>
    <col min="2" max="2" width="16.5" style="1" bestFit="1" customWidth="1"/>
    <col min="3" max="16384" width="9" style="1"/>
  </cols>
  <sheetData>
    <row r="1" spans="1:12" x14ac:dyDescent="0.3">
      <c r="A1" s="175" t="s">
        <v>19</v>
      </c>
      <c r="B1" s="175"/>
      <c r="C1" s="177" t="s">
        <v>56</v>
      </c>
      <c r="D1" s="178"/>
      <c r="E1" s="178"/>
      <c r="F1" s="179" t="s">
        <v>57</v>
      </c>
      <c r="G1" s="179"/>
      <c r="H1" s="179"/>
    </row>
    <row r="2" spans="1:12" x14ac:dyDescent="0.3">
      <c r="A2" s="175"/>
      <c r="B2" s="175"/>
      <c r="C2" s="178"/>
      <c r="D2" s="178"/>
      <c r="E2" s="178"/>
      <c r="F2" s="179"/>
      <c r="G2" s="179"/>
      <c r="H2" s="179"/>
    </row>
    <row r="3" spans="1:12" x14ac:dyDescent="0.3">
      <c r="A3" s="175"/>
      <c r="B3" s="175"/>
      <c r="C3" s="178"/>
      <c r="D3" s="178"/>
      <c r="E3" s="178"/>
      <c r="F3" s="176">
        <f>SUM(C31:L31)</f>
        <v>0</v>
      </c>
      <c r="G3" s="176"/>
      <c r="H3" s="176"/>
    </row>
    <row r="4" spans="1:12" x14ac:dyDescent="0.3">
      <c r="A4" s="175"/>
      <c r="B4" s="175"/>
      <c r="C4" s="178"/>
      <c r="D4" s="178"/>
      <c r="E4" s="178"/>
      <c r="F4" s="176"/>
      <c r="G4" s="176"/>
      <c r="H4" s="176"/>
    </row>
    <row r="5" spans="1:12" ht="17.25" thickBot="1" x14ac:dyDescent="0.35">
      <c r="A5" s="7" t="s">
        <v>21</v>
      </c>
      <c r="B5" s="7" t="s">
        <v>22</v>
      </c>
      <c r="C5" s="37" t="s">
        <v>45</v>
      </c>
      <c r="D5" s="37" t="s">
        <v>46</v>
      </c>
      <c r="E5" s="37" t="s">
        <v>47</v>
      </c>
      <c r="F5" s="37" t="s">
        <v>48</v>
      </c>
      <c r="G5" s="37" t="s">
        <v>49</v>
      </c>
      <c r="H5" s="37" t="s">
        <v>50</v>
      </c>
      <c r="I5" s="37" t="s">
        <v>51</v>
      </c>
      <c r="J5" s="37" t="s">
        <v>52</v>
      </c>
      <c r="K5" s="37" t="s">
        <v>53</v>
      </c>
      <c r="L5" s="37" t="s">
        <v>54</v>
      </c>
    </row>
    <row r="6" spans="1:12" ht="17.25" thickTop="1" x14ac:dyDescent="0.3">
      <c r="A6" s="6" t="s">
        <v>23</v>
      </c>
      <c r="B6" s="36">
        <v>5</v>
      </c>
      <c r="C6" s="39"/>
      <c r="D6" s="40"/>
      <c r="E6" s="40"/>
      <c r="F6" s="40"/>
      <c r="G6" s="40"/>
      <c r="H6" s="40"/>
      <c r="I6" s="40"/>
      <c r="J6" s="40"/>
      <c r="K6" s="40"/>
      <c r="L6" s="41"/>
    </row>
    <row r="7" spans="1:12" x14ac:dyDescent="0.3">
      <c r="A7" s="6" t="s">
        <v>24</v>
      </c>
      <c r="B7" s="36">
        <v>5</v>
      </c>
      <c r="C7" s="42"/>
      <c r="D7" s="6"/>
      <c r="E7" s="6"/>
      <c r="F7" s="6"/>
      <c r="G7" s="6"/>
      <c r="H7" s="6"/>
      <c r="I7" s="6"/>
      <c r="J7" s="6"/>
      <c r="K7" s="6"/>
      <c r="L7" s="43"/>
    </row>
    <row r="8" spans="1:12" x14ac:dyDescent="0.3">
      <c r="A8" s="6" t="s">
        <v>25</v>
      </c>
      <c r="B8" s="36">
        <v>5</v>
      </c>
      <c r="C8" s="42"/>
      <c r="D8" s="6"/>
      <c r="E8" s="6"/>
      <c r="F8" s="6"/>
      <c r="G8" s="6"/>
      <c r="H8" s="6"/>
      <c r="I8" s="6"/>
      <c r="J8" s="6"/>
      <c r="K8" s="6"/>
      <c r="L8" s="43"/>
    </row>
    <row r="9" spans="1:12" x14ac:dyDescent="0.3">
      <c r="A9" s="6" t="s">
        <v>26</v>
      </c>
      <c r="B9" s="36">
        <v>5</v>
      </c>
      <c r="C9" s="42"/>
      <c r="D9" s="6"/>
      <c r="E9" s="6"/>
      <c r="F9" s="6"/>
      <c r="G9" s="6"/>
      <c r="H9" s="6"/>
      <c r="I9" s="6"/>
      <c r="J9" s="6"/>
      <c r="K9" s="6"/>
      <c r="L9" s="43"/>
    </row>
    <row r="10" spans="1:12" x14ac:dyDescent="0.3">
      <c r="A10" s="6" t="s">
        <v>27</v>
      </c>
      <c r="B10" s="36">
        <v>10</v>
      </c>
      <c r="C10" s="42"/>
      <c r="D10" s="6"/>
      <c r="E10" s="6"/>
      <c r="F10" s="6"/>
      <c r="G10" s="6"/>
      <c r="H10" s="6"/>
      <c r="I10" s="6"/>
      <c r="J10" s="6"/>
      <c r="K10" s="6"/>
      <c r="L10" s="43"/>
    </row>
    <row r="11" spans="1:12" x14ac:dyDescent="0.3">
      <c r="A11" s="6" t="s">
        <v>28</v>
      </c>
      <c r="B11" s="36">
        <v>10</v>
      </c>
      <c r="C11" s="42"/>
      <c r="D11" s="6"/>
      <c r="E11" s="6"/>
      <c r="F11" s="6"/>
      <c r="G11" s="6"/>
      <c r="H11" s="6"/>
      <c r="I11" s="6"/>
      <c r="J11" s="6"/>
      <c r="K11" s="6"/>
      <c r="L11" s="43"/>
    </row>
    <row r="12" spans="1:12" x14ac:dyDescent="0.3">
      <c r="A12" s="6" t="s">
        <v>29</v>
      </c>
      <c r="B12" s="36">
        <v>10</v>
      </c>
      <c r="C12" s="42"/>
      <c r="D12" s="6"/>
      <c r="E12" s="6"/>
      <c r="F12" s="6"/>
      <c r="G12" s="6"/>
      <c r="H12" s="6"/>
      <c r="I12" s="6"/>
      <c r="J12" s="6"/>
      <c r="K12" s="6"/>
      <c r="L12" s="43"/>
    </row>
    <row r="13" spans="1:12" x14ac:dyDescent="0.3">
      <c r="A13" s="6" t="s">
        <v>30</v>
      </c>
      <c r="B13" s="36">
        <v>10</v>
      </c>
      <c r="C13" s="42"/>
      <c r="D13" s="6"/>
      <c r="E13" s="6"/>
      <c r="F13" s="6"/>
      <c r="G13" s="6"/>
      <c r="H13" s="6"/>
      <c r="I13" s="6"/>
      <c r="J13" s="6"/>
      <c r="K13" s="6"/>
      <c r="L13" s="43"/>
    </row>
    <row r="14" spans="1:12" x14ac:dyDescent="0.3">
      <c r="A14" s="6" t="s">
        <v>31</v>
      </c>
      <c r="B14" s="36">
        <v>20</v>
      </c>
      <c r="C14" s="42"/>
      <c r="D14" s="6"/>
      <c r="E14" s="6"/>
      <c r="F14" s="6"/>
      <c r="G14" s="6"/>
      <c r="H14" s="6"/>
      <c r="I14" s="6"/>
      <c r="J14" s="6"/>
      <c r="K14" s="6"/>
      <c r="L14" s="43"/>
    </row>
    <row r="15" spans="1:12" x14ac:dyDescent="0.3">
      <c r="A15" s="6" t="s">
        <v>32</v>
      </c>
      <c r="B15" s="36">
        <v>20</v>
      </c>
      <c r="C15" s="42"/>
      <c r="D15" s="6"/>
      <c r="E15" s="6"/>
      <c r="F15" s="6"/>
      <c r="G15" s="6"/>
      <c r="H15" s="6"/>
      <c r="I15" s="6"/>
      <c r="J15" s="6"/>
      <c r="K15" s="6"/>
      <c r="L15" s="43"/>
    </row>
    <row r="16" spans="1:12" x14ac:dyDescent="0.3">
      <c r="A16" s="6" t="s">
        <v>33</v>
      </c>
      <c r="B16" s="36">
        <v>30</v>
      </c>
      <c r="C16" s="42"/>
      <c r="D16" s="6"/>
      <c r="E16" s="6"/>
      <c r="F16" s="6"/>
      <c r="G16" s="6"/>
      <c r="H16" s="6"/>
      <c r="I16" s="6"/>
      <c r="J16" s="6"/>
      <c r="K16" s="6"/>
      <c r="L16" s="43"/>
    </row>
    <row r="17" spans="1:12" x14ac:dyDescent="0.3">
      <c r="A17" s="6" t="s">
        <v>34</v>
      </c>
      <c r="B17" s="36">
        <v>30</v>
      </c>
      <c r="C17" s="42"/>
      <c r="D17" s="6"/>
      <c r="E17" s="6"/>
      <c r="F17" s="6"/>
      <c r="G17" s="6"/>
      <c r="H17" s="6"/>
      <c r="I17" s="6"/>
      <c r="J17" s="6"/>
      <c r="K17" s="6"/>
      <c r="L17" s="43"/>
    </row>
    <row r="18" spans="1:12" x14ac:dyDescent="0.3">
      <c r="A18" s="6" t="s">
        <v>35</v>
      </c>
      <c r="B18" s="36">
        <v>30</v>
      </c>
      <c r="C18" s="42"/>
      <c r="D18" s="6"/>
      <c r="E18" s="6"/>
      <c r="F18" s="6"/>
      <c r="G18" s="6"/>
      <c r="H18" s="6"/>
      <c r="I18" s="6"/>
      <c r="J18" s="6"/>
      <c r="K18" s="6"/>
      <c r="L18" s="43"/>
    </row>
    <row r="19" spans="1:12" x14ac:dyDescent="0.3">
      <c r="A19" s="6" t="s">
        <v>36</v>
      </c>
      <c r="B19" s="36">
        <v>30</v>
      </c>
      <c r="C19" s="42"/>
      <c r="D19" s="6"/>
      <c r="E19" s="6"/>
      <c r="F19" s="6"/>
      <c r="G19" s="6"/>
      <c r="H19" s="6"/>
      <c r="I19" s="6"/>
      <c r="J19" s="6"/>
      <c r="K19" s="6"/>
      <c r="L19" s="43"/>
    </row>
    <row r="20" spans="1:12" x14ac:dyDescent="0.3">
      <c r="A20" s="6" t="s">
        <v>37</v>
      </c>
      <c r="B20" s="36">
        <v>40</v>
      </c>
      <c r="C20" s="42"/>
      <c r="D20" s="6"/>
      <c r="E20" s="6"/>
      <c r="F20" s="6"/>
      <c r="G20" s="6"/>
      <c r="H20" s="6"/>
      <c r="I20" s="6"/>
      <c r="J20" s="6"/>
      <c r="K20" s="6"/>
      <c r="L20" s="43"/>
    </row>
    <row r="21" spans="1:12" x14ac:dyDescent="0.3">
      <c r="A21" s="6" t="s">
        <v>38</v>
      </c>
      <c r="B21" s="36">
        <v>40</v>
      </c>
      <c r="C21" s="42"/>
      <c r="D21" s="6"/>
      <c r="E21" s="6"/>
      <c r="F21" s="6"/>
      <c r="G21" s="6"/>
      <c r="H21" s="6"/>
      <c r="I21" s="6"/>
      <c r="J21" s="6"/>
      <c r="K21" s="6"/>
      <c r="L21" s="43"/>
    </row>
    <row r="22" spans="1:12" x14ac:dyDescent="0.3">
      <c r="A22" s="6" t="s">
        <v>39</v>
      </c>
      <c r="B22" s="36">
        <v>40</v>
      </c>
      <c r="C22" s="42"/>
      <c r="D22" s="6"/>
      <c r="E22" s="6"/>
      <c r="F22" s="6"/>
      <c r="G22" s="6"/>
      <c r="H22" s="6"/>
      <c r="I22" s="6"/>
      <c r="J22" s="6"/>
      <c r="K22" s="6"/>
      <c r="L22" s="43"/>
    </row>
    <row r="23" spans="1:12" x14ac:dyDescent="0.3">
      <c r="A23" s="6" t="s">
        <v>40</v>
      </c>
      <c r="B23" s="36">
        <v>40</v>
      </c>
      <c r="C23" s="42"/>
      <c r="D23" s="6"/>
      <c r="E23" s="6"/>
      <c r="F23" s="6"/>
      <c r="G23" s="6"/>
      <c r="H23" s="6"/>
      <c r="I23" s="6"/>
      <c r="J23" s="6"/>
      <c r="K23" s="6"/>
      <c r="L23" s="43"/>
    </row>
    <row r="24" spans="1:12" x14ac:dyDescent="0.3">
      <c r="A24" s="6" t="s">
        <v>41</v>
      </c>
      <c r="B24" s="36">
        <v>60</v>
      </c>
      <c r="C24" s="42"/>
      <c r="D24" s="6"/>
      <c r="E24" s="6"/>
      <c r="F24" s="6"/>
      <c r="G24" s="6"/>
      <c r="H24" s="6"/>
      <c r="I24" s="6"/>
      <c r="J24" s="6"/>
      <c r="K24" s="6"/>
      <c r="L24" s="43"/>
    </row>
    <row r="25" spans="1:12" x14ac:dyDescent="0.3">
      <c r="A25" s="6" t="s">
        <v>42</v>
      </c>
      <c r="B25" s="36">
        <v>60</v>
      </c>
      <c r="C25" s="42"/>
      <c r="D25" s="6"/>
      <c r="E25" s="6"/>
      <c r="F25" s="6"/>
      <c r="G25" s="6"/>
      <c r="H25" s="6"/>
      <c r="I25" s="6"/>
      <c r="J25" s="6"/>
      <c r="K25" s="6"/>
      <c r="L25" s="43"/>
    </row>
    <row r="26" spans="1:12" x14ac:dyDescent="0.3">
      <c r="A26" s="6" t="s">
        <v>43</v>
      </c>
      <c r="B26" s="36">
        <v>60</v>
      </c>
      <c r="C26" s="42"/>
      <c r="D26" s="6"/>
      <c r="E26" s="6"/>
      <c r="F26" s="6"/>
      <c r="G26" s="6"/>
      <c r="H26" s="6"/>
      <c r="I26" s="6"/>
      <c r="J26" s="6"/>
      <c r="K26" s="6"/>
      <c r="L26" s="43"/>
    </row>
    <row r="27" spans="1:12" x14ac:dyDescent="0.3">
      <c r="A27" s="6" t="s">
        <v>44</v>
      </c>
      <c r="B27" s="36">
        <v>60</v>
      </c>
      <c r="C27" s="42"/>
      <c r="D27" s="6"/>
      <c r="E27" s="6"/>
      <c r="F27" s="6"/>
      <c r="G27" s="6"/>
      <c r="H27" s="6"/>
      <c r="I27" s="6"/>
      <c r="J27" s="6"/>
      <c r="K27" s="6"/>
      <c r="L27" s="43"/>
    </row>
    <row r="28" spans="1:12" x14ac:dyDescent="0.3">
      <c r="A28" s="6" t="s">
        <v>61</v>
      </c>
      <c r="B28" s="36">
        <v>70</v>
      </c>
      <c r="C28" s="42"/>
      <c r="D28" s="6"/>
      <c r="E28" s="6"/>
      <c r="F28" s="6"/>
      <c r="G28" s="6"/>
      <c r="H28" s="6"/>
      <c r="I28" s="6"/>
      <c r="J28" s="6"/>
      <c r="K28" s="6"/>
      <c r="L28" s="43"/>
    </row>
    <row r="29" spans="1:12" x14ac:dyDescent="0.3">
      <c r="A29" s="6" t="s">
        <v>62</v>
      </c>
      <c r="B29" s="36">
        <v>70</v>
      </c>
      <c r="C29" s="42"/>
      <c r="D29" s="6"/>
      <c r="E29" s="6"/>
      <c r="F29" s="6"/>
      <c r="G29" s="6"/>
      <c r="H29" s="6"/>
      <c r="I29" s="6"/>
      <c r="J29" s="6"/>
      <c r="K29" s="6"/>
      <c r="L29" s="43"/>
    </row>
    <row r="30" spans="1:12" ht="17.25" thickBot="1" x14ac:dyDescent="0.35">
      <c r="A30" s="6" t="s">
        <v>63</v>
      </c>
      <c r="B30" s="36">
        <v>70</v>
      </c>
      <c r="C30" s="44"/>
      <c r="D30" s="45"/>
      <c r="E30" s="45"/>
      <c r="F30" s="45"/>
      <c r="G30" s="45"/>
      <c r="H30" s="45"/>
      <c r="I30" s="45"/>
      <c r="J30" s="45"/>
      <c r="K30" s="45"/>
      <c r="L30" s="46"/>
    </row>
    <row r="31" spans="1:12" ht="17.25" thickTop="1" x14ac:dyDescent="0.3">
      <c r="A31" s="176" t="s">
        <v>55</v>
      </c>
      <c r="B31" s="176"/>
      <c r="C31" s="38">
        <f>IF(SUMPRODUCT($B$6:$B$30,C6:C30)&gt;=400,400,SUMPRODUCT($B$6:$B$30,C6:C30))</f>
        <v>0</v>
      </c>
      <c r="D31" s="38">
        <f t="shared" ref="D31:L31" si="0">IF(SUMPRODUCT($B$6:$B$30,D6:D30)&gt;=400,400,SUMPRODUCT($B$6:$B$30,D6:D30))</f>
        <v>0</v>
      </c>
      <c r="E31" s="38">
        <f t="shared" si="0"/>
        <v>0</v>
      </c>
      <c r="F31" s="38">
        <f t="shared" si="0"/>
        <v>0</v>
      </c>
      <c r="G31" s="38">
        <f t="shared" si="0"/>
        <v>0</v>
      </c>
      <c r="H31" s="38">
        <f t="shared" si="0"/>
        <v>0</v>
      </c>
      <c r="I31" s="38">
        <f t="shared" si="0"/>
        <v>0</v>
      </c>
      <c r="J31" s="38">
        <f t="shared" si="0"/>
        <v>0</v>
      </c>
      <c r="K31" s="38">
        <f t="shared" si="0"/>
        <v>0</v>
      </c>
      <c r="L31" s="38">
        <f t="shared" si="0"/>
        <v>0</v>
      </c>
    </row>
  </sheetData>
  <mergeCells count="5">
    <mergeCell ref="A1:B4"/>
    <mergeCell ref="A31:B31"/>
    <mergeCell ref="C1:E4"/>
    <mergeCell ref="F1:H2"/>
    <mergeCell ref="F3:H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showGridLines="0" zoomScale="85" zoomScaleNormal="85" workbookViewId="0">
      <selection activeCell="O27" sqref="O27"/>
    </sheetView>
  </sheetViews>
  <sheetFormatPr defaultRowHeight="16.5" x14ac:dyDescent="0.3"/>
  <cols>
    <col min="1" max="1" width="11.625" style="1" bestFit="1" customWidth="1"/>
    <col min="2" max="2" width="15.625" style="1" customWidth="1"/>
    <col min="3" max="3" width="3.5" style="1" customWidth="1"/>
    <col min="4" max="4" width="6.25" style="1" bestFit="1" customWidth="1"/>
    <col min="5" max="5" width="37.875" style="1" bestFit="1" customWidth="1"/>
    <col min="6" max="6" width="14.375" style="1" bestFit="1" customWidth="1"/>
    <col min="7" max="7" width="21.25" style="1" bestFit="1" customWidth="1"/>
    <col min="8" max="8" width="14.375" style="1" customWidth="1"/>
    <col min="9" max="9" width="9.625" style="1" bestFit="1" customWidth="1"/>
    <col min="10" max="16384" width="9" style="1"/>
  </cols>
  <sheetData>
    <row r="1" spans="1:19" ht="21" thickTop="1" x14ac:dyDescent="0.3">
      <c r="A1" s="191" t="s">
        <v>64</v>
      </c>
      <c r="B1" s="192"/>
      <c r="C1" s="48"/>
      <c r="D1" s="208" t="s">
        <v>67</v>
      </c>
      <c r="E1" s="201" t="s">
        <v>68</v>
      </c>
      <c r="F1" s="201" t="s">
        <v>65</v>
      </c>
      <c r="G1" s="199" t="s">
        <v>69</v>
      </c>
      <c r="H1" s="199" t="s">
        <v>70</v>
      </c>
      <c r="I1" s="199" t="s">
        <v>66</v>
      </c>
      <c r="J1" s="201" t="s">
        <v>72</v>
      </c>
      <c r="K1" s="201"/>
      <c r="L1" s="201"/>
      <c r="M1" s="201"/>
      <c r="N1" s="201"/>
      <c r="O1" s="201"/>
      <c r="P1" s="201"/>
      <c r="Q1" s="201"/>
      <c r="R1" s="201"/>
      <c r="S1" s="202"/>
    </row>
    <row r="2" spans="1:19" ht="21" thickBot="1" x14ac:dyDescent="0.35">
      <c r="A2" s="193"/>
      <c r="B2" s="194"/>
      <c r="C2" s="48"/>
      <c r="D2" s="213"/>
      <c r="E2" s="211"/>
      <c r="F2" s="211"/>
      <c r="G2" s="210"/>
      <c r="H2" s="210"/>
      <c r="I2" s="210"/>
      <c r="J2" s="16">
        <v>1</v>
      </c>
      <c r="K2" s="16">
        <v>2</v>
      </c>
      <c r="L2" s="16">
        <v>3</v>
      </c>
      <c r="M2" s="16">
        <v>4</v>
      </c>
      <c r="N2" s="16">
        <v>5</v>
      </c>
      <c r="O2" s="16">
        <v>6</v>
      </c>
      <c r="P2" s="16">
        <v>7</v>
      </c>
      <c r="Q2" s="16">
        <v>8</v>
      </c>
      <c r="R2" s="16">
        <v>9</v>
      </c>
      <c r="S2" s="57">
        <v>10</v>
      </c>
    </row>
    <row r="3" spans="1:19" ht="17.25" thickTop="1" x14ac:dyDescent="0.3">
      <c r="D3" s="206" t="s">
        <v>107</v>
      </c>
      <c r="E3" s="50" t="s">
        <v>73</v>
      </c>
      <c r="F3" s="50">
        <v>30</v>
      </c>
      <c r="G3" s="50" t="s">
        <v>165</v>
      </c>
      <c r="H3" s="50">
        <f>SUM(J3:S3)</f>
        <v>0</v>
      </c>
      <c r="I3" s="56" t="s">
        <v>75</v>
      </c>
      <c r="J3" s="28"/>
      <c r="K3" s="29"/>
      <c r="L3" s="29"/>
      <c r="M3" s="29"/>
      <c r="N3" s="29"/>
      <c r="O3" s="29"/>
      <c r="P3" s="29"/>
      <c r="Q3" s="29"/>
      <c r="R3" s="29"/>
      <c r="S3" s="30"/>
    </row>
    <row r="4" spans="1:19" x14ac:dyDescent="0.3">
      <c r="D4" s="204"/>
      <c r="E4" s="5" t="s">
        <v>74</v>
      </c>
      <c r="F4" s="5">
        <v>5</v>
      </c>
      <c r="G4" s="47" t="s">
        <v>76</v>
      </c>
      <c r="H4" s="5">
        <f t="shared" ref="H4:H39" si="0">SUM(J4:S4)</f>
        <v>0</v>
      </c>
      <c r="I4" s="14" t="s">
        <v>77</v>
      </c>
      <c r="J4" s="31"/>
      <c r="K4" s="5"/>
      <c r="L4" s="5"/>
      <c r="M4" s="5"/>
      <c r="N4" s="5"/>
      <c r="O4" s="5"/>
      <c r="P4" s="5"/>
      <c r="Q4" s="5"/>
      <c r="R4" s="5"/>
      <c r="S4" s="32"/>
    </row>
    <row r="5" spans="1:19" x14ac:dyDescent="0.3">
      <c r="B5" s="13"/>
      <c r="C5" s="13"/>
      <c r="D5" s="204"/>
      <c r="E5" s="5" t="s">
        <v>78</v>
      </c>
      <c r="F5" s="5">
        <v>15</v>
      </c>
      <c r="G5" s="5" t="s">
        <v>166</v>
      </c>
      <c r="H5" s="5">
        <f t="shared" si="0"/>
        <v>0</v>
      </c>
      <c r="I5" s="14" t="s">
        <v>75</v>
      </c>
      <c r="J5" s="31"/>
      <c r="K5" s="5"/>
      <c r="L5" s="5"/>
      <c r="M5" s="5"/>
      <c r="N5" s="5"/>
      <c r="O5" s="5"/>
      <c r="P5" s="5"/>
      <c r="Q5" s="5"/>
      <c r="R5" s="5"/>
      <c r="S5" s="32"/>
    </row>
    <row r="6" spans="1:19" x14ac:dyDescent="0.3">
      <c r="B6" s="13"/>
      <c r="C6" s="13"/>
      <c r="D6" s="204"/>
      <c r="E6" s="5" t="s">
        <v>79</v>
      </c>
      <c r="F6" s="5">
        <v>60</v>
      </c>
      <c r="G6" s="5" t="s">
        <v>167</v>
      </c>
      <c r="H6" s="5">
        <f t="shared" si="0"/>
        <v>0</v>
      </c>
      <c r="I6" s="14" t="s">
        <v>80</v>
      </c>
      <c r="J6" s="31"/>
      <c r="K6" s="5"/>
      <c r="L6" s="5"/>
      <c r="M6" s="5"/>
      <c r="N6" s="5"/>
      <c r="O6" s="5"/>
      <c r="P6" s="5"/>
      <c r="Q6" s="5"/>
      <c r="R6" s="5"/>
      <c r="S6" s="32"/>
    </row>
    <row r="7" spans="1:19" x14ac:dyDescent="0.3">
      <c r="B7" s="13"/>
      <c r="C7" s="13"/>
      <c r="D7" s="204"/>
      <c r="E7" s="5" t="s">
        <v>81</v>
      </c>
      <c r="F7" s="5">
        <v>300</v>
      </c>
      <c r="G7" s="5" t="s">
        <v>168</v>
      </c>
      <c r="H7" s="5">
        <f t="shared" si="0"/>
        <v>0</v>
      </c>
      <c r="I7" s="14" t="s">
        <v>82</v>
      </c>
      <c r="J7" s="31"/>
      <c r="K7" s="5"/>
      <c r="L7" s="5"/>
      <c r="M7" s="5"/>
      <c r="N7" s="5"/>
      <c r="O7" s="5"/>
      <c r="P7" s="5"/>
      <c r="Q7" s="5"/>
      <c r="R7" s="5"/>
      <c r="S7" s="32"/>
    </row>
    <row r="8" spans="1:19" x14ac:dyDescent="0.3">
      <c r="B8" s="13"/>
      <c r="C8" s="13"/>
      <c r="D8" s="204"/>
      <c r="E8" s="5" t="s">
        <v>83</v>
      </c>
      <c r="F8" s="5">
        <v>50</v>
      </c>
      <c r="G8" s="5">
        <v>20</v>
      </c>
      <c r="H8" s="5">
        <f t="shared" si="0"/>
        <v>0</v>
      </c>
      <c r="I8" s="14" t="s">
        <v>75</v>
      </c>
      <c r="J8" s="31"/>
      <c r="K8" s="5"/>
      <c r="L8" s="5"/>
      <c r="M8" s="5"/>
      <c r="N8" s="5"/>
      <c r="O8" s="5"/>
      <c r="P8" s="5"/>
      <c r="Q8" s="5"/>
      <c r="R8" s="5"/>
      <c r="S8" s="32"/>
    </row>
    <row r="9" spans="1:19" x14ac:dyDescent="0.3">
      <c r="B9" s="13"/>
      <c r="C9" s="13"/>
      <c r="D9" s="204"/>
      <c r="E9" s="5" t="s">
        <v>84</v>
      </c>
      <c r="F9" s="5">
        <v>200</v>
      </c>
      <c r="G9" s="5">
        <v>5</v>
      </c>
      <c r="H9" s="5">
        <f t="shared" si="0"/>
        <v>0</v>
      </c>
      <c r="I9" s="14" t="s">
        <v>75</v>
      </c>
      <c r="J9" s="31"/>
      <c r="K9" s="5"/>
      <c r="L9" s="5"/>
      <c r="M9" s="5"/>
      <c r="N9" s="5"/>
      <c r="O9" s="5"/>
      <c r="P9" s="5"/>
      <c r="Q9" s="5"/>
      <c r="R9" s="5"/>
      <c r="S9" s="32"/>
    </row>
    <row r="10" spans="1:19" x14ac:dyDescent="0.3">
      <c r="B10" s="13"/>
      <c r="C10" s="13"/>
      <c r="D10" s="204"/>
      <c r="E10" s="5" t="s">
        <v>85</v>
      </c>
      <c r="F10" s="5">
        <v>50</v>
      </c>
      <c r="G10" s="5" t="s">
        <v>169</v>
      </c>
      <c r="H10" s="5">
        <f t="shared" si="0"/>
        <v>0</v>
      </c>
      <c r="I10" s="14" t="s">
        <v>75</v>
      </c>
      <c r="J10" s="31"/>
      <c r="K10" s="5"/>
      <c r="L10" s="5"/>
      <c r="M10" s="5"/>
      <c r="N10" s="5"/>
      <c r="O10" s="5"/>
      <c r="P10" s="5"/>
      <c r="Q10" s="5"/>
      <c r="R10" s="5"/>
      <c r="S10" s="32"/>
    </row>
    <row r="11" spans="1:19" x14ac:dyDescent="0.3">
      <c r="B11" s="13"/>
      <c r="C11" s="13"/>
      <c r="D11" s="204"/>
      <c r="E11" s="5" t="s">
        <v>86</v>
      </c>
      <c r="F11" s="5">
        <v>10</v>
      </c>
      <c r="G11" s="5" t="s">
        <v>170</v>
      </c>
      <c r="H11" s="5">
        <f t="shared" si="0"/>
        <v>0</v>
      </c>
      <c r="I11" s="14" t="s">
        <v>87</v>
      </c>
      <c r="J11" s="31"/>
      <c r="K11" s="5"/>
      <c r="L11" s="5"/>
      <c r="M11" s="5"/>
      <c r="N11" s="5"/>
      <c r="O11" s="5"/>
      <c r="P11" s="5"/>
      <c r="Q11" s="5"/>
      <c r="R11" s="5"/>
      <c r="S11" s="32"/>
    </row>
    <row r="12" spans="1:19" x14ac:dyDescent="0.3">
      <c r="B12" s="13"/>
      <c r="C12" s="13"/>
      <c r="D12" s="204"/>
      <c r="E12" s="5" t="s">
        <v>88</v>
      </c>
      <c r="F12" s="5">
        <v>10</v>
      </c>
      <c r="G12" s="47" t="s">
        <v>89</v>
      </c>
      <c r="H12" s="5">
        <f t="shared" si="0"/>
        <v>0</v>
      </c>
      <c r="I12" s="14" t="s">
        <v>90</v>
      </c>
      <c r="J12" s="31"/>
      <c r="K12" s="5"/>
      <c r="L12" s="5"/>
      <c r="M12" s="5"/>
      <c r="N12" s="5"/>
      <c r="O12" s="5"/>
      <c r="P12" s="5"/>
      <c r="Q12" s="5"/>
      <c r="R12" s="5"/>
      <c r="S12" s="32"/>
    </row>
    <row r="13" spans="1:19" x14ac:dyDescent="0.3">
      <c r="B13" s="13"/>
      <c r="C13" s="13"/>
      <c r="D13" s="204"/>
      <c r="E13" s="5" t="s">
        <v>91</v>
      </c>
      <c r="F13" s="5">
        <v>20</v>
      </c>
      <c r="G13" s="47" t="s">
        <v>92</v>
      </c>
      <c r="H13" s="5">
        <f t="shared" si="0"/>
        <v>0</v>
      </c>
      <c r="I13" s="14" t="s">
        <v>93</v>
      </c>
      <c r="J13" s="31"/>
      <c r="K13" s="5"/>
      <c r="L13" s="5"/>
      <c r="M13" s="5"/>
      <c r="N13" s="5"/>
      <c r="O13" s="5"/>
      <c r="P13" s="5"/>
      <c r="Q13" s="5"/>
      <c r="R13" s="5"/>
      <c r="S13" s="32"/>
    </row>
    <row r="14" spans="1:19" x14ac:dyDescent="0.3">
      <c r="B14" s="13"/>
      <c r="C14" s="13"/>
      <c r="D14" s="204"/>
      <c r="E14" s="5" t="s">
        <v>94</v>
      </c>
      <c r="F14" s="5">
        <v>500</v>
      </c>
      <c r="G14" s="5" t="s">
        <v>171</v>
      </c>
      <c r="H14" s="5">
        <f t="shared" si="0"/>
        <v>0</v>
      </c>
      <c r="I14" s="14" t="s">
        <v>95</v>
      </c>
      <c r="J14" s="31"/>
      <c r="K14" s="5"/>
      <c r="L14" s="5"/>
      <c r="M14" s="5"/>
      <c r="N14" s="5"/>
      <c r="O14" s="5"/>
      <c r="P14" s="5"/>
      <c r="Q14" s="5"/>
      <c r="R14" s="5"/>
      <c r="S14" s="32"/>
    </row>
    <row r="15" spans="1:19" x14ac:dyDescent="0.3">
      <c r="D15" s="204"/>
      <c r="E15" s="5" t="s">
        <v>96</v>
      </c>
      <c r="F15" s="5">
        <v>10</v>
      </c>
      <c r="G15" s="5" t="s">
        <v>172</v>
      </c>
      <c r="H15" s="5">
        <f t="shared" si="0"/>
        <v>0</v>
      </c>
      <c r="I15" s="14" t="s">
        <v>75</v>
      </c>
      <c r="J15" s="31"/>
      <c r="K15" s="5"/>
      <c r="L15" s="5"/>
      <c r="M15" s="5"/>
      <c r="N15" s="5"/>
      <c r="O15" s="5"/>
      <c r="P15" s="5"/>
      <c r="Q15" s="5"/>
      <c r="R15" s="5"/>
      <c r="S15" s="32"/>
    </row>
    <row r="16" spans="1:19" x14ac:dyDescent="0.3">
      <c r="D16" s="204"/>
      <c r="E16" s="5" t="s">
        <v>97</v>
      </c>
      <c r="F16" s="5">
        <v>200</v>
      </c>
      <c r="G16" s="5">
        <v>3</v>
      </c>
      <c r="H16" s="5">
        <f t="shared" si="0"/>
        <v>0</v>
      </c>
      <c r="I16" s="14" t="s">
        <v>75</v>
      </c>
      <c r="J16" s="31"/>
      <c r="K16" s="5"/>
      <c r="L16" s="5"/>
      <c r="M16" s="5"/>
      <c r="N16" s="5"/>
      <c r="O16" s="5"/>
      <c r="P16" s="5"/>
      <c r="Q16" s="5"/>
      <c r="R16" s="5"/>
      <c r="S16" s="32"/>
    </row>
    <row r="17" spans="1:19" x14ac:dyDescent="0.3">
      <c r="D17" s="204"/>
      <c r="E17" s="5" t="s">
        <v>98</v>
      </c>
      <c r="F17" s="5">
        <v>30</v>
      </c>
      <c r="G17" s="5" t="s">
        <v>173</v>
      </c>
      <c r="H17" s="5">
        <f t="shared" si="0"/>
        <v>0</v>
      </c>
      <c r="I17" s="14" t="s">
        <v>99</v>
      </c>
      <c r="J17" s="31"/>
      <c r="K17" s="5"/>
      <c r="L17" s="5"/>
      <c r="M17" s="5"/>
      <c r="N17" s="5"/>
      <c r="O17" s="5"/>
      <c r="P17" s="5"/>
      <c r="Q17" s="5"/>
      <c r="R17" s="5"/>
      <c r="S17" s="32"/>
    </row>
    <row r="18" spans="1:19" x14ac:dyDescent="0.3">
      <c r="D18" s="204"/>
      <c r="E18" s="5" t="s">
        <v>100</v>
      </c>
      <c r="F18" s="5">
        <v>30</v>
      </c>
      <c r="G18" s="5" t="s">
        <v>174</v>
      </c>
      <c r="H18" s="5">
        <f t="shared" si="0"/>
        <v>0</v>
      </c>
      <c r="I18" s="14" t="s">
        <v>75</v>
      </c>
      <c r="J18" s="31"/>
      <c r="K18" s="5"/>
      <c r="L18" s="5"/>
      <c r="M18" s="5"/>
      <c r="N18" s="5"/>
      <c r="O18" s="5"/>
      <c r="P18" s="5"/>
      <c r="Q18" s="5"/>
      <c r="R18" s="5"/>
      <c r="S18" s="32"/>
    </row>
    <row r="19" spans="1:19" x14ac:dyDescent="0.3">
      <c r="D19" s="204"/>
      <c r="E19" s="5" t="s">
        <v>101</v>
      </c>
      <c r="F19" s="5">
        <v>50</v>
      </c>
      <c r="G19" s="5" t="s">
        <v>175</v>
      </c>
      <c r="H19" s="5">
        <f t="shared" si="0"/>
        <v>0</v>
      </c>
      <c r="I19" s="14" t="s">
        <v>75</v>
      </c>
      <c r="J19" s="31"/>
      <c r="K19" s="5"/>
      <c r="L19" s="5"/>
      <c r="M19" s="5"/>
      <c r="N19" s="5"/>
      <c r="O19" s="5"/>
      <c r="P19" s="5"/>
      <c r="Q19" s="5"/>
      <c r="R19" s="5"/>
      <c r="S19" s="32"/>
    </row>
    <row r="20" spans="1:19" x14ac:dyDescent="0.3">
      <c r="D20" s="204"/>
      <c r="E20" s="5" t="s">
        <v>102</v>
      </c>
      <c r="F20" s="5">
        <v>50</v>
      </c>
      <c r="G20" s="5" t="s">
        <v>176</v>
      </c>
      <c r="H20" s="5">
        <f t="shared" si="0"/>
        <v>0</v>
      </c>
      <c r="I20" s="14" t="s">
        <v>77</v>
      </c>
      <c r="J20" s="31"/>
      <c r="K20" s="5"/>
      <c r="L20" s="5"/>
      <c r="M20" s="5"/>
      <c r="N20" s="5"/>
      <c r="O20" s="5"/>
      <c r="P20" s="5"/>
      <c r="Q20" s="5"/>
      <c r="R20" s="5"/>
      <c r="S20" s="32"/>
    </row>
    <row r="21" spans="1:19" x14ac:dyDescent="0.3">
      <c r="D21" s="204"/>
      <c r="E21" s="5" t="s">
        <v>103</v>
      </c>
      <c r="F21" s="5">
        <v>70</v>
      </c>
      <c r="G21" s="5" t="s">
        <v>177</v>
      </c>
      <c r="H21" s="5">
        <f t="shared" si="0"/>
        <v>0</v>
      </c>
      <c r="I21" s="14" t="s">
        <v>75</v>
      </c>
      <c r="J21" s="31"/>
      <c r="K21" s="5"/>
      <c r="L21" s="5"/>
      <c r="M21" s="5"/>
      <c r="N21" s="5"/>
      <c r="O21" s="5"/>
      <c r="P21" s="5"/>
      <c r="Q21" s="5"/>
      <c r="R21" s="5"/>
      <c r="S21" s="32"/>
    </row>
    <row r="22" spans="1:19" x14ac:dyDescent="0.3">
      <c r="D22" s="204"/>
      <c r="E22" s="5" t="s">
        <v>104</v>
      </c>
      <c r="F22" s="5">
        <v>70</v>
      </c>
      <c r="G22" s="5" t="s">
        <v>177</v>
      </c>
      <c r="H22" s="5">
        <f t="shared" si="0"/>
        <v>0</v>
      </c>
      <c r="I22" s="14" t="s">
        <v>75</v>
      </c>
      <c r="J22" s="31"/>
      <c r="K22" s="5"/>
      <c r="L22" s="5"/>
      <c r="M22" s="5"/>
      <c r="N22" s="5"/>
      <c r="O22" s="5"/>
      <c r="P22" s="5"/>
      <c r="Q22" s="5"/>
      <c r="R22" s="5"/>
      <c r="S22" s="32"/>
    </row>
    <row r="23" spans="1:19" x14ac:dyDescent="0.3">
      <c r="D23" s="204"/>
      <c r="E23" s="5" t="s">
        <v>105</v>
      </c>
      <c r="F23" s="5">
        <v>70</v>
      </c>
      <c r="G23" s="5">
        <v>20</v>
      </c>
      <c r="H23" s="5">
        <f t="shared" si="0"/>
        <v>0</v>
      </c>
      <c r="I23" s="14" t="s">
        <v>77</v>
      </c>
      <c r="J23" s="31"/>
      <c r="K23" s="5"/>
      <c r="L23" s="5"/>
      <c r="M23" s="5"/>
      <c r="N23" s="5"/>
      <c r="O23" s="5"/>
      <c r="P23" s="5"/>
      <c r="Q23" s="5"/>
      <c r="R23" s="5"/>
      <c r="S23" s="32"/>
    </row>
    <row r="24" spans="1:19" ht="17.25" thickBot="1" x14ac:dyDescent="0.35">
      <c r="D24" s="205"/>
      <c r="E24" s="51" t="s">
        <v>106</v>
      </c>
      <c r="F24" s="51">
        <v>100</v>
      </c>
      <c r="G24" s="51">
        <v>10</v>
      </c>
      <c r="H24" s="51">
        <f t="shared" si="0"/>
        <v>0</v>
      </c>
      <c r="I24" s="54" t="s">
        <v>75</v>
      </c>
      <c r="J24" s="58"/>
      <c r="K24" s="51"/>
      <c r="L24" s="51"/>
      <c r="M24" s="51"/>
      <c r="N24" s="51"/>
      <c r="O24" s="51"/>
      <c r="P24" s="51"/>
      <c r="Q24" s="51"/>
      <c r="R24" s="51"/>
      <c r="S24" s="59"/>
    </row>
    <row r="25" spans="1:19" ht="16.5" customHeight="1" thickTop="1" thickBot="1" x14ac:dyDescent="0.35">
      <c r="A25" s="183" t="s">
        <v>127</v>
      </c>
      <c r="B25" s="212"/>
      <c r="C25" s="53"/>
      <c r="D25" s="203" t="s">
        <v>113</v>
      </c>
      <c r="E25" s="52" t="s">
        <v>108</v>
      </c>
      <c r="F25" s="52">
        <v>200</v>
      </c>
      <c r="G25" s="52">
        <v>10</v>
      </c>
      <c r="H25" s="52">
        <f t="shared" si="0"/>
        <v>0</v>
      </c>
      <c r="I25" s="55" t="s">
        <v>75</v>
      </c>
      <c r="J25" s="60"/>
      <c r="K25" s="52"/>
      <c r="L25" s="52"/>
      <c r="M25" s="52"/>
      <c r="N25" s="52"/>
      <c r="O25" s="52"/>
      <c r="P25" s="52"/>
      <c r="Q25" s="52"/>
      <c r="R25" s="52"/>
      <c r="S25" s="61"/>
    </row>
    <row r="26" spans="1:19" ht="18" thickTop="1" thickBot="1" x14ac:dyDescent="0.35">
      <c r="A26" s="183"/>
      <c r="B26" s="212"/>
      <c r="C26" s="53"/>
      <c r="D26" s="204"/>
      <c r="E26" s="5" t="s">
        <v>109</v>
      </c>
      <c r="F26" s="5">
        <v>160</v>
      </c>
      <c r="G26" s="5">
        <v>10</v>
      </c>
      <c r="H26" s="5">
        <f t="shared" si="0"/>
        <v>0</v>
      </c>
      <c r="I26" s="14" t="s">
        <v>75</v>
      </c>
      <c r="J26" s="31"/>
      <c r="K26" s="5"/>
      <c r="L26" s="5"/>
      <c r="M26" s="5"/>
      <c r="N26" s="5"/>
      <c r="O26" s="5"/>
      <c r="P26" s="5"/>
      <c r="Q26" s="5"/>
      <c r="R26" s="5"/>
      <c r="S26" s="32"/>
    </row>
    <row r="27" spans="1:19" ht="18" thickTop="1" thickBot="1" x14ac:dyDescent="0.35">
      <c r="A27" s="183"/>
      <c r="B27" s="212"/>
      <c r="C27" s="53"/>
      <c r="D27" s="204"/>
      <c r="E27" s="5" t="s">
        <v>110</v>
      </c>
      <c r="F27" s="5">
        <v>320</v>
      </c>
      <c r="G27" s="5">
        <v>5</v>
      </c>
      <c r="H27" s="5">
        <f t="shared" si="0"/>
        <v>0</v>
      </c>
      <c r="I27" s="14" t="s">
        <v>75</v>
      </c>
      <c r="J27" s="31"/>
      <c r="K27" s="5"/>
      <c r="L27" s="5"/>
      <c r="M27" s="5"/>
      <c r="N27" s="5"/>
      <c r="O27" s="5"/>
      <c r="P27" s="5"/>
      <c r="Q27" s="5"/>
      <c r="R27" s="5"/>
      <c r="S27" s="32"/>
    </row>
    <row r="28" spans="1:19" ht="18" thickTop="1" thickBot="1" x14ac:dyDescent="0.35">
      <c r="A28" s="183"/>
      <c r="B28" s="212"/>
      <c r="C28" s="53"/>
      <c r="D28" s="205"/>
      <c r="E28" s="51" t="s">
        <v>111</v>
      </c>
      <c r="F28" s="51">
        <v>230</v>
      </c>
      <c r="G28" s="51">
        <v>10</v>
      </c>
      <c r="H28" s="51">
        <f t="shared" si="0"/>
        <v>0</v>
      </c>
      <c r="I28" s="54" t="s">
        <v>112</v>
      </c>
      <c r="J28" s="58"/>
      <c r="K28" s="51"/>
      <c r="L28" s="51"/>
      <c r="M28" s="51"/>
      <c r="N28" s="51"/>
      <c r="O28" s="51"/>
      <c r="P28" s="51"/>
      <c r="Q28" s="51"/>
      <c r="R28" s="51"/>
      <c r="S28" s="59"/>
    </row>
    <row r="29" spans="1:19" ht="16.5" customHeight="1" thickTop="1" thickBot="1" x14ac:dyDescent="0.35">
      <c r="A29" s="183" t="s">
        <v>141</v>
      </c>
      <c r="B29" s="212"/>
      <c r="C29" s="53"/>
      <c r="D29" s="206" t="s">
        <v>126</v>
      </c>
      <c r="E29" s="50" t="s">
        <v>114</v>
      </c>
      <c r="F29" s="50">
        <v>300</v>
      </c>
      <c r="G29" s="50">
        <v>10</v>
      </c>
      <c r="H29" s="50">
        <f t="shared" si="0"/>
        <v>0</v>
      </c>
      <c r="I29" s="56" t="s">
        <v>75</v>
      </c>
      <c r="J29" s="62"/>
      <c r="K29" s="50"/>
      <c r="L29" s="50"/>
      <c r="M29" s="50"/>
      <c r="N29" s="50"/>
      <c r="O29" s="50"/>
      <c r="P29" s="50"/>
      <c r="Q29" s="50"/>
      <c r="R29" s="50"/>
      <c r="S29" s="63"/>
    </row>
    <row r="30" spans="1:19" ht="18" thickTop="1" thickBot="1" x14ac:dyDescent="0.35">
      <c r="A30" s="183"/>
      <c r="B30" s="212"/>
      <c r="C30" s="53"/>
      <c r="D30" s="204"/>
      <c r="E30" s="5" t="s">
        <v>115</v>
      </c>
      <c r="F30" s="5">
        <v>300</v>
      </c>
      <c r="G30" s="5">
        <v>10</v>
      </c>
      <c r="H30" s="5">
        <f t="shared" si="0"/>
        <v>0</v>
      </c>
      <c r="I30" s="14" t="s">
        <v>116</v>
      </c>
      <c r="J30" s="31"/>
      <c r="K30" s="5"/>
      <c r="L30" s="5"/>
      <c r="M30" s="5"/>
      <c r="N30" s="5"/>
      <c r="O30" s="5"/>
      <c r="P30" s="5"/>
      <c r="Q30" s="5"/>
      <c r="R30" s="5"/>
      <c r="S30" s="32"/>
    </row>
    <row r="31" spans="1:19" ht="18" thickTop="1" thickBot="1" x14ac:dyDescent="0.35">
      <c r="A31" s="183"/>
      <c r="B31" s="212"/>
      <c r="C31" s="53"/>
      <c r="D31" s="204"/>
      <c r="E31" s="5" t="s">
        <v>117</v>
      </c>
      <c r="F31" s="5">
        <v>500</v>
      </c>
      <c r="G31" s="5">
        <v>10</v>
      </c>
      <c r="H31" s="5">
        <f t="shared" si="0"/>
        <v>0</v>
      </c>
      <c r="I31" s="14" t="s">
        <v>75</v>
      </c>
      <c r="J31" s="31"/>
      <c r="K31" s="5"/>
      <c r="L31" s="5"/>
      <c r="M31" s="5"/>
      <c r="N31" s="5"/>
      <c r="O31" s="5"/>
      <c r="P31" s="5"/>
      <c r="Q31" s="5"/>
      <c r="R31" s="5"/>
      <c r="S31" s="32"/>
    </row>
    <row r="32" spans="1:19" ht="18" thickTop="1" thickBot="1" x14ac:dyDescent="0.35">
      <c r="A32" s="183"/>
      <c r="B32" s="212"/>
      <c r="C32" s="53"/>
      <c r="D32" s="204"/>
      <c r="E32" s="5" t="s">
        <v>118</v>
      </c>
      <c r="F32" s="5">
        <v>500</v>
      </c>
      <c r="G32" s="5">
        <v>10</v>
      </c>
      <c r="H32" s="5">
        <f t="shared" si="0"/>
        <v>0</v>
      </c>
      <c r="I32" s="14" t="s">
        <v>77</v>
      </c>
      <c r="J32" s="31"/>
      <c r="K32" s="5"/>
      <c r="L32" s="5"/>
      <c r="M32" s="5"/>
      <c r="N32" s="5"/>
      <c r="O32" s="5"/>
      <c r="P32" s="5"/>
      <c r="Q32" s="5"/>
      <c r="R32" s="5"/>
      <c r="S32" s="32"/>
    </row>
    <row r="33" spans="1:19" ht="18" thickTop="1" thickBot="1" x14ac:dyDescent="0.35">
      <c r="A33" s="183"/>
      <c r="B33" s="212"/>
      <c r="C33" s="53"/>
      <c r="D33" s="204"/>
      <c r="E33" s="5" t="s">
        <v>119</v>
      </c>
      <c r="F33" s="5">
        <v>700</v>
      </c>
      <c r="G33" s="5">
        <v>10</v>
      </c>
      <c r="H33" s="5">
        <f t="shared" si="0"/>
        <v>0</v>
      </c>
      <c r="I33" s="14" t="s">
        <v>75</v>
      </c>
      <c r="J33" s="31"/>
      <c r="K33" s="5"/>
      <c r="L33" s="5"/>
      <c r="M33" s="5"/>
      <c r="N33" s="5"/>
      <c r="O33" s="5"/>
      <c r="P33" s="5"/>
      <c r="Q33" s="5"/>
      <c r="R33" s="5"/>
      <c r="S33" s="32"/>
    </row>
    <row r="34" spans="1:19" ht="18" thickTop="1" thickBot="1" x14ac:dyDescent="0.35">
      <c r="A34" s="183"/>
      <c r="B34" s="212"/>
      <c r="C34" s="53"/>
      <c r="D34" s="204"/>
      <c r="E34" s="5" t="s">
        <v>120</v>
      </c>
      <c r="F34" s="5">
        <v>700</v>
      </c>
      <c r="G34" s="5">
        <v>10</v>
      </c>
      <c r="H34" s="5">
        <f t="shared" si="0"/>
        <v>0</v>
      </c>
      <c r="I34" s="14" t="s">
        <v>80</v>
      </c>
      <c r="J34" s="31"/>
      <c r="K34" s="5"/>
      <c r="L34" s="5"/>
      <c r="M34" s="5"/>
      <c r="N34" s="5"/>
      <c r="O34" s="5"/>
      <c r="P34" s="5"/>
      <c r="Q34" s="5"/>
      <c r="R34" s="5"/>
      <c r="S34" s="32"/>
    </row>
    <row r="35" spans="1:19" ht="18" thickTop="1" thickBot="1" x14ac:dyDescent="0.35">
      <c r="A35" s="183"/>
      <c r="B35" s="212"/>
      <c r="C35" s="53"/>
      <c r="D35" s="204"/>
      <c r="E35" s="5" t="s">
        <v>121</v>
      </c>
      <c r="F35" s="5">
        <v>1000</v>
      </c>
      <c r="G35" s="5">
        <v>2</v>
      </c>
      <c r="H35" s="5">
        <f t="shared" si="0"/>
        <v>0</v>
      </c>
      <c r="I35" s="14" t="s">
        <v>75</v>
      </c>
      <c r="J35" s="31"/>
      <c r="K35" s="5"/>
      <c r="L35" s="5"/>
      <c r="M35" s="5"/>
      <c r="N35" s="5"/>
      <c r="O35" s="5"/>
      <c r="P35" s="5"/>
      <c r="Q35" s="5"/>
      <c r="R35" s="5"/>
      <c r="S35" s="32"/>
    </row>
    <row r="36" spans="1:19" ht="18" thickTop="1" thickBot="1" x14ac:dyDescent="0.35">
      <c r="A36" s="183"/>
      <c r="B36" s="212"/>
      <c r="C36" s="53"/>
      <c r="D36" s="204"/>
      <c r="E36" s="5" t="s">
        <v>122</v>
      </c>
      <c r="F36" s="5">
        <v>700</v>
      </c>
      <c r="G36" s="5">
        <v>5</v>
      </c>
      <c r="H36" s="5">
        <f t="shared" si="0"/>
        <v>0</v>
      </c>
      <c r="I36" s="14" t="s">
        <v>75</v>
      </c>
      <c r="J36" s="31"/>
      <c r="K36" s="5"/>
      <c r="L36" s="5"/>
      <c r="M36" s="5"/>
      <c r="N36" s="5"/>
      <c r="O36" s="5"/>
      <c r="P36" s="5"/>
      <c r="Q36" s="5"/>
      <c r="R36" s="5"/>
      <c r="S36" s="32"/>
    </row>
    <row r="37" spans="1:19" ht="18" thickTop="1" thickBot="1" x14ac:dyDescent="0.35">
      <c r="A37" s="183"/>
      <c r="B37" s="212"/>
      <c r="C37" s="53"/>
      <c r="D37" s="204"/>
      <c r="E37" s="5" t="s">
        <v>123</v>
      </c>
      <c r="F37" s="5">
        <v>1000</v>
      </c>
      <c r="G37" s="5">
        <v>3</v>
      </c>
      <c r="H37" s="5">
        <f t="shared" si="0"/>
        <v>0</v>
      </c>
      <c r="I37" s="14" t="s">
        <v>80</v>
      </c>
      <c r="J37" s="31"/>
      <c r="K37" s="5"/>
      <c r="L37" s="5"/>
      <c r="M37" s="5"/>
      <c r="N37" s="5"/>
      <c r="O37" s="5"/>
      <c r="P37" s="5"/>
      <c r="Q37" s="5"/>
      <c r="R37" s="5"/>
      <c r="S37" s="32"/>
    </row>
    <row r="38" spans="1:19" ht="18" thickTop="1" thickBot="1" x14ac:dyDescent="0.35">
      <c r="A38" s="183"/>
      <c r="B38" s="212"/>
      <c r="C38" s="53"/>
      <c r="D38" s="204"/>
      <c r="E38" s="5" t="s">
        <v>124</v>
      </c>
      <c r="F38" s="5">
        <v>1200</v>
      </c>
      <c r="G38" s="5">
        <v>3</v>
      </c>
      <c r="H38" s="5">
        <f t="shared" si="0"/>
        <v>0</v>
      </c>
      <c r="I38" s="14" t="s">
        <v>75</v>
      </c>
      <c r="J38" s="31"/>
      <c r="K38" s="5"/>
      <c r="L38" s="5"/>
      <c r="M38" s="5"/>
      <c r="N38" s="5"/>
      <c r="O38" s="5"/>
      <c r="P38" s="5"/>
      <c r="Q38" s="5"/>
      <c r="R38" s="5"/>
      <c r="S38" s="32"/>
    </row>
    <row r="39" spans="1:19" ht="18" thickTop="1" thickBot="1" x14ac:dyDescent="0.35">
      <c r="A39" s="183"/>
      <c r="B39" s="212"/>
      <c r="C39" s="53"/>
      <c r="D39" s="205"/>
      <c r="E39" s="51" t="s">
        <v>125</v>
      </c>
      <c r="F39" s="51">
        <v>4000</v>
      </c>
      <c r="G39" s="51">
        <v>1</v>
      </c>
      <c r="H39" s="51">
        <f t="shared" si="0"/>
        <v>0</v>
      </c>
      <c r="I39" s="54" t="s">
        <v>75</v>
      </c>
      <c r="J39" s="33"/>
      <c r="K39" s="34"/>
      <c r="L39" s="34"/>
      <c r="M39" s="34"/>
      <c r="N39" s="34"/>
      <c r="O39" s="34"/>
      <c r="P39" s="34"/>
      <c r="Q39" s="34"/>
      <c r="R39" s="34"/>
      <c r="S39" s="35"/>
    </row>
    <row r="40" spans="1:19" ht="17.25" hidden="1" thickTop="1" x14ac:dyDescent="0.3">
      <c r="D40" s="3" t="s">
        <v>128</v>
      </c>
      <c r="E40" s="3"/>
      <c r="F40" s="3"/>
      <c r="G40" s="3"/>
      <c r="H40" s="3"/>
      <c r="I40" s="3"/>
      <c r="J40" s="3">
        <f>SUMPRODUCT($F$3:$F$39,J3:J39)</f>
        <v>0</v>
      </c>
      <c r="K40" s="3">
        <f t="shared" ref="K40:S40" si="1">SUMPRODUCT($F$3:$F$39,K3:K39)</f>
        <v>0</v>
      </c>
      <c r="L40" s="3">
        <f t="shared" si="1"/>
        <v>0</v>
      </c>
      <c r="M40" s="3">
        <f t="shared" si="1"/>
        <v>0</v>
      </c>
      <c r="N40" s="3">
        <f t="shared" si="1"/>
        <v>0</v>
      </c>
      <c r="O40" s="3">
        <f t="shared" si="1"/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</row>
    <row r="41" spans="1:19" ht="17.25" thickTop="1" x14ac:dyDescent="0.3"/>
    <row r="43" spans="1:19" ht="17.25" thickBot="1" x14ac:dyDescent="0.35"/>
    <row r="44" spans="1:19" ht="21" thickTop="1" x14ac:dyDescent="0.3">
      <c r="A44" s="191" t="s">
        <v>64</v>
      </c>
      <c r="B44" s="192"/>
      <c r="C44" s="49"/>
      <c r="D44" s="208" t="s">
        <v>67</v>
      </c>
      <c r="E44" s="201" t="s">
        <v>68</v>
      </c>
      <c r="F44" s="201" t="s">
        <v>65</v>
      </c>
      <c r="G44" s="199" t="s">
        <v>69</v>
      </c>
      <c r="H44" s="199" t="s">
        <v>70</v>
      </c>
      <c r="I44" s="199" t="s">
        <v>66</v>
      </c>
      <c r="J44" s="201" t="s">
        <v>72</v>
      </c>
      <c r="K44" s="201"/>
      <c r="L44" s="201"/>
      <c r="M44" s="201"/>
      <c r="N44" s="201"/>
      <c r="O44" s="201"/>
      <c r="P44" s="201"/>
      <c r="Q44" s="201"/>
      <c r="R44" s="201"/>
      <c r="S44" s="202"/>
    </row>
    <row r="45" spans="1:19" ht="21" thickBot="1" x14ac:dyDescent="0.35">
      <c r="A45" s="193"/>
      <c r="B45" s="194"/>
      <c r="C45" s="49"/>
      <c r="D45" s="209"/>
      <c r="E45" s="207"/>
      <c r="F45" s="207"/>
      <c r="G45" s="200"/>
      <c r="H45" s="200"/>
      <c r="I45" s="200"/>
      <c r="J45" s="16">
        <v>1</v>
      </c>
      <c r="K45" s="16">
        <v>2</v>
      </c>
      <c r="L45" s="16">
        <v>3</v>
      </c>
      <c r="M45" s="16">
        <v>4</v>
      </c>
      <c r="N45" s="16">
        <v>5</v>
      </c>
      <c r="O45" s="16">
        <v>6</v>
      </c>
      <c r="P45" s="16">
        <v>7</v>
      </c>
      <c r="Q45" s="16">
        <v>8</v>
      </c>
      <c r="R45" s="16">
        <v>9</v>
      </c>
      <c r="S45" s="57">
        <v>10</v>
      </c>
    </row>
    <row r="46" spans="1:19" ht="17.25" thickTop="1" x14ac:dyDescent="0.3">
      <c r="D46" s="203" t="s">
        <v>107</v>
      </c>
      <c r="E46" s="52" t="s">
        <v>129</v>
      </c>
      <c r="F46" s="52">
        <v>100</v>
      </c>
      <c r="G46" s="52">
        <v>100</v>
      </c>
      <c r="H46" s="52">
        <f>SUM(J46:S46)</f>
        <v>0</v>
      </c>
      <c r="I46" s="55" t="s">
        <v>130</v>
      </c>
      <c r="J46" s="28"/>
      <c r="K46" s="29"/>
      <c r="L46" s="29"/>
      <c r="M46" s="29"/>
      <c r="N46" s="29"/>
      <c r="O46" s="29"/>
      <c r="P46" s="29"/>
      <c r="Q46" s="29"/>
      <c r="R46" s="29"/>
      <c r="S46" s="30"/>
    </row>
    <row r="47" spans="1:19" x14ac:dyDescent="0.3">
      <c r="D47" s="204"/>
      <c r="E47" s="5" t="s">
        <v>131</v>
      </c>
      <c r="F47" s="5">
        <v>300</v>
      </c>
      <c r="G47" s="47">
        <v>5</v>
      </c>
      <c r="H47" s="5">
        <f t="shared" ref="H47:H55" si="2">SUM(J47:S47)</f>
        <v>0</v>
      </c>
      <c r="I47" s="14" t="s">
        <v>95</v>
      </c>
      <c r="J47" s="31"/>
      <c r="K47" s="5"/>
      <c r="L47" s="5"/>
      <c r="M47" s="5"/>
      <c r="N47" s="5"/>
      <c r="O47" s="5"/>
      <c r="P47" s="5"/>
      <c r="Q47" s="5"/>
      <c r="R47" s="5"/>
      <c r="S47" s="32"/>
    </row>
    <row r="48" spans="1:19" ht="17.25" thickBot="1" x14ac:dyDescent="0.35">
      <c r="D48" s="205"/>
      <c r="E48" s="51" t="s">
        <v>132</v>
      </c>
      <c r="F48" s="51">
        <v>20</v>
      </c>
      <c r="G48" s="51">
        <v>20</v>
      </c>
      <c r="H48" s="51">
        <f t="shared" si="2"/>
        <v>0</v>
      </c>
      <c r="I48" s="54" t="s">
        <v>95</v>
      </c>
      <c r="J48" s="58"/>
      <c r="K48" s="51"/>
      <c r="L48" s="51"/>
      <c r="M48" s="51"/>
      <c r="N48" s="51"/>
      <c r="O48" s="51"/>
      <c r="P48" s="51"/>
      <c r="Q48" s="51"/>
      <c r="R48" s="51"/>
      <c r="S48" s="59"/>
    </row>
    <row r="49" spans="1:19" ht="18" thickTop="1" thickBot="1" x14ac:dyDescent="0.35">
      <c r="A49" s="183" t="s">
        <v>127</v>
      </c>
      <c r="B49" s="184"/>
      <c r="D49" s="203" t="s">
        <v>113</v>
      </c>
      <c r="E49" s="52" t="s">
        <v>133</v>
      </c>
      <c r="F49" s="52">
        <v>200</v>
      </c>
      <c r="G49" s="52">
        <v>20</v>
      </c>
      <c r="H49" s="52">
        <f t="shared" si="2"/>
        <v>0</v>
      </c>
      <c r="I49" s="55" t="s">
        <v>95</v>
      </c>
      <c r="J49" s="60"/>
      <c r="K49" s="52"/>
      <c r="L49" s="52"/>
      <c r="M49" s="52"/>
      <c r="N49" s="52"/>
      <c r="O49" s="52"/>
      <c r="P49" s="52"/>
      <c r="Q49" s="52"/>
      <c r="R49" s="52"/>
      <c r="S49" s="61"/>
    </row>
    <row r="50" spans="1:19" ht="18" thickTop="1" thickBot="1" x14ac:dyDescent="0.35">
      <c r="A50" s="185"/>
      <c r="B50" s="184"/>
      <c r="D50" s="204"/>
      <c r="E50" s="5" t="s">
        <v>134</v>
      </c>
      <c r="F50" s="5">
        <v>70</v>
      </c>
      <c r="G50" s="5">
        <v>20</v>
      </c>
      <c r="H50" s="5">
        <f t="shared" si="2"/>
        <v>0</v>
      </c>
      <c r="I50" s="14" t="s">
        <v>95</v>
      </c>
      <c r="J50" s="31"/>
      <c r="K50" s="5"/>
      <c r="L50" s="5"/>
      <c r="M50" s="5"/>
      <c r="N50" s="5"/>
      <c r="O50" s="5"/>
      <c r="P50" s="5"/>
      <c r="Q50" s="5"/>
      <c r="R50" s="5"/>
      <c r="S50" s="32"/>
    </row>
    <row r="51" spans="1:19" ht="18" thickTop="1" thickBot="1" x14ac:dyDescent="0.35">
      <c r="A51" s="185"/>
      <c r="B51" s="184"/>
      <c r="D51" s="204"/>
      <c r="E51" s="5" t="s">
        <v>135</v>
      </c>
      <c r="F51" s="5">
        <v>100</v>
      </c>
      <c r="G51" s="5">
        <v>15</v>
      </c>
      <c r="H51" s="5">
        <f t="shared" si="2"/>
        <v>0</v>
      </c>
      <c r="I51" s="14" t="s">
        <v>136</v>
      </c>
      <c r="J51" s="31"/>
      <c r="K51" s="5"/>
      <c r="L51" s="5"/>
      <c r="M51" s="5"/>
      <c r="N51" s="5"/>
      <c r="O51" s="5"/>
      <c r="P51" s="5"/>
      <c r="Q51" s="5"/>
      <c r="R51" s="5"/>
      <c r="S51" s="32"/>
    </row>
    <row r="52" spans="1:19" ht="18" thickTop="1" thickBot="1" x14ac:dyDescent="0.35">
      <c r="A52" s="185"/>
      <c r="B52" s="184"/>
      <c r="D52" s="205"/>
      <c r="E52" s="51" t="s">
        <v>137</v>
      </c>
      <c r="F52" s="51">
        <v>150</v>
      </c>
      <c r="G52" s="51">
        <v>30</v>
      </c>
      <c r="H52" s="51">
        <f t="shared" si="2"/>
        <v>0</v>
      </c>
      <c r="I52" s="54" t="s">
        <v>95</v>
      </c>
      <c r="J52" s="58"/>
      <c r="K52" s="51"/>
      <c r="L52" s="51"/>
      <c r="M52" s="51"/>
      <c r="N52" s="51"/>
      <c r="O52" s="51"/>
      <c r="P52" s="51"/>
      <c r="Q52" s="51"/>
      <c r="R52" s="51"/>
      <c r="S52" s="59"/>
    </row>
    <row r="53" spans="1:19" ht="18" thickTop="1" thickBot="1" x14ac:dyDescent="0.35">
      <c r="A53" s="183" t="s">
        <v>142</v>
      </c>
      <c r="B53" s="184"/>
      <c r="C53" s="4"/>
      <c r="D53" s="206" t="s">
        <v>126</v>
      </c>
      <c r="E53" s="50" t="s">
        <v>138</v>
      </c>
      <c r="F53" s="50">
        <v>5000</v>
      </c>
      <c r="G53" s="50">
        <v>1</v>
      </c>
      <c r="H53" s="50">
        <f t="shared" si="2"/>
        <v>0</v>
      </c>
      <c r="I53" s="56" t="s">
        <v>95</v>
      </c>
      <c r="J53" s="62"/>
      <c r="K53" s="50"/>
      <c r="L53" s="50"/>
      <c r="M53" s="50"/>
      <c r="N53" s="50"/>
      <c r="O53" s="50"/>
      <c r="P53" s="50"/>
      <c r="Q53" s="50"/>
      <c r="R53" s="50"/>
      <c r="S53" s="63"/>
    </row>
    <row r="54" spans="1:19" ht="18" thickTop="1" thickBot="1" x14ac:dyDescent="0.35">
      <c r="A54" s="185"/>
      <c r="B54" s="184"/>
      <c r="C54" s="4"/>
      <c r="D54" s="204"/>
      <c r="E54" s="5" t="s">
        <v>139</v>
      </c>
      <c r="F54" s="5">
        <v>7000</v>
      </c>
      <c r="G54" s="5">
        <v>1</v>
      </c>
      <c r="H54" s="5">
        <f t="shared" si="2"/>
        <v>0</v>
      </c>
      <c r="I54" s="14" t="s">
        <v>95</v>
      </c>
      <c r="J54" s="31"/>
      <c r="K54" s="5"/>
      <c r="L54" s="5"/>
      <c r="M54" s="5"/>
      <c r="N54" s="5"/>
      <c r="O54" s="5"/>
      <c r="P54" s="5"/>
      <c r="Q54" s="5"/>
      <c r="R54" s="5"/>
      <c r="S54" s="32"/>
    </row>
    <row r="55" spans="1:19" ht="18" thickTop="1" thickBot="1" x14ac:dyDescent="0.35">
      <c r="A55" s="185"/>
      <c r="B55" s="184"/>
      <c r="C55" s="4"/>
      <c r="D55" s="205"/>
      <c r="E55" s="51" t="s">
        <v>140</v>
      </c>
      <c r="F55" s="51">
        <v>3500</v>
      </c>
      <c r="G55" s="51">
        <v>5</v>
      </c>
      <c r="H55" s="51">
        <f t="shared" si="2"/>
        <v>0</v>
      </c>
      <c r="I55" s="54" t="s">
        <v>75</v>
      </c>
      <c r="J55" s="33"/>
      <c r="K55" s="34"/>
      <c r="L55" s="34"/>
      <c r="M55" s="34"/>
      <c r="N55" s="34"/>
      <c r="O55" s="34"/>
      <c r="P55" s="34"/>
      <c r="Q55" s="34"/>
      <c r="R55" s="34"/>
      <c r="S55" s="35"/>
    </row>
    <row r="56" spans="1:19" ht="17.25" hidden="1" thickTop="1" x14ac:dyDescent="0.3">
      <c r="D56" s="3" t="s">
        <v>71</v>
      </c>
      <c r="E56" s="3"/>
      <c r="F56" s="3"/>
      <c r="G56" s="3"/>
      <c r="H56" s="3"/>
      <c r="I56" s="3"/>
      <c r="J56" s="3">
        <f>SUMPRODUCT($F$46:$F$55,J46:J55)</f>
        <v>0</v>
      </c>
      <c r="K56" s="3">
        <f t="shared" ref="K56:S56" si="3">SUMPRODUCT($F$46:$F$55,K46:K55)</f>
        <v>0</v>
      </c>
      <c r="L56" s="3">
        <f t="shared" si="3"/>
        <v>0</v>
      </c>
      <c r="M56" s="3">
        <f t="shared" si="3"/>
        <v>0</v>
      </c>
      <c r="N56" s="3">
        <f t="shared" si="3"/>
        <v>0</v>
      </c>
      <c r="O56" s="3">
        <f t="shared" si="3"/>
        <v>0</v>
      </c>
      <c r="P56" s="3">
        <f t="shared" si="3"/>
        <v>0</v>
      </c>
      <c r="Q56" s="3">
        <f t="shared" si="3"/>
        <v>0</v>
      </c>
      <c r="R56" s="3">
        <f t="shared" si="3"/>
        <v>0</v>
      </c>
      <c r="S56" s="3">
        <f t="shared" si="3"/>
        <v>0</v>
      </c>
    </row>
    <row r="57" spans="1:19" ht="17.25" thickTop="1" x14ac:dyDescent="0.3"/>
    <row r="59" spans="1:19" ht="17.25" thickBot="1" x14ac:dyDescent="0.35"/>
    <row r="60" spans="1:19" ht="17.25" thickTop="1" x14ac:dyDescent="0.3">
      <c r="A60" s="191" t="s">
        <v>143</v>
      </c>
      <c r="B60" s="192"/>
      <c r="D60" s="135" t="s">
        <v>67</v>
      </c>
      <c r="E60" s="135" t="s">
        <v>68</v>
      </c>
      <c r="F60" s="135" t="s">
        <v>65</v>
      </c>
      <c r="G60" s="174" t="s">
        <v>69</v>
      </c>
      <c r="H60" s="174" t="s">
        <v>70</v>
      </c>
      <c r="I60" s="174" t="s">
        <v>66</v>
      </c>
      <c r="J60" s="135" t="s">
        <v>72</v>
      </c>
      <c r="K60" s="135"/>
      <c r="L60" s="135"/>
      <c r="M60" s="135"/>
      <c r="N60" s="135"/>
      <c r="O60" s="135"/>
      <c r="P60" s="135"/>
      <c r="Q60" s="135"/>
      <c r="R60" s="135"/>
      <c r="S60" s="135"/>
    </row>
    <row r="61" spans="1:19" ht="17.25" thickBot="1" x14ac:dyDescent="0.35">
      <c r="A61" s="193"/>
      <c r="B61" s="194"/>
      <c r="D61" s="135"/>
      <c r="E61" s="135"/>
      <c r="F61" s="135"/>
      <c r="G61" s="174"/>
      <c r="H61" s="174"/>
      <c r="I61" s="174"/>
      <c r="J61" s="19">
        <v>1</v>
      </c>
      <c r="K61" s="19">
        <v>2</v>
      </c>
      <c r="L61" s="19">
        <v>3</v>
      </c>
      <c r="M61" s="19">
        <v>4</v>
      </c>
      <c r="N61" s="19">
        <v>5</v>
      </c>
      <c r="O61" s="19">
        <v>6</v>
      </c>
      <c r="P61" s="19">
        <v>7</v>
      </c>
      <c r="Q61" s="19">
        <v>8</v>
      </c>
      <c r="R61" s="19">
        <v>9</v>
      </c>
      <c r="S61" s="19">
        <v>10</v>
      </c>
    </row>
    <row r="62" spans="1:19" ht="17.25" thickTop="1" x14ac:dyDescent="0.3">
      <c r="D62" s="197"/>
      <c r="E62" s="8" t="s">
        <v>163</v>
      </c>
      <c r="F62" s="8">
        <v>1500</v>
      </c>
      <c r="G62" s="8" t="s">
        <v>164</v>
      </c>
      <c r="H62" s="8">
        <f>SUM(J62:S62)</f>
        <v>0</v>
      </c>
      <c r="I62" s="17" t="s">
        <v>75</v>
      </c>
      <c r="J62" s="20"/>
      <c r="K62" s="21"/>
      <c r="L62" s="21"/>
      <c r="M62" s="21"/>
      <c r="N62" s="21"/>
      <c r="O62" s="21"/>
      <c r="P62" s="21"/>
      <c r="Q62" s="21"/>
      <c r="R62" s="21"/>
      <c r="S62" s="22"/>
    </row>
    <row r="63" spans="1:19" x14ac:dyDescent="0.3">
      <c r="D63" s="197"/>
      <c r="E63" s="8" t="s">
        <v>178</v>
      </c>
      <c r="F63" s="8">
        <v>1500</v>
      </c>
      <c r="G63" s="68" t="s">
        <v>179</v>
      </c>
      <c r="H63" s="8">
        <f t="shared" ref="H63:H73" si="4">SUM(J63:S63)</f>
        <v>0</v>
      </c>
      <c r="I63" s="17" t="s">
        <v>75</v>
      </c>
      <c r="J63" s="23"/>
      <c r="K63" s="8"/>
      <c r="L63" s="8"/>
      <c r="M63" s="8"/>
      <c r="N63" s="8"/>
      <c r="O63" s="8"/>
      <c r="P63" s="8"/>
      <c r="Q63" s="8"/>
      <c r="R63" s="8"/>
      <c r="S63" s="24"/>
    </row>
    <row r="64" spans="1:19" x14ac:dyDescent="0.3">
      <c r="D64" s="197"/>
      <c r="E64" s="8" t="s">
        <v>180</v>
      </c>
      <c r="F64" s="8">
        <v>1500</v>
      </c>
      <c r="G64" s="8" t="s">
        <v>181</v>
      </c>
      <c r="H64" s="8">
        <f t="shared" si="4"/>
        <v>0</v>
      </c>
      <c r="I64" s="17" t="s">
        <v>182</v>
      </c>
      <c r="J64" s="23"/>
      <c r="K64" s="8"/>
      <c r="L64" s="8"/>
      <c r="M64" s="8"/>
      <c r="N64" s="8"/>
      <c r="O64" s="8"/>
      <c r="P64" s="8"/>
      <c r="Q64" s="8"/>
      <c r="R64" s="8"/>
      <c r="S64" s="24"/>
    </row>
    <row r="65" spans="1:19" x14ac:dyDescent="0.3">
      <c r="D65" s="197"/>
      <c r="E65" s="8" t="s">
        <v>183</v>
      </c>
      <c r="F65" s="8">
        <v>1500</v>
      </c>
      <c r="G65" s="8" t="s">
        <v>164</v>
      </c>
      <c r="H65" s="8">
        <f t="shared" si="4"/>
        <v>0</v>
      </c>
      <c r="I65" s="17" t="s">
        <v>184</v>
      </c>
      <c r="J65" s="23"/>
      <c r="K65" s="8"/>
      <c r="L65" s="8"/>
      <c r="M65" s="8"/>
      <c r="N65" s="8"/>
      <c r="O65" s="8"/>
      <c r="P65" s="8"/>
      <c r="Q65" s="8"/>
      <c r="R65" s="8"/>
      <c r="S65" s="24"/>
    </row>
    <row r="66" spans="1:19" x14ac:dyDescent="0.3">
      <c r="D66" s="197"/>
      <c r="E66" s="8" t="s">
        <v>185</v>
      </c>
      <c r="F66" s="8">
        <v>1000</v>
      </c>
      <c r="G66" s="8" t="s">
        <v>186</v>
      </c>
      <c r="H66" s="8">
        <f t="shared" si="4"/>
        <v>0</v>
      </c>
      <c r="I66" s="17" t="s">
        <v>75</v>
      </c>
      <c r="J66" s="23"/>
      <c r="K66" s="8"/>
      <c r="L66" s="8"/>
      <c r="M66" s="8"/>
      <c r="N66" s="8"/>
      <c r="O66" s="8"/>
      <c r="P66" s="8"/>
      <c r="Q66" s="8"/>
      <c r="R66" s="8"/>
      <c r="S66" s="24"/>
    </row>
    <row r="67" spans="1:19" x14ac:dyDescent="0.3">
      <c r="D67" s="197"/>
      <c r="E67" s="8" t="s">
        <v>187</v>
      </c>
      <c r="F67" s="8">
        <v>500</v>
      </c>
      <c r="G67" s="8" t="s">
        <v>164</v>
      </c>
      <c r="H67" s="8">
        <f t="shared" si="4"/>
        <v>0</v>
      </c>
      <c r="I67" s="17" t="s">
        <v>75</v>
      </c>
      <c r="J67" s="23"/>
      <c r="K67" s="8"/>
      <c r="L67" s="8"/>
      <c r="M67" s="8"/>
      <c r="N67" s="8"/>
      <c r="O67" s="8"/>
      <c r="P67" s="8"/>
      <c r="Q67" s="8"/>
      <c r="R67" s="8"/>
      <c r="S67" s="24"/>
    </row>
    <row r="68" spans="1:19" x14ac:dyDescent="0.3">
      <c r="D68" s="197"/>
      <c r="E68" s="8" t="s">
        <v>188</v>
      </c>
      <c r="F68" s="8">
        <v>1000</v>
      </c>
      <c r="G68" s="8" t="s">
        <v>164</v>
      </c>
      <c r="H68" s="8">
        <f t="shared" si="4"/>
        <v>0</v>
      </c>
      <c r="I68" s="17" t="s">
        <v>75</v>
      </c>
      <c r="J68" s="23"/>
      <c r="K68" s="8"/>
      <c r="L68" s="8"/>
      <c r="M68" s="8"/>
      <c r="N68" s="8"/>
      <c r="O68" s="8"/>
      <c r="P68" s="8"/>
      <c r="Q68" s="8"/>
      <c r="R68" s="8"/>
      <c r="S68" s="24"/>
    </row>
    <row r="69" spans="1:19" x14ac:dyDescent="0.3">
      <c r="D69" s="197"/>
      <c r="E69" s="8" t="s">
        <v>189</v>
      </c>
      <c r="F69" s="8">
        <v>500</v>
      </c>
      <c r="G69" s="8" t="s">
        <v>190</v>
      </c>
      <c r="H69" s="8">
        <f t="shared" si="4"/>
        <v>0</v>
      </c>
      <c r="I69" s="17" t="s">
        <v>75</v>
      </c>
      <c r="J69" s="23"/>
      <c r="K69" s="8"/>
      <c r="L69" s="8"/>
      <c r="M69" s="8"/>
      <c r="N69" s="8"/>
      <c r="O69" s="8"/>
      <c r="P69" s="8"/>
      <c r="Q69" s="8"/>
      <c r="R69" s="8"/>
      <c r="S69" s="24"/>
    </row>
    <row r="70" spans="1:19" x14ac:dyDescent="0.3">
      <c r="D70" s="197"/>
      <c r="E70" s="8" t="s">
        <v>191</v>
      </c>
      <c r="F70" s="8">
        <v>200</v>
      </c>
      <c r="G70" s="68" t="s">
        <v>192</v>
      </c>
      <c r="H70" s="8">
        <f t="shared" si="4"/>
        <v>0</v>
      </c>
      <c r="I70" s="17" t="s">
        <v>75</v>
      </c>
      <c r="J70" s="23"/>
      <c r="K70" s="8"/>
      <c r="L70" s="8"/>
      <c r="M70" s="8"/>
      <c r="N70" s="8"/>
      <c r="O70" s="8"/>
      <c r="P70" s="8"/>
      <c r="Q70" s="8"/>
      <c r="R70" s="8"/>
      <c r="S70" s="24"/>
    </row>
    <row r="71" spans="1:19" x14ac:dyDescent="0.3">
      <c r="D71" s="197"/>
      <c r="E71" s="8" t="s">
        <v>193</v>
      </c>
      <c r="F71" s="8">
        <v>500</v>
      </c>
      <c r="G71" s="68" t="s">
        <v>194</v>
      </c>
      <c r="H71" s="8">
        <f t="shared" si="4"/>
        <v>0</v>
      </c>
      <c r="I71" s="17" t="s">
        <v>75</v>
      </c>
      <c r="J71" s="23"/>
      <c r="K71" s="8"/>
      <c r="L71" s="8"/>
      <c r="M71" s="8"/>
      <c r="N71" s="8"/>
      <c r="O71" s="8"/>
      <c r="P71" s="8"/>
      <c r="Q71" s="8"/>
      <c r="R71" s="8"/>
      <c r="S71" s="24"/>
    </row>
    <row r="72" spans="1:19" x14ac:dyDescent="0.3">
      <c r="D72" s="197"/>
      <c r="E72" s="8" t="s">
        <v>195</v>
      </c>
      <c r="F72" s="8">
        <v>200</v>
      </c>
      <c r="G72" s="68" t="s">
        <v>196</v>
      </c>
      <c r="H72" s="8">
        <f t="shared" si="4"/>
        <v>0</v>
      </c>
      <c r="I72" s="17" t="s">
        <v>197</v>
      </c>
      <c r="J72" s="23"/>
      <c r="K72" s="8"/>
      <c r="L72" s="8"/>
      <c r="M72" s="8"/>
      <c r="N72" s="8"/>
      <c r="O72" s="8"/>
      <c r="P72" s="8"/>
      <c r="Q72" s="8"/>
      <c r="R72" s="8"/>
      <c r="S72" s="24"/>
    </row>
    <row r="73" spans="1:19" ht="17.25" thickBot="1" x14ac:dyDescent="0.35">
      <c r="D73" s="197"/>
      <c r="E73" s="8" t="s">
        <v>198</v>
      </c>
      <c r="F73" s="8">
        <v>500</v>
      </c>
      <c r="G73" s="8" t="s">
        <v>181</v>
      </c>
      <c r="H73" s="8">
        <f t="shared" si="4"/>
        <v>0</v>
      </c>
      <c r="I73" s="17" t="s">
        <v>184</v>
      </c>
      <c r="J73" s="25"/>
      <c r="K73" s="26"/>
      <c r="L73" s="26"/>
      <c r="M73" s="26"/>
      <c r="N73" s="26"/>
      <c r="O73" s="26"/>
      <c r="P73" s="26"/>
      <c r="Q73" s="26"/>
      <c r="R73" s="26"/>
      <c r="S73" s="27"/>
    </row>
    <row r="74" spans="1:19" ht="17.25" hidden="1" thickTop="1" x14ac:dyDescent="0.3">
      <c r="D74" s="2" t="s">
        <v>71</v>
      </c>
      <c r="E74" s="2"/>
      <c r="F74" s="2"/>
      <c r="G74" s="2"/>
      <c r="H74" s="2"/>
      <c r="I74" s="2"/>
      <c r="J74" s="3">
        <f>SUMPRODUCT($F$62:$F$73,J62:J73)</f>
        <v>0</v>
      </c>
      <c r="K74" s="3">
        <f t="shared" ref="K74:S74" si="5">SUMPRODUCT($F$62:$F$73,K62:K73)</f>
        <v>0</v>
      </c>
      <c r="L74" s="3">
        <f t="shared" si="5"/>
        <v>0</v>
      </c>
      <c r="M74" s="3">
        <f t="shared" si="5"/>
        <v>0</v>
      </c>
      <c r="N74" s="3">
        <f t="shared" si="5"/>
        <v>0</v>
      </c>
      <c r="O74" s="3">
        <f t="shared" si="5"/>
        <v>0</v>
      </c>
      <c r="P74" s="3">
        <f t="shared" si="5"/>
        <v>0</v>
      </c>
      <c r="Q74" s="3">
        <f t="shared" si="5"/>
        <v>0</v>
      </c>
      <c r="R74" s="3">
        <f t="shared" si="5"/>
        <v>0</v>
      </c>
      <c r="S74" s="3">
        <f t="shared" si="5"/>
        <v>0</v>
      </c>
    </row>
    <row r="75" spans="1:19" ht="17.25" thickTop="1" x14ac:dyDescent="0.3"/>
    <row r="77" spans="1:19" ht="17.25" thickBot="1" x14ac:dyDescent="0.35"/>
    <row r="78" spans="1:19" ht="17.25" thickTop="1" x14ac:dyDescent="0.3">
      <c r="A78" s="191" t="s">
        <v>211</v>
      </c>
      <c r="B78" s="192"/>
      <c r="D78" s="139" t="s">
        <v>67</v>
      </c>
      <c r="E78" s="139" t="s">
        <v>68</v>
      </c>
      <c r="F78" s="139" t="s">
        <v>65</v>
      </c>
      <c r="G78" s="198" t="s">
        <v>69</v>
      </c>
      <c r="H78" s="198" t="s">
        <v>70</v>
      </c>
      <c r="I78" s="198" t="s">
        <v>66</v>
      </c>
      <c r="J78" s="139" t="s">
        <v>72</v>
      </c>
      <c r="K78" s="139"/>
      <c r="L78" s="139"/>
      <c r="M78" s="139"/>
      <c r="N78" s="139"/>
      <c r="O78" s="139"/>
      <c r="P78" s="139"/>
      <c r="Q78" s="139"/>
      <c r="R78" s="139"/>
      <c r="S78" s="139"/>
    </row>
    <row r="79" spans="1:19" ht="17.25" thickBot="1" x14ac:dyDescent="0.35">
      <c r="A79" s="193"/>
      <c r="B79" s="194"/>
      <c r="D79" s="139"/>
      <c r="E79" s="139"/>
      <c r="F79" s="139"/>
      <c r="G79" s="198"/>
      <c r="H79" s="198"/>
      <c r="I79" s="198"/>
      <c r="J79" s="37">
        <v>1</v>
      </c>
      <c r="K79" s="37">
        <v>2</v>
      </c>
      <c r="L79" s="37">
        <v>3</v>
      </c>
      <c r="M79" s="37">
        <v>4</v>
      </c>
      <c r="N79" s="37">
        <v>5</v>
      </c>
      <c r="O79" s="37">
        <v>6</v>
      </c>
      <c r="P79" s="37">
        <v>7</v>
      </c>
      <c r="Q79" s="37">
        <v>8</v>
      </c>
      <c r="R79" s="37">
        <v>9</v>
      </c>
      <c r="S79" s="37">
        <v>10</v>
      </c>
    </row>
    <row r="80" spans="1:19" ht="17.25" thickTop="1" x14ac:dyDescent="0.3">
      <c r="D80" s="176" t="s">
        <v>199</v>
      </c>
      <c r="E80" s="6" t="s">
        <v>201</v>
      </c>
      <c r="F80" s="6">
        <v>20</v>
      </c>
      <c r="G80" s="6">
        <v>50</v>
      </c>
      <c r="H80" s="6">
        <f>SUM(J80:S80)</f>
        <v>0</v>
      </c>
      <c r="I80" s="36" t="s">
        <v>95</v>
      </c>
      <c r="J80" s="39"/>
      <c r="K80" s="40"/>
      <c r="L80" s="40"/>
      <c r="M80" s="40"/>
      <c r="N80" s="40"/>
      <c r="O80" s="40"/>
      <c r="P80" s="40"/>
      <c r="Q80" s="40"/>
      <c r="R80" s="40"/>
      <c r="S80" s="41"/>
    </row>
    <row r="81" spans="1:19" x14ac:dyDescent="0.3">
      <c r="D81" s="176"/>
      <c r="E81" s="6" t="s">
        <v>202</v>
      </c>
      <c r="F81" s="6">
        <v>20</v>
      </c>
      <c r="G81" s="69">
        <v>50</v>
      </c>
      <c r="H81" s="6">
        <f t="shared" ref="H81:H87" si="6">SUM(J81:S81)</f>
        <v>0</v>
      </c>
      <c r="I81" s="36" t="s">
        <v>95</v>
      </c>
      <c r="J81" s="42"/>
      <c r="K81" s="6"/>
      <c r="L81" s="6"/>
      <c r="M81" s="6"/>
      <c r="N81" s="6"/>
      <c r="O81" s="6"/>
      <c r="P81" s="6"/>
      <c r="Q81" s="6"/>
      <c r="R81" s="6"/>
      <c r="S81" s="43"/>
    </row>
    <row r="82" spans="1:19" x14ac:dyDescent="0.3">
      <c r="D82" s="176"/>
      <c r="E82" s="6" t="s">
        <v>203</v>
      </c>
      <c r="F82" s="6">
        <v>7</v>
      </c>
      <c r="G82" s="6">
        <v>10</v>
      </c>
      <c r="H82" s="6">
        <f t="shared" si="6"/>
        <v>0</v>
      </c>
      <c r="I82" s="36" t="s">
        <v>136</v>
      </c>
      <c r="J82" s="42"/>
      <c r="K82" s="6"/>
      <c r="L82" s="6"/>
      <c r="M82" s="6"/>
      <c r="N82" s="6"/>
      <c r="O82" s="6"/>
      <c r="P82" s="6"/>
      <c r="Q82" s="6"/>
      <c r="R82" s="6"/>
      <c r="S82" s="43"/>
    </row>
    <row r="83" spans="1:19" x14ac:dyDescent="0.3">
      <c r="D83" s="176"/>
      <c r="E83" s="6" t="s">
        <v>204</v>
      </c>
      <c r="F83" s="6">
        <v>20</v>
      </c>
      <c r="G83" s="6">
        <v>10</v>
      </c>
      <c r="H83" s="6">
        <f t="shared" si="6"/>
        <v>0</v>
      </c>
      <c r="I83" s="36" t="s">
        <v>95</v>
      </c>
      <c r="J83" s="42"/>
      <c r="K83" s="6"/>
      <c r="L83" s="6"/>
      <c r="M83" s="6"/>
      <c r="N83" s="6"/>
      <c r="O83" s="6"/>
      <c r="P83" s="6"/>
      <c r="Q83" s="6"/>
      <c r="R83" s="6"/>
      <c r="S83" s="43"/>
    </row>
    <row r="84" spans="1:19" ht="17.25" thickBot="1" x14ac:dyDescent="0.35">
      <c r="D84" s="176"/>
      <c r="E84" s="6" t="s">
        <v>205</v>
      </c>
      <c r="F84" s="6">
        <v>70</v>
      </c>
      <c r="G84" s="6">
        <v>5</v>
      </c>
      <c r="H84" s="6">
        <f t="shared" si="6"/>
        <v>0</v>
      </c>
      <c r="I84" s="36" t="s">
        <v>95</v>
      </c>
      <c r="J84" s="42"/>
      <c r="K84" s="6"/>
      <c r="L84" s="6"/>
      <c r="M84" s="6"/>
      <c r="N84" s="6"/>
      <c r="O84" s="6"/>
      <c r="P84" s="6"/>
      <c r="Q84" s="6"/>
      <c r="R84" s="6"/>
      <c r="S84" s="43"/>
    </row>
    <row r="85" spans="1:19" ht="18" thickTop="1" thickBot="1" x14ac:dyDescent="0.35">
      <c r="A85" s="183" t="s">
        <v>241</v>
      </c>
      <c r="B85" s="184"/>
      <c r="D85" s="176" t="s">
        <v>200</v>
      </c>
      <c r="E85" s="6" t="s">
        <v>206</v>
      </c>
      <c r="F85" s="6">
        <v>35</v>
      </c>
      <c r="G85" s="6">
        <v>5</v>
      </c>
      <c r="H85" s="6">
        <f t="shared" si="6"/>
        <v>0</v>
      </c>
      <c r="I85" s="36" t="s">
        <v>207</v>
      </c>
      <c r="J85" s="42"/>
      <c r="K85" s="6"/>
      <c r="L85" s="6"/>
      <c r="M85" s="6"/>
      <c r="N85" s="6"/>
      <c r="O85" s="6"/>
      <c r="P85" s="6"/>
      <c r="Q85" s="6"/>
      <c r="R85" s="6"/>
      <c r="S85" s="43"/>
    </row>
    <row r="86" spans="1:19" ht="18" thickTop="1" thickBot="1" x14ac:dyDescent="0.35">
      <c r="A86" s="185"/>
      <c r="B86" s="184"/>
      <c r="D86" s="176"/>
      <c r="E86" s="6" t="s">
        <v>208</v>
      </c>
      <c r="F86" s="6">
        <v>100</v>
      </c>
      <c r="G86" s="6">
        <v>5</v>
      </c>
      <c r="H86" s="6">
        <f t="shared" si="6"/>
        <v>0</v>
      </c>
      <c r="I86" s="36" t="s">
        <v>136</v>
      </c>
      <c r="J86" s="42"/>
      <c r="K86" s="6"/>
      <c r="L86" s="6"/>
      <c r="M86" s="6"/>
      <c r="N86" s="6"/>
      <c r="O86" s="6"/>
      <c r="P86" s="6"/>
      <c r="Q86" s="6"/>
      <c r="R86" s="6"/>
      <c r="S86" s="43"/>
    </row>
    <row r="87" spans="1:19" ht="18" thickTop="1" thickBot="1" x14ac:dyDescent="0.35">
      <c r="A87" s="185"/>
      <c r="B87" s="184"/>
      <c r="D87" s="176"/>
      <c r="E87" s="6" t="s">
        <v>209</v>
      </c>
      <c r="F87" s="6">
        <v>350</v>
      </c>
      <c r="G87" s="6">
        <v>2</v>
      </c>
      <c r="H87" s="6">
        <f t="shared" si="6"/>
        <v>0</v>
      </c>
      <c r="I87" s="36" t="s">
        <v>136</v>
      </c>
      <c r="J87" s="44"/>
      <c r="K87" s="45"/>
      <c r="L87" s="45"/>
      <c r="M87" s="45"/>
      <c r="N87" s="45"/>
      <c r="O87" s="45"/>
      <c r="P87" s="45"/>
      <c r="Q87" s="45"/>
      <c r="R87" s="45"/>
      <c r="S87" s="46"/>
    </row>
    <row r="88" spans="1:19" ht="17.25" hidden="1" thickTop="1" x14ac:dyDescent="0.3">
      <c r="D88" s="2" t="s">
        <v>210</v>
      </c>
      <c r="E88" s="2"/>
      <c r="F88" s="2"/>
      <c r="G88" s="2"/>
      <c r="H88" s="2"/>
      <c r="I88" s="2"/>
      <c r="J88" s="3">
        <f>SUMPRODUCT($F$80:$F$87,J80:J87)</f>
        <v>0</v>
      </c>
      <c r="K88" s="3">
        <f t="shared" ref="K88:S88" si="7">SUMPRODUCT($F$80:$F$87,K80:K87)</f>
        <v>0</v>
      </c>
      <c r="L88" s="3">
        <f t="shared" si="7"/>
        <v>0</v>
      </c>
      <c r="M88" s="3">
        <f t="shared" si="7"/>
        <v>0</v>
      </c>
      <c r="N88" s="3">
        <f t="shared" si="7"/>
        <v>0</v>
      </c>
      <c r="O88" s="3">
        <f t="shared" si="7"/>
        <v>0</v>
      </c>
      <c r="P88" s="3">
        <f t="shared" si="7"/>
        <v>0</v>
      </c>
      <c r="Q88" s="3">
        <f t="shared" si="7"/>
        <v>0</v>
      </c>
      <c r="R88" s="3">
        <f t="shared" si="7"/>
        <v>0</v>
      </c>
      <c r="S88" s="3">
        <f t="shared" si="7"/>
        <v>0</v>
      </c>
    </row>
    <row r="89" spans="1:19" ht="17.25" thickTop="1" x14ac:dyDescent="0.3"/>
    <row r="91" spans="1:19" ht="17.25" thickBot="1" x14ac:dyDescent="0.35"/>
    <row r="92" spans="1:19" ht="17.25" thickTop="1" x14ac:dyDescent="0.3">
      <c r="A92" s="191" t="s">
        <v>212</v>
      </c>
      <c r="B92" s="192"/>
      <c r="D92" s="195" t="s">
        <v>67</v>
      </c>
      <c r="E92" s="186" t="s">
        <v>68</v>
      </c>
      <c r="F92" s="186" t="s">
        <v>65</v>
      </c>
      <c r="G92" s="188" t="s">
        <v>69</v>
      </c>
      <c r="H92" s="188" t="s">
        <v>70</v>
      </c>
      <c r="I92" s="188" t="s">
        <v>66</v>
      </c>
      <c r="J92" s="186" t="s">
        <v>72</v>
      </c>
      <c r="K92" s="186"/>
      <c r="L92" s="186"/>
      <c r="M92" s="186"/>
      <c r="N92" s="186"/>
      <c r="O92" s="186"/>
      <c r="P92" s="186"/>
      <c r="Q92" s="186"/>
      <c r="R92" s="186"/>
      <c r="S92" s="190"/>
    </row>
    <row r="93" spans="1:19" ht="17.25" thickBot="1" x14ac:dyDescent="0.35">
      <c r="A93" s="193"/>
      <c r="B93" s="194"/>
      <c r="D93" s="196"/>
      <c r="E93" s="187"/>
      <c r="F93" s="187"/>
      <c r="G93" s="189"/>
      <c r="H93" s="189"/>
      <c r="I93" s="189"/>
      <c r="J93" s="70">
        <v>1</v>
      </c>
      <c r="K93" s="70">
        <v>2</v>
      </c>
      <c r="L93" s="70">
        <v>3</v>
      </c>
      <c r="M93" s="70">
        <v>4</v>
      </c>
      <c r="N93" s="70">
        <v>5</v>
      </c>
      <c r="O93" s="70">
        <v>6</v>
      </c>
      <c r="P93" s="70">
        <v>7</v>
      </c>
      <c r="Q93" s="70">
        <v>8</v>
      </c>
      <c r="R93" s="70">
        <v>9</v>
      </c>
      <c r="S93" s="71">
        <v>10</v>
      </c>
    </row>
    <row r="94" spans="1:19" ht="18" thickTop="1" thickBot="1" x14ac:dyDescent="0.35">
      <c r="A94" s="183" t="s">
        <v>242</v>
      </c>
      <c r="B94" s="184"/>
      <c r="D94" s="180" t="s">
        <v>199</v>
      </c>
      <c r="E94" s="72" t="s">
        <v>213</v>
      </c>
      <c r="F94" s="73">
        <v>250000000</v>
      </c>
      <c r="G94" s="72">
        <v>40</v>
      </c>
      <c r="H94" s="72">
        <f>SUM(J94:S94)</f>
        <v>0</v>
      </c>
      <c r="I94" s="74" t="s">
        <v>214</v>
      </c>
      <c r="J94" s="75"/>
      <c r="K94" s="76"/>
      <c r="L94" s="76"/>
      <c r="M94" s="76"/>
      <c r="N94" s="76"/>
      <c r="O94" s="76"/>
      <c r="P94" s="76"/>
      <c r="Q94" s="76"/>
      <c r="R94" s="76"/>
      <c r="S94" s="77"/>
    </row>
    <row r="95" spans="1:19" ht="18" thickTop="1" thickBot="1" x14ac:dyDescent="0.35">
      <c r="A95" s="185"/>
      <c r="B95" s="184"/>
      <c r="D95" s="181"/>
      <c r="E95" s="78" t="s">
        <v>215</v>
      </c>
      <c r="F95" s="79">
        <v>15000000</v>
      </c>
      <c r="G95" s="80">
        <v>40</v>
      </c>
      <c r="H95" s="78">
        <f t="shared" ref="H95:H115" si="8">SUM(J95:S95)</f>
        <v>0</v>
      </c>
      <c r="I95" s="81" t="s">
        <v>95</v>
      </c>
      <c r="J95" s="82"/>
      <c r="K95" s="78"/>
      <c r="L95" s="78"/>
      <c r="M95" s="78"/>
      <c r="N95" s="78"/>
      <c r="O95" s="78"/>
      <c r="P95" s="78"/>
      <c r="Q95" s="78"/>
      <c r="R95" s="78"/>
      <c r="S95" s="83"/>
    </row>
    <row r="96" spans="1:19" ht="18" thickTop="1" thickBot="1" x14ac:dyDescent="0.35">
      <c r="A96" s="185"/>
      <c r="B96" s="184"/>
      <c r="D96" s="181"/>
      <c r="E96" s="78" t="s">
        <v>216</v>
      </c>
      <c r="F96" s="79">
        <v>500000000</v>
      </c>
      <c r="G96" s="78">
        <v>5</v>
      </c>
      <c r="H96" s="78">
        <f t="shared" si="8"/>
        <v>0</v>
      </c>
      <c r="I96" s="81" t="s">
        <v>217</v>
      </c>
      <c r="J96" s="82"/>
      <c r="K96" s="78"/>
      <c r="L96" s="78"/>
      <c r="M96" s="78"/>
      <c r="N96" s="78"/>
      <c r="O96" s="78"/>
      <c r="P96" s="78"/>
      <c r="Q96" s="78"/>
      <c r="R96" s="78"/>
      <c r="S96" s="83"/>
    </row>
    <row r="97" spans="1:19" ht="18" thickTop="1" thickBot="1" x14ac:dyDescent="0.35">
      <c r="A97" s="185"/>
      <c r="B97" s="184"/>
      <c r="D97" s="181"/>
      <c r="E97" s="78" t="s">
        <v>218</v>
      </c>
      <c r="F97" s="79">
        <v>300000000</v>
      </c>
      <c r="G97" s="78">
        <v>5</v>
      </c>
      <c r="H97" s="78">
        <f t="shared" si="8"/>
        <v>0</v>
      </c>
      <c r="I97" s="81" t="s">
        <v>95</v>
      </c>
      <c r="J97" s="82"/>
      <c r="K97" s="78"/>
      <c r="L97" s="78"/>
      <c r="M97" s="78"/>
      <c r="N97" s="78"/>
      <c r="O97" s="78"/>
      <c r="P97" s="78"/>
      <c r="Q97" s="78"/>
      <c r="R97" s="78"/>
      <c r="S97" s="83"/>
    </row>
    <row r="98" spans="1:19" ht="18" thickTop="1" thickBot="1" x14ac:dyDescent="0.35">
      <c r="A98" s="185"/>
      <c r="B98" s="184"/>
      <c r="D98" s="181"/>
      <c r="E98" s="78" t="s">
        <v>219</v>
      </c>
      <c r="F98" s="79">
        <v>300000000</v>
      </c>
      <c r="G98" s="78">
        <v>1</v>
      </c>
      <c r="H98" s="78">
        <f t="shared" si="8"/>
        <v>0</v>
      </c>
      <c r="I98" s="81" t="s">
        <v>220</v>
      </c>
      <c r="J98" s="82"/>
      <c r="K98" s="78"/>
      <c r="L98" s="78"/>
      <c r="M98" s="78"/>
      <c r="N98" s="78"/>
      <c r="O98" s="78"/>
      <c r="P98" s="78"/>
      <c r="Q98" s="78"/>
      <c r="R98" s="78"/>
      <c r="S98" s="83"/>
    </row>
    <row r="99" spans="1:19" ht="18" thickTop="1" thickBot="1" x14ac:dyDescent="0.35">
      <c r="A99" s="185"/>
      <c r="B99" s="184"/>
      <c r="D99" s="181"/>
      <c r="E99" s="78" t="s">
        <v>221</v>
      </c>
      <c r="F99" s="79">
        <v>300000000</v>
      </c>
      <c r="G99" s="78">
        <v>1</v>
      </c>
      <c r="H99" s="78">
        <f t="shared" si="8"/>
        <v>0</v>
      </c>
      <c r="I99" s="81" t="s">
        <v>217</v>
      </c>
      <c r="J99" s="82"/>
      <c r="K99" s="78"/>
      <c r="L99" s="78"/>
      <c r="M99" s="78"/>
      <c r="N99" s="78"/>
      <c r="O99" s="78"/>
      <c r="P99" s="78"/>
      <c r="Q99" s="78"/>
      <c r="R99" s="78"/>
      <c r="S99" s="83"/>
    </row>
    <row r="100" spans="1:19" ht="18" thickTop="1" thickBot="1" x14ac:dyDescent="0.35">
      <c r="A100" s="185"/>
      <c r="B100" s="184"/>
      <c r="D100" s="181"/>
      <c r="E100" s="78" t="s">
        <v>222</v>
      </c>
      <c r="F100" s="79">
        <v>300000000</v>
      </c>
      <c r="G100" s="78">
        <v>1</v>
      </c>
      <c r="H100" s="78">
        <f t="shared" si="8"/>
        <v>0</v>
      </c>
      <c r="I100" s="81" t="s">
        <v>95</v>
      </c>
      <c r="J100" s="82"/>
      <c r="K100" s="78"/>
      <c r="L100" s="78"/>
      <c r="M100" s="78"/>
      <c r="N100" s="78"/>
      <c r="O100" s="78"/>
      <c r="P100" s="78"/>
      <c r="Q100" s="78"/>
      <c r="R100" s="78"/>
      <c r="S100" s="83"/>
    </row>
    <row r="101" spans="1:19" ht="18" thickTop="1" thickBot="1" x14ac:dyDescent="0.35">
      <c r="A101" s="185"/>
      <c r="B101" s="184"/>
      <c r="D101" s="181"/>
      <c r="E101" s="78" t="s">
        <v>223</v>
      </c>
      <c r="F101" s="79">
        <v>300000000</v>
      </c>
      <c r="G101" s="78">
        <v>1</v>
      </c>
      <c r="H101" s="78">
        <f t="shared" si="8"/>
        <v>0</v>
      </c>
      <c r="I101" s="81" t="s">
        <v>95</v>
      </c>
      <c r="J101" s="82"/>
      <c r="K101" s="78"/>
      <c r="L101" s="78"/>
      <c r="M101" s="78"/>
      <c r="N101" s="78"/>
      <c r="O101" s="78"/>
      <c r="P101" s="78"/>
      <c r="Q101" s="78"/>
      <c r="R101" s="78"/>
      <c r="S101" s="83"/>
    </row>
    <row r="102" spans="1:19" ht="18" thickTop="1" thickBot="1" x14ac:dyDescent="0.35">
      <c r="A102" s="185"/>
      <c r="B102" s="184"/>
      <c r="D102" s="181"/>
      <c r="E102" s="78" t="s">
        <v>224</v>
      </c>
      <c r="F102" s="79">
        <v>500000000</v>
      </c>
      <c r="G102" s="78">
        <v>1</v>
      </c>
      <c r="H102" s="78">
        <f t="shared" si="8"/>
        <v>0</v>
      </c>
      <c r="I102" s="81" t="s">
        <v>95</v>
      </c>
      <c r="J102" s="82"/>
      <c r="K102" s="78"/>
      <c r="L102" s="78"/>
      <c r="M102" s="78"/>
      <c r="N102" s="78"/>
      <c r="O102" s="78"/>
      <c r="P102" s="78"/>
      <c r="Q102" s="78"/>
      <c r="R102" s="78"/>
      <c r="S102" s="83"/>
    </row>
    <row r="103" spans="1:19" ht="18" thickTop="1" thickBot="1" x14ac:dyDescent="0.35">
      <c r="A103" s="185"/>
      <c r="B103" s="184"/>
      <c r="D103" s="181"/>
      <c r="E103" s="78" t="s">
        <v>225</v>
      </c>
      <c r="F103" s="79">
        <v>500000000</v>
      </c>
      <c r="G103" s="80">
        <v>1</v>
      </c>
      <c r="H103" s="78">
        <f t="shared" si="8"/>
        <v>0</v>
      </c>
      <c r="I103" s="81" t="s">
        <v>95</v>
      </c>
      <c r="J103" s="82"/>
      <c r="K103" s="78"/>
      <c r="L103" s="78"/>
      <c r="M103" s="78"/>
      <c r="N103" s="78"/>
      <c r="O103" s="78"/>
      <c r="P103" s="78"/>
      <c r="Q103" s="78"/>
      <c r="R103" s="78"/>
      <c r="S103" s="83"/>
    </row>
    <row r="104" spans="1:19" ht="18" thickTop="1" thickBot="1" x14ac:dyDescent="0.35">
      <c r="A104" s="185"/>
      <c r="B104" s="184"/>
      <c r="D104" s="181"/>
      <c r="E104" s="78" t="s">
        <v>226</v>
      </c>
      <c r="F104" s="79">
        <v>500000</v>
      </c>
      <c r="G104" s="80">
        <v>100</v>
      </c>
      <c r="H104" s="78">
        <f t="shared" si="8"/>
        <v>0</v>
      </c>
      <c r="I104" s="81" t="s">
        <v>227</v>
      </c>
      <c r="J104" s="82"/>
      <c r="K104" s="78"/>
      <c r="L104" s="78"/>
      <c r="M104" s="78"/>
      <c r="N104" s="78"/>
      <c r="O104" s="78"/>
      <c r="P104" s="78"/>
      <c r="Q104" s="78"/>
      <c r="R104" s="78"/>
      <c r="S104" s="83"/>
    </row>
    <row r="105" spans="1:19" ht="18" thickTop="1" thickBot="1" x14ac:dyDescent="0.35">
      <c r="A105" s="185"/>
      <c r="B105" s="184"/>
      <c r="D105" s="181"/>
      <c r="E105" s="78" t="s">
        <v>228</v>
      </c>
      <c r="F105" s="79">
        <v>50000000</v>
      </c>
      <c r="G105" s="78">
        <v>50</v>
      </c>
      <c r="H105" s="78">
        <f t="shared" si="8"/>
        <v>0</v>
      </c>
      <c r="I105" s="81" t="s">
        <v>217</v>
      </c>
      <c r="J105" s="82"/>
      <c r="K105" s="78"/>
      <c r="L105" s="78"/>
      <c r="M105" s="78"/>
      <c r="N105" s="78"/>
      <c r="O105" s="78"/>
      <c r="P105" s="78"/>
      <c r="Q105" s="78"/>
      <c r="R105" s="78"/>
      <c r="S105" s="83"/>
    </row>
    <row r="106" spans="1:19" ht="18" thickTop="1" thickBot="1" x14ac:dyDescent="0.35">
      <c r="A106" s="185"/>
      <c r="B106" s="184"/>
      <c r="D106" s="182"/>
      <c r="E106" s="84" t="s">
        <v>229</v>
      </c>
      <c r="F106" s="85">
        <v>50000000</v>
      </c>
      <c r="G106" s="84">
        <v>50</v>
      </c>
      <c r="H106" s="84">
        <f t="shared" si="8"/>
        <v>0</v>
      </c>
      <c r="I106" s="86" t="s">
        <v>95</v>
      </c>
      <c r="J106" s="87"/>
      <c r="K106" s="84"/>
      <c r="L106" s="84"/>
      <c r="M106" s="84"/>
      <c r="N106" s="84"/>
      <c r="O106" s="84"/>
      <c r="P106" s="84"/>
      <c r="Q106" s="84"/>
      <c r="R106" s="84"/>
      <c r="S106" s="88"/>
    </row>
    <row r="107" spans="1:19" ht="18" thickTop="1" thickBot="1" x14ac:dyDescent="0.35">
      <c r="A107" s="183" t="s">
        <v>243</v>
      </c>
      <c r="B107" s="184"/>
      <c r="D107" s="180" t="s">
        <v>240</v>
      </c>
      <c r="E107" s="72" t="s">
        <v>230</v>
      </c>
      <c r="F107" s="73">
        <v>1500000000</v>
      </c>
      <c r="G107" s="72">
        <v>1</v>
      </c>
      <c r="H107" s="72">
        <f t="shared" si="8"/>
        <v>0</v>
      </c>
      <c r="I107" s="74" t="s">
        <v>217</v>
      </c>
      <c r="J107" s="89"/>
      <c r="K107" s="72"/>
      <c r="L107" s="72"/>
      <c r="M107" s="72"/>
      <c r="N107" s="72"/>
      <c r="O107" s="72"/>
      <c r="P107" s="72"/>
      <c r="Q107" s="72"/>
      <c r="R107" s="72"/>
      <c r="S107" s="90"/>
    </row>
    <row r="108" spans="1:19" ht="18" thickTop="1" thickBot="1" x14ac:dyDescent="0.35">
      <c r="A108" s="185"/>
      <c r="B108" s="184"/>
      <c r="D108" s="181"/>
      <c r="E108" s="78" t="s">
        <v>231</v>
      </c>
      <c r="F108" s="79">
        <v>2000000000</v>
      </c>
      <c r="G108" s="78">
        <v>1</v>
      </c>
      <c r="H108" s="78">
        <f t="shared" si="8"/>
        <v>0</v>
      </c>
      <c r="I108" s="81" t="s">
        <v>130</v>
      </c>
      <c r="J108" s="82"/>
      <c r="K108" s="78"/>
      <c r="L108" s="78"/>
      <c r="M108" s="78"/>
      <c r="N108" s="78"/>
      <c r="O108" s="78"/>
      <c r="P108" s="78"/>
      <c r="Q108" s="78"/>
      <c r="R108" s="78"/>
      <c r="S108" s="83"/>
    </row>
    <row r="109" spans="1:19" ht="18" thickTop="1" thickBot="1" x14ac:dyDescent="0.35">
      <c r="A109" s="185"/>
      <c r="B109" s="184"/>
      <c r="D109" s="181"/>
      <c r="E109" s="78" t="s">
        <v>232</v>
      </c>
      <c r="F109" s="79">
        <v>700000000</v>
      </c>
      <c r="G109" s="78">
        <v>1</v>
      </c>
      <c r="H109" s="78">
        <f t="shared" si="8"/>
        <v>0</v>
      </c>
      <c r="I109" s="81" t="s">
        <v>80</v>
      </c>
      <c r="J109" s="82"/>
      <c r="K109" s="78"/>
      <c r="L109" s="78"/>
      <c r="M109" s="78"/>
      <c r="N109" s="78"/>
      <c r="O109" s="78"/>
      <c r="P109" s="78"/>
      <c r="Q109" s="78"/>
      <c r="R109" s="78"/>
      <c r="S109" s="83"/>
    </row>
    <row r="110" spans="1:19" ht="18" thickTop="1" thickBot="1" x14ac:dyDescent="0.35">
      <c r="A110" s="185"/>
      <c r="B110" s="184"/>
      <c r="D110" s="181"/>
      <c r="E110" s="78" t="s">
        <v>233</v>
      </c>
      <c r="F110" s="79">
        <v>800000000</v>
      </c>
      <c r="G110" s="78">
        <v>1</v>
      </c>
      <c r="H110" s="78">
        <f t="shared" si="8"/>
        <v>0</v>
      </c>
      <c r="I110" s="81" t="s">
        <v>75</v>
      </c>
      <c r="J110" s="82"/>
      <c r="K110" s="78"/>
      <c r="L110" s="78"/>
      <c r="M110" s="78"/>
      <c r="N110" s="78"/>
      <c r="O110" s="78"/>
      <c r="P110" s="78"/>
      <c r="Q110" s="78"/>
      <c r="R110" s="78"/>
      <c r="S110" s="83"/>
    </row>
    <row r="111" spans="1:19" ht="18" thickTop="1" thickBot="1" x14ac:dyDescent="0.35">
      <c r="A111" s="185"/>
      <c r="B111" s="184"/>
      <c r="D111" s="181"/>
      <c r="E111" s="78" t="s">
        <v>234</v>
      </c>
      <c r="F111" s="79">
        <v>800000000</v>
      </c>
      <c r="G111" s="78">
        <v>1</v>
      </c>
      <c r="H111" s="78">
        <f t="shared" si="8"/>
        <v>0</v>
      </c>
      <c r="I111" s="81" t="s">
        <v>75</v>
      </c>
      <c r="J111" s="82"/>
      <c r="K111" s="78"/>
      <c r="L111" s="78"/>
      <c r="M111" s="78"/>
      <c r="N111" s="78"/>
      <c r="O111" s="78"/>
      <c r="P111" s="78"/>
      <c r="Q111" s="78"/>
      <c r="R111" s="78"/>
      <c r="S111" s="83"/>
    </row>
    <row r="112" spans="1:19" ht="18" thickTop="1" thickBot="1" x14ac:dyDescent="0.35">
      <c r="A112" s="185"/>
      <c r="B112" s="184"/>
      <c r="D112" s="181"/>
      <c r="E112" s="78" t="s">
        <v>235</v>
      </c>
      <c r="F112" s="79">
        <v>1000000000</v>
      </c>
      <c r="G112" s="78">
        <v>3</v>
      </c>
      <c r="H112" s="78">
        <f t="shared" si="8"/>
        <v>0</v>
      </c>
      <c r="I112" s="81" t="s">
        <v>95</v>
      </c>
      <c r="J112" s="82"/>
      <c r="K112" s="78"/>
      <c r="L112" s="78"/>
      <c r="M112" s="78"/>
      <c r="N112" s="78"/>
      <c r="O112" s="78"/>
      <c r="P112" s="78"/>
      <c r="Q112" s="78"/>
      <c r="R112" s="78"/>
      <c r="S112" s="83"/>
    </row>
    <row r="113" spans="1:20" ht="18" thickTop="1" thickBot="1" x14ac:dyDescent="0.35">
      <c r="A113" s="185"/>
      <c r="B113" s="184"/>
      <c r="D113" s="181"/>
      <c r="E113" s="78" t="s">
        <v>236</v>
      </c>
      <c r="F113" s="79">
        <v>1500000000</v>
      </c>
      <c r="G113" s="78">
        <v>3</v>
      </c>
      <c r="H113" s="78">
        <f t="shared" si="8"/>
        <v>0</v>
      </c>
      <c r="I113" s="81" t="s">
        <v>237</v>
      </c>
      <c r="J113" s="82"/>
      <c r="K113" s="78"/>
      <c r="L113" s="78"/>
      <c r="M113" s="78"/>
      <c r="N113" s="78"/>
      <c r="O113" s="78"/>
      <c r="P113" s="78"/>
      <c r="Q113" s="78"/>
      <c r="R113" s="78"/>
      <c r="S113" s="83"/>
    </row>
    <row r="114" spans="1:20" ht="18" thickTop="1" thickBot="1" x14ac:dyDescent="0.35">
      <c r="A114" s="185"/>
      <c r="B114" s="184"/>
      <c r="D114" s="181"/>
      <c r="E114" s="78" t="s">
        <v>238</v>
      </c>
      <c r="F114" s="79">
        <v>1500000000</v>
      </c>
      <c r="G114" s="78">
        <v>3</v>
      </c>
      <c r="H114" s="78">
        <f t="shared" si="8"/>
        <v>0</v>
      </c>
      <c r="I114" s="81" t="s">
        <v>95</v>
      </c>
      <c r="J114" s="82"/>
      <c r="K114" s="78"/>
      <c r="L114" s="78"/>
      <c r="M114" s="78"/>
      <c r="N114" s="78"/>
      <c r="O114" s="78"/>
      <c r="P114" s="78"/>
      <c r="Q114" s="78"/>
      <c r="R114" s="78"/>
      <c r="S114" s="83"/>
    </row>
    <row r="115" spans="1:20" ht="18" thickTop="1" thickBot="1" x14ac:dyDescent="0.35">
      <c r="A115" s="185"/>
      <c r="B115" s="184"/>
      <c r="D115" s="182"/>
      <c r="E115" s="84" t="s">
        <v>239</v>
      </c>
      <c r="F115" s="85">
        <v>1500000000</v>
      </c>
      <c r="G115" s="84">
        <v>3</v>
      </c>
      <c r="H115" s="84">
        <f t="shared" si="8"/>
        <v>0</v>
      </c>
      <c r="I115" s="86" t="s">
        <v>95</v>
      </c>
      <c r="J115" s="91"/>
      <c r="K115" s="92"/>
      <c r="L115" s="92"/>
      <c r="M115" s="92"/>
      <c r="N115" s="92"/>
      <c r="O115" s="92"/>
      <c r="P115" s="92"/>
      <c r="Q115" s="92"/>
      <c r="R115" s="92"/>
      <c r="S115" s="93"/>
    </row>
    <row r="116" spans="1:20" ht="17.25" hidden="1" thickTop="1" x14ac:dyDescent="0.3">
      <c r="D116" s="3" t="s">
        <v>244</v>
      </c>
      <c r="E116" s="3"/>
      <c r="F116" s="3"/>
      <c r="G116" s="3"/>
      <c r="H116" s="3"/>
      <c r="I116" s="3"/>
      <c r="J116" s="94">
        <f>SUMPRODUCT($F$94:$F$115,J94:J115)</f>
        <v>0</v>
      </c>
      <c r="K116" s="94">
        <f t="shared" ref="K116:S116" si="9">SUMPRODUCT($F$94:$F$115,K94:K115)</f>
        <v>0</v>
      </c>
      <c r="L116" s="94">
        <f t="shared" si="9"/>
        <v>0</v>
      </c>
      <c r="M116" s="94">
        <f t="shared" si="9"/>
        <v>0</v>
      </c>
      <c r="N116" s="94">
        <f t="shared" si="9"/>
        <v>0</v>
      </c>
      <c r="O116" s="94">
        <f t="shared" si="9"/>
        <v>0</v>
      </c>
      <c r="P116" s="94">
        <f t="shared" si="9"/>
        <v>0</v>
      </c>
      <c r="Q116" s="94">
        <f t="shared" si="9"/>
        <v>0</v>
      </c>
      <c r="R116" s="94">
        <f t="shared" si="9"/>
        <v>0</v>
      </c>
      <c r="S116" s="94">
        <f t="shared" si="9"/>
        <v>0</v>
      </c>
      <c r="T116" s="95">
        <f>SUM(J116:S116)</f>
        <v>0</v>
      </c>
    </row>
    <row r="117" spans="1:20" ht="17.25" thickTop="1" x14ac:dyDescent="0.3"/>
  </sheetData>
  <mergeCells count="58">
    <mergeCell ref="A25:B28"/>
    <mergeCell ref="A29:B39"/>
    <mergeCell ref="A1:B2"/>
    <mergeCell ref="D1:D2"/>
    <mergeCell ref="E1:E2"/>
    <mergeCell ref="I1:I2"/>
    <mergeCell ref="J1:S1"/>
    <mergeCell ref="D3:D24"/>
    <mergeCell ref="D25:D28"/>
    <mergeCell ref="D29:D39"/>
    <mergeCell ref="F1:F2"/>
    <mergeCell ref="G1:G2"/>
    <mergeCell ref="H1:H2"/>
    <mergeCell ref="A49:B52"/>
    <mergeCell ref="A53:B55"/>
    <mergeCell ref="A44:B45"/>
    <mergeCell ref="D44:D45"/>
    <mergeCell ref="E44:E45"/>
    <mergeCell ref="I44:I45"/>
    <mergeCell ref="J44:S44"/>
    <mergeCell ref="D46:D48"/>
    <mergeCell ref="D49:D52"/>
    <mergeCell ref="D53:D55"/>
    <mergeCell ref="F44:F45"/>
    <mergeCell ref="G44:G45"/>
    <mergeCell ref="H44:H45"/>
    <mergeCell ref="A60:B61"/>
    <mergeCell ref="D60:D61"/>
    <mergeCell ref="E60:E61"/>
    <mergeCell ref="F60:F61"/>
    <mergeCell ref="G60:G61"/>
    <mergeCell ref="I60:I61"/>
    <mergeCell ref="J60:S60"/>
    <mergeCell ref="D62:D73"/>
    <mergeCell ref="D78:D79"/>
    <mergeCell ref="E78:E79"/>
    <mergeCell ref="F78:F79"/>
    <mergeCell ref="G78:G79"/>
    <mergeCell ref="H78:H79"/>
    <mergeCell ref="I78:I79"/>
    <mergeCell ref="J78:S78"/>
    <mergeCell ref="H60:H61"/>
    <mergeCell ref="A78:B79"/>
    <mergeCell ref="A85:B87"/>
    <mergeCell ref="D80:D84"/>
    <mergeCell ref="D85:D87"/>
    <mergeCell ref="A92:B93"/>
    <mergeCell ref="D92:D93"/>
    <mergeCell ref="F92:F93"/>
    <mergeCell ref="G92:G93"/>
    <mergeCell ref="H92:H93"/>
    <mergeCell ref="I92:I93"/>
    <mergeCell ref="J92:S92"/>
    <mergeCell ref="D94:D106"/>
    <mergeCell ref="D107:D115"/>
    <mergeCell ref="A94:B106"/>
    <mergeCell ref="A107:B115"/>
    <mergeCell ref="E92:E9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요약</vt:lpstr>
      <vt:lpstr>네오스톤, 네오젬 수급</vt:lpstr>
      <vt:lpstr>네오 코어 수급</vt:lpstr>
      <vt:lpstr>코인샵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Yongnam Na</dc:creator>
  <cp:lastModifiedBy>Yongnam Na</cp:lastModifiedBy>
  <dcterms:created xsi:type="dcterms:W3CDTF">2020-12-10T23:17:34Z</dcterms:created>
  <dcterms:modified xsi:type="dcterms:W3CDTF">2020-12-13T05:05:00Z</dcterms:modified>
</cp:coreProperties>
</file>