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 Hyunil\Desktop\"/>
    </mc:Choice>
  </mc:AlternateContent>
  <xr:revisionPtr revIDLastSave="0" documentId="13_ncr:1_{A5AAD2C3-E9E2-407C-B619-0343E949684D}" xr6:coauthVersionLast="45" xr6:coauthVersionMax="45" xr10:uidLastSave="{00000000-0000-0000-0000-000000000000}"/>
  <bookViews>
    <workbookView xWindow="-120" yWindow="-120" windowWidth="29040" windowHeight="16440" xr2:uid="{FFEAEE30-E551-4894-B5B4-36F10F913F20}"/>
  </bookViews>
  <sheets>
    <sheet name="NEO" sheetId="8" r:id="rId1"/>
    <sheet name="달력" sheetId="9" r:id="rId2"/>
    <sheet name="코인 사용 내역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H65" i="8" l="1"/>
  <c r="BE65" i="8"/>
  <c r="BB65" i="8"/>
  <c r="AY65" i="8"/>
  <c r="AV65" i="8"/>
  <c r="AS65" i="8"/>
  <c r="AP65" i="8"/>
  <c r="AM65" i="8"/>
  <c r="AJ65" i="8"/>
  <c r="AG65" i="8"/>
  <c r="AD65" i="8"/>
  <c r="AA65" i="8"/>
  <c r="X65" i="8"/>
  <c r="U65" i="8"/>
  <c r="U64" i="8"/>
  <c r="BG92" i="8"/>
  <c r="BD92" i="8"/>
  <c r="BA92" i="8"/>
  <c r="AX92" i="8"/>
  <c r="AU92" i="8"/>
  <c r="AR92" i="8"/>
  <c r="AO92" i="8"/>
  <c r="AL92" i="8"/>
  <c r="AI92" i="8"/>
  <c r="AF92" i="8"/>
  <c r="AC92" i="8"/>
  <c r="Z92" i="8"/>
  <c r="W92" i="8"/>
  <c r="T92" i="8"/>
  <c r="Q92" i="8"/>
  <c r="R80" i="8"/>
  <c r="U80" i="8"/>
  <c r="X80" i="8"/>
  <c r="AA80" i="8"/>
  <c r="AD80" i="8"/>
  <c r="AG80" i="8"/>
  <c r="AJ80" i="8"/>
  <c r="AM80" i="8"/>
  <c r="AP80" i="8"/>
  <c r="AS80" i="8"/>
  <c r="AV80" i="8"/>
  <c r="AY80" i="8"/>
  <c r="BB80" i="8"/>
  <c r="BE80" i="8"/>
  <c r="BH80" i="8"/>
  <c r="R81" i="8"/>
  <c r="U81" i="8"/>
  <c r="X81" i="8"/>
  <c r="AA81" i="8"/>
  <c r="AD81" i="8"/>
  <c r="AG81" i="8"/>
  <c r="AJ81" i="8"/>
  <c r="AM81" i="8"/>
  <c r="AP81" i="8"/>
  <c r="AS81" i="8"/>
  <c r="AV81" i="8"/>
  <c r="AY81" i="8"/>
  <c r="BB81" i="8"/>
  <c r="BE81" i="8"/>
  <c r="BH81" i="8"/>
  <c r="R82" i="8"/>
  <c r="U82" i="8"/>
  <c r="X82" i="8"/>
  <c r="AA82" i="8"/>
  <c r="AD82" i="8"/>
  <c r="AG82" i="8"/>
  <c r="AJ82" i="8"/>
  <c r="AM82" i="8"/>
  <c r="AP82" i="8"/>
  <c r="AS82" i="8"/>
  <c r="AV82" i="8"/>
  <c r="AY82" i="8"/>
  <c r="BB82" i="8"/>
  <c r="BE82" i="8"/>
  <c r="BH82" i="8"/>
  <c r="R83" i="8"/>
  <c r="U83" i="8"/>
  <c r="X83" i="8"/>
  <c r="AA83" i="8"/>
  <c r="AD83" i="8"/>
  <c r="AG83" i="8"/>
  <c r="AJ83" i="8"/>
  <c r="AM83" i="8"/>
  <c r="AP83" i="8"/>
  <c r="AS83" i="8"/>
  <c r="AV83" i="8"/>
  <c r="AY83" i="8"/>
  <c r="BB83" i="8"/>
  <c r="BE83" i="8"/>
  <c r="BH83" i="8"/>
  <c r="R84" i="8"/>
  <c r="U84" i="8"/>
  <c r="X84" i="8"/>
  <c r="AA84" i="8"/>
  <c r="AD84" i="8"/>
  <c r="AG84" i="8"/>
  <c r="AJ84" i="8"/>
  <c r="AM84" i="8"/>
  <c r="AP84" i="8"/>
  <c r="AS84" i="8"/>
  <c r="AV84" i="8"/>
  <c r="AY84" i="8"/>
  <c r="BB84" i="8"/>
  <c r="BE84" i="8"/>
  <c r="BH84" i="8"/>
  <c r="R85" i="8"/>
  <c r="U85" i="8"/>
  <c r="X85" i="8"/>
  <c r="AA85" i="8"/>
  <c r="AD85" i="8"/>
  <c r="AG85" i="8"/>
  <c r="AJ85" i="8"/>
  <c r="AM85" i="8"/>
  <c r="AP85" i="8"/>
  <c r="AS85" i="8"/>
  <c r="AV85" i="8"/>
  <c r="AY85" i="8"/>
  <c r="BB85" i="8"/>
  <c r="BE85" i="8"/>
  <c r="BH85" i="8"/>
  <c r="R86" i="8"/>
  <c r="U86" i="8"/>
  <c r="X86" i="8"/>
  <c r="AA86" i="8"/>
  <c r="AD86" i="8"/>
  <c r="AG86" i="8"/>
  <c r="AJ86" i="8"/>
  <c r="AM86" i="8"/>
  <c r="AP86" i="8"/>
  <c r="AS86" i="8"/>
  <c r="AV86" i="8"/>
  <c r="AY86" i="8"/>
  <c r="BB86" i="8"/>
  <c r="BE86" i="8"/>
  <c r="BH86" i="8"/>
  <c r="R87" i="8"/>
  <c r="U87" i="8"/>
  <c r="X87" i="8"/>
  <c r="AA87" i="8"/>
  <c r="AD87" i="8"/>
  <c r="AG87" i="8"/>
  <c r="AJ87" i="8"/>
  <c r="AM87" i="8"/>
  <c r="AP87" i="8"/>
  <c r="AS87" i="8"/>
  <c r="AV87" i="8"/>
  <c r="AY87" i="8"/>
  <c r="BB87" i="8"/>
  <c r="BE87" i="8"/>
  <c r="BH87" i="8"/>
  <c r="R88" i="8"/>
  <c r="U88" i="8"/>
  <c r="X88" i="8"/>
  <c r="AA88" i="8"/>
  <c r="AD88" i="8"/>
  <c r="AG88" i="8"/>
  <c r="AJ88" i="8"/>
  <c r="AM88" i="8"/>
  <c r="AP88" i="8"/>
  <c r="AS88" i="8"/>
  <c r="AV88" i="8"/>
  <c r="AY88" i="8"/>
  <c r="BB88" i="8"/>
  <c r="BE88" i="8"/>
  <c r="BH88" i="8"/>
  <c r="R89" i="8"/>
  <c r="U89" i="8"/>
  <c r="X89" i="8"/>
  <c r="AA89" i="8"/>
  <c r="AD89" i="8"/>
  <c r="AG89" i="8"/>
  <c r="AJ89" i="8"/>
  <c r="AM89" i="8"/>
  <c r="AP89" i="8"/>
  <c r="AS89" i="8"/>
  <c r="AV89" i="8"/>
  <c r="AY89" i="8"/>
  <c r="BB89" i="8"/>
  <c r="BE89" i="8"/>
  <c r="BH89" i="8"/>
  <c r="R90" i="8"/>
  <c r="U90" i="8"/>
  <c r="X90" i="8"/>
  <c r="AA90" i="8"/>
  <c r="AD90" i="8"/>
  <c r="AG90" i="8"/>
  <c r="AJ90" i="8"/>
  <c r="AM90" i="8"/>
  <c r="AP90" i="8"/>
  <c r="AS90" i="8"/>
  <c r="AV90" i="8"/>
  <c r="AY90" i="8"/>
  <c r="BB90" i="8"/>
  <c r="BE90" i="8"/>
  <c r="BH90" i="8"/>
  <c r="R91" i="8"/>
  <c r="U91" i="8"/>
  <c r="X91" i="8"/>
  <c r="AA91" i="8"/>
  <c r="AD91" i="8"/>
  <c r="AG91" i="8"/>
  <c r="AJ91" i="8"/>
  <c r="AM91" i="8"/>
  <c r="AP91" i="8"/>
  <c r="AS91" i="8"/>
  <c r="AV91" i="8"/>
  <c r="AY91" i="8"/>
  <c r="BB91" i="8"/>
  <c r="BE91" i="8"/>
  <c r="BH91" i="8"/>
  <c r="BH79" i="8"/>
  <c r="BE79" i="8"/>
  <c r="BB79" i="8"/>
  <c r="AY79" i="8"/>
  <c r="AV79" i="8"/>
  <c r="AS79" i="8"/>
  <c r="AP79" i="8"/>
  <c r="AM79" i="8"/>
  <c r="AJ79" i="8"/>
  <c r="AG79" i="8"/>
  <c r="AD79" i="8"/>
  <c r="AA79" i="8"/>
  <c r="X79" i="8"/>
  <c r="U79" i="8"/>
  <c r="U92" i="8" s="1"/>
  <c r="R79" i="8"/>
  <c r="O80" i="8"/>
  <c r="O81" i="8"/>
  <c r="O82" i="8"/>
  <c r="O83" i="8"/>
  <c r="O84" i="8"/>
  <c r="O85" i="8"/>
  <c r="O86" i="8"/>
  <c r="O87" i="8"/>
  <c r="O88" i="8"/>
  <c r="O89" i="8"/>
  <c r="O90" i="8"/>
  <c r="O91" i="8"/>
  <c r="O79" i="8"/>
  <c r="CD32" i="9" l="1"/>
  <c r="AD92" i="8"/>
  <c r="AA92" i="8"/>
  <c r="AM92" i="8"/>
  <c r="R92" i="8"/>
  <c r="BB92" i="8"/>
  <c r="AY92" i="8"/>
  <c r="AV92" i="8"/>
  <c r="AJ92" i="8"/>
  <c r="AS92" i="8"/>
  <c r="BE92" i="8"/>
  <c r="X92" i="8"/>
  <c r="BH92" i="8"/>
  <c r="AG92" i="8"/>
  <c r="AP92" i="8"/>
  <c r="H47" i="8"/>
  <c r="H48" i="8"/>
  <c r="H49" i="8"/>
  <c r="H50" i="8"/>
  <c r="H51" i="8" s="1"/>
  <c r="H46" i="8"/>
  <c r="F36" i="9"/>
  <c r="CD31" i="9"/>
  <c r="CF31" i="9"/>
  <c r="CG31" i="9"/>
  <c r="CH31" i="9"/>
  <c r="CI31" i="9"/>
  <c r="CJ31" i="9"/>
  <c r="CK31" i="9"/>
  <c r="CL31" i="9"/>
  <c r="CM31" i="9"/>
  <c r="CN31" i="9"/>
  <c r="CE31" i="9"/>
  <c r="O74" i="8"/>
  <c r="R64" i="8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R74" i="8"/>
  <c r="U74" i="8"/>
  <c r="X74" i="8"/>
  <c r="AA74" i="8"/>
  <c r="AD74" i="8"/>
  <c r="AG74" i="8"/>
  <c r="AJ74" i="8"/>
  <c r="AM74" i="8"/>
  <c r="AP74" i="8"/>
  <c r="AS74" i="8"/>
  <c r="AV74" i="8"/>
  <c r="AY74" i="8"/>
  <c r="BB74" i="8"/>
  <c r="BE74" i="8"/>
  <c r="BH74" i="8"/>
  <c r="O73" i="8"/>
  <c r="R73" i="8"/>
  <c r="U73" i="8"/>
  <c r="X73" i="8"/>
  <c r="AA73" i="8"/>
  <c r="AD73" i="8"/>
  <c r="AG73" i="8"/>
  <c r="AJ73" i="8"/>
  <c r="AM73" i="8"/>
  <c r="AP73" i="8"/>
  <c r="AS73" i="8"/>
  <c r="AV73" i="8"/>
  <c r="AY73" i="8"/>
  <c r="BB73" i="8"/>
  <c r="BE73" i="8"/>
  <c r="BH73" i="8"/>
  <c r="O72" i="8"/>
  <c r="R72" i="8"/>
  <c r="U72" i="8"/>
  <c r="X72" i="8"/>
  <c r="AA72" i="8"/>
  <c r="AD72" i="8"/>
  <c r="AG72" i="8"/>
  <c r="AJ72" i="8"/>
  <c r="AM72" i="8"/>
  <c r="AP72" i="8"/>
  <c r="AS72" i="8"/>
  <c r="AV72" i="8"/>
  <c r="AY72" i="8"/>
  <c r="BB72" i="8"/>
  <c r="BE72" i="8"/>
  <c r="BH72" i="8"/>
  <c r="O71" i="8"/>
  <c r="R71" i="8"/>
  <c r="U71" i="8"/>
  <c r="X71" i="8"/>
  <c r="AA71" i="8"/>
  <c r="AD71" i="8"/>
  <c r="AG71" i="8"/>
  <c r="AJ71" i="8"/>
  <c r="AM71" i="8"/>
  <c r="AP71" i="8"/>
  <c r="AS71" i="8"/>
  <c r="AV71" i="8"/>
  <c r="AY71" i="8"/>
  <c r="BB71" i="8"/>
  <c r="BE71" i="8"/>
  <c r="BH71" i="8"/>
  <c r="O70" i="8"/>
  <c r="R70" i="8"/>
  <c r="U70" i="8"/>
  <c r="X70" i="8"/>
  <c r="AA70" i="8"/>
  <c r="AD70" i="8"/>
  <c r="AG70" i="8"/>
  <c r="AJ70" i="8"/>
  <c r="AM70" i="8"/>
  <c r="AP70" i="8"/>
  <c r="AS70" i="8"/>
  <c r="AV70" i="8"/>
  <c r="AY70" i="8"/>
  <c r="BB70" i="8"/>
  <c r="BE70" i="8"/>
  <c r="BH70" i="8"/>
  <c r="O66" i="8"/>
  <c r="O41" i="8"/>
  <c r="R41" i="8"/>
  <c r="U41" i="8"/>
  <c r="X41" i="8"/>
  <c r="AA41" i="8"/>
  <c r="AD41" i="8"/>
  <c r="AG41" i="8"/>
  <c r="AJ41" i="8"/>
  <c r="AM41" i="8"/>
  <c r="AP41" i="8"/>
  <c r="AS41" i="8"/>
  <c r="AV41" i="8"/>
  <c r="AY41" i="8"/>
  <c r="BB41" i="8"/>
  <c r="BE41" i="8"/>
  <c r="BH41" i="8"/>
  <c r="R27" i="8"/>
  <c r="U27" i="8"/>
  <c r="X27" i="8"/>
  <c r="AA27" i="8"/>
  <c r="AD27" i="8"/>
  <c r="AG27" i="8"/>
  <c r="AJ27" i="8"/>
  <c r="AM27" i="8"/>
  <c r="AP27" i="8"/>
  <c r="AS27" i="8"/>
  <c r="AV27" i="8"/>
  <c r="AY27" i="8"/>
  <c r="BB27" i="8"/>
  <c r="BE27" i="8"/>
  <c r="BH27" i="8"/>
  <c r="R26" i="8"/>
  <c r="U26" i="8"/>
  <c r="X26" i="8"/>
  <c r="AA26" i="8"/>
  <c r="AD26" i="8"/>
  <c r="AG26" i="8"/>
  <c r="AJ26" i="8"/>
  <c r="AM26" i="8"/>
  <c r="AP26" i="8"/>
  <c r="AS26" i="8"/>
  <c r="AV26" i="8"/>
  <c r="AY26" i="8"/>
  <c r="BB26" i="8"/>
  <c r="BE26" i="8"/>
  <c r="BH26" i="8"/>
  <c r="R25" i="8"/>
  <c r="U25" i="8"/>
  <c r="X25" i="8"/>
  <c r="AA25" i="8"/>
  <c r="AD25" i="8"/>
  <c r="AG25" i="8"/>
  <c r="AJ25" i="8"/>
  <c r="AM25" i="8"/>
  <c r="AP25" i="8"/>
  <c r="AS25" i="8"/>
  <c r="AV25" i="8"/>
  <c r="AY25" i="8"/>
  <c r="BB25" i="8"/>
  <c r="BE25" i="8"/>
  <c r="BH25" i="8"/>
  <c r="R24" i="8"/>
  <c r="U24" i="8"/>
  <c r="X24" i="8"/>
  <c r="AA24" i="8"/>
  <c r="AD24" i="8"/>
  <c r="AG24" i="8"/>
  <c r="AJ24" i="8"/>
  <c r="AM24" i="8"/>
  <c r="AP24" i="8"/>
  <c r="AS24" i="8"/>
  <c r="AV24" i="8"/>
  <c r="AY24" i="8"/>
  <c r="BB24" i="8"/>
  <c r="BE24" i="8"/>
  <c r="BH24" i="8"/>
  <c r="R23" i="8"/>
  <c r="U23" i="8"/>
  <c r="X23" i="8"/>
  <c r="AA23" i="8"/>
  <c r="AD23" i="8"/>
  <c r="AG23" i="8"/>
  <c r="AJ23" i="8"/>
  <c r="AM23" i="8"/>
  <c r="AP23" i="8"/>
  <c r="AS23" i="8"/>
  <c r="AV23" i="8"/>
  <c r="AY23" i="8"/>
  <c r="BB23" i="8"/>
  <c r="BE23" i="8"/>
  <c r="BH23" i="8"/>
  <c r="R22" i="8"/>
  <c r="U22" i="8"/>
  <c r="X22" i="8"/>
  <c r="AA22" i="8"/>
  <c r="AD22" i="8"/>
  <c r="AG22" i="8"/>
  <c r="AJ22" i="8"/>
  <c r="AM22" i="8"/>
  <c r="AP22" i="8"/>
  <c r="AS22" i="8"/>
  <c r="AV22" i="8"/>
  <c r="AY22" i="8"/>
  <c r="BB22" i="8"/>
  <c r="BE22" i="8"/>
  <c r="BH22" i="8"/>
  <c r="R21" i="8"/>
  <c r="U21" i="8"/>
  <c r="X21" i="8"/>
  <c r="AA21" i="8"/>
  <c r="AD21" i="8"/>
  <c r="AG21" i="8"/>
  <c r="AJ21" i="8"/>
  <c r="AM21" i="8"/>
  <c r="AP21" i="8"/>
  <c r="AS21" i="8"/>
  <c r="AV21" i="8"/>
  <c r="AY21" i="8"/>
  <c r="BB21" i="8"/>
  <c r="BE21" i="8"/>
  <c r="BH21" i="8"/>
  <c r="R20" i="8"/>
  <c r="U20" i="8"/>
  <c r="X20" i="8"/>
  <c r="AA20" i="8"/>
  <c r="AD20" i="8"/>
  <c r="AG20" i="8"/>
  <c r="AJ20" i="8"/>
  <c r="AM20" i="8"/>
  <c r="AP20" i="8"/>
  <c r="AS20" i="8"/>
  <c r="AV20" i="8"/>
  <c r="AY20" i="8"/>
  <c r="BB20" i="8"/>
  <c r="BE20" i="8"/>
  <c r="BH20" i="8"/>
  <c r="R19" i="8"/>
  <c r="U19" i="8"/>
  <c r="X19" i="8"/>
  <c r="AA19" i="8"/>
  <c r="AD19" i="8"/>
  <c r="AG19" i="8"/>
  <c r="AJ19" i="8"/>
  <c r="AM19" i="8"/>
  <c r="AP19" i="8"/>
  <c r="AS19" i="8"/>
  <c r="AV19" i="8"/>
  <c r="AY19" i="8"/>
  <c r="BB19" i="8"/>
  <c r="BE19" i="8"/>
  <c r="BH19" i="8"/>
  <c r="R18" i="8"/>
  <c r="U18" i="8"/>
  <c r="X18" i="8"/>
  <c r="AA18" i="8"/>
  <c r="AD18" i="8"/>
  <c r="AG18" i="8"/>
  <c r="AJ18" i="8"/>
  <c r="AM18" i="8"/>
  <c r="AP18" i="8"/>
  <c r="AS18" i="8"/>
  <c r="AV18" i="8"/>
  <c r="AY18" i="8"/>
  <c r="BB18" i="8"/>
  <c r="BE18" i="8"/>
  <c r="BH18" i="8"/>
  <c r="R17" i="8"/>
  <c r="U17" i="8"/>
  <c r="X17" i="8"/>
  <c r="AA17" i="8"/>
  <c r="AD17" i="8"/>
  <c r="AG17" i="8"/>
  <c r="AJ17" i="8"/>
  <c r="AM17" i="8"/>
  <c r="AP17" i="8"/>
  <c r="AS17" i="8"/>
  <c r="AV17" i="8"/>
  <c r="AY17" i="8"/>
  <c r="BB17" i="8"/>
  <c r="BE17" i="8"/>
  <c r="BH17" i="8"/>
  <c r="R16" i="8"/>
  <c r="U16" i="8"/>
  <c r="X16" i="8"/>
  <c r="AA16" i="8"/>
  <c r="AD16" i="8"/>
  <c r="AG16" i="8"/>
  <c r="AJ16" i="8"/>
  <c r="AM16" i="8"/>
  <c r="AP16" i="8"/>
  <c r="AS16" i="8"/>
  <c r="AV16" i="8"/>
  <c r="AY16" i="8"/>
  <c r="BB16" i="8"/>
  <c r="BE16" i="8"/>
  <c r="BH16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R15" i="8"/>
  <c r="U15" i="8"/>
  <c r="X15" i="8"/>
  <c r="AA15" i="8"/>
  <c r="AD15" i="8"/>
  <c r="AG15" i="8"/>
  <c r="AJ15" i="8"/>
  <c r="AM15" i="8"/>
  <c r="AP15" i="8"/>
  <c r="AS15" i="8"/>
  <c r="AV15" i="8"/>
  <c r="AY15" i="8"/>
  <c r="BB15" i="8"/>
  <c r="BE15" i="8"/>
  <c r="BH15" i="8"/>
  <c r="R14" i="8"/>
  <c r="U14" i="8"/>
  <c r="X14" i="8"/>
  <c r="AA14" i="8"/>
  <c r="AD14" i="8"/>
  <c r="AG14" i="8"/>
  <c r="AJ14" i="8"/>
  <c r="AM14" i="8"/>
  <c r="AP14" i="8"/>
  <c r="AS14" i="8"/>
  <c r="AV14" i="8"/>
  <c r="AY14" i="8"/>
  <c r="BB14" i="8"/>
  <c r="BE14" i="8"/>
  <c r="BH14" i="8"/>
  <c r="O13" i="8"/>
  <c r="R13" i="8"/>
  <c r="U13" i="8"/>
  <c r="X13" i="8"/>
  <c r="AA13" i="8"/>
  <c r="AD13" i="8"/>
  <c r="AG13" i="8"/>
  <c r="AJ13" i="8"/>
  <c r="AM13" i="8"/>
  <c r="AP13" i="8"/>
  <c r="AS13" i="8"/>
  <c r="AV13" i="8"/>
  <c r="AY13" i="8"/>
  <c r="BB13" i="8"/>
  <c r="BE13" i="8"/>
  <c r="BH13" i="8"/>
  <c r="R65" i="8"/>
  <c r="O64" i="8"/>
  <c r="G36" i="9" l="1"/>
  <c r="O51" i="8"/>
  <c r="R51" i="8"/>
  <c r="U51" i="8"/>
  <c r="X51" i="8"/>
  <c r="AA51" i="8"/>
  <c r="AD51" i="8"/>
  <c r="AG51" i="8"/>
  <c r="AJ51" i="8"/>
  <c r="AM51" i="8"/>
  <c r="AP51" i="8"/>
  <c r="AS51" i="8"/>
  <c r="AV51" i="8"/>
  <c r="AY51" i="8"/>
  <c r="BB51" i="8"/>
  <c r="BE51" i="8"/>
  <c r="BH51" i="8"/>
  <c r="BH62" i="8" l="1"/>
  <c r="BE62" i="8"/>
  <c r="BB62" i="8"/>
  <c r="AY62" i="8"/>
  <c r="AV62" i="8"/>
  <c r="AS62" i="8"/>
  <c r="AP62" i="8"/>
  <c r="AM62" i="8"/>
  <c r="AJ62" i="8"/>
  <c r="AG62" i="8"/>
  <c r="AD62" i="8"/>
  <c r="AA62" i="8"/>
  <c r="X62" i="8"/>
  <c r="U62" i="8"/>
  <c r="R62" i="8"/>
  <c r="O62" i="8"/>
  <c r="BH61" i="8"/>
  <c r="BE61" i="8"/>
  <c r="BB61" i="8"/>
  <c r="AY61" i="8"/>
  <c r="AV61" i="8"/>
  <c r="AS61" i="8"/>
  <c r="AP61" i="8"/>
  <c r="AM61" i="8"/>
  <c r="AJ61" i="8"/>
  <c r="AG61" i="8"/>
  <c r="AD61" i="8"/>
  <c r="AA61" i="8"/>
  <c r="X61" i="8"/>
  <c r="U61" i="8"/>
  <c r="R61" i="8"/>
  <c r="O61" i="8"/>
  <c r="BH60" i="8"/>
  <c r="BE60" i="8"/>
  <c r="BB60" i="8"/>
  <c r="AY60" i="8"/>
  <c r="AV60" i="8"/>
  <c r="AS60" i="8"/>
  <c r="AP60" i="8"/>
  <c r="AM60" i="8"/>
  <c r="AJ60" i="8"/>
  <c r="AG60" i="8"/>
  <c r="AD60" i="8"/>
  <c r="AA60" i="8"/>
  <c r="X60" i="8"/>
  <c r="U60" i="8"/>
  <c r="R60" i="8"/>
  <c r="O60" i="8"/>
  <c r="BH59" i="8"/>
  <c r="BE59" i="8"/>
  <c r="BB59" i="8"/>
  <c r="AY59" i="8"/>
  <c r="AV59" i="8"/>
  <c r="AS59" i="8"/>
  <c r="AP59" i="8"/>
  <c r="AM59" i="8"/>
  <c r="AJ59" i="8"/>
  <c r="AG59" i="8"/>
  <c r="AD59" i="8"/>
  <c r="AA59" i="8"/>
  <c r="X59" i="8"/>
  <c r="U59" i="8"/>
  <c r="R59" i="8"/>
  <c r="O59" i="8"/>
  <c r="BH58" i="8"/>
  <c r="BE58" i="8"/>
  <c r="BB58" i="8"/>
  <c r="AY58" i="8"/>
  <c r="AV58" i="8"/>
  <c r="AS58" i="8"/>
  <c r="AP58" i="8"/>
  <c r="AM58" i="8"/>
  <c r="AJ58" i="8"/>
  <c r="AG58" i="8"/>
  <c r="AD58" i="8"/>
  <c r="AA58" i="8"/>
  <c r="X58" i="8"/>
  <c r="U58" i="8"/>
  <c r="R58" i="8"/>
  <c r="O58" i="8"/>
  <c r="BH57" i="8"/>
  <c r="BE57" i="8"/>
  <c r="BB57" i="8"/>
  <c r="AY57" i="8"/>
  <c r="AV57" i="8"/>
  <c r="AS57" i="8"/>
  <c r="AP57" i="8"/>
  <c r="AM57" i="8"/>
  <c r="AJ57" i="8"/>
  <c r="AG57" i="8"/>
  <c r="AD57" i="8"/>
  <c r="AA57" i="8"/>
  <c r="X57" i="8"/>
  <c r="U57" i="8"/>
  <c r="R57" i="8"/>
  <c r="O57" i="8"/>
  <c r="BH56" i="8"/>
  <c r="BE56" i="8"/>
  <c r="BB56" i="8"/>
  <c r="AY56" i="8"/>
  <c r="AV56" i="8"/>
  <c r="AS56" i="8"/>
  <c r="AP56" i="8"/>
  <c r="AM56" i="8"/>
  <c r="AJ56" i="8"/>
  <c r="AG56" i="8"/>
  <c r="AD56" i="8"/>
  <c r="AA56" i="8"/>
  <c r="X56" i="8"/>
  <c r="U56" i="8"/>
  <c r="R56" i="8"/>
  <c r="O56" i="8"/>
  <c r="BH55" i="8"/>
  <c r="BE55" i="8"/>
  <c r="BB55" i="8"/>
  <c r="AY55" i="8"/>
  <c r="AV55" i="8"/>
  <c r="AS55" i="8"/>
  <c r="AP55" i="8"/>
  <c r="AM55" i="8"/>
  <c r="AJ55" i="8"/>
  <c r="AG55" i="8"/>
  <c r="AD55" i="8"/>
  <c r="AA55" i="8"/>
  <c r="X55" i="8"/>
  <c r="U55" i="8"/>
  <c r="R55" i="8"/>
  <c r="O55" i="8"/>
  <c r="BH54" i="8"/>
  <c r="BE54" i="8"/>
  <c r="BB54" i="8"/>
  <c r="AY54" i="8"/>
  <c r="AV54" i="8"/>
  <c r="AS54" i="8"/>
  <c r="AP54" i="8"/>
  <c r="AM54" i="8"/>
  <c r="AJ54" i="8"/>
  <c r="AG54" i="8"/>
  <c r="AD54" i="8"/>
  <c r="AA54" i="8"/>
  <c r="X54" i="8"/>
  <c r="U54" i="8"/>
  <c r="R54" i="8"/>
  <c r="O54" i="8"/>
  <c r="BH53" i="8"/>
  <c r="BE53" i="8"/>
  <c r="BB53" i="8"/>
  <c r="AY53" i="8"/>
  <c r="AV53" i="8"/>
  <c r="AS53" i="8"/>
  <c r="AP53" i="8"/>
  <c r="AM53" i="8"/>
  <c r="AJ53" i="8"/>
  <c r="AG53" i="8"/>
  <c r="AD53" i="8"/>
  <c r="AA53" i="8"/>
  <c r="X53" i="8"/>
  <c r="U53" i="8"/>
  <c r="R53" i="8"/>
  <c r="O53" i="8"/>
  <c r="BH52" i="8"/>
  <c r="BE52" i="8"/>
  <c r="BB52" i="8"/>
  <c r="AY52" i="8"/>
  <c r="AV52" i="8"/>
  <c r="AS52" i="8"/>
  <c r="AP52" i="8"/>
  <c r="AM52" i="8"/>
  <c r="AJ52" i="8"/>
  <c r="AG52" i="8"/>
  <c r="AD52" i="8"/>
  <c r="AA52" i="8"/>
  <c r="X52" i="8"/>
  <c r="U52" i="8"/>
  <c r="R52" i="8"/>
  <c r="O52" i="8"/>
  <c r="BH50" i="8"/>
  <c r="BE50" i="8"/>
  <c r="BB50" i="8"/>
  <c r="AY50" i="8"/>
  <c r="AV50" i="8"/>
  <c r="AS50" i="8"/>
  <c r="AP50" i="8"/>
  <c r="AM50" i="8"/>
  <c r="AJ50" i="8"/>
  <c r="AG50" i="8"/>
  <c r="AD50" i="8"/>
  <c r="AA50" i="8"/>
  <c r="X50" i="8"/>
  <c r="U50" i="8"/>
  <c r="R50" i="8"/>
  <c r="O50" i="8"/>
  <c r="BH49" i="8"/>
  <c r="BE49" i="8"/>
  <c r="BB49" i="8"/>
  <c r="AY49" i="8"/>
  <c r="AV49" i="8"/>
  <c r="AS49" i="8"/>
  <c r="AP49" i="8"/>
  <c r="AM49" i="8"/>
  <c r="AJ49" i="8"/>
  <c r="AG49" i="8"/>
  <c r="AD49" i="8"/>
  <c r="AA49" i="8"/>
  <c r="X49" i="8"/>
  <c r="U49" i="8"/>
  <c r="R49" i="8"/>
  <c r="O49" i="8"/>
  <c r="BH48" i="8"/>
  <c r="BE48" i="8"/>
  <c r="BB48" i="8"/>
  <c r="AY48" i="8"/>
  <c r="AV48" i="8"/>
  <c r="AS48" i="8"/>
  <c r="AP48" i="8"/>
  <c r="AM48" i="8"/>
  <c r="AJ48" i="8"/>
  <c r="AG48" i="8"/>
  <c r="AD48" i="8"/>
  <c r="AA48" i="8"/>
  <c r="X48" i="8"/>
  <c r="U48" i="8"/>
  <c r="R48" i="8"/>
  <c r="O48" i="8"/>
  <c r="BH47" i="8"/>
  <c r="BE47" i="8"/>
  <c r="BB47" i="8"/>
  <c r="AY47" i="8"/>
  <c r="AV47" i="8"/>
  <c r="AS47" i="8"/>
  <c r="AP47" i="8"/>
  <c r="AM47" i="8"/>
  <c r="AJ47" i="8"/>
  <c r="AG47" i="8"/>
  <c r="AD47" i="8"/>
  <c r="AA47" i="8"/>
  <c r="X47" i="8"/>
  <c r="U47" i="8"/>
  <c r="R47" i="8"/>
  <c r="O47" i="8"/>
  <c r="BH46" i="8"/>
  <c r="BE46" i="8"/>
  <c r="BB46" i="8"/>
  <c r="AY46" i="8"/>
  <c r="AV46" i="8"/>
  <c r="AS46" i="8"/>
  <c r="AP46" i="8"/>
  <c r="AM46" i="8"/>
  <c r="AJ46" i="8"/>
  <c r="AG46" i="8"/>
  <c r="AD46" i="8"/>
  <c r="AA46" i="8"/>
  <c r="X46" i="8"/>
  <c r="U46" i="8"/>
  <c r="R46" i="8"/>
  <c r="O46" i="8"/>
  <c r="BH45" i="8"/>
  <c r="BE45" i="8"/>
  <c r="BB45" i="8"/>
  <c r="AY45" i="8"/>
  <c r="AV45" i="8"/>
  <c r="AS45" i="8"/>
  <c r="AP45" i="8"/>
  <c r="AM45" i="8"/>
  <c r="AJ45" i="8"/>
  <c r="AG45" i="8"/>
  <c r="AD45" i="8"/>
  <c r="AA45" i="8"/>
  <c r="X45" i="8"/>
  <c r="U45" i="8"/>
  <c r="R45" i="8"/>
  <c r="O45" i="8"/>
  <c r="BH44" i="8"/>
  <c r="BE44" i="8"/>
  <c r="BB44" i="8"/>
  <c r="AY44" i="8"/>
  <c r="AV44" i="8"/>
  <c r="AS44" i="8"/>
  <c r="AP44" i="8"/>
  <c r="AM44" i="8"/>
  <c r="AJ44" i="8"/>
  <c r="AG44" i="8"/>
  <c r="AD44" i="8"/>
  <c r="AA44" i="8"/>
  <c r="X44" i="8"/>
  <c r="U44" i="8"/>
  <c r="R44" i="8"/>
  <c r="O44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7" i="8"/>
  <c r="AY63" i="8" l="1"/>
  <c r="AG63" i="8"/>
  <c r="AD63" i="8"/>
  <c r="AM63" i="8"/>
  <c r="R63" i="8"/>
  <c r="BB63" i="8"/>
  <c r="AP63" i="8"/>
  <c r="AS63" i="8"/>
  <c r="AA63" i="8"/>
  <c r="AJ63" i="8"/>
  <c r="BE63" i="8"/>
  <c r="U63" i="8"/>
  <c r="X63" i="8"/>
  <c r="BH63" i="8"/>
  <c r="AV63" i="8"/>
  <c r="C33" i="10"/>
  <c r="D33" i="10" s="1"/>
  <c r="C32" i="10"/>
  <c r="D32" i="10" s="1"/>
  <c r="C31" i="10"/>
  <c r="D31" i="10" s="1"/>
  <c r="C30" i="10"/>
  <c r="D30" i="10" s="1"/>
  <c r="C29" i="10"/>
  <c r="D29" i="10" s="1"/>
  <c r="C28" i="10"/>
  <c r="D28" i="10" s="1"/>
  <c r="C27" i="10"/>
  <c r="D27" i="10" s="1"/>
  <c r="C26" i="10"/>
  <c r="D26" i="10" s="1"/>
  <c r="C25" i="10"/>
  <c r="D25" i="10" s="1"/>
  <c r="C24" i="10"/>
  <c r="D24" i="10" s="1"/>
  <c r="C23" i="10"/>
  <c r="D23" i="10" s="1"/>
  <c r="C22" i="10"/>
  <c r="D22" i="10" s="1"/>
  <c r="C21" i="10"/>
  <c r="D21" i="10" s="1"/>
  <c r="C20" i="10"/>
  <c r="D20" i="10" s="1"/>
  <c r="C19" i="10"/>
  <c r="D19" i="10" s="1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D36" i="9"/>
  <c r="F35" i="9"/>
  <c r="D35" i="9"/>
  <c r="F34" i="9"/>
  <c r="D34" i="9"/>
  <c r="F33" i="9"/>
  <c r="D33" i="9"/>
  <c r="F32" i="9"/>
  <c r="D32" i="9"/>
  <c r="F31" i="9"/>
  <c r="D31" i="9"/>
  <c r="F30" i="9"/>
  <c r="D30" i="9"/>
  <c r="F29" i="9"/>
  <c r="D29" i="9"/>
  <c r="F28" i="9"/>
  <c r="D28" i="9"/>
  <c r="F27" i="9"/>
  <c r="D27" i="9"/>
  <c r="F26" i="9"/>
  <c r="D26" i="9"/>
  <c r="F25" i="9"/>
  <c r="D25" i="9"/>
  <c r="F24" i="9"/>
  <c r="D24" i="9"/>
  <c r="F23" i="9"/>
  <c r="D23" i="9"/>
  <c r="F22" i="9"/>
  <c r="D22" i="9"/>
  <c r="F21" i="9"/>
  <c r="D21" i="9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7" i="8"/>
  <c r="O6" i="8"/>
  <c r="R6" i="8"/>
  <c r="O7" i="8"/>
  <c r="R7" i="8"/>
  <c r="O8" i="8"/>
  <c r="R8" i="8"/>
  <c r="O9" i="8"/>
  <c r="R9" i="8"/>
  <c r="O10" i="8"/>
  <c r="R10" i="8"/>
  <c r="O11" i="8"/>
  <c r="R11" i="8"/>
  <c r="O12" i="8"/>
  <c r="R12" i="8"/>
  <c r="O28" i="8"/>
  <c r="R28" i="8"/>
  <c r="O29" i="8"/>
  <c r="R29" i="8"/>
  <c r="O30" i="8"/>
  <c r="R30" i="8"/>
  <c r="O31" i="8"/>
  <c r="R31" i="8"/>
  <c r="O32" i="8"/>
  <c r="R32" i="8"/>
  <c r="O33" i="8"/>
  <c r="R33" i="8"/>
  <c r="O34" i="8"/>
  <c r="R34" i="8"/>
  <c r="O35" i="8"/>
  <c r="R35" i="8"/>
  <c r="O36" i="8"/>
  <c r="R36" i="8"/>
  <c r="O37" i="8"/>
  <c r="R37" i="8"/>
  <c r="B28" i="8"/>
  <c r="O38" i="8"/>
  <c r="R38" i="8"/>
  <c r="B29" i="8"/>
  <c r="O39" i="8"/>
  <c r="R39" i="8"/>
  <c r="B30" i="8"/>
  <c r="O40" i="8"/>
  <c r="R40" i="8"/>
  <c r="B31" i="8"/>
  <c r="O42" i="8"/>
  <c r="R42" i="8"/>
  <c r="AD30" i="8"/>
  <c r="AD31" i="8"/>
  <c r="U39" i="8"/>
  <c r="X39" i="8"/>
  <c r="AA39" i="8"/>
  <c r="AD39" i="8"/>
  <c r="AG39" i="8"/>
  <c r="AJ39" i="8"/>
  <c r="AM39" i="8"/>
  <c r="AP39" i="8"/>
  <c r="AS39" i="8"/>
  <c r="AV39" i="8"/>
  <c r="AY39" i="8"/>
  <c r="BB39" i="8"/>
  <c r="BE39" i="8"/>
  <c r="BH39" i="8"/>
  <c r="U38" i="8"/>
  <c r="X38" i="8"/>
  <c r="AA38" i="8"/>
  <c r="AD38" i="8"/>
  <c r="AG38" i="8"/>
  <c r="AJ38" i="8"/>
  <c r="AM38" i="8"/>
  <c r="AP38" i="8"/>
  <c r="AS38" i="8"/>
  <c r="AV38" i="8"/>
  <c r="AY38" i="8"/>
  <c r="BB38" i="8"/>
  <c r="BE38" i="8"/>
  <c r="BH38" i="8"/>
  <c r="U37" i="8"/>
  <c r="X37" i="8"/>
  <c r="AA37" i="8"/>
  <c r="AD37" i="8"/>
  <c r="AG37" i="8"/>
  <c r="AJ37" i="8"/>
  <c r="AM37" i="8"/>
  <c r="AP37" i="8"/>
  <c r="AS37" i="8"/>
  <c r="AV37" i="8"/>
  <c r="AY37" i="8"/>
  <c r="BB37" i="8"/>
  <c r="BE37" i="8"/>
  <c r="BH37" i="8"/>
  <c r="U36" i="8"/>
  <c r="X36" i="8"/>
  <c r="AA36" i="8"/>
  <c r="AD36" i="8"/>
  <c r="AG36" i="8"/>
  <c r="AJ36" i="8"/>
  <c r="AM36" i="8"/>
  <c r="AP36" i="8"/>
  <c r="AS36" i="8"/>
  <c r="AV36" i="8"/>
  <c r="AY36" i="8"/>
  <c r="BB36" i="8"/>
  <c r="BE36" i="8"/>
  <c r="BH36" i="8"/>
  <c r="U35" i="8"/>
  <c r="X35" i="8"/>
  <c r="AA35" i="8"/>
  <c r="AD35" i="8"/>
  <c r="AG35" i="8"/>
  <c r="AJ35" i="8"/>
  <c r="AM35" i="8"/>
  <c r="AP35" i="8"/>
  <c r="AS35" i="8"/>
  <c r="AV35" i="8"/>
  <c r="AY35" i="8"/>
  <c r="BB35" i="8"/>
  <c r="BE35" i="8"/>
  <c r="BH35" i="8"/>
  <c r="U34" i="8"/>
  <c r="X34" i="8"/>
  <c r="AA34" i="8"/>
  <c r="AD34" i="8"/>
  <c r="AG34" i="8"/>
  <c r="AJ34" i="8"/>
  <c r="AM34" i="8"/>
  <c r="AP34" i="8"/>
  <c r="AS34" i="8"/>
  <c r="AV34" i="8"/>
  <c r="AY34" i="8"/>
  <c r="BB34" i="8"/>
  <c r="BE34" i="8"/>
  <c r="BH34" i="8"/>
  <c r="U33" i="8"/>
  <c r="X33" i="8"/>
  <c r="AA33" i="8"/>
  <c r="AD33" i="8"/>
  <c r="AG33" i="8"/>
  <c r="AJ33" i="8"/>
  <c r="AM33" i="8"/>
  <c r="AP33" i="8"/>
  <c r="AS33" i="8"/>
  <c r="AV33" i="8"/>
  <c r="AY33" i="8"/>
  <c r="BB33" i="8"/>
  <c r="BE33" i="8"/>
  <c r="BH33" i="8"/>
  <c r="U31" i="8"/>
  <c r="X31" i="8"/>
  <c r="AA31" i="8"/>
  <c r="AG31" i="8"/>
  <c r="AJ31" i="8"/>
  <c r="AM31" i="8"/>
  <c r="AP31" i="8"/>
  <c r="AS31" i="8"/>
  <c r="AV31" i="8"/>
  <c r="AY31" i="8"/>
  <c r="BB31" i="8"/>
  <c r="BE31" i="8"/>
  <c r="BH31" i="8"/>
  <c r="U30" i="8"/>
  <c r="X30" i="8"/>
  <c r="AA30" i="8"/>
  <c r="AG30" i="8"/>
  <c r="AJ30" i="8"/>
  <c r="AM30" i="8"/>
  <c r="AP30" i="8"/>
  <c r="AS30" i="8"/>
  <c r="AV30" i="8"/>
  <c r="AY30" i="8"/>
  <c r="BB30" i="8"/>
  <c r="BE30" i="8"/>
  <c r="BH30" i="8"/>
  <c r="D30" i="8" l="1"/>
  <c r="D31" i="8"/>
  <c r="C29" i="8"/>
  <c r="D29" i="8"/>
  <c r="C28" i="8"/>
  <c r="D28" i="8"/>
  <c r="G26" i="9"/>
  <c r="G22" i="9"/>
  <c r="G30" i="9"/>
  <c r="G27" i="9"/>
  <c r="G33" i="9"/>
  <c r="G34" i="9"/>
  <c r="G23" i="9"/>
  <c r="G29" i="9"/>
  <c r="G35" i="9"/>
  <c r="G32" i="9"/>
  <c r="G28" i="9"/>
  <c r="G24" i="9"/>
  <c r="G25" i="9"/>
  <c r="G31" i="9"/>
  <c r="G21" i="9"/>
  <c r="C31" i="8"/>
  <c r="C30" i="8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6" i="9"/>
  <c r="D7" i="9" l="1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6" i="9"/>
  <c r="C16" i="9"/>
  <c r="C17" i="9"/>
  <c r="C18" i="9"/>
  <c r="C19" i="9"/>
  <c r="C20" i="9"/>
  <c r="C7" i="9"/>
  <c r="C8" i="9"/>
  <c r="C9" i="9"/>
  <c r="C10" i="9"/>
  <c r="C11" i="9"/>
  <c r="C12" i="9"/>
  <c r="C13" i="9"/>
  <c r="C14" i="9"/>
  <c r="C15" i="9"/>
  <c r="C6" i="9"/>
  <c r="C25" i="9" l="1"/>
  <c r="B23" i="10" s="1"/>
  <c r="F10" i="9"/>
  <c r="C34" i="9"/>
  <c r="B32" i="10" s="1"/>
  <c r="F19" i="9"/>
  <c r="C28" i="9"/>
  <c r="B26" i="10" s="1"/>
  <c r="F13" i="9"/>
  <c r="C26" i="9"/>
  <c r="B24" i="10" s="1"/>
  <c r="F11" i="9"/>
  <c r="C23" i="9"/>
  <c r="B21" i="10" s="1"/>
  <c r="F8" i="9"/>
  <c r="C35" i="9"/>
  <c r="B33" i="10" s="1"/>
  <c r="F20" i="9"/>
  <c r="C21" i="9"/>
  <c r="C36" i="9" s="1"/>
  <c r="F6" i="9"/>
  <c r="C33" i="9"/>
  <c r="B31" i="10" s="1"/>
  <c r="F18" i="9"/>
  <c r="C24" i="9"/>
  <c r="B22" i="10" s="1"/>
  <c r="F9" i="9"/>
  <c r="C32" i="9"/>
  <c r="B30" i="10" s="1"/>
  <c r="F17" i="9"/>
  <c r="C27" i="9"/>
  <c r="B25" i="10" s="1"/>
  <c r="F12" i="9"/>
  <c r="C22" i="9"/>
  <c r="B20" i="10" s="1"/>
  <c r="F7" i="9"/>
  <c r="C30" i="9"/>
  <c r="B28" i="10" s="1"/>
  <c r="F15" i="9"/>
  <c r="C29" i="9"/>
  <c r="B27" i="10" s="1"/>
  <c r="F14" i="9"/>
  <c r="C31" i="9"/>
  <c r="B29" i="10" s="1"/>
  <c r="F16" i="9"/>
  <c r="B7" i="10"/>
  <c r="B17" i="10"/>
  <c r="B8" i="10"/>
  <c r="B16" i="10"/>
  <c r="B10" i="10"/>
  <c r="B5" i="10"/>
  <c r="B18" i="10"/>
  <c r="B13" i="10"/>
  <c r="B15" i="10"/>
  <c r="B9" i="10"/>
  <c r="B12" i="10"/>
  <c r="B14" i="10"/>
  <c r="B6" i="10"/>
  <c r="B4" i="10"/>
  <c r="B11" i="10"/>
  <c r="B19" i="10" l="1"/>
  <c r="B32" i="8"/>
  <c r="D32" i="8" s="1"/>
  <c r="B33" i="8"/>
  <c r="D33" i="8" s="1"/>
  <c r="B34" i="8"/>
  <c r="D34" i="8" s="1"/>
  <c r="B35" i="8"/>
  <c r="D35" i="8" s="1"/>
  <c r="B36" i="8"/>
  <c r="D36" i="8" s="1"/>
  <c r="B37" i="8"/>
  <c r="D37" i="8" s="1"/>
  <c r="B38" i="8"/>
  <c r="D38" i="8" s="1"/>
  <c r="B39" i="8"/>
  <c r="D39" i="8" s="1"/>
  <c r="B40" i="8"/>
  <c r="D40" i="8" s="1"/>
  <c r="B41" i="8"/>
  <c r="D41" i="8" s="1"/>
  <c r="B42" i="8"/>
  <c r="D42" i="8" s="1"/>
  <c r="BH77" i="8"/>
  <c r="BE77" i="8"/>
  <c r="BB77" i="8"/>
  <c r="AY77" i="8"/>
  <c r="AV77" i="8"/>
  <c r="AS77" i="8"/>
  <c r="AP77" i="8"/>
  <c r="AM77" i="8"/>
  <c r="AJ77" i="8"/>
  <c r="AG77" i="8"/>
  <c r="AD77" i="8"/>
  <c r="AA77" i="8"/>
  <c r="X77" i="8"/>
  <c r="U77" i="8"/>
  <c r="R77" i="8"/>
  <c r="O77" i="8"/>
  <c r="BH76" i="8"/>
  <c r="BE76" i="8"/>
  <c r="BB76" i="8"/>
  <c r="AY76" i="8"/>
  <c r="AV76" i="8"/>
  <c r="AS76" i="8"/>
  <c r="AP76" i="8"/>
  <c r="AM76" i="8"/>
  <c r="AJ76" i="8"/>
  <c r="AG76" i="8"/>
  <c r="AD76" i="8"/>
  <c r="AA76" i="8"/>
  <c r="X76" i="8"/>
  <c r="U76" i="8"/>
  <c r="R76" i="8"/>
  <c r="O76" i="8"/>
  <c r="BH75" i="8"/>
  <c r="BE75" i="8"/>
  <c r="BB75" i="8"/>
  <c r="AY75" i="8"/>
  <c r="AV75" i="8"/>
  <c r="AS75" i="8"/>
  <c r="AP75" i="8"/>
  <c r="AM75" i="8"/>
  <c r="AJ75" i="8"/>
  <c r="AG75" i="8"/>
  <c r="AD75" i="8"/>
  <c r="AA75" i="8"/>
  <c r="X75" i="8"/>
  <c r="U75" i="8"/>
  <c r="R75" i="8"/>
  <c r="O75" i="8"/>
  <c r="BH69" i="8"/>
  <c r="BE69" i="8"/>
  <c r="BB69" i="8"/>
  <c r="AY69" i="8"/>
  <c r="AV69" i="8"/>
  <c r="AS69" i="8"/>
  <c r="AP69" i="8"/>
  <c r="AM69" i="8"/>
  <c r="AJ69" i="8"/>
  <c r="AG69" i="8"/>
  <c r="AD69" i="8"/>
  <c r="AA69" i="8"/>
  <c r="X69" i="8"/>
  <c r="U69" i="8"/>
  <c r="R69" i="8"/>
  <c r="O69" i="8"/>
  <c r="BH68" i="8"/>
  <c r="BE68" i="8"/>
  <c r="BB68" i="8"/>
  <c r="AY68" i="8"/>
  <c r="AV68" i="8"/>
  <c r="AS68" i="8"/>
  <c r="AP68" i="8"/>
  <c r="AM68" i="8"/>
  <c r="AJ68" i="8"/>
  <c r="AG68" i="8"/>
  <c r="AD68" i="8"/>
  <c r="AA68" i="8"/>
  <c r="X68" i="8"/>
  <c r="U68" i="8"/>
  <c r="R68" i="8"/>
  <c r="O68" i="8"/>
  <c r="BH67" i="8"/>
  <c r="BE67" i="8"/>
  <c r="BB67" i="8"/>
  <c r="AY67" i="8"/>
  <c r="AV67" i="8"/>
  <c r="AS67" i="8"/>
  <c r="AP67" i="8"/>
  <c r="AM67" i="8"/>
  <c r="AJ67" i="8"/>
  <c r="AG67" i="8"/>
  <c r="AD67" i="8"/>
  <c r="AA67" i="8"/>
  <c r="X67" i="8"/>
  <c r="U67" i="8"/>
  <c r="R67" i="8"/>
  <c r="O67" i="8"/>
  <c r="BH66" i="8"/>
  <c r="BE66" i="8"/>
  <c r="BB66" i="8"/>
  <c r="AY66" i="8"/>
  <c r="AV66" i="8"/>
  <c r="AS66" i="8"/>
  <c r="AP66" i="8"/>
  <c r="AM66" i="8"/>
  <c r="AJ66" i="8"/>
  <c r="AG66" i="8"/>
  <c r="AD66" i="8"/>
  <c r="AA66" i="8"/>
  <c r="X66" i="8"/>
  <c r="U66" i="8"/>
  <c r="R66" i="8"/>
  <c r="BH42" i="8"/>
  <c r="BE42" i="8"/>
  <c r="BB42" i="8"/>
  <c r="AY42" i="8"/>
  <c r="AV42" i="8"/>
  <c r="AS42" i="8"/>
  <c r="AP42" i="8"/>
  <c r="AM42" i="8"/>
  <c r="AJ42" i="8"/>
  <c r="AG42" i="8"/>
  <c r="AD42" i="8"/>
  <c r="AA42" i="8"/>
  <c r="X42" i="8"/>
  <c r="U42" i="8"/>
  <c r="BH40" i="8"/>
  <c r="BE40" i="8"/>
  <c r="BB40" i="8"/>
  <c r="AY40" i="8"/>
  <c r="AV40" i="8"/>
  <c r="AS40" i="8"/>
  <c r="AP40" i="8"/>
  <c r="AM40" i="8"/>
  <c r="AJ40" i="8"/>
  <c r="AG40" i="8"/>
  <c r="AD40" i="8"/>
  <c r="AA40" i="8"/>
  <c r="X40" i="8"/>
  <c r="U40" i="8"/>
  <c r="BH32" i="8"/>
  <c r="BE32" i="8"/>
  <c r="BB32" i="8"/>
  <c r="AY32" i="8"/>
  <c r="AV32" i="8"/>
  <c r="AS32" i="8"/>
  <c r="AP32" i="8"/>
  <c r="AM32" i="8"/>
  <c r="AJ32" i="8"/>
  <c r="AG32" i="8"/>
  <c r="AD32" i="8"/>
  <c r="AA32" i="8"/>
  <c r="X32" i="8"/>
  <c r="U32" i="8"/>
  <c r="BH29" i="8"/>
  <c r="BE29" i="8"/>
  <c r="BB29" i="8"/>
  <c r="AY29" i="8"/>
  <c r="AV29" i="8"/>
  <c r="AS29" i="8"/>
  <c r="AP29" i="8"/>
  <c r="AM29" i="8"/>
  <c r="AJ29" i="8"/>
  <c r="AG29" i="8"/>
  <c r="AD29" i="8"/>
  <c r="AA29" i="8"/>
  <c r="X29" i="8"/>
  <c r="U29" i="8"/>
  <c r="BH28" i="8"/>
  <c r="BE28" i="8"/>
  <c r="BB28" i="8"/>
  <c r="AY28" i="8"/>
  <c r="AV28" i="8"/>
  <c r="AS28" i="8"/>
  <c r="AP28" i="8"/>
  <c r="AM28" i="8"/>
  <c r="AJ28" i="8"/>
  <c r="AG28" i="8"/>
  <c r="AD28" i="8"/>
  <c r="AA28" i="8"/>
  <c r="X28" i="8"/>
  <c r="U28" i="8"/>
  <c r="BH12" i="8"/>
  <c r="BE12" i="8"/>
  <c r="BB12" i="8"/>
  <c r="AY12" i="8"/>
  <c r="AV12" i="8"/>
  <c r="AS12" i="8"/>
  <c r="AP12" i="8"/>
  <c r="AM12" i="8"/>
  <c r="AJ12" i="8"/>
  <c r="AG12" i="8"/>
  <c r="AD12" i="8"/>
  <c r="AA12" i="8"/>
  <c r="X12" i="8"/>
  <c r="U12" i="8"/>
  <c r="BH11" i="8"/>
  <c r="BE11" i="8"/>
  <c r="BB11" i="8"/>
  <c r="AY11" i="8"/>
  <c r="AV11" i="8"/>
  <c r="AS11" i="8"/>
  <c r="AP11" i="8"/>
  <c r="AM11" i="8"/>
  <c r="AJ11" i="8"/>
  <c r="AG11" i="8"/>
  <c r="AD11" i="8"/>
  <c r="AA11" i="8"/>
  <c r="X11" i="8"/>
  <c r="U11" i="8"/>
  <c r="BH10" i="8"/>
  <c r="BE10" i="8"/>
  <c r="BB10" i="8"/>
  <c r="AY10" i="8"/>
  <c r="AV10" i="8"/>
  <c r="AS10" i="8"/>
  <c r="AP10" i="8"/>
  <c r="AM10" i="8"/>
  <c r="AJ10" i="8"/>
  <c r="AG10" i="8"/>
  <c r="AD10" i="8"/>
  <c r="AA10" i="8"/>
  <c r="X10" i="8"/>
  <c r="U10" i="8"/>
  <c r="BH9" i="8"/>
  <c r="BE9" i="8"/>
  <c r="BB9" i="8"/>
  <c r="AY9" i="8"/>
  <c r="AV9" i="8"/>
  <c r="AS9" i="8"/>
  <c r="AP9" i="8"/>
  <c r="AM9" i="8"/>
  <c r="AJ9" i="8"/>
  <c r="AG9" i="8"/>
  <c r="AD9" i="8"/>
  <c r="AA9" i="8"/>
  <c r="X9" i="8"/>
  <c r="U9" i="8"/>
  <c r="BH8" i="8"/>
  <c r="BE8" i="8"/>
  <c r="BB8" i="8"/>
  <c r="AY8" i="8"/>
  <c r="AV8" i="8"/>
  <c r="AS8" i="8"/>
  <c r="AP8" i="8"/>
  <c r="AM8" i="8"/>
  <c r="AJ8" i="8"/>
  <c r="AG8" i="8"/>
  <c r="AD8" i="8"/>
  <c r="AA8" i="8"/>
  <c r="X8" i="8"/>
  <c r="U8" i="8"/>
  <c r="BH7" i="8"/>
  <c r="BE7" i="8"/>
  <c r="BB7" i="8"/>
  <c r="AY7" i="8"/>
  <c r="AV7" i="8"/>
  <c r="AS7" i="8"/>
  <c r="AP7" i="8"/>
  <c r="AM7" i="8"/>
  <c r="AJ7" i="8"/>
  <c r="AG7" i="8"/>
  <c r="AD7" i="8"/>
  <c r="AA7" i="8"/>
  <c r="X7" i="8"/>
  <c r="U7" i="8"/>
  <c r="BH6" i="8"/>
  <c r="BE6" i="8"/>
  <c r="BB6" i="8"/>
  <c r="AY6" i="8"/>
  <c r="AV6" i="8"/>
  <c r="AS6" i="8"/>
  <c r="AP6" i="8"/>
  <c r="AM6" i="8"/>
  <c r="AJ6" i="8"/>
  <c r="AG6" i="8"/>
  <c r="AD6" i="8"/>
  <c r="AA6" i="8"/>
  <c r="X6" i="8"/>
  <c r="U6" i="8"/>
  <c r="BF4" i="8"/>
  <c r="BC4" i="8"/>
  <c r="AZ4" i="8"/>
  <c r="AW4" i="8"/>
  <c r="AT4" i="8"/>
  <c r="AQ4" i="8"/>
  <c r="AN4" i="8"/>
  <c r="AK4" i="8"/>
  <c r="AH4" i="8"/>
  <c r="AE4" i="8"/>
  <c r="AB4" i="8"/>
  <c r="Y4" i="8"/>
  <c r="V4" i="8"/>
  <c r="S4" i="8"/>
  <c r="P4" i="8"/>
  <c r="C42" i="8" l="1"/>
  <c r="C41" i="8"/>
  <c r="C40" i="8"/>
  <c r="C39" i="8"/>
  <c r="C38" i="8"/>
  <c r="C37" i="8"/>
  <c r="C36" i="8"/>
  <c r="C35" i="8"/>
  <c r="C34" i="8"/>
  <c r="C33" i="8"/>
  <c r="C32" i="8"/>
  <c r="AJ78" i="8"/>
  <c r="F34" i="8" s="1"/>
  <c r="R43" i="8"/>
  <c r="E28" i="8" s="1"/>
  <c r="AA43" i="8"/>
  <c r="AP43" i="8"/>
  <c r="E36" i="8" s="1"/>
  <c r="X78" i="8"/>
  <c r="F30" i="8" s="1"/>
  <c r="H30" i="8" s="1"/>
  <c r="U43" i="8"/>
  <c r="AJ43" i="8"/>
  <c r="E34" i="8" s="1"/>
  <c r="BE43" i="8"/>
  <c r="E41" i="8" s="1"/>
  <c r="AM43" i="8"/>
  <c r="E35" i="8" s="1"/>
  <c r="AV43" i="8"/>
  <c r="E38" i="8" s="1"/>
  <c r="X43" i="8"/>
  <c r="AG43" i="8"/>
  <c r="E33" i="8" s="1"/>
  <c r="AY43" i="8"/>
  <c r="E39" i="8" s="1"/>
  <c r="AA78" i="8"/>
  <c r="F31" i="8" s="1"/>
  <c r="H31" i="8" s="1"/>
  <c r="AM78" i="8"/>
  <c r="F35" i="8" s="1"/>
  <c r="AY78" i="8"/>
  <c r="F39" i="8" s="1"/>
  <c r="AD43" i="8"/>
  <c r="E32" i="8" s="1"/>
  <c r="AS43" i="8"/>
  <c r="E37" i="8" s="1"/>
  <c r="BH43" i="8"/>
  <c r="E42" i="8" s="1"/>
  <c r="BB43" i="8"/>
  <c r="E40" i="8" s="1"/>
  <c r="AP78" i="8"/>
  <c r="F36" i="8" s="1"/>
  <c r="AV78" i="8"/>
  <c r="F38" i="8" s="1"/>
  <c r="BB78" i="8"/>
  <c r="F40" i="8" s="1"/>
  <c r="BH78" i="8"/>
  <c r="F42" i="8" s="1"/>
  <c r="R78" i="8"/>
  <c r="F28" i="8" s="1"/>
  <c r="H28" i="8" s="1"/>
  <c r="AD78" i="8"/>
  <c r="F32" i="8" s="1"/>
  <c r="U78" i="8"/>
  <c r="F29" i="8" s="1"/>
  <c r="H29" i="8" s="1"/>
  <c r="AG78" i="8"/>
  <c r="F33" i="8" s="1"/>
  <c r="AS78" i="8"/>
  <c r="F37" i="8" s="1"/>
  <c r="H37" i="8" s="1"/>
  <c r="BE78" i="8"/>
  <c r="F41" i="8" s="1"/>
  <c r="E29" i="8" l="1"/>
  <c r="G29" i="8" s="1"/>
  <c r="E30" i="8"/>
  <c r="G30" i="8" s="1"/>
  <c r="E31" i="8"/>
  <c r="G31" i="8" s="1"/>
  <c r="G28" i="8"/>
  <c r="H39" i="8"/>
  <c r="H33" i="8"/>
  <c r="H38" i="8"/>
  <c r="H32" i="8"/>
  <c r="H34" i="8"/>
  <c r="H40" i="8"/>
  <c r="H35" i="8"/>
  <c r="H41" i="8"/>
  <c r="H36" i="8"/>
  <c r="H42" i="8"/>
  <c r="G39" i="8"/>
  <c r="G38" i="8"/>
  <c r="G36" i="8"/>
  <c r="G14" i="9"/>
  <c r="G6" i="9"/>
  <c r="G16" i="9"/>
  <c r="G17" i="9"/>
  <c r="G9" i="9"/>
  <c r="G7" i="9"/>
  <c r="G8" i="9"/>
  <c r="G33" i="8"/>
  <c r="G40" i="8"/>
  <c r="G41" i="8"/>
  <c r="G34" i="8"/>
  <c r="G37" i="8"/>
  <c r="G42" i="8"/>
  <c r="G32" i="8"/>
  <c r="G35" i="8"/>
  <c r="G15" i="9" l="1"/>
  <c r="G19" i="9"/>
  <c r="G18" i="9"/>
  <c r="G13" i="9"/>
  <c r="G11" i="9"/>
  <c r="G10" i="9"/>
  <c r="G12" i="9"/>
  <c r="G20" i="9"/>
</calcChain>
</file>

<file path=xl/sharedStrings.xml><?xml version="1.0" encoding="utf-8"?>
<sst xmlns="http://schemas.openxmlformats.org/spreadsheetml/2006/main" count="422" uniqueCount="210">
  <si>
    <t>총 가격</t>
    <phoneticPr fontId="2" type="noConversion"/>
  </si>
  <si>
    <t>정상 구매 가격</t>
  </si>
  <si>
    <t>개당 가격</t>
  </si>
  <si>
    <t>수량</t>
  </si>
  <si>
    <t>일반총가</t>
  </si>
  <si>
    <t>TOTAL</t>
  </si>
  <si>
    <t>참여 일</t>
  </si>
  <si>
    <t>주말 2배</t>
  </si>
  <si>
    <t>이벤트 참여 일</t>
  </si>
  <si>
    <t>코인샵</t>
  </si>
  <si>
    <t>판매 물품</t>
  </si>
  <si>
    <t>-</t>
  </si>
  <si>
    <t>캐릭터 명</t>
  </si>
  <si>
    <t>필요 코인 계산</t>
  </si>
  <si>
    <t>구매에 필요한 코인</t>
  </si>
  <si>
    <t>획득가능 코인 (음영부분 제외하고 입력)</t>
    <phoneticPr fontId="2" type="noConversion"/>
  </si>
  <si>
    <t>-</t>
    <phoneticPr fontId="2" type="noConversion"/>
  </si>
  <si>
    <t>캐릭명</t>
    <phoneticPr fontId="2" type="noConversion"/>
  </si>
  <si>
    <t>남는코인</t>
    <phoneticPr fontId="2" type="noConversion"/>
  </si>
  <si>
    <t>획득코인</t>
    <phoneticPr fontId="2" type="noConversion"/>
  </si>
  <si>
    <t>목</t>
  </si>
  <si>
    <t>목</t>
    <phoneticPr fontId="2" type="noConversion"/>
  </si>
  <si>
    <t>금</t>
  </si>
  <si>
    <t>금</t>
    <phoneticPr fontId="2" type="noConversion"/>
  </si>
  <si>
    <t>토</t>
  </si>
  <si>
    <t>토</t>
    <phoneticPr fontId="2" type="noConversion"/>
  </si>
  <si>
    <t>일</t>
  </si>
  <si>
    <t>일</t>
    <phoneticPr fontId="2" type="noConversion"/>
  </si>
  <si>
    <t>월</t>
  </si>
  <si>
    <t>화</t>
  </si>
  <si>
    <t>수</t>
  </si>
  <si>
    <t>월</t>
    <phoneticPr fontId="2" type="noConversion"/>
  </si>
  <si>
    <t>화</t>
    <phoneticPr fontId="2" type="noConversion"/>
  </si>
  <si>
    <t>수</t>
    <phoneticPr fontId="2" type="noConversion"/>
  </si>
  <si>
    <t>모은 코인</t>
    <phoneticPr fontId="2" type="noConversion"/>
  </si>
  <si>
    <t>선데이</t>
    <phoneticPr fontId="2" type="noConversion"/>
  </si>
  <si>
    <t>캐릭터 명</t>
    <phoneticPr fontId="2" type="noConversion"/>
  </si>
  <si>
    <t>잔여코인</t>
    <phoneticPr fontId="2" type="noConversion"/>
  </si>
  <si>
    <t>코인샵</t>
    <phoneticPr fontId="2" type="noConversion"/>
  </si>
  <si>
    <t>총 사용 코인</t>
    <phoneticPr fontId="2" type="noConversion"/>
  </si>
  <si>
    <t>실구매</t>
    <phoneticPr fontId="2" type="noConversion"/>
  </si>
  <si>
    <t>금빛 각인의 인장</t>
    <phoneticPr fontId="2" type="noConversion"/>
  </si>
  <si>
    <t>스페셜 에디셔녈 각인의 인장</t>
    <phoneticPr fontId="2" type="noConversion"/>
  </si>
  <si>
    <t>수상한 에디셔녈 큐브</t>
    <phoneticPr fontId="2" type="noConversion"/>
  </si>
  <si>
    <t>캐릭터 슬롯 증가 쿠폰</t>
    <phoneticPr fontId="2" type="noConversion"/>
  </si>
  <si>
    <t>선택 슬롯 8칸 확장권</t>
    <phoneticPr fontId="2" type="noConversion"/>
  </si>
  <si>
    <t>랜덤 데미지 스킨 상자</t>
    <phoneticPr fontId="2" type="noConversion"/>
  </si>
  <si>
    <t>종류</t>
    <phoneticPr fontId="2" type="noConversion"/>
  </si>
  <si>
    <t>TOTAL</t>
    <phoneticPr fontId="2" type="noConversion"/>
  </si>
  <si>
    <t>코인 종류</t>
    <phoneticPr fontId="2" type="noConversion"/>
  </si>
  <si>
    <t>네오 크리스탈</t>
    <phoneticPr fontId="2" type="noConversion"/>
  </si>
  <si>
    <t>네오 스톤</t>
    <phoneticPr fontId="2" type="noConversion"/>
  </si>
  <si>
    <t>네오 젬</t>
    <phoneticPr fontId="2" type="noConversion"/>
  </si>
  <si>
    <t>1단계</t>
    <phoneticPr fontId="2" type="noConversion"/>
  </si>
  <si>
    <t>에픽 잠재능력 부여 주문서 100%</t>
    <phoneticPr fontId="2" type="noConversion"/>
  </si>
  <si>
    <t>황금 망치 100%</t>
    <phoneticPr fontId="2" type="noConversion"/>
  </si>
  <si>
    <t>이노센트 주문서 60%</t>
    <phoneticPr fontId="2" type="noConversion"/>
  </si>
  <si>
    <t>펫장비 공격력 스크롤 100%</t>
    <phoneticPr fontId="2" type="noConversion"/>
  </si>
  <si>
    <t>펫장비 마력 스크롤 100%</t>
    <phoneticPr fontId="2" type="noConversion"/>
  </si>
  <si>
    <t>카르마 영원한 환생의 불꽃</t>
    <phoneticPr fontId="2" type="noConversion"/>
  </si>
  <si>
    <t>카르마 강력한 환생의 불꽃</t>
    <phoneticPr fontId="2" type="noConversion"/>
  </si>
  <si>
    <t>순백의 주문서 100%</t>
    <phoneticPr fontId="2" type="noConversion"/>
  </si>
  <si>
    <t>카르마 명장의 큐브</t>
    <phoneticPr fontId="2" type="noConversion"/>
  </si>
  <si>
    <t>카르마 장인의 큐브</t>
    <phoneticPr fontId="2" type="noConversion"/>
  </si>
  <si>
    <t>카르마 유니크 잠재능력 부여 주문서 100%</t>
    <phoneticPr fontId="2" type="noConversion"/>
  </si>
  <si>
    <t>카르마 스타포스 17성 강화 주문서</t>
    <phoneticPr fontId="2" type="noConversion"/>
  </si>
  <si>
    <t>네오 젬 교환</t>
    <phoneticPr fontId="2" type="noConversion"/>
  </si>
  <si>
    <t>경험치 2배 쿠폰 (15분)</t>
    <phoneticPr fontId="2" type="noConversion"/>
  </si>
  <si>
    <t>일일 2</t>
    <phoneticPr fontId="2" type="noConversion"/>
  </si>
  <si>
    <t>파워 엘릭서 100개 교환권</t>
    <phoneticPr fontId="2" type="noConversion"/>
  </si>
  <si>
    <t>텔레포트 월드맵(1일) 교환권</t>
    <phoneticPr fontId="2" type="noConversion"/>
  </si>
  <si>
    <t>펜던트 슬롯 이용권(7일)</t>
    <phoneticPr fontId="2" type="noConversion"/>
  </si>
  <si>
    <t xml:space="preserve">성향 성장의 비약 </t>
    <phoneticPr fontId="2" type="noConversion"/>
  </si>
  <si>
    <t>AP 초기화 주문서</t>
    <phoneticPr fontId="2" type="noConversion"/>
  </si>
  <si>
    <t xml:space="preserve"> 마스터리 북 20</t>
    <phoneticPr fontId="2" type="noConversion"/>
  </si>
  <si>
    <t>마스터리 북 30</t>
    <phoneticPr fontId="2" type="noConversion"/>
  </si>
  <si>
    <t>몬스터 라이프 젬 7개 교환티켓</t>
    <phoneticPr fontId="2" type="noConversion"/>
  </si>
  <si>
    <t xml:space="preserve">무한의 피로회복제 </t>
    <phoneticPr fontId="2" type="noConversion"/>
  </si>
  <si>
    <t>의문의 모몽</t>
    <phoneticPr fontId="2" type="noConversion"/>
  </si>
  <si>
    <t xml:space="preserve"> 아케인심볼 : 소멸의 여로</t>
    <phoneticPr fontId="2" type="noConversion"/>
  </si>
  <si>
    <t xml:space="preserve"> 아케인심볼 : 츄츄 아일랜드</t>
    <phoneticPr fontId="2" type="noConversion"/>
  </si>
  <si>
    <t>아케인심볼 : 레헬른</t>
    <phoneticPr fontId="2" type="noConversion"/>
  </si>
  <si>
    <t>아케인심볼 : 아르카나</t>
    <phoneticPr fontId="2" type="noConversion"/>
  </si>
  <si>
    <t xml:space="preserve">아케인심볼 : 모라스 </t>
    <phoneticPr fontId="2" type="noConversion"/>
  </si>
  <si>
    <t xml:space="preserve">아케인심볼 : 에스페라 </t>
    <phoneticPr fontId="2" type="noConversion"/>
  </si>
  <si>
    <t xml:space="preserve">코어 젬스톤 </t>
    <phoneticPr fontId="2" type="noConversion"/>
  </si>
  <si>
    <t xml:space="preserve">스페셜 명예의 훈장 </t>
    <phoneticPr fontId="2" type="noConversion"/>
  </si>
  <si>
    <t>익스트림 성장의 비약</t>
    <phoneticPr fontId="2" type="noConversion"/>
  </si>
  <si>
    <t>의문의 아케인심볼 상자</t>
    <phoneticPr fontId="2" type="noConversion"/>
  </si>
  <si>
    <t>의문의 스페셜 명예의 훈장 상자</t>
    <phoneticPr fontId="2" type="noConversion"/>
  </si>
  <si>
    <t>의문의 코어 젬스톤 상자</t>
    <phoneticPr fontId="2" type="noConversion"/>
  </si>
  <si>
    <t>아케인심볼 : 소멸의 여로 10개 패키지</t>
    <phoneticPr fontId="2" type="noConversion"/>
  </si>
  <si>
    <t xml:space="preserve"> 아케인심볼 : 츄츄 아일랜드 10개 패키지 </t>
    <phoneticPr fontId="2" type="noConversion"/>
  </si>
  <si>
    <t xml:space="preserve">아케인심볼 : 레헬른 10개 패키지 </t>
    <phoneticPr fontId="2" type="noConversion"/>
  </si>
  <si>
    <t xml:space="preserve">아케인심볼 : 아르카나 10개 패키지 </t>
    <phoneticPr fontId="2" type="noConversion"/>
  </si>
  <si>
    <t xml:space="preserve">아케인심볼 : 모라스 10개 패키지 </t>
    <phoneticPr fontId="2" type="noConversion"/>
  </si>
  <si>
    <t xml:space="preserve">아케인심볼 : 에스페라 10개 패키지 </t>
    <phoneticPr fontId="2" type="noConversion"/>
  </si>
  <si>
    <t xml:space="preserve">스페셜 명예의 훈장 10개 패키지 </t>
    <phoneticPr fontId="2" type="noConversion"/>
  </si>
  <si>
    <t xml:space="preserve">코어 젬스톤 10개 패키지 </t>
    <phoneticPr fontId="2" type="noConversion"/>
  </si>
  <si>
    <t>경험의 코어 젬스톤</t>
    <phoneticPr fontId="2" type="noConversion"/>
  </si>
  <si>
    <t xml:space="preserve">카오스 서큘레이터 </t>
    <phoneticPr fontId="2" type="noConversion"/>
  </si>
  <si>
    <t>레전드리 서큘레이터</t>
    <phoneticPr fontId="2" type="noConversion"/>
  </si>
  <si>
    <t>일일 1</t>
    <phoneticPr fontId="2" type="noConversion"/>
  </si>
  <si>
    <t>매주 1</t>
    <phoneticPr fontId="2" type="noConversion"/>
  </si>
  <si>
    <t>자유전직 코인 (월드 내 교환 가능)</t>
    <phoneticPr fontId="2" type="noConversion"/>
  </si>
  <si>
    <t>매주 3</t>
    <phoneticPr fontId="2" type="noConversion"/>
  </si>
  <si>
    <t>오로라 데미지 스킨 (유닛)</t>
    <phoneticPr fontId="2" type="noConversion"/>
  </si>
  <si>
    <t xml:space="preserve">네오 캐슬 의상 세트 상자 </t>
    <phoneticPr fontId="2" type="noConversion"/>
  </si>
  <si>
    <t>네오 젬샵</t>
    <phoneticPr fontId="2" type="noConversion"/>
  </si>
  <si>
    <t>강화 네온 스톤샵
(월드 내 교환 가능)</t>
    <phoneticPr fontId="2" type="noConversion"/>
  </si>
  <si>
    <t>성장 네오 스톤샵
(교환 불가)</t>
    <phoneticPr fontId="2" type="noConversion"/>
  </si>
  <si>
    <t>르네로이드 교환권</t>
    <phoneticPr fontId="2" type="noConversion"/>
  </si>
  <si>
    <t>리오로이드 교환권</t>
    <phoneticPr fontId="2" type="noConversion"/>
  </si>
  <si>
    <t>네오 캐슬 의자</t>
    <phoneticPr fontId="2" type="noConversion"/>
  </si>
  <si>
    <t>바다조각 의자</t>
    <phoneticPr fontId="2" type="noConversion"/>
  </si>
  <si>
    <t>오로라 보석 라이딩 (영구) 교환권</t>
    <phoneticPr fontId="2" type="noConversion"/>
  </si>
  <si>
    <t>통통 눈사람 라이딩 (영구) 교환권</t>
    <phoneticPr fontId="2" type="noConversion"/>
  </si>
  <si>
    <t xml:space="preserve"> 선택형 직업 데미지 스킨 상자 </t>
    <phoneticPr fontId="2" type="noConversion"/>
  </si>
  <si>
    <t>데미지 스킨 저장 슬롯 1칸 확장권</t>
    <phoneticPr fontId="2" type="noConversion"/>
  </si>
  <si>
    <t xml:space="preserve">의자 40칸 가방 </t>
    <phoneticPr fontId="2" type="noConversion"/>
  </si>
  <si>
    <t>네오 젬샵
(교환 불가)</t>
    <phoneticPr fontId="2" type="noConversion"/>
  </si>
  <si>
    <t>1주차</t>
    <phoneticPr fontId="2" type="noConversion"/>
  </si>
  <si>
    <t>2주차</t>
    <phoneticPr fontId="2" type="noConversion"/>
  </si>
  <si>
    <t>3주차</t>
    <phoneticPr fontId="2" type="noConversion"/>
  </si>
  <si>
    <t>4주차</t>
    <phoneticPr fontId="2" type="noConversion"/>
  </si>
  <si>
    <t>5주차</t>
    <phoneticPr fontId="2" type="noConversion"/>
  </si>
  <si>
    <t>6주차</t>
    <phoneticPr fontId="2" type="noConversion"/>
  </si>
  <si>
    <t>7주차</t>
    <phoneticPr fontId="2" type="noConversion"/>
  </si>
  <si>
    <t>8주차</t>
    <phoneticPr fontId="2" type="noConversion"/>
  </si>
  <si>
    <t>9주차</t>
    <phoneticPr fontId="2" type="noConversion"/>
  </si>
  <si>
    <t>10주차</t>
    <phoneticPr fontId="2" type="noConversion"/>
  </si>
  <si>
    <t>12/17~12/23</t>
    <phoneticPr fontId="2" type="noConversion"/>
  </si>
  <si>
    <t>12/24~12/30</t>
    <phoneticPr fontId="2" type="noConversion"/>
  </si>
  <si>
    <t>12/31~1/6</t>
    <phoneticPr fontId="2" type="noConversion"/>
  </si>
  <si>
    <t>1/7~1/13</t>
    <phoneticPr fontId="2" type="noConversion"/>
  </si>
  <si>
    <t>1/14~1/20</t>
    <phoneticPr fontId="2" type="noConversion"/>
  </si>
  <si>
    <t>1/21~1/27</t>
    <phoneticPr fontId="2" type="noConversion"/>
  </si>
  <si>
    <t>1/28~2/3</t>
    <phoneticPr fontId="2" type="noConversion"/>
  </si>
  <si>
    <t>2/4~2/10</t>
    <phoneticPr fontId="2" type="noConversion"/>
  </si>
  <si>
    <t>2/11~2/17</t>
    <phoneticPr fontId="2" type="noConversion"/>
  </si>
  <si>
    <t>2/18~2/24</t>
    <phoneticPr fontId="2" type="noConversion"/>
  </si>
  <si>
    <t>카오스 핑크빈</t>
    <phoneticPr fontId="2" type="noConversion"/>
  </si>
  <si>
    <t>하드 힐라</t>
    <phoneticPr fontId="2" type="noConversion"/>
  </si>
  <si>
    <t>이지 시그너스</t>
    <phoneticPr fontId="2" type="noConversion"/>
  </si>
  <si>
    <t>노말 시그너스</t>
    <phoneticPr fontId="2" type="noConversion"/>
  </si>
  <si>
    <t>카오스 자쿰</t>
    <phoneticPr fontId="2" type="noConversion"/>
  </si>
  <si>
    <t>카오스 삐에르</t>
    <phoneticPr fontId="2" type="noConversion"/>
  </si>
  <si>
    <t>카오스 반반</t>
    <phoneticPr fontId="2" type="noConversion"/>
  </si>
  <si>
    <t>카오스 블러디퀸</t>
    <phoneticPr fontId="2" type="noConversion"/>
  </si>
  <si>
    <t>하드 매그너스</t>
    <phoneticPr fontId="2" type="noConversion"/>
  </si>
  <si>
    <t>카오스 벨룸</t>
    <phoneticPr fontId="2" type="noConversion"/>
  </si>
  <si>
    <t>카오스 파풀라투스</t>
    <phoneticPr fontId="2" type="noConversion"/>
  </si>
  <si>
    <t>노말 스우</t>
    <phoneticPr fontId="2" type="noConversion"/>
  </si>
  <si>
    <t>노말 데미안</t>
    <phoneticPr fontId="2" type="noConversion"/>
  </si>
  <si>
    <t>이지 루시드</t>
    <phoneticPr fontId="2" type="noConversion"/>
  </si>
  <si>
    <t>노말 루시드</t>
    <phoneticPr fontId="2" type="noConversion"/>
  </si>
  <si>
    <t>노말 윌</t>
    <phoneticPr fontId="2" type="noConversion"/>
  </si>
  <si>
    <t>노말 듄켈</t>
    <phoneticPr fontId="2" type="noConversion"/>
  </si>
  <si>
    <t>하드 스우</t>
    <phoneticPr fontId="2" type="noConversion"/>
  </si>
  <si>
    <t>하드 데미안</t>
    <phoneticPr fontId="2" type="noConversion"/>
  </si>
  <si>
    <t>하드 루시드</t>
    <phoneticPr fontId="2" type="noConversion"/>
  </si>
  <si>
    <t>하드 윌</t>
    <phoneticPr fontId="2" type="noConversion"/>
  </si>
  <si>
    <t>카오스 더스크</t>
    <phoneticPr fontId="2" type="noConversion"/>
  </si>
  <si>
    <t>하드 듄켈</t>
    <phoneticPr fontId="2" type="noConversion"/>
  </si>
  <si>
    <t>하드 진 힐라</t>
    <phoneticPr fontId="2" type="noConversion"/>
  </si>
  <si>
    <t>네오 코어</t>
    <phoneticPr fontId="2" type="noConversion"/>
  </si>
  <si>
    <t>보스 종류</t>
    <phoneticPr fontId="2" type="noConversion"/>
  </si>
  <si>
    <t>총 네오 코어</t>
    <phoneticPr fontId="2" type="noConversion"/>
  </si>
  <si>
    <t>노말 더스크</t>
    <phoneticPr fontId="2" type="noConversion"/>
  </si>
  <si>
    <t>잔여 네오 코어</t>
    <phoneticPr fontId="2" type="noConversion"/>
  </si>
  <si>
    <t>네오 성장의 비약1</t>
    <phoneticPr fontId="2" type="noConversion"/>
  </si>
  <si>
    <t>네오 성장의 비약2</t>
    <phoneticPr fontId="2" type="noConversion"/>
  </si>
  <si>
    <t>네오 성장의 비약3</t>
    <phoneticPr fontId="2" type="noConversion"/>
  </si>
  <si>
    <t>태풍 성장의 비약</t>
    <phoneticPr fontId="2" type="noConversion"/>
  </si>
  <si>
    <t>극한 성장의 비약</t>
    <phoneticPr fontId="2" type="noConversion"/>
  </si>
  <si>
    <t>네오 크리스탈
챌린지</t>
    <phoneticPr fontId="2" type="noConversion"/>
  </si>
  <si>
    <t>주간퀘스트</t>
    <phoneticPr fontId="2" type="noConversion"/>
  </si>
  <si>
    <t>레범몬 10000마리</t>
    <phoneticPr fontId="2" type="noConversion"/>
  </si>
  <si>
    <t>엘몹/엘챔 20마리</t>
    <phoneticPr fontId="2" type="noConversion"/>
  </si>
  <si>
    <t>룬 7회</t>
    <phoneticPr fontId="2" type="noConversion"/>
  </si>
  <si>
    <t>폴로&amp;프리토 5회</t>
    <phoneticPr fontId="2" type="noConversion"/>
  </si>
  <si>
    <t>수령 캐릭터</t>
    <phoneticPr fontId="2" type="noConversion"/>
  </si>
  <si>
    <t>네오 코어/주간퀘로 이동</t>
    <phoneticPr fontId="2" type="noConversion"/>
  </si>
  <si>
    <t>윈브</t>
    <phoneticPr fontId="2" type="noConversion"/>
  </si>
  <si>
    <t>비숍</t>
    <phoneticPr fontId="2" type="noConversion"/>
  </si>
  <si>
    <t>아델</t>
    <phoneticPr fontId="2" type="noConversion"/>
  </si>
  <si>
    <t>제로</t>
    <phoneticPr fontId="2" type="noConversion"/>
  </si>
  <si>
    <t>패파</t>
    <phoneticPr fontId="2" type="noConversion"/>
  </si>
  <si>
    <t>카인</t>
    <phoneticPr fontId="2" type="noConversion"/>
  </si>
  <si>
    <t>코인샵 시트로 이동</t>
    <phoneticPr fontId="2" type="noConversion"/>
  </si>
  <si>
    <t>달력으로 이동</t>
    <phoneticPr fontId="2" type="noConversion"/>
  </si>
  <si>
    <t>네오 코어샵</t>
    <phoneticPr fontId="2" type="noConversion"/>
  </si>
  <si>
    <t>네오 크리스탈샵</t>
    <phoneticPr fontId="2" type="noConversion"/>
  </si>
  <si>
    <t>2단계
(2000 코어 이상)</t>
    <phoneticPr fontId="2" type="noConversion"/>
  </si>
  <si>
    <t>에디셔널 큐브 교환권</t>
    <phoneticPr fontId="2" type="noConversion"/>
  </si>
  <si>
    <t>카르마 놀라운 긍정의 혼돈 주문서 60%</t>
    <phoneticPr fontId="2" type="noConversion"/>
  </si>
  <si>
    <t>카르마 검은 환생의 불꽃</t>
    <phoneticPr fontId="2" type="noConversion"/>
  </si>
  <si>
    <t>에디셔널 큐브 5개 패키지</t>
    <phoneticPr fontId="2" type="noConversion"/>
  </si>
  <si>
    <t>카르마 강력한 환생의 불꽃 5개 패키지</t>
    <phoneticPr fontId="2" type="noConversion"/>
  </si>
  <si>
    <t>카르마 영원한 환생의 불꽃 5개 패키지</t>
    <phoneticPr fontId="2" type="noConversion"/>
  </si>
  <si>
    <t xml:space="preserve">카르마 검은 환생의 불꽃 5개 패키지 </t>
    <phoneticPr fontId="2" type="noConversion"/>
  </si>
  <si>
    <t>카르마 프리미엄 펫장비 공격력 스크롤 100%</t>
    <phoneticPr fontId="2" type="noConversion"/>
  </si>
  <si>
    <t>카르마 프리미엄 펫장비 마력 스크롤 100%</t>
    <phoneticPr fontId="2" type="noConversion"/>
  </si>
  <si>
    <t>카르마 프리미엄 악세서리 공격력 스크롤 100%</t>
    <phoneticPr fontId="2" type="noConversion"/>
  </si>
  <si>
    <t>카르마 프리미엄 악세서리 마력 스크롤 100%</t>
    <phoneticPr fontId="2" type="noConversion"/>
  </si>
  <si>
    <t>스페셜 에디셔녈 잠재능력 부여 주문서 100%</t>
    <phoneticPr fontId="2" type="noConversion"/>
  </si>
  <si>
    <t>이벤트링 3종 선택권 (교환 불가)</t>
    <phoneticPr fontId="2" type="noConversion"/>
  </si>
  <si>
    <t>이벤트 링 전용 명장의 큐브 (교환 불가)</t>
    <phoneticPr fontId="2" type="noConversion"/>
  </si>
  <si>
    <t>2단계
(5000 스톤 이상)</t>
    <phoneticPr fontId="2" type="noConversion"/>
  </si>
  <si>
    <t>3단계
(15000 스톤 이상)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</si>
</sst>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월&quot;&quot;드&quot;\ &quot;당&quot;\ ##"/>
    <numFmt numFmtId="177" formatCode="mm&quot;월&quot;\ dd&quot;일&quot;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Dotum"/>
      <family val="18"/>
      <charset val="129"/>
    </font>
    <font>
      <b/>
      <sz val="10"/>
      <name val="Dotum"/>
      <family val="18"/>
      <charset val="129"/>
    </font>
    <font>
      <sz val="10"/>
      <color theme="1"/>
      <name val="Dotum"/>
      <family val="18"/>
      <charset val="129"/>
    </font>
    <font>
      <sz val="10"/>
      <name val="Dotum"/>
      <family val="18"/>
      <charset val="129"/>
    </font>
    <font>
      <sz val="10"/>
      <color theme="1"/>
      <name val="Dotum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Dotum"/>
      <family val="3"/>
      <charset val="129"/>
    </font>
    <font>
      <sz val="11"/>
      <color rgb="FF0070C0"/>
      <name val="Dotum"/>
      <family val="3"/>
      <charset val="129"/>
    </font>
    <font>
      <sz val="11"/>
      <color rgb="FFFF0000"/>
      <name val="Dotum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0"/>
      <color theme="10"/>
      <name val="Dotum"/>
      <family val="3"/>
      <charset val="129"/>
    </font>
    <font>
      <b/>
      <sz val="10"/>
      <color theme="8" tint="0.59999389629810485"/>
      <name val="Dotum"/>
      <family val="18"/>
      <charset val="129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</fills>
  <borders count="9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/>
      <right/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/>
      <right style="medium">
        <color rgb="FF505050"/>
      </right>
      <top/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/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indexed="64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505050"/>
      </bottom>
      <diagonal/>
    </border>
    <border>
      <left/>
      <right/>
      <top style="medium">
        <color indexed="64"/>
      </top>
      <bottom style="thin">
        <color rgb="FF505050"/>
      </bottom>
      <diagonal/>
    </border>
    <border>
      <left/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rgb="FF505050"/>
      </top>
      <bottom style="thin">
        <color rgb="FF505050"/>
      </bottom>
      <diagonal/>
    </border>
    <border>
      <left/>
      <right style="medium">
        <color indexed="64"/>
      </right>
      <top style="medium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indexed="64"/>
      </bottom>
      <diagonal/>
    </border>
    <border>
      <left style="medium">
        <color rgb="FF505050"/>
      </left>
      <right/>
      <top/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medium">
        <color indexed="64"/>
      </right>
      <top style="thin">
        <color rgb="FF505050"/>
      </top>
      <bottom style="medium">
        <color indexed="64"/>
      </bottom>
      <diagonal/>
    </border>
    <border>
      <left/>
      <right style="medium">
        <color indexed="64"/>
      </right>
      <top style="thin">
        <color rgb="FF505050"/>
      </top>
      <bottom style="medium">
        <color rgb="FF505050"/>
      </bottom>
      <diagonal/>
    </border>
    <border>
      <left style="medium">
        <color rgb="FF505050"/>
      </left>
      <right/>
      <top/>
      <bottom style="thin">
        <color rgb="FF505050"/>
      </bottom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 style="medium">
        <color rgb="FF505050"/>
      </left>
      <right/>
      <top style="thin">
        <color rgb="FF505050"/>
      </top>
      <bottom/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 style="medium">
        <color rgb="FF505050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50505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/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38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41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 vertical="center"/>
    </xf>
    <xf numFmtId="0" fontId="3" fillId="9" borderId="1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41" fontId="7" fillId="11" borderId="16" xfId="0" applyNumberFormat="1" applyFont="1" applyFill="1" applyBorder="1" applyAlignment="1">
      <alignment horizontal="center" vertical="center"/>
    </xf>
    <xf numFmtId="0" fontId="7" fillId="11" borderId="21" xfId="0" applyFont="1" applyFill="1" applyBorder="1" applyAlignment="1">
      <alignment horizontal="center" vertical="center"/>
    </xf>
    <xf numFmtId="0" fontId="7" fillId="11" borderId="25" xfId="0" applyFont="1" applyFill="1" applyBorder="1" applyAlignment="1">
      <alignment horizontal="center" vertical="center"/>
    </xf>
    <xf numFmtId="41" fontId="7" fillId="11" borderId="26" xfId="0" applyNumberFormat="1" applyFont="1" applyFill="1" applyBorder="1" applyAlignment="1">
      <alignment horizontal="center" vertical="center"/>
    </xf>
    <xf numFmtId="41" fontId="7" fillId="10" borderId="16" xfId="0" applyNumberFormat="1" applyFont="1" applyFill="1" applyBorder="1" applyAlignment="1">
      <alignment horizontal="center" vertical="center"/>
    </xf>
    <xf numFmtId="41" fontId="7" fillId="10" borderId="22" xfId="0" applyNumberFormat="1" applyFont="1" applyFill="1" applyBorder="1" applyAlignment="1">
      <alignment horizontal="center" vertical="center"/>
    </xf>
    <xf numFmtId="41" fontId="7" fillId="10" borderId="26" xfId="0" applyNumberFormat="1" applyFont="1" applyFill="1" applyBorder="1" applyAlignment="1">
      <alignment horizontal="center" vertical="center"/>
    </xf>
    <xf numFmtId="41" fontId="7" fillId="10" borderId="27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22" xfId="0" applyFont="1" applyFill="1" applyBorder="1" applyAlignment="1">
      <alignment horizontal="center" vertical="center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6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7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41" fontId="6" fillId="2" borderId="1" xfId="1" applyFont="1" applyFill="1" applyBorder="1" applyAlignment="1" applyProtection="1">
      <alignment horizontal="right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41" fontId="6" fillId="2" borderId="6" xfId="1" applyFont="1" applyFill="1" applyBorder="1" applyAlignment="1" applyProtection="1">
      <alignment horizontal="right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0" fontId="3" fillId="9" borderId="4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7" fontId="8" fillId="0" borderId="0" xfId="0" applyNumberFormat="1" applyFont="1">
      <alignment vertical="center"/>
    </xf>
    <xf numFmtId="177" fontId="9" fillId="6" borderId="16" xfId="0" applyNumberFormat="1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9" fillId="3" borderId="16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6" xfId="0" applyFont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0" fontId="9" fillId="0" borderId="0" xfId="0" applyFont="1" applyFill="1">
      <alignment vertical="center"/>
    </xf>
    <xf numFmtId="0" fontId="5" fillId="7" borderId="21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/>
    </xf>
    <xf numFmtId="0" fontId="7" fillId="7" borderId="34" xfId="0" applyFont="1" applyFill="1" applyBorder="1" applyAlignment="1">
      <alignment horizontal="center" vertical="center"/>
    </xf>
    <xf numFmtId="0" fontId="3" fillId="9" borderId="45" xfId="0" applyFont="1" applyFill="1" applyBorder="1" applyAlignment="1" applyProtection="1">
      <alignment horizontal="center" vertical="center"/>
    </xf>
    <xf numFmtId="41" fontId="5" fillId="6" borderId="45" xfId="0" applyNumberFormat="1" applyFont="1" applyFill="1" applyBorder="1" applyAlignment="1">
      <alignment vertical="center"/>
    </xf>
    <xf numFmtId="41" fontId="5" fillId="9" borderId="46" xfId="0" applyNumberFormat="1" applyFont="1" applyFill="1" applyBorder="1" applyAlignment="1">
      <alignment vertical="center"/>
    </xf>
    <xf numFmtId="0" fontId="3" fillId="9" borderId="50" xfId="0" applyFont="1" applyFill="1" applyBorder="1" applyAlignment="1" applyProtection="1">
      <alignment horizontal="center" vertical="center"/>
    </xf>
    <xf numFmtId="0" fontId="3" fillId="9" borderId="51" xfId="0" applyFont="1" applyFill="1" applyBorder="1" applyAlignment="1" applyProtection="1">
      <alignment horizontal="center" vertical="center"/>
    </xf>
    <xf numFmtId="0" fontId="5" fillId="0" borderId="50" xfId="0" applyFont="1" applyBorder="1" applyAlignment="1" applyProtection="1">
      <alignment horizontal="center" vertical="center"/>
      <protection locked="0"/>
    </xf>
    <xf numFmtId="41" fontId="5" fillId="6" borderId="51" xfId="0" applyNumberFormat="1" applyFont="1" applyFill="1" applyBorder="1" applyAlignment="1">
      <alignment vertical="center"/>
    </xf>
    <xf numFmtId="0" fontId="3" fillId="9" borderId="52" xfId="0" applyFont="1" applyFill="1" applyBorder="1" applyAlignment="1">
      <alignment horizontal="center" vertical="center"/>
    </xf>
    <xf numFmtId="41" fontId="5" fillId="9" borderId="53" xfId="0" applyNumberFormat="1" applyFont="1" applyFill="1" applyBorder="1" applyAlignment="1">
      <alignment vertical="center"/>
    </xf>
    <xf numFmtId="0" fontId="5" fillId="0" borderId="54" xfId="0" applyFont="1" applyBorder="1" applyAlignment="1" applyProtection="1">
      <alignment horizontal="center" vertical="center"/>
      <protection locked="0"/>
    </xf>
    <xf numFmtId="0" fontId="4" fillId="3" borderId="45" xfId="0" applyFont="1" applyFill="1" applyBorder="1" applyAlignment="1">
      <alignment horizontal="center" vertical="center"/>
    </xf>
    <xf numFmtId="41" fontId="6" fillId="2" borderId="45" xfId="1" applyFont="1" applyFill="1" applyBorder="1" applyAlignment="1">
      <alignment horizontal="right" vertical="center"/>
    </xf>
    <xf numFmtId="41" fontId="7" fillId="11" borderId="32" xfId="0" applyNumberFormat="1" applyFont="1" applyFill="1" applyBorder="1" applyAlignment="1">
      <alignment horizontal="center" vertical="center"/>
    </xf>
    <xf numFmtId="41" fontId="7" fillId="11" borderId="33" xfId="0" applyNumberFormat="1" applyFont="1" applyFill="1" applyBorder="1" applyAlignment="1">
      <alignment horizontal="center" vertical="center"/>
    </xf>
    <xf numFmtId="0" fontId="5" fillId="5" borderId="16" xfId="0" applyFont="1" applyFill="1" applyBorder="1" applyAlignment="1" applyProtection="1">
      <alignment horizontal="center" vertical="center"/>
      <protection locked="0"/>
    </xf>
    <xf numFmtId="0" fontId="5" fillId="5" borderId="26" xfId="0" applyFont="1" applyFill="1" applyBorder="1" applyAlignment="1" applyProtection="1">
      <alignment horizontal="center" vertical="center"/>
      <protection locked="0"/>
    </xf>
    <xf numFmtId="177" fontId="9" fillId="6" borderId="22" xfId="0" applyNumberFormat="1" applyFont="1" applyFill="1" applyBorder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9" fillId="3" borderId="19" xfId="0" applyFont="1" applyFill="1" applyBorder="1" applyAlignment="1">
      <alignment horizontal="center" vertical="center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9" fillId="3" borderId="63" xfId="0" applyFont="1" applyFill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7" fillId="0" borderId="31" xfId="0" applyFont="1" applyBorder="1" applyAlignment="1" applyProtection="1">
      <alignment horizontal="center" vertical="center"/>
      <protection locked="0"/>
    </xf>
    <xf numFmtId="0" fontId="9" fillId="13" borderId="19" xfId="0" applyFont="1" applyFill="1" applyBorder="1" applyAlignment="1">
      <alignment horizontal="center" vertical="center"/>
    </xf>
    <xf numFmtId="0" fontId="10" fillId="13" borderId="19" xfId="0" applyFont="1" applyFill="1" applyBorder="1" applyAlignment="1">
      <alignment horizontal="center" vertical="center"/>
    </xf>
    <xf numFmtId="0" fontId="11" fillId="13" borderId="19" xfId="0" applyFont="1" applyFill="1" applyBorder="1" applyAlignment="1">
      <alignment horizontal="center" vertical="center"/>
    </xf>
    <xf numFmtId="0" fontId="9" fillId="13" borderId="20" xfId="0" applyFont="1" applyFill="1" applyBorder="1" applyAlignment="1">
      <alignment horizontal="center" vertical="center"/>
    </xf>
    <xf numFmtId="41" fontId="5" fillId="9" borderId="66" xfId="0" applyNumberFormat="1" applyFont="1" applyFill="1" applyBorder="1" applyAlignment="1">
      <alignment vertical="center"/>
    </xf>
    <xf numFmtId="41" fontId="5" fillId="9" borderId="67" xfId="0" applyNumberFormat="1" applyFont="1" applyFill="1" applyBorder="1" applyAlignment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75" xfId="0" applyFont="1" applyFill="1" applyBorder="1" applyAlignment="1">
      <alignment horizontal="center" vertical="center"/>
    </xf>
    <xf numFmtId="0" fontId="5" fillId="0" borderId="76" xfId="0" applyFont="1" applyFill="1" applyBorder="1" applyAlignment="1">
      <alignment horizontal="center" vertical="center"/>
    </xf>
    <xf numFmtId="177" fontId="7" fillId="6" borderId="16" xfId="0" applyNumberFormat="1" applyFont="1" applyFill="1" applyBorder="1" applyAlignment="1">
      <alignment horizontal="center" vertical="center"/>
    </xf>
    <xf numFmtId="177" fontId="7" fillId="6" borderId="22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16" xfId="0" applyFont="1" applyBorder="1" applyAlignment="1">
      <alignment horizontal="right" vertical="center"/>
    </xf>
    <xf numFmtId="0" fontId="0" fillId="0" borderId="22" xfId="0" applyFont="1" applyBorder="1" applyAlignment="1">
      <alignment horizontal="right" vertical="center"/>
    </xf>
    <xf numFmtId="0" fontId="0" fillId="0" borderId="17" xfId="0" applyFont="1" applyBorder="1" applyAlignment="1">
      <alignment horizontal="right" vertical="center"/>
    </xf>
    <xf numFmtId="0" fontId="0" fillId="0" borderId="24" xfId="0" applyFont="1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5" fillId="0" borderId="77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3" fillId="9" borderId="19" xfId="0" applyFont="1" applyFill="1" applyBorder="1" applyAlignment="1" applyProtection="1">
      <alignment horizontal="center" vertical="center"/>
    </xf>
    <xf numFmtId="0" fontId="3" fillId="9" borderId="20" xfId="0" applyFont="1" applyFill="1" applyBorder="1" applyAlignment="1" applyProtection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41" fontId="5" fillId="9" borderId="27" xfId="0" applyNumberFormat="1" applyFont="1" applyFill="1" applyBorder="1" applyAlignment="1">
      <alignment vertical="center"/>
    </xf>
    <xf numFmtId="41" fontId="5" fillId="6" borderId="22" xfId="0" applyNumberFormat="1" applyFont="1" applyFill="1" applyBorder="1" applyAlignment="1">
      <alignment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3" fillId="9" borderId="84" xfId="0" applyFont="1" applyFill="1" applyBorder="1" applyAlignment="1">
      <alignment horizontal="center" vertical="center"/>
    </xf>
    <xf numFmtId="0" fontId="3" fillId="9" borderId="85" xfId="0" applyFont="1" applyFill="1" applyBorder="1" applyAlignment="1">
      <alignment horizontal="center" vertical="center"/>
    </xf>
    <xf numFmtId="176" fontId="6" fillId="2" borderId="86" xfId="0" applyNumberFormat="1" applyFont="1" applyFill="1" applyBorder="1" applyAlignment="1" applyProtection="1">
      <alignment horizontal="center" vertical="center"/>
      <protection locked="0"/>
    </xf>
    <xf numFmtId="41" fontId="6" fillId="2" borderId="86" xfId="1" applyFont="1" applyFill="1" applyBorder="1" applyAlignment="1" applyProtection="1">
      <alignment horizontal="right" vertical="center"/>
      <protection locked="0"/>
    </xf>
    <xf numFmtId="41" fontId="6" fillId="2" borderId="87" xfId="1" applyFont="1" applyFill="1" applyBorder="1" applyAlignment="1">
      <alignment horizontal="right" vertical="center"/>
    </xf>
    <xf numFmtId="0" fontId="5" fillId="0" borderId="88" xfId="0" applyFont="1" applyBorder="1" applyAlignment="1" applyProtection="1">
      <alignment horizontal="center" vertical="center"/>
      <protection locked="0"/>
    </xf>
    <xf numFmtId="0" fontId="5" fillId="0" borderId="89" xfId="0" applyFont="1" applyBorder="1" applyAlignment="1" applyProtection="1">
      <alignment horizontal="center" vertical="center"/>
      <protection locked="0"/>
    </xf>
    <xf numFmtId="41" fontId="5" fillId="6" borderId="90" xfId="0" applyNumberFormat="1" applyFont="1" applyFill="1" applyBorder="1" applyAlignment="1">
      <alignment vertical="center"/>
    </xf>
    <xf numFmtId="41" fontId="5" fillId="6" borderId="87" xfId="0" applyNumberFormat="1" applyFont="1" applyFill="1" applyBorder="1" applyAlignment="1">
      <alignment vertical="center"/>
    </xf>
    <xf numFmtId="176" fontId="6" fillId="2" borderId="4" xfId="0" applyNumberFormat="1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0" fontId="5" fillId="5" borderId="82" xfId="0" applyFont="1" applyFill="1" applyBorder="1" applyAlignment="1">
      <alignment horizontal="center" vertical="center"/>
    </xf>
    <xf numFmtId="0" fontId="5" fillId="5" borderId="42" xfId="0" applyFont="1" applyFill="1" applyBorder="1" applyAlignment="1">
      <alignment horizontal="center" vertical="center"/>
    </xf>
    <xf numFmtId="0" fontId="5" fillId="5" borderId="6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5" fillId="5" borderId="73" xfId="0" applyFont="1" applyFill="1" applyBorder="1" applyAlignment="1">
      <alignment horizontal="center" vertical="center"/>
    </xf>
    <xf numFmtId="0" fontId="5" fillId="5" borderId="81" xfId="0" applyFont="1" applyFill="1" applyBorder="1" applyAlignment="1">
      <alignment horizontal="center" vertical="center"/>
    </xf>
    <xf numFmtId="0" fontId="5" fillId="5" borderId="83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7" fillId="7" borderId="39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5" borderId="74" xfId="0" applyFont="1" applyFill="1" applyBorder="1" applyAlignment="1">
      <alignment horizontal="center" vertical="center"/>
    </xf>
    <xf numFmtId="0" fontId="5" fillId="5" borderId="71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5" borderId="69" xfId="0" applyFont="1" applyFill="1" applyBorder="1" applyAlignment="1">
      <alignment horizontal="center" vertical="center"/>
    </xf>
    <xf numFmtId="0" fontId="5" fillId="5" borderId="40" xfId="0" applyFont="1" applyFill="1" applyBorder="1" applyAlignment="1">
      <alignment horizontal="center" vertical="center"/>
    </xf>
    <xf numFmtId="0" fontId="5" fillId="7" borderId="58" xfId="0" applyFont="1" applyFill="1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7" fillId="12" borderId="28" xfId="0" applyFont="1" applyFill="1" applyBorder="1" applyAlignment="1">
      <alignment horizontal="center" vertical="center"/>
    </xf>
    <xf numFmtId="0" fontId="7" fillId="12" borderId="38" xfId="0" applyFont="1" applyFill="1" applyBorder="1" applyAlignment="1">
      <alignment horizontal="center" vertical="center"/>
    </xf>
    <xf numFmtId="0" fontId="3" fillId="8" borderId="35" xfId="0" applyFont="1" applyFill="1" applyBorder="1" applyAlignment="1">
      <alignment horizontal="center" vertical="center"/>
    </xf>
    <xf numFmtId="0" fontId="3" fillId="8" borderId="36" xfId="0" applyFont="1" applyFill="1" applyBorder="1" applyAlignment="1">
      <alignment horizontal="center" vertical="center"/>
    </xf>
    <xf numFmtId="0" fontId="3" fillId="8" borderId="37" xfId="0" applyFont="1" applyFill="1" applyBorder="1" applyAlignment="1">
      <alignment horizontal="center" vertical="center"/>
    </xf>
    <xf numFmtId="0" fontId="7" fillId="7" borderId="28" xfId="0" applyFont="1" applyFill="1" applyBorder="1" applyAlignment="1">
      <alignment horizontal="center" vertical="center"/>
    </xf>
    <xf numFmtId="0" fontId="7" fillId="7" borderId="32" xfId="0" applyFont="1" applyFill="1" applyBorder="1" applyAlignment="1">
      <alignment horizontal="center" vertical="center"/>
    </xf>
    <xf numFmtId="0" fontId="3" fillId="9" borderId="47" xfId="0" applyFont="1" applyFill="1" applyBorder="1" applyAlignment="1" applyProtection="1">
      <alignment horizontal="center" vertical="center"/>
    </xf>
    <xf numFmtId="0" fontId="3" fillId="9" borderId="48" xfId="0" applyFont="1" applyFill="1" applyBorder="1" applyAlignment="1" applyProtection="1">
      <alignment horizontal="center" vertical="center"/>
    </xf>
    <xf numFmtId="0" fontId="3" fillId="9" borderId="49" xfId="0" applyFont="1" applyFill="1" applyBorder="1" applyAlignment="1" applyProtection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/>
    </xf>
    <xf numFmtId="0" fontId="3" fillId="8" borderId="20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4" xfId="0" applyFont="1" applyFill="1" applyBorder="1" applyAlignment="1">
      <alignment horizontal="center" vertical="center"/>
    </xf>
    <xf numFmtId="0" fontId="4" fillId="3" borderId="55" xfId="0" applyFont="1" applyFill="1" applyBorder="1" applyAlignment="1">
      <alignment horizontal="center" vertical="center"/>
    </xf>
    <xf numFmtId="0" fontId="4" fillId="3" borderId="60" xfId="0" applyFont="1" applyFill="1" applyBorder="1" applyAlignment="1">
      <alignment horizontal="center" vertical="center"/>
    </xf>
    <xf numFmtId="0" fontId="3" fillId="9" borderId="59" xfId="0" applyFont="1" applyFill="1" applyBorder="1" applyAlignment="1" applyProtection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</xf>
    <xf numFmtId="0" fontId="3" fillId="9" borderId="60" xfId="0" applyFont="1" applyFill="1" applyBorder="1" applyAlignment="1" applyProtection="1">
      <alignment horizontal="center" vertical="center"/>
    </xf>
    <xf numFmtId="0" fontId="5" fillId="7" borderId="28" xfId="0" applyFont="1" applyFill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9" fillId="13" borderId="19" xfId="0" applyFont="1" applyFill="1" applyBorder="1" applyAlignment="1">
      <alignment horizontal="center" vertical="center"/>
    </xf>
    <xf numFmtId="0" fontId="9" fillId="13" borderId="20" xfId="0" applyFont="1" applyFill="1" applyBorder="1" applyAlignment="1">
      <alignment horizontal="center" vertical="center"/>
    </xf>
    <xf numFmtId="0" fontId="9" fillId="13" borderId="16" xfId="0" applyFont="1" applyFill="1" applyBorder="1" applyAlignment="1">
      <alignment horizontal="center" vertical="center"/>
    </xf>
    <xf numFmtId="0" fontId="9" fillId="13" borderId="2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9" borderId="19" xfId="0" applyFont="1" applyFill="1" applyBorder="1" applyAlignment="1">
      <alignment horizontal="center" vertical="center"/>
    </xf>
    <xf numFmtId="0" fontId="7" fillId="9" borderId="17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7" fillId="9" borderId="24" xfId="0" applyFont="1" applyFill="1" applyBorder="1" applyAlignment="1">
      <alignment horizontal="center" vertical="center"/>
    </xf>
    <xf numFmtId="0" fontId="9" fillId="7" borderId="18" xfId="0" applyFont="1" applyFill="1" applyBorder="1" applyAlignment="1">
      <alignment horizontal="center" vertical="center"/>
    </xf>
    <xf numFmtId="0" fontId="9" fillId="7" borderId="19" xfId="0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7" fillId="14" borderId="79" xfId="0" applyFont="1" applyFill="1" applyBorder="1" applyAlignment="1" applyProtection="1">
      <alignment horizontal="center" vertical="center"/>
      <protection locked="0"/>
    </xf>
    <xf numFmtId="0" fontId="7" fillId="14" borderId="78" xfId="0" applyFont="1" applyFill="1" applyBorder="1" applyAlignment="1" applyProtection="1">
      <alignment horizontal="center" vertical="center"/>
      <protection locked="0"/>
    </xf>
    <xf numFmtId="0" fontId="7" fillId="14" borderId="80" xfId="0" applyFont="1" applyFill="1" applyBorder="1" applyAlignment="1" applyProtection="1">
      <alignment horizontal="center" vertical="center"/>
      <protection locked="0"/>
    </xf>
    <xf numFmtId="0" fontId="9" fillId="7" borderId="21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9" fillId="7" borderId="34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/>
    </xf>
    <xf numFmtId="0" fontId="9" fillId="3" borderId="57" xfId="0" applyFont="1" applyFill="1" applyBorder="1" applyAlignment="1">
      <alignment horizontal="center" vertical="center"/>
    </xf>
    <xf numFmtId="0" fontId="9" fillId="3" borderId="62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하이퍼링크" xfId="2" builtinId="8"/>
  </cellStyles>
  <dxfs count="40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ill>
        <patternFill>
          <bgColor theme="8" tint="0.39994506668294322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4747"/>
      <color rgb="FFC300EA"/>
      <color rgb="FF00B5EE"/>
      <color rgb="FF1584FF"/>
      <color rgb="FF00A6DA"/>
      <color rgb="FFDC2DFF"/>
      <color rgb="FF3796FF"/>
      <color rgb="FF19C8FF"/>
      <color rgb="FFF6C9FF"/>
      <color rgb="FFA3C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DA0C8-20FF-4518-99D5-70FB736D083B}">
  <dimension ref="B2:BH107"/>
  <sheetViews>
    <sheetView showGridLines="0" tabSelected="1" zoomScale="85" zoomScaleNormal="85" workbookViewId="0">
      <pane xSplit="15" ySplit="5" topLeftCell="P6" activePane="bottomRight" state="frozen"/>
      <selection pane="topRight" activeCell="R1" sqref="R1"/>
      <selection pane="bottomLeft" activeCell="A4" sqref="A4"/>
      <selection pane="bottomRight" activeCell="J6" sqref="J6:J42"/>
    </sheetView>
  </sheetViews>
  <sheetFormatPr defaultColWidth="8.875" defaultRowHeight="12"/>
  <cols>
    <col min="1" max="1" width="2.375" style="2" customWidth="1"/>
    <col min="2" max="2" width="13.375" style="2" customWidth="1"/>
    <col min="3" max="8" width="8.375" style="2" customWidth="1"/>
    <col min="9" max="9" width="2.25" style="2" customWidth="1"/>
    <col min="10" max="10" width="16.375" style="1" customWidth="1"/>
    <col min="11" max="11" width="10.125" style="1" bestFit="1" customWidth="1"/>
    <col min="12" max="12" width="37" style="2" bestFit="1" customWidth="1"/>
    <col min="13" max="13" width="10.5" style="2" bestFit="1" customWidth="1"/>
    <col min="14" max="14" width="9.375" style="2" customWidth="1"/>
    <col min="15" max="15" width="9" style="2" customWidth="1"/>
    <col min="16" max="17" width="8.125" style="1" customWidth="1"/>
    <col min="18" max="18" width="8.125" style="2" customWidth="1"/>
    <col min="19" max="20" width="8.125" style="1" customWidth="1"/>
    <col min="21" max="21" width="8.125" style="2" customWidth="1"/>
    <col min="22" max="23" width="8.125" style="1" customWidth="1"/>
    <col min="24" max="24" width="8.125" style="2" customWidth="1"/>
    <col min="25" max="26" width="8.125" style="1" customWidth="1"/>
    <col min="27" max="27" width="8.125" style="2" customWidth="1"/>
    <col min="28" max="29" width="8.125" style="1" customWidth="1"/>
    <col min="30" max="30" width="8.125" style="2" customWidth="1"/>
    <col min="31" max="32" width="8.125" style="1" customWidth="1"/>
    <col min="33" max="33" width="8.125" style="2" customWidth="1"/>
    <col min="34" max="35" width="8.125" style="1" customWidth="1"/>
    <col min="36" max="36" width="8.125" style="2" customWidth="1"/>
    <col min="37" max="38" width="8.125" style="1" customWidth="1"/>
    <col min="39" max="39" width="8.125" style="2" customWidth="1"/>
    <col min="40" max="41" width="8.125" style="1" customWidth="1"/>
    <col min="42" max="42" width="8.125" style="2" customWidth="1"/>
    <col min="43" max="44" width="8.125" style="1" customWidth="1"/>
    <col min="45" max="45" width="8.125" style="2" customWidth="1"/>
    <col min="46" max="47" width="8.125" style="1" customWidth="1"/>
    <col min="48" max="48" width="8.125" style="2" customWidth="1"/>
    <col min="49" max="50" width="8.125" style="1" customWidth="1"/>
    <col min="51" max="51" width="8.125" style="2" customWidth="1"/>
    <col min="52" max="53" width="8.125" style="1" customWidth="1"/>
    <col min="54" max="54" width="8.125" style="2" customWidth="1"/>
    <col min="55" max="56" width="8.125" style="1" customWidth="1"/>
    <col min="57" max="57" width="8.125" style="2" customWidth="1"/>
    <col min="58" max="59" width="8.125" style="1" customWidth="1"/>
    <col min="60" max="60" width="8.125" style="2" customWidth="1"/>
    <col min="61" max="16384" width="8.875" style="2"/>
  </cols>
  <sheetData>
    <row r="2" spans="2:60">
      <c r="B2" s="127" t="s">
        <v>190</v>
      </c>
      <c r="C2" s="160" t="s">
        <v>108</v>
      </c>
      <c r="D2" s="160"/>
      <c r="E2" s="160" t="s">
        <v>191</v>
      </c>
      <c r="F2" s="160"/>
      <c r="G2" s="160" t="s">
        <v>192</v>
      </c>
      <c r="H2" s="160"/>
    </row>
    <row r="3" spans="2:60" ht="12.75" thickBot="1"/>
    <row r="4" spans="2:60" ht="16.5" customHeight="1">
      <c r="B4" s="192" t="s">
        <v>15</v>
      </c>
      <c r="C4" s="193"/>
      <c r="D4" s="193"/>
      <c r="E4" s="193"/>
      <c r="F4" s="193"/>
      <c r="G4" s="193"/>
      <c r="H4" s="194"/>
      <c r="J4" s="195" t="s">
        <v>9</v>
      </c>
      <c r="K4" s="197" t="s">
        <v>47</v>
      </c>
      <c r="L4" s="199" t="s">
        <v>10</v>
      </c>
      <c r="M4" s="199" t="s">
        <v>3</v>
      </c>
      <c r="N4" s="201" t="s">
        <v>1</v>
      </c>
      <c r="O4" s="202"/>
      <c r="P4" s="189" t="str">
        <f>B7</f>
        <v>윈브</v>
      </c>
      <c r="Q4" s="190"/>
      <c r="R4" s="191"/>
      <c r="S4" s="203" t="str">
        <f>B8</f>
        <v>비숍</v>
      </c>
      <c r="T4" s="204"/>
      <c r="U4" s="205"/>
      <c r="V4" s="189" t="str">
        <f>B9</f>
        <v>아델</v>
      </c>
      <c r="W4" s="190"/>
      <c r="X4" s="191"/>
      <c r="Y4" s="189" t="str">
        <f>B10</f>
        <v>제로</v>
      </c>
      <c r="Z4" s="190"/>
      <c r="AA4" s="191"/>
      <c r="AB4" s="189" t="str">
        <f>B11</f>
        <v>패파</v>
      </c>
      <c r="AC4" s="190"/>
      <c r="AD4" s="191"/>
      <c r="AE4" s="189" t="str">
        <f>B12</f>
        <v>카인</v>
      </c>
      <c r="AF4" s="190"/>
      <c r="AG4" s="191"/>
      <c r="AH4" s="189">
        <f>B13</f>
        <v>0</v>
      </c>
      <c r="AI4" s="190"/>
      <c r="AJ4" s="191"/>
      <c r="AK4" s="189">
        <f>B14</f>
        <v>0</v>
      </c>
      <c r="AL4" s="190"/>
      <c r="AM4" s="191"/>
      <c r="AN4" s="189">
        <f>B15</f>
        <v>0</v>
      </c>
      <c r="AO4" s="190"/>
      <c r="AP4" s="191"/>
      <c r="AQ4" s="189">
        <f>B16</f>
        <v>0</v>
      </c>
      <c r="AR4" s="190"/>
      <c r="AS4" s="191"/>
      <c r="AT4" s="189">
        <f>B17</f>
        <v>0</v>
      </c>
      <c r="AU4" s="190"/>
      <c r="AV4" s="191"/>
      <c r="AW4" s="189">
        <f>B18</f>
        <v>0</v>
      </c>
      <c r="AX4" s="190"/>
      <c r="AY4" s="191"/>
      <c r="AZ4" s="189">
        <f>B19</f>
        <v>0</v>
      </c>
      <c r="BA4" s="190"/>
      <c r="BB4" s="191"/>
      <c r="BC4" s="189">
        <f>B20</f>
        <v>0</v>
      </c>
      <c r="BD4" s="190"/>
      <c r="BE4" s="191"/>
      <c r="BF4" s="189">
        <f>B22</f>
        <v>0</v>
      </c>
      <c r="BG4" s="190"/>
      <c r="BH4" s="191"/>
    </row>
    <row r="5" spans="2:60" ht="16.5" customHeight="1">
      <c r="B5" s="59" t="s">
        <v>8</v>
      </c>
      <c r="C5" s="206" t="s">
        <v>51</v>
      </c>
      <c r="D5" s="207"/>
      <c r="E5" s="206" t="s">
        <v>52</v>
      </c>
      <c r="F5" s="207"/>
      <c r="G5" s="178" t="s">
        <v>48</v>
      </c>
      <c r="H5" s="179"/>
      <c r="J5" s="196"/>
      <c r="K5" s="198"/>
      <c r="L5" s="200"/>
      <c r="M5" s="200"/>
      <c r="N5" s="7" t="s">
        <v>2</v>
      </c>
      <c r="O5" s="72" t="s">
        <v>0</v>
      </c>
      <c r="P5" s="65" t="s">
        <v>3</v>
      </c>
      <c r="Q5" s="44" t="s">
        <v>40</v>
      </c>
      <c r="R5" s="66" t="s">
        <v>4</v>
      </c>
      <c r="S5" s="44" t="s">
        <v>3</v>
      </c>
      <c r="T5" s="44" t="s">
        <v>40</v>
      </c>
      <c r="U5" s="62" t="s">
        <v>4</v>
      </c>
      <c r="V5" s="65" t="s">
        <v>3</v>
      </c>
      <c r="W5" s="44" t="s">
        <v>40</v>
      </c>
      <c r="X5" s="66" t="s">
        <v>4</v>
      </c>
      <c r="Y5" s="65" t="s">
        <v>3</v>
      </c>
      <c r="Z5" s="44" t="s">
        <v>40</v>
      </c>
      <c r="AA5" s="66" t="s">
        <v>4</v>
      </c>
      <c r="AB5" s="65" t="s">
        <v>3</v>
      </c>
      <c r="AC5" s="44" t="s">
        <v>40</v>
      </c>
      <c r="AD5" s="66" t="s">
        <v>4</v>
      </c>
      <c r="AE5" s="65" t="s">
        <v>3</v>
      </c>
      <c r="AF5" s="44" t="s">
        <v>40</v>
      </c>
      <c r="AG5" s="66" t="s">
        <v>4</v>
      </c>
      <c r="AH5" s="65" t="s">
        <v>3</v>
      </c>
      <c r="AI5" s="44" t="s">
        <v>40</v>
      </c>
      <c r="AJ5" s="66" t="s">
        <v>4</v>
      </c>
      <c r="AK5" s="65" t="s">
        <v>3</v>
      </c>
      <c r="AL5" s="44" t="s">
        <v>40</v>
      </c>
      <c r="AM5" s="66" t="s">
        <v>4</v>
      </c>
      <c r="AN5" s="65" t="s">
        <v>3</v>
      </c>
      <c r="AO5" s="44" t="s">
        <v>40</v>
      </c>
      <c r="AP5" s="66" t="s">
        <v>4</v>
      </c>
      <c r="AQ5" s="65" t="s">
        <v>3</v>
      </c>
      <c r="AR5" s="44" t="s">
        <v>40</v>
      </c>
      <c r="AS5" s="66" t="s">
        <v>4</v>
      </c>
      <c r="AT5" s="65" t="s">
        <v>3</v>
      </c>
      <c r="AU5" s="44" t="s">
        <v>40</v>
      </c>
      <c r="AV5" s="66" t="s">
        <v>4</v>
      </c>
      <c r="AW5" s="65" t="s">
        <v>3</v>
      </c>
      <c r="AX5" s="44" t="s">
        <v>40</v>
      </c>
      <c r="AY5" s="66" t="s">
        <v>4</v>
      </c>
      <c r="AZ5" s="65" t="s">
        <v>3</v>
      </c>
      <c r="BA5" s="44" t="s">
        <v>40</v>
      </c>
      <c r="BB5" s="66" t="s">
        <v>4</v>
      </c>
      <c r="BC5" s="65" t="s">
        <v>3</v>
      </c>
      <c r="BD5" s="44" t="s">
        <v>40</v>
      </c>
      <c r="BE5" s="66" t="s">
        <v>4</v>
      </c>
      <c r="BF5" s="65" t="s">
        <v>3</v>
      </c>
      <c r="BG5" s="44" t="s">
        <v>40</v>
      </c>
      <c r="BH5" s="66" t="s">
        <v>4</v>
      </c>
    </row>
    <row r="6" spans="2:60" ht="16.5" customHeight="1">
      <c r="B6" s="59" t="s">
        <v>12</v>
      </c>
      <c r="C6" s="60" t="s">
        <v>6</v>
      </c>
      <c r="D6" s="60" t="s">
        <v>7</v>
      </c>
      <c r="E6" s="60" t="s">
        <v>6</v>
      </c>
      <c r="F6" s="60" t="s">
        <v>7</v>
      </c>
      <c r="G6" s="60" t="s">
        <v>51</v>
      </c>
      <c r="H6" s="11" t="s">
        <v>52</v>
      </c>
      <c r="J6" s="181" t="s">
        <v>110</v>
      </c>
      <c r="K6" s="180" t="s">
        <v>53</v>
      </c>
      <c r="L6" s="42" t="s">
        <v>67</v>
      </c>
      <c r="M6" s="37" t="s">
        <v>68</v>
      </c>
      <c r="N6" s="39">
        <v>30</v>
      </c>
      <c r="O6" s="73" t="str">
        <f t="shared" ref="O6:O64" si="0">IFERROR($N6*$M6,"?")</f>
        <v>?</v>
      </c>
      <c r="P6" s="67"/>
      <c r="Q6" s="35"/>
      <c r="R6" s="68">
        <f>P6*$N6</f>
        <v>0</v>
      </c>
      <c r="S6" s="35"/>
      <c r="T6" s="35"/>
      <c r="U6" s="63">
        <f>S6*$N6</f>
        <v>0</v>
      </c>
      <c r="V6" s="67"/>
      <c r="W6" s="35"/>
      <c r="X6" s="68">
        <f>V6*$N6</f>
        <v>0</v>
      </c>
      <c r="Y6" s="67"/>
      <c r="Z6" s="35"/>
      <c r="AA6" s="68">
        <f>Y6*$N6</f>
        <v>0</v>
      </c>
      <c r="AB6" s="67"/>
      <c r="AC6" s="35"/>
      <c r="AD6" s="68">
        <f>AB6*$N6</f>
        <v>0</v>
      </c>
      <c r="AE6" s="67"/>
      <c r="AF6" s="35"/>
      <c r="AG6" s="68">
        <f>AE6*$N6</f>
        <v>0</v>
      </c>
      <c r="AH6" s="67"/>
      <c r="AI6" s="35"/>
      <c r="AJ6" s="68">
        <f>AH6*$N6</f>
        <v>0</v>
      </c>
      <c r="AK6" s="67"/>
      <c r="AL6" s="35"/>
      <c r="AM6" s="68">
        <f>AK6*$N6</f>
        <v>0</v>
      </c>
      <c r="AN6" s="67"/>
      <c r="AO6" s="35"/>
      <c r="AP6" s="68">
        <f>AN6*$N6</f>
        <v>0</v>
      </c>
      <c r="AQ6" s="67"/>
      <c r="AR6" s="35"/>
      <c r="AS6" s="68">
        <f>AQ6*$N6</f>
        <v>0</v>
      </c>
      <c r="AT6" s="67"/>
      <c r="AU6" s="35"/>
      <c r="AV6" s="68">
        <f>AT6*$N6</f>
        <v>0</v>
      </c>
      <c r="AW6" s="67"/>
      <c r="AX6" s="35"/>
      <c r="AY6" s="68">
        <f>AW6*$N6</f>
        <v>0</v>
      </c>
      <c r="AZ6" s="67"/>
      <c r="BA6" s="35"/>
      <c r="BB6" s="68">
        <f>AZ6*$N6</f>
        <v>0</v>
      </c>
      <c r="BC6" s="67"/>
      <c r="BD6" s="35"/>
      <c r="BE6" s="68">
        <f>BC6*$N6</f>
        <v>0</v>
      </c>
      <c r="BF6" s="67"/>
      <c r="BG6" s="35"/>
      <c r="BH6" s="68">
        <f>BF6*$N6</f>
        <v>0</v>
      </c>
    </row>
    <row r="7" spans="2:60" ht="16.5" customHeight="1">
      <c r="B7" s="26" t="s">
        <v>183</v>
      </c>
      <c r="C7" s="27"/>
      <c r="D7" s="27"/>
      <c r="E7" s="28"/>
      <c r="F7" s="27"/>
      <c r="G7" s="76">
        <f>C7*300+D7*300</f>
        <v>0</v>
      </c>
      <c r="H7" s="12">
        <f>E7*100+F7*100</f>
        <v>0</v>
      </c>
      <c r="J7" s="158"/>
      <c r="K7" s="155"/>
      <c r="L7" s="37" t="s">
        <v>69</v>
      </c>
      <c r="M7" s="42" t="s">
        <v>16</v>
      </c>
      <c r="N7" s="39">
        <v>5</v>
      </c>
      <c r="O7" s="73" t="str">
        <f t="shared" si="0"/>
        <v>?</v>
      </c>
      <c r="P7" s="67"/>
      <c r="Q7" s="35"/>
      <c r="R7" s="68">
        <f t="shared" ref="R7:R34" si="1">P7*$N7</f>
        <v>0</v>
      </c>
      <c r="S7" s="35"/>
      <c r="T7" s="35"/>
      <c r="U7" s="63">
        <f t="shared" ref="U7:U34" si="2">S7*$N7</f>
        <v>0</v>
      </c>
      <c r="V7" s="67"/>
      <c r="W7" s="35"/>
      <c r="X7" s="68">
        <f t="shared" ref="X7:X34" si="3">V7*$N7</f>
        <v>0</v>
      </c>
      <c r="Y7" s="67"/>
      <c r="Z7" s="35"/>
      <c r="AA7" s="68">
        <f t="shared" ref="AA7:AA34" si="4">Y7*$N7</f>
        <v>0</v>
      </c>
      <c r="AB7" s="67"/>
      <c r="AC7" s="35"/>
      <c r="AD7" s="68">
        <f t="shared" ref="AD7:AD34" si="5">AB7*$N7</f>
        <v>0</v>
      </c>
      <c r="AE7" s="67"/>
      <c r="AF7" s="35"/>
      <c r="AG7" s="68">
        <f t="shared" ref="AG7:AG34" si="6">AE7*$N7</f>
        <v>0</v>
      </c>
      <c r="AH7" s="67"/>
      <c r="AI7" s="35"/>
      <c r="AJ7" s="68">
        <f t="shared" ref="AJ7:AJ34" si="7">AH7*$N7</f>
        <v>0</v>
      </c>
      <c r="AK7" s="67"/>
      <c r="AL7" s="35"/>
      <c r="AM7" s="68">
        <f t="shared" ref="AM7:AM34" si="8">AK7*$N7</f>
        <v>0</v>
      </c>
      <c r="AN7" s="67"/>
      <c r="AO7" s="35"/>
      <c r="AP7" s="68">
        <f t="shared" ref="AP7:AP34" si="9">AN7*$N7</f>
        <v>0</v>
      </c>
      <c r="AQ7" s="67"/>
      <c r="AR7" s="35"/>
      <c r="AS7" s="68">
        <f t="shared" ref="AS7:AS34" si="10">AQ7*$N7</f>
        <v>0</v>
      </c>
      <c r="AT7" s="67"/>
      <c r="AU7" s="35"/>
      <c r="AV7" s="68">
        <f t="shared" ref="AV7:AV34" si="11">AT7*$N7</f>
        <v>0</v>
      </c>
      <c r="AW7" s="67"/>
      <c r="AX7" s="35"/>
      <c r="AY7" s="68">
        <f t="shared" ref="AY7:AY34" si="12">AW7*$N7</f>
        <v>0</v>
      </c>
      <c r="AZ7" s="67"/>
      <c r="BA7" s="35"/>
      <c r="BB7" s="68">
        <f t="shared" ref="BB7:BB34" si="13">AZ7*$N7</f>
        <v>0</v>
      </c>
      <c r="BC7" s="67"/>
      <c r="BD7" s="35"/>
      <c r="BE7" s="68">
        <f t="shared" ref="BE7:BE34" si="14">BC7*$N7</f>
        <v>0</v>
      </c>
      <c r="BF7" s="67"/>
      <c r="BG7" s="35"/>
      <c r="BH7" s="68">
        <f t="shared" ref="BH7:BH34" si="15">BF7*$N7</f>
        <v>0</v>
      </c>
    </row>
    <row r="8" spans="2:60" ht="16.5" customHeight="1">
      <c r="B8" s="26" t="s">
        <v>184</v>
      </c>
      <c r="C8" s="27"/>
      <c r="D8" s="27"/>
      <c r="E8" s="28"/>
      <c r="F8" s="27"/>
      <c r="G8" s="76">
        <f t="shared" ref="G8:G22" si="16">C8*300+D8*300</f>
        <v>0</v>
      </c>
      <c r="H8" s="12">
        <f t="shared" ref="H8:H22" si="17">E8*100+F8*100</f>
        <v>0</v>
      </c>
      <c r="J8" s="158"/>
      <c r="K8" s="155"/>
      <c r="L8" s="37" t="s">
        <v>70</v>
      </c>
      <c r="M8" s="37" t="s">
        <v>102</v>
      </c>
      <c r="N8" s="39">
        <v>15</v>
      </c>
      <c r="O8" s="73" t="str">
        <f t="shared" si="0"/>
        <v>?</v>
      </c>
      <c r="P8" s="67"/>
      <c r="Q8" s="35"/>
      <c r="R8" s="68">
        <f t="shared" si="1"/>
        <v>0</v>
      </c>
      <c r="S8" s="35"/>
      <c r="T8" s="35"/>
      <c r="U8" s="63">
        <f t="shared" si="2"/>
        <v>0</v>
      </c>
      <c r="V8" s="67"/>
      <c r="W8" s="35"/>
      <c r="X8" s="68">
        <f t="shared" si="3"/>
        <v>0</v>
      </c>
      <c r="Y8" s="67"/>
      <c r="Z8" s="35"/>
      <c r="AA8" s="68">
        <f t="shared" si="4"/>
        <v>0</v>
      </c>
      <c r="AB8" s="67"/>
      <c r="AC8" s="35"/>
      <c r="AD8" s="68">
        <f t="shared" si="5"/>
        <v>0</v>
      </c>
      <c r="AE8" s="67"/>
      <c r="AF8" s="35"/>
      <c r="AG8" s="68">
        <f t="shared" si="6"/>
        <v>0</v>
      </c>
      <c r="AH8" s="67"/>
      <c r="AI8" s="35"/>
      <c r="AJ8" s="68">
        <f t="shared" si="7"/>
        <v>0</v>
      </c>
      <c r="AK8" s="67"/>
      <c r="AL8" s="35"/>
      <c r="AM8" s="68">
        <f t="shared" si="8"/>
        <v>0</v>
      </c>
      <c r="AN8" s="67"/>
      <c r="AO8" s="35"/>
      <c r="AP8" s="68">
        <f t="shared" si="9"/>
        <v>0</v>
      </c>
      <c r="AQ8" s="67"/>
      <c r="AR8" s="35"/>
      <c r="AS8" s="68">
        <f t="shared" si="10"/>
        <v>0</v>
      </c>
      <c r="AT8" s="67"/>
      <c r="AU8" s="35"/>
      <c r="AV8" s="68">
        <f t="shared" si="11"/>
        <v>0</v>
      </c>
      <c r="AW8" s="67"/>
      <c r="AX8" s="35"/>
      <c r="AY8" s="68">
        <f t="shared" si="12"/>
        <v>0</v>
      </c>
      <c r="AZ8" s="67"/>
      <c r="BA8" s="35"/>
      <c r="BB8" s="68">
        <f t="shared" si="13"/>
        <v>0</v>
      </c>
      <c r="BC8" s="67"/>
      <c r="BD8" s="35"/>
      <c r="BE8" s="68">
        <f t="shared" si="14"/>
        <v>0</v>
      </c>
      <c r="BF8" s="67"/>
      <c r="BG8" s="35"/>
      <c r="BH8" s="68">
        <f t="shared" si="15"/>
        <v>0</v>
      </c>
    </row>
    <row r="9" spans="2:60" ht="16.5" customHeight="1">
      <c r="B9" s="26" t="s">
        <v>185</v>
      </c>
      <c r="C9" s="27"/>
      <c r="D9" s="27"/>
      <c r="E9" s="28"/>
      <c r="F9" s="27"/>
      <c r="G9" s="76">
        <f t="shared" si="16"/>
        <v>0</v>
      </c>
      <c r="H9" s="12">
        <f t="shared" si="17"/>
        <v>0</v>
      </c>
      <c r="J9" s="158"/>
      <c r="K9" s="155"/>
      <c r="L9" s="37" t="s">
        <v>71</v>
      </c>
      <c r="M9" s="37" t="s">
        <v>103</v>
      </c>
      <c r="N9" s="39">
        <v>60</v>
      </c>
      <c r="O9" s="73" t="str">
        <f t="shared" si="0"/>
        <v>?</v>
      </c>
      <c r="P9" s="67"/>
      <c r="Q9" s="35"/>
      <c r="R9" s="68">
        <f t="shared" si="1"/>
        <v>0</v>
      </c>
      <c r="S9" s="35"/>
      <c r="T9" s="35"/>
      <c r="U9" s="63">
        <f t="shared" si="2"/>
        <v>0</v>
      </c>
      <c r="V9" s="67"/>
      <c r="W9" s="35"/>
      <c r="X9" s="68">
        <f t="shared" si="3"/>
        <v>0</v>
      </c>
      <c r="Y9" s="67"/>
      <c r="Z9" s="35"/>
      <c r="AA9" s="68">
        <f t="shared" si="4"/>
        <v>0</v>
      </c>
      <c r="AB9" s="67"/>
      <c r="AC9" s="35"/>
      <c r="AD9" s="68">
        <f t="shared" si="5"/>
        <v>0</v>
      </c>
      <c r="AE9" s="67"/>
      <c r="AF9" s="35"/>
      <c r="AG9" s="68">
        <f t="shared" si="6"/>
        <v>0</v>
      </c>
      <c r="AH9" s="67"/>
      <c r="AI9" s="35"/>
      <c r="AJ9" s="68">
        <f t="shared" si="7"/>
        <v>0</v>
      </c>
      <c r="AK9" s="67"/>
      <c r="AL9" s="35"/>
      <c r="AM9" s="68">
        <f t="shared" si="8"/>
        <v>0</v>
      </c>
      <c r="AN9" s="67"/>
      <c r="AO9" s="35"/>
      <c r="AP9" s="68">
        <f t="shared" si="9"/>
        <v>0</v>
      </c>
      <c r="AQ9" s="67"/>
      <c r="AR9" s="35"/>
      <c r="AS9" s="68">
        <f t="shared" si="10"/>
        <v>0</v>
      </c>
      <c r="AT9" s="67"/>
      <c r="AU9" s="35"/>
      <c r="AV9" s="68">
        <f t="shared" si="11"/>
        <v>0</v>
      </c>
      <c r="AW9" s="67"/>
      <c r="AX9" s="35"/>
      <c r="AY9" s="68">
        <f t="shared" si="12"/>
        <v>0</v>
      </c>
      <c r="AZ9" s="67"/>
      <c r="BA9" s="35"/>
      <c r="BB9" s="68">
        <f t="shared" si="13"/>
        <v>0</v>
      </c>
      <c r="BC9" s="67"/>
      <c r="BD9" s="35"/>
      <c r="BE9" s="68">
        <f t="shared" si="14"/>
        <v>0</v>
      </c>
      <c r="BF9" s="67"/>
      <c r="BG9" s="35"/>
      <c r="BH9" s="68">
        <f t="shared" si="15"/>
        <v>0</v>
      </c>
    </row>
    <row r="10" spans="2:60" ht="16.5" customHeight="1">
      <c r="B10" s="26" t="s">
        <v>186</v>
      </c>
      <c r="C10" s="27"/>
      <c r="D10" s="27"/>
      <c r="E10" s="28"/>
      <c r="F10" s="27"/>
      <c r="G10" s="76">
        <f t="shared" si="16"/>
        <v>0</v>
      </c>
      <c r="H10" s="12">
        <f t="shared" si="17"/>
        <v>0</v>
      </c>
      <c r="J10" s="158"/>
      <c r="K10" s="155"/>
      <c r="L10" s="37" t="s">
        <v>72</v>
      </c>
      <c r="M10" s="37">
        <v>2</v>
      </c>
      <c r="N10" s="39">
        <v>300</v>
      </c>
      <c r="O10" s="73">
        <f t="shared" si="0"/>
        <v>600</v>
      </c>
      <c r="P10" s="67"/>
      <c r="Q10" s="35"/>
      <c r="R10" s="68">
        <f t="shared" si="1"/>
        <v>0</v>
      </c>
      <c r="S10" s="35"/>
      <c r="T10" s="35"/>
      <c r="U10" s="63">
        <f t="shared" si="2"/>
        <v>0</v>
      </c>
      <c r="V10" s="67"/>
      <c r="W10" s="35"/>
      <c r="X10" s="68">
        <f t="shared" si="3"/>
        <v>0</v>
      </c>
      <c r="Y10" s="67"/>
      <c r="Z10" s="35"/>
      <c r="AA10" s="68">
        <f t="shared" si="4"/>
        <v>0</v>
      </c>
      <c r="AB10" s="67"/>
      <c r="AC10" s="35"/>
      <c r="AD10" s="68">
        <f t="shared" si="5"/>
        <v>0</v>
      </c>
      <c r="AE10" s="67"/>
      <c r="AF10" s="35"/>
      <c r="AG10" s="68">
        <f t="shared" si="6"/>
        <v>0</v>
      </c>
      <c r="AH10" s="67"/>
      <c r="AI10" s="35"/>
      <c r="AJ10" s="68">
        <f t="shared" si="7"/>
        <v>0</v>
      </c>
      <c r="AK10" s="67"/>
      <c r="AL10" s="35"/>
      <c r="AM10" s="68">
        <f t="shared" si="8"/>
        <v>0</v>
      </c>
      <c r="AN10" s="67"/>
      <c r="AO10" s="35"/>
      <c r="AP10" s="68">
        <f t="shared" si="9"/>
        <v>0</v>
      </c>
      <c r="AQ10" s="67"/>
      <c r="AR10" s="35"/>
      <c r="AS10" s="68">
        <f t="shared" si="10"/>
        <v>0</v>
      </c>
      <c r="AT10" s="67"/>
      <c r="AU10" s="35"/>
      <c r="AV10" s="68">
        <f t="shared" si="11"/>
        <v>0</v>
      </c>
      <c r="AW10" s="67"/>
      <c r="AX10" s="35"/>
      <c r="AY10" s="68">
        <f t="shared" si="12"/>
        <v>0</v>
      </c>
      <c r="AZ10" s="67"/>
      <c r="BA10" s="35"/>
      <c r="BB10" s="68">
        <f t="shared" si="13"/>
        <v>0</v>
      </c>
      <c r="BC10" s="67"/>
      <c r="BD10" s="35"/>
      <c r="BE10" s="68">
        <f t="shared" si="14"/>
        <v>0</v>
      </c>
      <c r="BF10" s="67"/>
      <c r="BG10" s="35"/>
      <c r="BH10" s="68">
        <f t="shared" si="15"/>
        <v>0</v>
      </c>
    </row>
    <row r="11" spans="2:60" ht="16.5" customHeight="1">
      <c r="B11" s="26" t="s">
        <v>187</v>
      </c>
      <c r="C11" s="27"/>
      <c r="D11" s="27"/>
      <c r="E11" s="28"/>
      <c r="F11" s="27"/>
      <c r="G11" s="76">
        <f t="shared" si="16"/>
        <v>0</v>
      </c>
      <c r="H11" s="12">
        <f t="shared" si="17"/>
        <v>0</v>
      </c>
      <c r="J11" s="158"/>
      <c r="K11" s="155"/>
      <c r="L11" s="37" t="s">
        <v>45</v>
      </c>
      <c r="M11" s="38">
        <v>20</v>
      </c>
      <c r="N11" s="39">
        <v>50</v>
      </c>
      <c r="O11" s="73">
        <f t="shared" si="0"/>
        <v>1000</v>
      </c>
      <c r="P11" s="67"/>
      <c r="Q11" s="35"/>
      <c r="R11" s="68">
        <f t="shared" si="1"/>
        <v>0</v>
      </c>
      <c r="S11" s="35"/>
      <c r="T11" s="35"/>
      <c r="U11" s="63">
        <f t="shared" si="2"/>
        <v>0</v>
      </c>
      <c r="V11" s="67"/>
      <c r="W11" s="35"/>
      <c r="X11" s="68">
        <f t="shared" si="3"/>
        <v>0</v>
      </c>
      <c r="Y11" s="67"/>
      <c r="Z11" s="35"/>
      <c r="AA11" s="68">
        <f t="shared" si="4"/>
        <v>0</v>
      </c>
      <c r="AB11" s="67"/>
      <c r="AC11" s="35"/>
      <c r="AD11" s="68">
        <f t="shared" si="5"/>
        <v>0</v>
      </c>
      <c r="AE11" s="67"/>
      <c r="AF11" s="35"/>
      <c r="AG11" s="68">
        <f t="shared" si="6"/>
        <v>0</v>
      </c>
      <c r="AH11" s="67"/>
      <c r="AI11" s="35"/>
      <c r="AJ11" s="68">
        <f t="shared" si="7"/>
        <v>0</v>
      </c>
      <c r="AK11" s="67"/>
      <c r="AL11" s="35"/>
      <c r="AM11" s="68">
        <f t="shared" si="8"/>
        <v>0</v>
      </c>
      <c r="AN11" s="67"/>
      <c r="AO11" s="35"/>
      <c r="AP11" s="68">
        <f t="shared" si="9"/>
        <v>0</v>
      </c>
      <c r="AQ11" s="67"/>
      <c r="AR11" s="35"/>
      <c r="AS11" s="68">
        <f t="shared" si="10"/>
        <v>0</v>
      </c>
      <c r="AT11" s="67"/>
      <c r="AU11" s="35"/>
      <c r="AV11" s="68">
        <f t="shared" si="11"/>
        <v>0</v>
      </c>
      <c r="AW11" s="67"/>
      <c r="AX11" s="35"/>
      <c r="AY11" s="68">
        <f t="shared" si="12"/>
        <v>0</v>
      </c>
      <c r="AZ11" s="67"/>
      <c r="BA11" s="35"/>
      <c r="BB11" s="68">
        <f t="shared" si="13"/>
        <v>0</v>
      </c>
      <c r="BC11" s="67"/>
      <c r="BD11" s="35"/>
      <c r="BE11" s="68">
        <f t="shared" si="14"/>
        <v>0</v>
      </c>
      <c r="BF11" s="67"/>
      <c r="BG11" s="35"/>
      <c r="BH11" s="68">
        <f t="shared" si="15"/>
        <v>0</v>
      </c>
    </row>
    <row r="12" spans="2:60" ht="16.5" customHeight="1">
      <c r="B12" s="26" t="s">
        <v>188</v>
      </c>
      <c r="C12" s="27"/>
      <c r="D12" s="27"/>
      <c r="E12" s="28"/>
      <c r="F12" s="27"/>
      <c r="G12" s="76">
        <f t="shared" si="16"/>
        <v>0</v>
      </c>
      <c r="H12" s="12">
        <f t="shared" si="17"/>
        <v>0</v>
      </c>
      <c r="J12" s="158"/>
      <c r="K12" s="155"/>
      <c r="L12" s="37" t="s">
        <v>44</v>
      </c>
      <c r="M12" s="38">
        <v>5</v>
      </c>
      <c r="N12" s="39">
        <v>200</v>
      </c>
      <c r="O12" s="73">
        <f t="shared" si="0"/>
        <v>1000</v>
      </c>
      <c r="P12" s="67"/>
      <c r="Q12" s="35"/>
      <c r="R12" s="68">
        <f t="shared" si="1"/>
        <v>0</v>
      </c>
      <c r="S12" s="35"/>
      <c r="T12" s="35"/>
      <c r="U12" s="63">
        <f t="shared" si="2"/>
        <v>0</v>
      </c>
      <c r="V12" s="67"/>
      <c r="W12" s="35"/>
      <c r="X12" s="68">
        <f t="shared" si="3"/>
        <v>0</v>
      </c>
      <c r="Y12" s="67"/>
      <c r="Z12" s="35"/>
      <c r="AA12" s="68">
        <f t="shared" si="4"/>
        <v>0</v>
      </c>
      <c r="AB12" s="67"/>
      <c r="AC12" s="35"/>
      <c r="AD12" s="68">
        <f t="shared" si="5"/>
        <v>0</v>
      </c>
      <c r="AE12" s="67"/>
      <c r="AF12" s="35"/>
      <c r="AG12" s="68">
        <f t="shared" si="6"/>
        <v>0</v>
      </c>
      <c r="AH12" s="67"/>
      <c r="AI12" s="35"/>
      <c r="AJ12" s="68">
        <f t="shared" si="7"/>
        <v>0</v>
      </c>
      <c r="AK12" s="67"/>
      <c r="AL12" s="35"/>
      <c r="AM12" s="68">
        <f t="shared" si="8"/>
        <v>0</v>
      </c>
      <c r="AN12" s="67"/>
      <c r="AO12" s="35"/>
      <c r="AP12" s="68">
        <f t="shared" si="9"/>
        <v>0</v>
      </c>
      <c r="AQ12" s="67"/>
      <c r="AR12" s="35"/>
      <c r="AS12" s="68">
        <f t="shared" si="10"/>
        <v>0</v>
      </c>
      <c r="AT12" s="67"/>
      <c r="AU12" s="35"/>
      <c r="AV12" s="68">
        <f t="shared" si="11"/>
        <v>0</v>
      </c>
      <c r="AW12" s="67"/>
      <c r="AX12" s="35"/>
      <c r="AY12" s="68">
        <f t="shared" si="12"/>
        <v>0</v>
      </c>
      <c r="AZ12" s="67"/>
      <c r="BA12" s="35"/>
      <c r="BB12" s="68">
        <f t="shared" si="13"/>
        <v>0</v>
      </c>
      <c r="BC12" s="67"/>
      <c r="BD12" s="35"/>
      <c r="BE12" s="68">
        <f t="shared" si="14"/>
        <v>0</v>
      </c>
      <c r="BF12" s="67"/>
      <c r="BG12" s="35"/>
      <c r="BH12" s="68">
        <f t="shared" si="15"/>
        <v>0</v>
      </c>
    </row>
    <row r="13" spans="2:60" ht="16.5" customHeight="1">
      <c r="B13" s="26"/>
      <c r="C13" s="27"/>
      <c r="D13" s="27"/>
      <c r="E13" s="28"/>
      <c r="F13" s="27"/>
      <c r="G13" s="76">
        <f t="shared" si="16"/>
        <v>0</v>
      </c>
      <c r="H13" s="12">
        <f t="shared" si="17"/>
        <v>0</v>
      </c>
      <c r="I13" s="4"/>
      <c r="J13" s="158"/>
      <c r="K13" s="155"/>
      <c r="L13" s="37" t="s">
        <v>73</v>
      </c>
      <c r="M13" s="37">
        <v>1</v>
      </c>
      <c r="N13" s="39">
        <v>50</v>
      </c>
      <c r="O13" s="73">
        <f t="shared" si="0"/>
        <v>50</v>
      </c>
      <c r="P13" s="67"/>
      <c r="Q13" s="35"/>
      <c r="R13" s="68">
        <f t="shared" si="1"/>
        <v>0</v>
      </c>
      <c r="S13" s="35"/>
      <c r="T13" s="35"/>
      <c r="U13" s="63">
        <f t="shared" si="2"/>
        <v>0</v>
      </c>
      <c r="V13" s="67"/>
      <c r="W13" s="35"/>
      <c r="X13" s="68">
        <f t="shared" si="3"/>
        <v>0</v>
      </c>
      <c r="Y13" s="67"/>
      <c r="Z13" s="35"/>
      <c r="AA13" s="68">
        <f t="shared" si="4"/>
        <v>0</v>
      </c>
      <c r="AB13" s="67"/>
      <c r="AC13" s="35"/>
      <c r="AD13" s="68">
        <f t="shared" si="5"/>
        <v>0</v>
      </c>
      <c r="AE13" s="67"/>
      <c r="AF13" s="35"/>
      <c r="AG13" s="68">
        <f t="shared" si="6"/>
        <v>0</v>
      </c>
      <c r="AH13" s="67"/>
      <c r="AI13" s="35"/>
      <c r="AJ13" s="68">
        <f t="shared" si="7"/>
        <v>0</v>
      </c>
      <c r="AK13" s="67"/>
      <c r="AL13" s="35"/>
      <c r="AM13" s="68">
        <f t="shared" si="8"/>
        <v>0</v>
      </c>
      <c r="AN13" s="67"/>
      <c r="AO13" s="35"/>
      <c r="AP13" s="68">
        <f t="shared" si="9"/>
        <v>0</v>
      </c>
      <c r="AQ13" s="67"/>
      <c r="AR13" s="35"/>
      <c r="AS13" s="68">
        <f t="shared" si="10"/>
        <v>0</v>
      </c>
      <c r="AT13" s="67"/>
      <c r="AU13" s="35"/>
      <c r="AV13" s="68">
        <f t="shared" si="11"/>
        <v>0</v>
      </c>
      <c r="AW13" s="67"/>
      <c r="AX13" s="35"/>
      <c r="AY13" s="68">
        <f t="shared" si="12"/>
        <v>0</v>
      </c>
      <c r="AZ13" s="67"/>
      <c r="BA13" s="35"/>
      <c r="BB13" s="68">
        <f t="shared" si="13"/>
        <v>0</v>
      </c>
      <c r="BC13" s="67"/>
      <c r="BD13" s="35"/>
      <c r="BE13" s="68">
        <f t="shared" si="14"/>
        <v>0</v>
      </c>
      <c r="BF13" s="67"/>
      <c r="BG13" s="35"/>
      <c r="BH13" s="68">
        <f t="shared" si="15"/>
        <v>0</v>
      </c>
    </row>
    <row r="14" spans="2:60" ht="16.5" customHeight="1">
      <c r="B14" s="26"/>
      <c r="C14" s="27"/>
      <c r="D14" s="27"/>
      <c r="E14" s="28"/>
      <c r="F14" s="27"/>
      <c r="G14" s="76">
        <f t="shared" si="16"/>
        <v>0</v>
      </c>
      <c r="H14" s="12">
        <f t="shared" si="17"/>
        <v>0</v>
      </c>
      <c r="I14" s="4"/>
      <c r="J14" s="158"/>
      <c r="K14" s="155"/>
      <c r="L14" s="37" t="s">
        <v>74</v>
      </c>
      <c r="M14" s="37" t="s">
        <v>16</v>
      </c>
      <c r="N14" s="39">
        <v>10</v>
      </c>
      <c r="O14" s="73" t="str">
        <f t="shared" si="0"/>
        <v>?</v>
      </c>
      <c r="P14" s="67"/>
      <c r="Q14" s="35"/>
      <c r="R14" s="68">
        <f t="shared" si="1"/>
        <v>0</v>
      </c>
      <c r="S14" s="35"/>
      <c r="T14" s="35"/>
      <c r="U14" s="63">
        <f t="shared" si="2"/>
        <v>0</v>
      </c>
      <c r="V14" s="67"/>
      <c r="W14" s="35"/>
      <c r="X14" s="68">
        <f t="shared" si="3"/>
        <v>0</v>
      </c>
      <c r="Y14" s="67"/>
      <c r="Z14" s="35"/>
      <c r="AA14" s="68">
        <f t="shared" si="4"/>
        <v>0</v>
      </c>
      <c r="AB14" s="67"/>
      <c r="AC14" s="35"/>
      <c r="AD14" s="68">
        <f t="shared" si="5"/>
        <v>0</v>
      </c>
      <c r="AE14" s="67"/>
      <c r="AF14" s="35"/>
      <c r="AG14" s="68">
        <f t="shared" si="6"/>
        <v>0</v>
      </c>
      <c r="AH14" s="67"/>
      <c r="AI14" s="35"/>
      <c r="AJ14" s="68">
        <f t="shared" si="7"/>
        <v>0</v>
      </c>
      <c r="AK14" s="67"/>
      <c r="AL14" s="35"/>
      <c r="AM14" s="68">
        <f t="shared" si="8"/>
        <v>0</v>
      </c>
      <c r="AN14" s="67"/>
      <c r="AO14" s="35"/>
      <c r="AP14" s="68">
        <f t="shared" si="9"/>
        <v>0</v>
      </c>
      <c r="AQ14" s="67"/>
      <c r="AR14" s="35"/>
      <c r="AS14" s="68">
        <f t="shared" si="10"/>
        <v>0</v>
      </c>
      <c r="AT14" s="67"/>
      <c r="AU14" s="35"/>
      <c r="AV14" s="68">
        <f t="shared" si="11"/>
        <v>0</v>
      </c>
      <c r="AW14" s="67"/>
      <c r="AX14" s="35"/>
      <c r="AY14" s="68">
        <f t="shared" si="12"/>
        <v>0</v>
      </c>
      <c r="AZ14" s="67"/>
      <c r="BA14" s="35"/>
      <c r="BB14" s="68">
        <f t="shared" si="13"/>
        <v>0</v>
      </c>
      <c r="BC14" s="67"/>
      <c r="BD14" s="35"/>
      <c r="BE14" s="68">
        <f t="shared" si="14"/>
        <v>0</v>
      </c>
      <c r="BF14" s="67"/>
      <c r="BG14" s="35"/>
      <c r="BH14" s="68">
        <f t="shared" si="15"/>
        <v>0</v>
      </c>
    </row>
    <row r="15" spans="2:60" ht="16.5" customHeight="1">
      <c r="B15" s="26"/>
      <c r="C15" s="27"/>
      <c r="D15" s="27"/>
      <c r="E15" s="28"/>
      <c r="F15" s="27"/>
      <c r="G15" s="76">
        <f t="shared" si="16"/>
        <v>0</v>
      </c>
      <c r="H15" s="12">
        <f t="shared" si="17"/>
        <v>0</v>
      </c>
      <c r="I15" s="4"/>
      <c r="J15" s="158"/>
      <c r="K15" s="155"/>
      <c r="L15" s="37" t="s">
        <v>75</v>
      </c>
      <c r="M15" s="37" t="s">
        <v>16</v>
      </c>
      <c r="N15" s="39">
        <v>20</v>
      </c>
      <c r="O15" s="73" t="str">
        <f t="shared" si="0"/>
        <v>?</v>
      </c>
      <c r="P15" s="67"/>
      <c r="Q15" s="35"/>
      <c r="R15" s="68">
        <f t="shared" si="1"/>
        <v>0</v>
      </c>
      <c r="S15" s="35"/>
      <c r="T15" s="35"/>
      <c r="U15" s="63">
        <f t="shared" si="2"/>
        <v>0</v>
      </c>
      <c r="V15" s="67"/>
      <c r="W15" s="35"/>
      <c r="X15" s="68">
        <f t="shared" si="3"/>
        <v>0</v>
      </c>
      <c r="Y15" s="67"/>
      <c r="Z15" s="35"/>
      <c r="AA15" s="68">
        <f t="shared" si="4"/>
        <v>0</v>
      </c>
      <c r="AB15" s="67"/>
      <c r="AC15" s="35"/>
      <c r="AD15" s="68">
        <f t="shared" si="5"/>
        <v>0</v>
      </c>
      <c r="AE15" s="67"/>
      <c r="AF15" s="35"/>
      <c r="AG15" s="68">
        <f t="shared" si="6"/>
        <v>0</v>
      </c>
      <c r="AH15" s="67"/>
      <c r="AI15" s="35"/>
      <c r="AJ15" s="68">
        <f t="shared" si="7"/>
        <v>0</v>
      </c>
      <c r="AK15" s="67"/>
      <c r="AL15" s="35"/>
      <c r="AM15" s="68">
        <f t="shared" si="8"/>
        <v>0</v>
      </c>
      <c r="AN15" s="67"/>
      <c r="AO15" s="35"/>
      <c r="AP15" s="68">
        <f t="shared" si="9"/>
        <v>0</v>
      </c>
      <c r="AQ15" s="67"/>
      <c r="AR15" s="35"/>
      <c r="AS15" s="68">
        <f t="shared" si="10"/>
        <v>0</v>
      </c>
      <c r="AT15" s="67"/>
      <c r="AU15" s="35"/>
      <c r="AV15" s="68">
        <f t="shared" si="11"/>
        <v>0</v>
      </c>
      <c r="AW15" s="67"/>
      <c r="AX15" s="35"/>
      <c r="AY15" s="68">
        <f t="shared" si="12"/>
        <v>0</v>
      </c>
      <c r="AZ15" s="67"/>
      <c r="BA15" s="35"/>
      <c r="BB15" s="68">
        <f t="shared" si="13"/>
        <v>0</v>
      </c>
      <c r="BC15" s="67"/>
      <c r="BD15" s="35"/>
      <c r="BE15" s="68">
        <f t="shared" si="14"/>
        <v>0</v>
      </c>
      <c r="BF15" s="67"/>
      <c r="BG15" s="35"/>
      <c r="BH15" s="68">
        <f t="shared" si="15"/>
        <v>0</v>
      </c>
    </row>
    <row r="16" spans="2:60" ht="16.5" customHeight="1">
      <c r="B16" s="29"/>
      <c r="C16" s="30"/>
      <c r="D16" s="30"/>
      <c r="E16" s="31"/>
      <c r="F16" s="30"/>
      <c r="G16" s="76">
        <f t="shared" si="16"/>
        <v>0</v>
      </c>
      <c r="H16" s="13">
        <f t="shared" si="17"/>
        <v>0</v>
      </c>
      <c r="I16" s="4"/>
      <c r="J16" s="158"/>
      <c r="K16" s="155"/>
      <c r="L16" s="37" t="s">
        <v>104</v>
      </c>
      <c r="M16" s="37">
        <v>1</v>
      </c>
      <c r="N16" s="39">
        <v>500</v>
      </c>
      <c r="O16" s="73">
        <f t="shared" si="0"/>
        <v>500</v>
      </c>
      <c r="P16" s="67"/>
      <c r="Q16" s="35"/>
      <c r="R16" s="68">
        <f t="shared" si="1"/>
        <v>0</v>
      </c>
      <c r="S16" s="35"/>
      <c r="T16" s="35"/>
      <c r="U16" s="63">
        <f t="shared" si="2"/>
        <v>0</v>
      </c>
      <c r="V16" s="67"/>
      <c r="W16" s="35"/>
      <c r="X16" s="68">
        <f t="shared" si="3"/>
        <v>0</v>
      </c>
      <c r="Y16" s="67"/>
      <c r="Z16" s="35"/>
      <c r="AA16" s="68">
        <f t="shared" si="4"/>
        <v>0</v>
      </c>
      <c r="AB16" s="67"/>
      <c r="AC16" s="35"/>
      <c r="AD16" s="68">
        <f t="shared" si="5"/>
        <v>0</v>
      </c>
      <c r="AE16" s="67"/>
      <c r="AF16" s="35"/>
      <c r="AG16" s="68">
        <f t="shared" si="6"/>
        <v>0</v>
      </c>
      <c r="AH16" s="67"/>
      <c r="AI16" s="35"/>
      <c r="AJ16" s="68">
        <f t="shared" si="7"/>
        <v>0</v>
      </c>
      <c r="AK16" s="67"/>
      <c r="AL16" s="35"/>
      <c r="AM16" s="68">
        <f t="shared" si="8"/>
        <v>0</v>
      </c>
      <c r="AN16" s="67"/>
      <c r="AO16" s="35"/>
      <c r="AP16" s="68">
        <f t="shared" si="9"/>
        <v>0</v>
      </c>
      <c r="AQ16" s="67"/>
      <c r="AR16" s="35"/>
      <c r="AS16" s="68">
        <f t="shared" si="10"/>
        <v>0</v>
      </c>
      <c r="AT16" s="67"/>
      <c r="AU16" s="35"/>
      <c r="AV16" s="68">
        <f t="shared" si="11"/>
        <v>0</v>
      </c>
      <c r="AW16" s="67"/>
      <c r="AX16" s="35"/>
      <c r="AY16" s="68">
        <f t="shared" si="12"/>
        <v>0</v>
      </c>
      <c r="AZ16" s="67"/>
      <c r="BA16" s="35"/>
      <c r="BB16" s="68">
        <f t="shared" si="13"/>
        <v>0</v>
      </c>
      <c r="BC16" s="67"/>
      <c r="BD16" s="35"/>
      <c r="BE16" s="68">
        <f t="shared" si="14"/>
        <v>0</v>
      </c>
      <c r="BF16" s="67"/>
      <c r="BG16" s="35"/>
      <c r="BH16" s="68">
        <f t="shared" si="15"/>
        <v>0</v>
      </c>
    </row>
    <row r="17" spans="2:60" ht="16.5" customHeight="1">
      <c r="B17" s="26"/>
      <c r="C17" s="27"/>
      <c r="D17" s="27"/>
      <c r="E17" s="28"/>
      <c r="F17" s="27"/>
      <c r="G17" s="76">
        <f t="shared" si="16"/>
        <v>0</v>
      </c>
      <c r="H17" s="12">
        <f t="shared" si="17"/>
        <v>0</v>
      </c>
      <c r="I17" s="4"/>
      <c r="J17" s="158"/>
      <c r="K17" s="155"/>
      <c r="L17" s="37" t="s">
        <v>76</v>
      </c>
      <c r="M17" s="37" t="s">
        <v>105</v>
      </c>
      <c r="N17" s="39">
        <v>20</v>
      </c>
      <c r="O17" s="73" t="str">
        <f t="shared" si="0"/>
        <v>?</v>
      </c>
      <c r="P17" s="67"/>
      <c r="Q17" s="35"/>
      <c r="R17" s="68">
        <f t="shared" si="1"/>
        <v>0</v>
      </c>
      <c r="S17" s="35"/>
      <c r="T17" s="35"/>
      <c r="U17" s="63">
        <f t="shared" si="2"/>
        <v>0</v>
      </c>
      <c r="V17" s="67"/>
      <c r="W17" s="35"/>
      <c r="X17" s="68">
        <f t="shared" si="3"/>
        <v>0</v>
      </c>
      <c r="Y17" s="67"/>
      <c r="Z17" s="35"/>
      <c r="AA17" s="68">
        <f t="shared" si="4"/>
        <v>0</v>
      </c>
      <c r="AB17" s="67"/>
      <c r="AC17" s="35"/>
      <c r="AD17" s="68">
        <f t="shared" si="5"/>
        <v>0</v>
      </c>
      <c r="AE17" s="67"/>
      <c r="AF17" s="35"/>
      <c r="AG17" s="68">
        <f t="shared" si="6"/>
        <v>0</v>
      </c>
      <c r="AH17" s="67"/>
      <c r="AI17" s="35"/>
      <c r="AJ17" s="68">
        <f t="shared" si="7"/>
        <v>0</v>
      </c>
      <c r="AK17" s="67"/>
      <c r="AL17" s="35"/>
      <c r="AM17" s="68">
        <f t="shared" si="8"/>
        <v>0</v>
      </c>
      <c r="AN17" s="67"/>
      <c r="AO17" s="35"/>
      <c r="AP17" s="68">
        <f t="shared" si="9"/>
        <v>0</v>
      </c>
      <c r="AQ17" s="67"/>
      <c r="AR17" s="35"/>
      <c r="AS17" s="68">
        <f t="shared" si="10"/>
        <v>0</v>
      </c>
      <c r="AT17" s="67"/>
      <c r="AU17" s="35"/>
      <c r="AV17" s="68">
        <f t="shared" si="11"/>
        <v>0</v>
      </c>
      <c r="AW17" s="67"/>
      <c r="AX17" s="35"/>
      <c r="AY17" s="68">
        <f t="shared" si="12"/>
        <v>0</v>
      </c>
      <c r="AZ17" s="67"/>
      <c r="BA17" s="35"/>
      <c r="BB17" s="68">
        <f t="shared" si="13"/>
        <v>0</v>
      </c>
      <c r="BC17" s="67"/>
      <c r="BD17" s="35"/>
      <c r="BE17" s="68">
        <f t="shared" si="14"/>
        <v>0</v>
      </c>
      <c r="BF17" s="67"/>
      <c r="BG17" s="35"/>
      <c r="BH17" s="68">
        <f t="shared" si="15"/>
        <v>0</v>
      </c>
    </row>
    <row r="18" spans="2:60" ht="16.5" customHeight="1">
      <c r="B18" s="26"/>
      <c r="C18" s="27"/>
      <c r="D18" s="27"/>
      <c r="E18" s="28"/>
      <c r="F18" s="27"/>
      <c r="G18" s="76">
        <f t="shared" si="16"/>
        <v>0</v>
      </c>
      <c r="H18" s="12">
        <f t="shared" si="17"/>
        <v>0</v>
      </c>
      <c r="I18" s="4"/>
      <c r="J18" s="158"/>
      <c r="K18" s="155"/>
      <c r="L18" s="37" t="s">
        <v>77</v>
      </c>
      <c r="M18" s="37" t="s">
        <v>102</v>
      </c>
      <c r="N18" s="39">
        <v>10</v>
      </c>
      <c r="O18" s="73" t="str">
        <f t="shared" si="0"/>
        <v>?</v>
      </c>
      <c r="P18" s="67"/>
      <c r="Q18" s="35"/>
      <c r="R18" s="68">
        <f t="shared" si="1"/>
        <v>0</v>
      </c>
      <c r="S18" s="35"/>
      <c r="T18" s="35"/>
      <c r="U18" s="63">
        <f t="shared" si="2"/>
        <v>0</v>
      </c>
      <c r="V18" s="67"/>
      <c r="W18" s="35"/>
      <c r="X18" s="68">
        <f t="shared" si="3"/>
        <v>0</v>
      </c>
      <c r="Y18" s="67"/>
      <c r="Z18" s="35"/>
      <c r="AA18" s="68">
        <f t="shared" si="4"/>
        <v>0</v>
      </c>
      <c r="AB18" s="67"/>
      <c r="AC18" s="35"/>
      <c r="AD18" s="68">
        <f t="shared" si="5"/>
        <v>0</v>
      </c>
      <c r="AE18" s="67"/>
      <c r="AF18" s="35"/>
      <c r="AG18" s="68">
        <f t="shared" si="6"/>
        <v>0</v>
      </c>
      <c r="AH18" s="67"/>
      <c r="AI18" s="35"/>
      <c r="AJ18" s="68">
        <f t="shared" si="7"/>
        <v>0</v>
      </c>
      <c r="AK18" s="67"/>
      <c r="AL18" s="35"/>
      <c r="AM18" s="68">
        <f t="shared" si="8"/>
        <v>0</v>
      </c>
      <c r="AN18" s="67"/>
      <c r="AO18" s="35"/>
      <c r="AP18" s="68">
        <f t="shared" si="9"/>
        <v>0</v>
      </c>
      <c r="AQ18" s="67"/>
      <c r="AR18" s="35"/>
      <c r="AS18" s="68">
        <f t="shared" si="10"/>
        <v>0</v>
      </c>
      <c r="AT18" s="67"/>
      <c r="AU18" s="35"/>
      <c r="AV18" s="68">
        <f t="shared" si="11"/>
        <v>0</v>
      </c>
      <c r="AW18" s="67"/>
      <c r="AX18" s="35"/>
      <c r="AY18" s="68">
        <f t="shared" si="12"/>
        <v>0</v>
      </c>
      <c r="AZ18" s="67"/>
      <c r="BA18" s="35"/>
      <c r="BB18" s="68">
        <f t="shared" si="13"/>
        <v>0</v>
      </c>
      <c r="BC18" s="67"/>
      <c r="BD18" s="35"/>
      <c r="BE18" s="68">
        <f t="shared" si="14"/>
        <v>0</v>
      </c>
      <c r="BF18" s="67"/>
      <c r="BG18" s="35"/>
      <c r="BH18" s="68">
        <f t="shared" si="15"/>
        <v>0</v>
      </c>
    </row>
    <row r="19" spans="2:60" ht="16.5" customHeight="1">
      <c r="B19" s="26"/>
      <c r="C19" s="27"/>
      <c r="D19" s="27"/>
      <c r="E19" s="28"/>
      <c r="F19" s="27"/>
      <c r="G19" s="76">
        <f t="shared" si="16"/>
        <v>0</v>
      </c>
      <c r="H19" s="12">
        <f t="shared" si="17"/>
        <v>0</v>
      </c>
      <c r="I19" s="4"/>
      <c r="J19" s="158"/>
      <c r="K19" s="155"/>
      <c r="L19" s="37" t="s">
        <v>78</v>
      </c>
      <c r="M19" s="37">
        <v>3</v>
      </c>
      <c r="N19" s="39">
        <v>200</v>
      </c>
      <c r="O19" s="73">
        <f t="shared" si="0"/>
        <v>600</v>
      </c>
      <c r="P19" s="67"/>
      <c r="Q19" s="35"/>
      <c r="R19" s="68">
        <f t="shared" si="1"/>
        <v>0</v>
      </c>
      <c r="S19" s="35"/>
      <c r="T19" s="35"/>
      <c r="U19" s="63">
        <f t="shared" si="2"/>
        <v>0</v>
      </c>
      <c r="V19" s="67"/>
      <c r="W19" s="35"/>
      <c r="X19" s="68">
        <f t="shared" si="3"/>
        <v>0</v>
      </c>
      <c r="Y19" s="67"/>
      <c r="Z19" s="35"/>
      <c r="AA19" s="68">
        <f t="shared" si="4"/>
        <v>0</v>
      </c>
      <c r="AB19" s="67"/>
      <c r="AC19" s="35"/>
      <c r="AD19" s="68">
        <f t="shared" si="5"/>
        <v>0</v>
      </c>
      <c r="AE19" s="67"/>
      <c r="AF19" s="35"/>
      <c r="AG19" s="68">
        <f t="shared" si="6"/>
        <v>0</v>
      </c>
      <c r="AH19" s="67"/>
      <c r="AI19" s="35"/>
      <c r="AJ19" s="68">
        <f t="shared" si="7"/>
        <v>0</v>
      </c>
      <c r="AK19" s="67"/>
      <c r="AL19" s="35"/>
      <c r="AM19" s="68">
        <f t="shared" si="8"/>
        <v>0</v>
      </c>
      <c r="AN19" s="67"/>
      <c r="AO19" s="35"/>
      <c r="AP19" s="68">
        <f t="shared" si="9"/>
        <v>0</v>
      </c>
      <c r="AQ19" s="67"/>
      <c r="AR19" s="35"/>
      <c r="AS19" s="68">
        <f t="shared" si="10"/>
        <v>0</v>
      </c>
      <c r="AT19" s="67"/>
      <c r="AU19" s="35"/>
      <c r="AV19" s="68">
        <f t="shared" si="11"/>
        <v>0</v>
      </c>
      <c r="AW19" s="67"/>
      <c r="AX19" s="35"/>
      <c r="AY19" s="68">
        <f t="shared" si="12"/>
        <v>0</v>
      </c>
      <c r="AZ19" s="67"/>
      <c r="BA19" s="35"/>
      <c r="BB19" s="68">
        <f t="shared" si="13"/>
        <v>0</v>
      </c>
      <c r="BC19" s="67"/>
      <c r="BD19" s="35"/>
      <c r="BE19" s="68">
        <f t="shared" si="14"/>
        <v>0</v>
      </c>
      <c r="BF19" s="67"/>
      <c r="BG19" s="35"/>
      <c r="BH19" s="68">
        <f t="shared" si="15"/>
        <v>0</v>
      </c>
    </row>
    <row r="20" spans="2:60" ht="16.5" customHeight="1">
      <c r="B20" s="26"/>
      <c r="C20" s="27"/>
      <c r="D20" s="27"/>
      <c r="E20" s="28"/>
      <c r="F20" s="27"/>
      <c r="G20" s="76">
        <f t="shared" si="16"/>
        <v>0</v>
      </c>
      <c r="H20" s="12">
        <f t="shared" si="17"/>
        <v>0</v>
      </c>
      <c r="I20" s="4"/>
      <c r="J20" s="158"/>
      <c r="K20" s="155"/>
      <c r="L20" s="37" t="s">
        <v>79</v>
      </c>
      <c r="M20" s="37">
        <v>50</v>
      </c>
      <c r="N20" s="39">
        <v>30</v>
      </c>
      <c r="O20" s="73">
        <f t="shared" si="0"/>
        <v>1500</v>
      </c>
      <c r="P20" s="67"/>
      <c r="Q20" s="35"/>
      <c r="R20" s="68">
        <f t="shared" si="1"/>
        <v>0</v>
      </c>
      <c r="S20" s="35"/>
      <c r="T20" s="35"/>
      <c r="U20" s="63">
        <f t="shared" si="2"/>
        <v>0</v>
      </c>
      <c r="V20" s="67"/>
      <c r="W20" s="35"/>
      <c r="X20" s="68">
        <f t="shared" si="3"/>
        <v>0</v>
      </c>
      <c r="Y20" s="67"/>
      <c r="Z20" s="35"/>
      <c r="AA20" s="68">
        <f t="shared" si="4"/>
        <v>0</v>
      </c>
      <c r="AB20" s="67"/>
      <c r="AC20" s="35"/>
      <c r="AD20" s="68">
        <f t="shared" si="5"/>
        <v>0</v>
      </c>
      <c r="AE20" s="67"/>
      <c r="AF20" s="35"/>
      <c r="AG20" s="68">
        <f t="shared" si="6"/>
        <v>0</v>
      </c>
      <c r="AH20" s="67"/>
      <c r="AI20" s="35"/>
      <c r="AJ20" s="68">
        <f t="shared" si="7"/>
        <v>0</v>
      </c>
      <c r="AK20" s="67"/>
      <c r="AL20" s="35"/>
      <c r="AM20" s="68">
        <f t="shared" si="8"/>
        <v>0</v>
      </c>
      <c r="AN20" s="67"/>
      <c r="AO20" s="35"/>
      <c r="AP20" s="68">
        <f t="shared" si="9"/>
        <v>0</v>
      </c>
      <c r="AQ20" s="67"/>
      <c r="AR20" s="35"/>
      <c r="AS20" s="68">
        <f t="shared" si="10"/>
        <v>0</v>
      </c>
      <c r="AT20" s="67"/>
      <c r="AU20" s="35"/>
      <c r="AV20" s="68">
        <f t="shared" si="11"/>
        <v>0</v>
      </c>
      <c r="AW20" s="67"/>
      <c r="AX20" s="35"/>
      <c r="AY20" s="68">
        <f t="shared" si="12"/>
        <v>0</v>
      </c>
      <c r="AZ20" s="67"/>
      <c r="BA20" s="35"/>
      <c r="BB20" s="68">
        <f t="shared" si="13"/>
        <v>0</v>
      </c>
      <c r="BC20" s="67"/>
      <c r="BD20" s="35"/>
      <c r="BE20" s="68">
        <f t="shared" si="14"/>
        <v>0</v>
      </c>
      <c r="BF20" s="67"/>
      <c r="BG20" s="35"/>
      <c r="BH20" s="68">
        <f t="shared" si="15"/>
        <v>0</v>
      </c>
    </row>
    <row r="21" spans="2:60" ht="16.5" customHeight="1">
      <c r="B21" s="29"/>
      <c r="C21" s="30"/>
      <c r="D21" s="30"/>
      <c r="E21" s="31"/>
      <c r="F21" s="30"/>
      <c r="G21" s="76">
        <f t="shared" si="16"/>
        <v>0</v>
      </c>
      <c r="H21" s="12">
        <f t="shared" si="17"/>
        <v>0</v>
      </c>
      <c r="I21" s="4"/>
      <c r="J21" s="158"/>
      <c r="K21" s="155"/>
      <c r="L21" s="37" t="s">
        <v>80</v>
      </c>
      <c r="M21" s="37">
        <v>50</v>
      </c>
      <c r="N21" s="39">
        <v>30</v>
      </c>
      <c r="O21" s="73">
        <f t="shared" si="0"/>
        <v>1500</v>
      </c>
      <c r="P21" s="67"/>
      <c r="Q21" s="35"/>
      <c r="R21" s="68">
        <f t="shared" si="1"/>
        <v>0</v>
      </c>
      <c r="S21" s="35"/>
      <c r="T21" s="35"/>
      <c r="U21" s="63">
        <f t="shared" si="2"/>
        <v>0</v>
      </c>
      <c r="V21" s="67"/>
      <c r="W21" s="35"/>
      <c r="X21" s="68">
        <f t="shared" si="3"/>
        <v>0</v>
      </c>
      <c r="Y21" s="67"/>
      <c r="Z21" s="35"/>
      <c r="AA21" s="68">
        <f t="shared" si="4"/>
        <v>0</v>
      </c>
      <c r="AB21" s="67"/>
      <c r="AC21" s="35"/>
      <c r="AD21" s="68">
        <f t="shared" si="5"/>
        <v>0</v>
      </c>
      <c r="AE21" s="67"/>
      <c r="AF21" s="35"/>
      <c r="AG21" s="68">
        <f t="shared" si="6"/>
        <v>0</v>
      </c>
      <c r="AH21" s="67"/>
      <c r="AI21" s="35"/>
      <c r="AJ21" s="68">
        <f t="shared" si="7"/>
        <v>0</v>
      </c>
      <c r="AK21" s="67"/>
      <c r="AL21" s="35"/>
      <c r="AM21" s="68">
        <f t="shared" si="8"/>
        <v>0</v>
      </c>
      <c r="AN21" s="67"/>
      <c r="AO21" s="35"/>
      <c r="AP21" s="68">
        <f t="shared" si="9"/>
        <v>0</v>
      </c>
      <c r="AQ21" s="67"/>
      <c r="AR21" s="35"/>
      <c r="AS21" s="68">
        <f t="shared" si="10"/>
        <v>0</v>
      </c>
      <c r="AT21" s="67"/>
      <c r="AU21" s="35"/>
      <c r="AV21" s="68">
        <f t="shared" si="11"/>
        <v>0</v>
      </c>
      <c r="AW21" s="67"/>
      <c r="AX21" s="35"/>
      <c r="AY21" s="68">
        <f t="shared" si="12"/>
        <v>0</v>
      </c>
      <c r="AZ21" s="67"/>
      <c r="BA21" s="35"/>
      <c r="BB21" s="68">
        <f t="shared" si="13"/>
        <v>0</v>
      </c>
      <c r="BC21" s="67"/>
      <c r="BD21" s="35"/>
      <c r="BE21" s="68">
        <f t="shared" si="14"/>
        <v>0</v>
      </c>
      <c r="BF21" s="67"/>
      <c r="BG21" s="35"/>
      <c r="BH21" s="68">
        <f t="shared" si="15"/>
        <v>0</v>
      </c>
    </row>
    <row r="22" spans="2:60" ht="16.5" customHeight="1" thickBot="1">
      <c r="B22" s="32"/>
      <c r="C22" s="33"/>
      <c r="D22" s="33"/>
      <c r="E22" s="34"/>
      <c r="F22" s="33"/>
      <c r="G22" s="77">
        <f t="shared" si="16"/>
        <v>0</v>
      </c>
      <c r="H22" s="14">
        <f t="shared" si="17"/>
        <v>0</v>
      </c>
      <c r="I22" s="4"/>
      <c r="J22" s="158"/>
      <c r="K22" s="155"/>
      <c r="L22" s="37" t="s">
        <v>81</v>
      </c>
      <c r="M22" s="37">
        <v>50</v>
      </c>
      <c r="N22" s="39">
        <v>50</v>
      </c>
      <c r="O22" s="73">
        <f t="shared" si="0"/>
        <v>2500</v>
      </c>
      <c r="P22" s="67"/>
      <c r="Q22" s="35"/>
      <c r="R22" s="68">
        <f t="shared" si="1"/>
        <v>0</v>
      </c>
      <c r="S22" s="35"/>
      <c r="T22" s="35"/>
      <c r="U22" s="63">
        <f t="shared" si="2"/>
        <v>0</v>
      </c>
      <c r="V22" s="67"/>
      <c r="W22" s="35"/>
      <c r="X22" s="68">
        <f t="shared" si="3"/>
        <v>0</v>
      </c>
      <c r="Y22" s="67"/>
      <c r="Z22" s="35"/>
      <c r="AA22" s="68">
        <f t="shared" si="4"/>
        <v>0</v>
      </c>
      <c r="AB22" s="67"/>
      <c r="AC22" s="35"/>
      <c r="AD22" s="68">
        <f t="shared" si="5"/>
        <v>0</v>
      </c>
      <c r="AE22" s="67"/>
      <c r="AF22" s="35"/>
      <c r="AG22" s="68">
        <f t="shared" si="6"/>
        <v>0</v>
      </c>
      <c r="AH22" s="67"/>
      <c r="AI22" s="35"/>
      <c r="AJ22" s="68">
        <f t="shared" si="7"/>
        <v>0</v>
      </c>
      <c r="AK22" s="67"/>
      <c r="AL22" s="35"/>
      <c r="AM22" s="68">
        <f t="shared" si="8"/>
        <v>0</v>
      </c>
      <c r="AN22" s="67"/>
      <c r="AO22" s="35"/>
      <c r="AP22" s="68">
        <f t="shared" si="9"/>
        <v>0</v>
      </c>
      <c r="AQ22" s="67"/>
      <c r="AR22" s="35"/>
      <c r="AS22" s="68">
        <f t="shared" si="10"/>
        <v>0</v>
      </c>
      <c r="AT22" s="67"/>
      <c r="AU22" s="35"/>
      <c r="AV22" s="68">
        <f t="shared" si="11"/>
        <v>0</v>
      </c>
      <c r="AW22" s="67"/>
      <c r="AX22" s="35"/>
      <c r="AY22" s="68">
        <f t="shared" si="12"/>
        <v>0</v>
      </c>
      <c r="AZ22" s="67"/>
      <c r="BA22" s="35"/>
      <c r="BB22" s="68">
        <f t="shared" si="13"/>
        <v>0</v>
      </c>
      <c r="BC22" s="67"/>
      <c r="BD22" s="35"/>
      <c r="BE22" s="68">
        <f t="shared" si="14"/>
        <v>0</v>
      </c>
      <c r="BF22" s="67"/>
      <c r="BG22" s="35"/>
      <c r="BH22" s="68">
        <f t="shared" si="15"/>
        <v>0</v>
      </c>
    </row>
    <row r="23" spans="2:60" ht="16.5" customHeight="1">
      <c r="B23" s="10"/>
      <c r="C23" s="10"/>
      <c r="D23" s="10"/>
      <c r="E23" s="10"/>
      <c r="F23" s="10"/>
      <c r="G23" s="10"/>
      <c r="H23" s="10"/>
      <c r="I23" s="4"/>
      <c r="J23" s="158"/>
      <c r="K23" s="155"/>
      <c r="L23" s="37" t="s">
        <v>82</v>
      </c>
      <c r="M23" s="37">
        <v>50</v>
      </c>
      <c r="N23" s="39">
        <v>50</v>
      </c>
      <c r="O23" s="73">
        <f t="shared" si="0"/>
        <v>2500</v>
      </c>
      <c r="P23" s="67"/>
      <c r="Q23" s="35"/>
      <c r="R23" s="68">
        <f t="shared" si="1"/>
        <v>0</v>
      </c>
      <c r="S23" s="35"/>
      <c r="T23" s="35"/>
      <c r="U23" s="63">
        <f t="shared" si="2"/>
        <v>0</v>
      </c>
      <c r="V23" s="67"/>
      <c r="W23" s="35"/>
      <c r="X23" s="68">
        <f t="shared" si="3"/>
        <v>0</v>
      </c>
      <c r="Y23" s="67"/>
      <c r="Z23" s="35"/>
      <c r="AA23" s="68">
        <f t="shared" si="4"/>
        <v>0</v>
      </c>
      <c r="AB23" s="67"/>
      <c r="AC23" s="35"/>
      <c r="AD23" s="68">
        <f t="shared" si="5"/>
        <v>0</v>
      </c>
      <c r="AE23" s="67"/>
      <c r="AF23" s="35"/>
      <c r="AG23" s="68">
        <f t="shared" si="6"/>
        <v>0</v>
      </c>
      <c r="AH23" s="67"/>
      <c r="AI23" s="35"/>
      <c r="AJ23" s="68">
        <f t="shared" si="7"/>
        <v>0</v>
      </c>
      <c r="AK23" s="67"/>
      <c r="AL23" s="35"/>
      <c r="AM23" s="68">
        <f t="shared" si="8"/>
        <v>0</v>
      </c>
      <c r="AN23" s="67"/>
      <c r="AO23" s="35"/>
      <c r="AP23" s="68">
        <f t="shared" si="9"/>
        <v>0</v>
      </c>
      <c r="AQ23" s="67"/>
      <c r="AR23" s="35"/>
      <c r="AS23" s="68">
        <f t="shared" si="10"/>
        <v>0</v>
      </c>
      <c r="AT23" s="67"/>
      <c r="AU23" s="35"/>
      <c r="AV23" s="68">
        <f t="shared" si="11"/>
        <v>0</v>
      </c>
      <c r="AW23" s="67"/>
      <c r="AX23" s="35"/>
      <c r="AY23" s="68">
        <f t="shared" si="12"/>
        <v>0</v>
      </c>
      <c r="AZ23" s="67"/>
      <c r="BA23" s="35"/>
      <c r="BB23" s="68">
        <f t="shared" si="13"/>
        <v>0</v>
      </c>
      <c r="BC23" s="67"/>
      <c r="BD23" s="35"/>
      <c r="BE23" s="68">
        <f t="shared" si="14"/>
        <v>0</v>
      </c>
      <c r="BF23" s="67"/>
      <c r="BG23" s="35"/>
      <c r="BH23" s="68">
        <f t="shared" si="15"/>
        <v>0</v>
      </c>
    </row>
    <row r="24" spans="2:60" ht="16.5" customHeight="1" thickBot="1">
      <c r="B24" s="10"/>
      <c r="C24" s="10"/>
      <c r="D24" s="10"/>
      <c r="E24" s="10"/>
      <c r="F24" s="10"/>
      <c r="G24" s="10"/>
      <c r="H24" s="4"/>
      <c r="I24" s="4"/>
      <c r="J24" s="158"/>
      <c r="K24" s="155"/>
      <c r="L24" s="37" t="s">
        <v>83</v>
      </c>
      <c r="M24" s="37">
        <v>50</v>
      </c>
      <c r="N24" s="39">
        <v>70</v>
      </c>
      <c r="O24" s="73">
        <f t="shared" si="0"/>
        <v>3500</v>
      </c>
      <c r="P24" s="67"/>
      <c r="Q24" s="35"/>
      <c r="R24" s="68">
        <f t="shared" si="1"/>
        <v>0</v>
      </c>
      <c r="S24" s="35"/>
      <c r="T24" s="35"/>
      <c r="U24" s="63">
        <f t="shared" si="2"/>
        <v>0</v>
      </c>
      <c r="V24" s="67"/>
      <c r="W24" s="35"/>
      <c r="X24" s="68">
        <f t="shared" si="3"/>
        <v>0</v>
      </c>
      <c r="Y24" s="67"/>
      <c r="Z24" s="35"/>
      <c r="AA24" s="68">
        <f t="shared" si="4"/>
        <v>0</v>
      </c>
      <c r="AB24" s="67"/>
      <c r="AC24" s="35"/>
      <c r="AD24" s="68">
        <f t="shared" si="5"/>
        <v>0</v>
      </c>
      <c r="AE24" s="67"/>
      <c r="AF24" s="35"/>
      <c r="AG24" s="68">
        <f t="shared" si="6"/>
        <v>0</v>
      </c>
      <c r="AH24" s="67"/>
      <c r="AI24" s="35"/>
      <c r="AJ24" s="68">
        <f t="shared" si="7"/>
        <v>0</v>
      </c>
      <c r="AK24" s="67"/>
      <c r="AL24" s="35"/>
      <c r="AM24" s="68">
        <f t="shared" si="8"/>
        <v>0</v>
      </c>
      <c r="AN24" s="67"/>
      <c r="AO24" s="35"/>
      <c r="AP24" s="68">
        <f t="shared" si="9"/>
        <v>0</v>
      </c>
      <c r="AQ24" s="67"/>
      <c r="AR24" s="35"/>
      <c r="AS24" s="68">
        <f t="shared" si="10"/>
        <v>0</v>
      </c>
      <c r="AT24" s="67"/>
      <c r="AU24" s="35"/>
      <c r="AV24" s="68">
        <f t="shared" si="11"/>
        <v>0</v>
      </c>
      <c r="AW24" s="67"/>
      <c r="AX24" s="35"/>
      <c r="AY24" s="68">
        <f t="shared" si="12"/>
        <v>0</v>
      </c>
      <c r="AZ24" s="67"/>
      <c r="BA24" s="35"/>
      <c r="BB24" s="68">
        <f t="shared" si="13"/>
        <v>0</v>
      </c>
      <c r="BC24" s="67"/>
      <c r="BD24" s="35"/>
      <c r="BE24" s="68">
        <f t="shared" si="14"/>
        <v>0</v>
      </c>
      <c r="BF24" s="67"/>
      <c r="BG24" s="35"/>
      <c r="BH24" s="68">
        <f t="shared" si="15"/>
        <v>0</v>
      </c>
    </row>
    <row r="25" spans="2:60" ht="16.5" customHeight="1">
      <c r="B25" s="184" t="s">
        <v>13</v>
      </c>
      <c r="C25" s="185"/>
      <c r="D25" s="185"/>
      <c r="E25" s="185"/>
      <c r="F25" s="185"/>
      <c r="G25" s="185"/>
      <c r="H25" s="186"/>
      <c r="I25" s="4"/>
      <c r="J25" s="158"/>
      <c r="K25" s="155"/>
      <c r="L25" s="37" t="s">
        <v>84</v>
      </c>
      <c r="M25" s="37">
        <v>50</v>
      </c>
      <c r="N25" s="39">
        <v>70</v>
      </c>
      <c r="O25" s="73">
        <f t="shared" si="0"/>
        <v>3500</v>
      </c>
      <c r="P25" s="67"/>
      <c r="Q25" s="35"/>
      <c r="R25" s="68">
        <f t="shared" si="1"/>
        <v>0</v>
      </c>
      <c r="S25" s="35"/>
      <c r="T25" s="35"/>
      <c r="U25" s="63">
        <f t="shared" si="2"/>
        <v>0</v>
      </c>
      <c r="V25" s="67"/>
      <c r="W25" s="35"/>
      <c r="X25" s="68">
        <f t="shared" si="3"/>
        <v>0</v>
      </c>
      <c r="Y25" s="67"/>
      <c r="Z25" s="35"/>
      <c r="AA25" s="68">
        <f t="shared" si="4"/>
        <v>0</v>
      </c>
      <c r="AB25" s="67"/>
      <c r="AC25" s="35"/>
      <c r="AD25" s="68">
        <f t="shared" si="5"/>
        <v>0</v>
      </c>
      <c r="AE25" s="67"/>
      <c r="AF25" s="35"/>
      <c r="AG25" s="68">
        <f t="shared" si="6"/>
        <v>0</v>
      </c>
      <c r="AH25" s="67"/>
      <c r="AI25" s="35"/>
      <c r="AJ25" s="68">
        <f t="shared" si="7"/>
        <v>0</v>
      </c>
      <c r="AK25" s="67"/>
      <c r="AL25" s="35"/>
      <c r="AM25" s="68">
        <f t="shared" si="8"/>
        <v>0</v>
      </c>
      <c r="AN25" s="67"/>
      <c r="AO25" s="35"/>
      <c r="AP25" s="68">
        <f t="shared" si="9"/>
        <v>0</v>
      </c>
      <c r="AQ25" s="67"/>
      <c r="AR25" s="35"/>
      <c r="AS25" s="68">
        <f t="shared" si="10"/>
        <v>0</v>
      </c>
      <c r="AT25" s="67"/>
      <c r="AU25" s="35"/>
      <c r="AV25" s="68">
        <f t="shared" si="11"/>
        <v>0</v>
      </c>
      <c r="AW25" s="67"/>
      <c r="AX25" s="35"/>
      <c r="AY25" s="68">
        <f t="shared" si="12"/>
        <v>0</v>
      </c>
      <c r="AZ25" s="67"/>
      <c r="BA25" s="35"/>
      <c r="BB25" s="68">
        <f t="shared" si="13"/>
        <v>0</v>
      </c>
      <c r="BC25" s="67"/>
      <c r="BD25" s="35"/>
      <c r="BE25" s="68">
        <f t="shared" si="14"/>
        <v>0</v>
      </c>
      <c r="BF25" s="67"/>
      <c r="BG25" s="35"/>
      <c r="BH25" s="68">
        <f t="shared" si="15"/>
        <v>0</v>
      </c>
    </row>
    <row r="26" spans="2:60" ht="16.5" customHeight="1">
      <c r="B26" s="165" t="s">
        <v>17</v>
      </c>
      <c r="C26" s="187" t="s">
        <v>19</v>
      </c>
      <c r="D26" s="188"/>
      <c r="E26" s="187" t="s">
        <v>14</v>
      </c>
      <c r="F26" s="188"/>
      <c r="G26" s="182" t="s">
        <v>18</v>
      </c>
      <c r="H26" s="183"/>
      <c r="I26" s="4"/>
      <c r="J26" s="158"/>
      <c r="K26" s="155"/>
      <c r="L26" s="37" t="s">
        <v>85</v>
      </c>
      <c r="M26" s="38">
        <v>20</v>
      </c>
      <c r="N26" s="39">
        <v>70</v>
      </c>
      <c r="O26" s="73">
        <f t="shared" si="0"/>
        <v>1400</v>
      </c>
      <c r="P26" s="67"/>
      <c r="Q26" s="35"/>
      <c r="R26" s="68">
        <f t="shared" si="1"/>
        <v>0</v>
      </c>
      <c r="S26" s="35"/>
      <c r="T26" s="35"/>
      <c r="U26" s="63">
        <f t="shared" si="2"/>
        <v>0</v>
      </c>
      <c r="V26" s="67"/>
      <c r="W26" s="35"/>
      <c r="X26" s="68">
        <f t="shared" si="3"/>
        <v>0</v>
      </c>
      <c r="Y26" s="67"/>
      <c r="Z26" s="35"/>
      <c r="AA26" s="68">
        <f t="shared" si="4"/>
        <v>0</v>
      </c>
      <c r="AB26" s="67"/>
      <c r="AC26" s="35"/>
      <c r="AD26" s="68">
        <f t="shared" si="5"/>
        <v>0</v>
      </c>
      <c r="AE26" s="67"/>
      <c r="AF26" s="35"/>
      <c r="AG26" s="68">
        <f t="shared" si="6"/>
        <v>0</v>
      </c>
      <c r="AH26" s="67"/>
      <c r="AI26" s="35"/>
      <c r="AJ26" s="68">
        <f t="shared" si="7"/>
        <v>0</v>
      </c>
      <c r="AK26" s="67"/>
      <c r="AL26" s="35"/>
      <c r="AM26" s="68">
        <f t="shared" si="8"/>
        <v>0</v>
      </c>
      <c r="AN26" s="67"/>
      <c r="AO26" s="35"/>
      <c r="AP26" s="68">
        <f t="shared" si="9"/>
        <v>0</v>
      </c>
      <c r="AQ26" s="67"/>
      <c r="AR26" s="35"/>
      <c r="AS26" s="68">
        <f t="shared" si="10"/>
        <v>0</v>
      </c>
      <c r="AT26" s="67"/>
      <c r="AU26" s="35"/>
      <c r="AV26" s="68">
        <f t="shared" si="11"/>
        <v>0</v>
      </c>
      <c r="AW26" s="67"/>
      <c r="AX26" s="35"/>
      <c r="AY26" s="68">
        <f t="shared" si="12"/>
        <v>0</v>
      </c>
      <c r="AZ26" s="67"/>
      <c r="BA26" s="35"/>
      <c r="BB26" s="68">
        <f t="shared" si="13"/>
        <v>0</v>
      </c>
      <c r="BC26" s="67"/>
      <c r="BD26" s="35"/>
      <c r="BE26" s="68">
        <f t="shared" si="14"/>
        <v>0</v>
      </c>
      <c r="BF26" s="67"/>
      <c r="BG26" s="35"/>
      <c r="BH26" s="68">
        <f t="shared" si="15"/>
        <v>0</v>
      </c>
    </row>
    <row r="27" spans="2:60" ht="16.5" customHeight="1">
      <c r="B27" s="166"/>
      <c r="C27" s="61" t="s">
        <v>51</v>
      </c>
      <c r="D27" s="61" t="s">
        <v>52</v>
      </c>
      <c r="E27" s="15" t="s">
        <v>51</v>
      </c>
      <c r="F27" s="15" t="s">
        <v>52</v>
      </c>
      <c r="G27" s="24" t="s">
        <v>51</v>
      </c>
      <c r="H27" s="25" t="s">
        <v>52</v>
      </c>
      <c r="I27" s="4"/>
      <c r="J27" s="158"/>
      <c r="K27" s="155"/>
      <c r="L27" s="37" t="s">
        <v>86</v>
      </c>
      <c r="M27" s="38">
        <v>10</v>
      </c>
      <c r="N27" s="39">
        <v>100</v>
      </c>
      <c r="O27" s="73">
        <f t="shared" si="0"/>
        <v>1000</v>
      </c>
      <c r="P27" s="67"/>
      <c r="Q27" s="35"/>
      <c r="R27" s="68">
        <f t="shared" si="1"/>
        <v>0</v>
      </c>
      <c r="S27" s="35"/>
      <c r="T27" s="35"/>
      <c r="U27" s="63">
        <f t="shared" si="2"/>
        <v>0</v>
      </c>
      <c r="V27" s="67"/>
      <c r="W27" s="35"/>
      <c r="X27" s="68">
        <f t="shared" si="3"/>
        <v>0</v>
      </c>
      <c r="Y27" s="67"/>
      <c r="Z27" s="35"/>
      <c r="AA27" s="68">
        <f t="shared" si="4"/>
        <v>0</v>
      </c>
      <c r="AB27" s="67"/>
      <c r="AC27" s="35"/>
      <c r="AD27" s="68">
        <f t="shared" si="5"/>
        <v>0</v>
      </c>
      <c r="AE27" s="67"/>
      <c r="AF27" s="35"/>
      <c r="AG27" s="68">
        <f t="shared" si="6"/>
        <v>0</v>
      </c>
      <c r="AH27" s="67"/>
      <c r="AI27" s="35"/>
      <c r="AJ27" s="68">
        <f t="shared" si="7"/>
        <v>0</v>
      </c>
      <c r="AK27" s="67"/>
      <c r="AL27" s="35"/>
      <c r="AM27" s="68">
        <f t="shared" si="8"/>
        <v>0</v>
      </c>
      <c r="AN27" s="67"/>
      <c r="AO27" s="35"/>
      <c r="AP27" s="68">
        <f t="shared" si="9"/>
        <v>0</v>
      </c>
      <c r="AQ27" s="67"/>
      <c r="AR27" s="35"/>
      <c r="AS27" s="68">
        <f t="shared" si="10"/>
        <v>0</v>
      </c>
      <c r="AT27" s="67"/>
      <c r="AU27" s="35"/>
      <c r="AV27" s="68">
        <f t="shared" si="11"/>
        <v>0</v>
      </c>
      <c r="AW27" s="67"/>
      <c r="AX27" s="35"/>
      <c r="AY27" s="68">
        <f t="shared" si="12"/>
        <v>0</v>
      </c>
      <c r="AZ27" s="67"/>
      <c r="BA27" s="35"/>
      <c r="BB27" s="68">
        <f t="shared" si="13"/>
        <v>0</v>
      </c>
      <c r="BC27" s="67"/>
      <c r="BD27" s="35"/>
      <c r="BE27" s="68">
        <f t="shared" si="14"/>
        <v>0</v>
      </c>
      <c r="BF27" s="67"/>
      <c r="BG27" s="35"/>
      <c r="BH27" s="68">
        <f t="shared" si="15"/>
        <v>0</v>
      </c>
    </row>
    <row r="28" spans="2:60" ht="16.5" customHeight="1">
      <c r="B28" s="17" t="str">
        <f t="shared" ref="B28:B41" si="18">B7</f>
        <v>윈브</v>
      </c>
      <c r="C28" s="16">
        <f>VLOOKUP(B28,$B$7:$H$22,6,0)</f>
        <v>0</v>
      </c>
      <c r="D28" s="16">
        <f>VLOOKUP(B28,$B$7:$H$22,7,0)+Q64</f>
        <v>0</v>
      </c>
      <c r="E28" s="16">
        <f>R43+R63+R65</f>
        <v>0</v>
      </c>
      <c r="F28" s="74">
        <f>R78</f>
        <v>0</v>
      </c>
      <c r="G28" s="20">
        <f>C28-E28</f>
        <v>0</v>
      </c>
      <c r="H28" s="21">
        <f>D28-F28</f>
        <v>0</v>
      </c>
      <c r="I28" s="4"/>
      <c r="J28" s="158"/>
      <c r="K28" s="180" t="s">
        <v>208</v>
      </c>
      <c r="L28" s="37" t="s">
        <v>87</v>
      </c>
      <c r="M28" s="38">
        <v>10</v>
      </c>
      <c r="N28" s="39">
        <v>200</v>
      </c>
      <c r="O28" s="73">
        <f t="shared" si="0"/>
        <v>2000</v>
      </c>
      <c r="P28" s="67"/>
      <c r="Q28" s="35"/>
      <c r="R28" s="68">
        <f t="shared" si="1"/>
        <v>0</v>
      </c>
      <c r="S28" s="35"/>
      <c r="T28" s="35"/>
      <c r="U28" s="63">
        <f t="shared" si="2"/>
        <v>0</v>
      </c>
      <c r="V28" s="67"/>
      <c r="W28" s="35"/>
      <c r="X28" s="68">
        <f t="shared" si="3"/>
        <v>0</v>
      </c>
      <c r="Y28" s="67"/>
      <c r="Z28" s="35"/>
      <c r="AA28" s="68">
        <f t="shared" si="4"/>
        <v>0</v>
      </c>
      <c r="AB28" s="67"/>
      <c r="AC28" s="35"/>
      <c r="AD28" s="68">
        <f t="shared" si="5"/>
        <v>0</v>
      </c>
      <c r="AE28" s="67"/>
      <c r="AF28" s="35"/>
      <c r="AG28" s="68">
        <f t="shared" si="6"/>
        <v>0</v>
      </c>
      <c r="AH28" s="67"/>
      <c r="AI28" s="35"/>
      <c r="AJ28" s="68">
        <f t="shared" si="7"/>
        <v>0</v>
      </c>
      <c r="AK28" s="67"/>
      <c r="AL28" s="35"/>
      <c r="AM28" s="68">
        <f t="shared" si="8"/>
        <v>0</v>
      </c>
      <c r="AN28" s="67"/>
      <c r="AO28" s="35"/>
      <c r="AP28" s="68">
        <f t="shared" si="9"/>
        <v>0</v>
      </c>
      <c r="AQ28" s="67"/>
      <c r="AR28" s="35"/>
      <c r="AS28" s="68">
        <f t="shared" si="10"/>
        <v>0</v>
      </c>
      <c r="AT28" s="67"/>
      <c r="AU28" s="35"/>
      <c r="AV28" s="68">
        <f t="shared" si="11"/>
        <v>0</v>
      </c>
      <c r="AW28" s="67"/>
      <c r="AX28" s="35"/>
      <c r="AY28" s="68">
        <f t="shared" si="12"/>
        <v>0</v>
      </c>
      <c r="AZ28" s="67"/>
      <c r="BA28" s="35"/>
      <c r="BB28" s="68">
        <f t="shared" si="13"/>
        <v>0</v>
      </c>
      <c r="BC28" s="67"/>
      <c r="BD28" s="35"/>
      <c r="BE28" s="68">
        <f t="shared" si="14"/>
        <v>0</v>
      </c>
      <c r="BF28" s="67"/>
      <c r="BG28" s="35"/>
      <c r="BH28" s="68">
        <f t="shared" si="15"/>
        <v>0</v>
      </c>
    </row>
    <row r="29" spans="2:60" ht="16.5" customHeight="1">
      <c r="B29" s="17" t="str">
        <f t="shared" si="18"/>
        <v>비숍</v>
      </c>
      <c r="C29" s="16">
        <f t="shared" ref="C29:C42" si="19">VLOOKUP(B29,$B$7:$H$22,6,0)</f>
        <v>0</v>
      </c>
      <c r="D29" s="16">
        <f>VLOOKUP(B29,$B$7:$H$22,7,0)+T64</f>
        <v>0</v>
      </c>
      <c r="E29" s="16">
        <f>U43+U63+U65</f>
        <v>0</v>
      </c>
      <c r="F29" s="74">
        <f>U78</f>
        <v>0</v>
      </c>
      <c r="G29" s="20">
        <f t="shared" ref="G29:G42" si="20">C29-E29</f>
        <v>0</v>
      </c>
      <c r="H29" s="21">
        <f t="shared" ref="H29:H42" si="21">D29-F29</f>
        <v>0</v>
      </c>
      <c r="I29" s="4"/>
      <c r="J29" s="158"/>
      <c r="K29" s="155"/>
      <c r="L29" s="37" t="s">
        <v>88</v>
      </c>
      <c r="M29" s="38">
        <v>10</v>
      </c>
      <c r="N29" s="39">
        <v>160</v>
      </c>
      <c r="O29" s="73">
        <f t="shared" si="0"/>
        <v>1600</v>
      </c>
      <c r="P29" s="67"/>
      <c r="Q29" s="35"/>
      <c r="R29" s="68">
        <f t="shared" si="1"/>
        <v>0</v>
      </c>
      <c r="S29" s="35"/>
      <c r="T29" s="35"/>
      <c r="U29" s="63">
        <f t="shared" si="2"/>
        <v>0</v>
      </c>
      <c r="V29" s="67"/>
      <c r="W29" s="35"/>
      <c r="X29" s="68">
        <f t="shared" si="3"/>
        <v>0</v>
      </c>
      <c r="Y29" s="67"/>
      <c r="Z29" s="35"/>
      <c r="AA29" s="68">
        <f t="shared" si="4"/>
        <v>0</v>
      </c>
      <c r="AB29" s="67"/>
      <c r="AC29" s="35"/>
      <c r="AD29" s="68">
        <f t="shared" si="5"/>
        <v>0</v>
      </c>
      <c r="AE29" s="67"/>
      <c r="AF29" s="35"/>
      <c r="AG29" s="68">
        <f t="shared" si="6"/>
        <v>0</v>
      </c>
      <c r="AH29" s="67"/>
      <c r="AI29" s="35"/>
      <c r="AJ29" s="68">
        <f t="shared" si="7"/>
        <v>0</v>
      </c>
      <c r="AK29" s="67"/>
      <c r="AL29" s="35"/>
      <c r="AM29" s="68">
        <f t="shared" si="8"/>
        <v>0</v>
      </c>
      <c r="AN29" s="67"/>
      <c r="AO29" s="35"/>
      <c r="AP29" s="68">
        <f t="shared" si="9"/>
        <v>0</v>
      </c>
      <c r="AQ29" s="67"/>
      <c r="AR29" s="35"/>
      <c r="AS29" s="68">
        <f t="shared" si="10"/>
        <v>0</v>
      </c>
      <c r="AT29" s="67"/>
      <c r="AU29" s="35"/>
      <c r="AV29" s="68">
        <f t="shared" si="11"/>
        <v>0</v>
      </c>
      <c r="AW29" s="67"/>
      <c r="AX29" s="35"/>
      <c r="AY29" s="68">
        <f t="shared" si="12"/>
        <v>0</v>
      </c>
      <c r="AZ29" s="67"/>
      <c r="BA29" s="35"/>
      <c r="BB29" s="68">
        <f t="shared" si="13"/>
        <v>0</v>
      </c>
      <c r="BC29" s="67"/>
      <c r="BD29" s="35"/>
      <c r="BE29" s="68">
        <f t="shared" si="14"/>
        <v>0</v>
      </c>
      <c r="BF29" s="67"/>
      <c r="BG29" s="35"/>
      <c r="BH29" s="68">
        <f t="shared" si="15"/>
        <v>0</v>
      </c>
    </row>
    <row r="30" spans="2:60" ht="16.5" customHeight="1">
      <c r="B30" s="17" t="str">
        <f t="shared" si="18"/>
        <v>아델</v>
      </c>
      <c r="C30" s="16">
        <f t="shared" si="19"/>
        <v>0</v>
      </c>
      <c r="D30" s="16">
        <f>VLOOKUP(B30,$B$7:$H$22,7,0)+W64</f>
        <v>0</v>
      </c>
      <c r="E30" s="16">
        <f>X43+X63+X65</f>
        <v>0</v>
      </c>
      <c r="F30" s="74">
        <f>X78</f>
        <v>0</v>
      </c>
      <c r="G30" s="20">
        <f t="shared" si="20"/>
        <v>0</v>
      </c>
      <c r="H30" s="21">
        <f t="shared" si="21"/>
        <v>0</v>
      </c>
      <c r="I30" s="4"/>
      <c r="J30" s="158"/>
      <c r="K30" s="155"/>
      <c r="L30" s="37" t="s">
        <v>89</v>
      </c>
      <c r="M30" s="38">
        <v>5</v>
      </c>
      <c r="N30" s="39">
        <v>320</v>
      </c>
      <c r="O30" s="73">
        <f t="shared" si="0"/>
        <v>1600</v>
      </c>
      <c r="P30" s="67"/>
      <c r="Q30" s="35"/>
      <c r="R30" s="68">
        <f t="shared" si="1"/>
        <v>0</v>
      </c>
      <c r="S30" s="35"/>
      <c r="T30" s="35"/>
      <c r="U30" s="63">
        <f t="shared" si="2"/>
        <v>0</v>
      </c>
      <c r="V30" s="67"/>
      <c r="W30" s="35"/>
      <c r="X30" s="68">
        <f t="shared" si="3"/>
        <v>0</v>
      </c>
      <c r="Y30" s="67"/>
      <c r="Z30" s="35"/>
      <c r="AA30" s="68">
        <f t="shared" si="4"/>
        <v>0</v>
      </c>
      <c r="AB30" s="67"/>
      <c r="AC30" s="35"/>
      <c r="AD30" s="68">
        <f t="shared" si="5"/>
        <v>0</v>
      </c>
      <c r="AE30" s="67"/>
      <c r="AF30" s="35"/>
      <c r="AG30" s="68">
        <f t="shared" si="6"/>
        <v>0</v>
      </c>
      <c r="AH30" s="67"/>
      <c r="AI30" s="35"/>
      <c r="AJ30" s="68">
        <f t="shared" si="7"/>
        <v>0</v>
      </c>
      <c r="AK30" s="67"/>
      <c r="AL30" s="35"/>
      <c r="AM30" s="68">
        <f t="shared" si="8"/>
        <v>0</v>
      </c>
      <c r="AN30" s="67"/>
      <c r="AO30" s="35"/>
      <c r="AP30" s="68">
        <f t="shared" si="9"/>
        <v>0</v>
      </c>
      <c r="AQ30" s="67"/>
      <c r="AR30" s="35"/>
      <c r="AS30" s="68">
        <f t="shared" si="10"/>
        <v>0</v>
      </c>
      <c r="AT30" s="67"/>
      <c r="AU30" s="35"/>
      <c r="AV30" s="68">
        <f t="shared" si="11"/>
        <v>0</v>
      </c>
      <c r="AW30" s="67"/>
      <c r="AX30" s="35"/>
      <c r="AY30" s="68">
        <f t="shared" si="12"/>
        <v>0</v>
      </c>
      <c r="AZ30" s="67"/>
      <c r="BA30" s="35"/>
      <c r="BB30" s="68">
        <f t="shared" si="13"/>
        <v>0</v>
      </c>
      <c r="BC30" s="67"/>
      <c r="BD30" s="35"/>
      <c r="BE30" s="68">
        <f t="shared" si="14"/>
        <v>0</v>
      </c>
      <c r="BF30" s="67"/>
      <c r="BG30" s="35"/>
      <c r="BH30" s="68">
        <f t="shared" si="15"/>
        <v>0</v>
      </c>
    </row>
    <row r="31" spans="2:60" ht="16.5" customHeight="1">
      <c r="B31" s="17" t="str">
        <f t="shared" si="18"/>
        <v>제로</v>
      </c>
      <c r="C31" s="16">
        <f t="shared" si="19"/>
        <v>0</v>
      </c>
      <c r="D31" s="16">
        <f>VLOOKUP(B31,$B$7:$H$22,7,0)+Z64</f>
        <v>0</v>
      </c>
      <c r="E31" s="16">
        <f>AA43+AA63+AA65</f>
        <v>0</v>
      </c>
      <c r="F31" s="74">
        <f>AA78</f>
        <v>0</v>
      </c>
      <c r="G31" s="20">
        <f t="shared" si="20"/>
        <v>0</v>
      </c>
      <c r="H31" s="21">
        <f t="shared" si="21"/>
        <v>0</v>
      </c>
      <c r="I31" s="4"/>
      <c r="J31" s="158"/>
      <c r="K31" s="156"/>
      <c r="L31" s="37" t="s">
        <v>90</v>
      </c>
      <c r="M31" s="38">
        <v>10</v>
      </c>
      <c r="N31" s="39">
        <v>230</v>
      </c>
      <c r="O31" s="73">
        <f t="shared" si="0"/>
        <v>2300</v>
      </c>
      <c r="P31" s="67"/>
      <c r="Q31" s="35"/>
      <c r="R31" s="68">
        <f t="shared" si="1"/>
        <v>0</v>
      </c>
      <c r="S31" s="35"/>
      <c r="T31" s="35"/>
      <c r="U31" s="63">
        <f t="shared" si="2"/>
        <v>0</v>
      </c>
      <c r="V31" s="67"/>
      <c r="W31" s="35"/>
      <c r="X31" s="68">
        <f t="shared" si="3"/>
        <v>0</v>
      </c>
      <c r="Y31" s="67"/>
      <c r="Z31" s="35"/>
      <c r="AA31" s="68">
        <f t="shared" si="4"/>
        <v>0</v>
      </c>
      <c r="AB31" s="67"/>
      <c r="AC31" s="35"/>
      <c r="AD31" s="68">
        <f t="shared" ref="AD31" si="22">AB31*$N31</f>
        <v>0</v>
      </c>
      <c r="AE31" s="67"/>
      <c r="AF31" s="35"/>
      <c r="AG31" s="68">
        <f t="shared" si="6"/>
        <v>0</v>
      </c>
      <c r="AH31" s="67"/>
      <c r="AI31" s="35"/>
      <c r="AJ31" s="68">
        <f t="shared" si="7"/>
        <v>0</v>
      </c>
      <c r="AK31" s="67"/>
      <c r="AL31" s="35"/>
      <c r="AM31" s="68">
        <f t="shared" si="8"/>
        <v>0</v>
      </c>
      <c r="AN31" s="67"/>
      <c r="AO31" s="35"/>
      <c r="AP31" s="68">
        <f t="shared" si="9"/>
        <v>0</v>
      </c>
      <c r="AQ31" s="67"/>
      <c r="AR31" s="35"/>
      <c r="AS31" s="68">
        <f t="shared" si="10"/>
        <v>0</v>
      </c>
      <c r="AT31" s="67"/>
      <c r="AU31" s="35"/>
      <c r="AV31" s="68">
        <f t="shared" si="11"/>
        <v>0</v>
      </c>
      <c r="AW31" s="67"/>
      <c r="AX31" s="35"/>
      <c r="AY31" s="68">
        <f t="shared" si="12"/>
        <v>0</v>
      </c>
      <c r="AZ31" s="67"/>
      <c r="BA31" s="35"/>
      <c r="BB31" s="68">
        <f t="shared" si="13"/>
        <v>0</v>
      </c>
      <c r="BC31" s="67"/>
      <c r="BD31" s="35"/>
      <c r="BE31" s="68">
        <f t="shared" si="14"/>
        <v>0</v>
      </c>
      <c r="BF31" s="67"/>
      <c r="BG31" s="35"/>
      <c r="BH31" s="68">
        <f t="shared" si="15"/>
        <v>0</v>
      </c>
    </row>
    <row r="32" spans="2:60" ht="16.5" customHeight="1">
      <c r="B32" s="17" t="str">
        <f t="shared" si="18"/>
        <v>패파</v>
      </c>
      <c r="C32" s="16">
        <f t="shared" si="19"/>
        <v>0</v>
      </c>
      <c r="D32" s="16">
        <f>VLOOKUP(B32,$B$7:$H$22,7,0)+AC64</f>
        <v>0</v>
      </c>
      <c r="E32" s="16">
        <f>AD43+AD63+AD65</f>
        <v>0</v>
      </c>
      <c r="F32" s="74">
        <f>AD78</f>
        <v>0</v>
      </c>
      <c r="G32" s="20">
        <f t="shared" si="20"/>
        <v>0</v>
      </c>
      <c r="H32" s="21">
        <f t="shared" si="21"/>
        <v>0</v>
      </c>
      <c r="I32" s="4"/>
      <c r="J32" s="158"/>
      <c r="K32" s="180" t="s">
        <v>209</v>
      </c>
      <c r="L32" s="37" t="s">
        <v>91</v>
      </c>
      <c r="M32" s="38">
        <v>10</v>
      </c>
      <c r="N32" s="39">
        <v>300</v>
      </c>
      <c r="O32" s="73">
        <f t="shared" si="0"/>
        <v>3000</v>
      </c>
      <c r="P32" s="67"/>
      <c r="Q32" s="35"/>
      <c r="R32" s="68">
        <f t="shared" si="1"/>
        <v>0</v>
      </c>
      <c r="S32" s="35"/>
      <c r="T32" s="35"/>
      <c r="U32" s="63">
        <f t="shared" si="2"/>
        <v>0</v>
      </c>
      <c r="V32" s="67"/>
      <c r="W32" s="35"/>
      <c r="X32" s="68">
        <f t="shared" si="3"/>
        <v>0</v>
      </c>
      <c r="Y32" s="67"/>
      <c r="Z32" s="35"/>
      <c r="AA32" s="68">
        <f t="shared" si="4"/>
        <v>0</v>
      </c>
      <c r="AB32" s="67"/>
      <c r="AC32" s="35"/>
      <c r="AD32" s="68">
        <f t="shared" si="5"/>
        <v>0</v>
      </c>
      <c r="AE32" s="67"/>
      <c r="AF32" s="35"/>
      <c r="AG32" s="68">
        <f t="shared" si="6"/>
        <v>0</v>
      </c>
      <c r="AH32" s="67"/>
      <c r="AI32" s="35"/>
      <c r="AJ32" s="68">
        <f t="shared" si="7"/>
        <v>0</v>
      </c>
      <c r="AK32" s="67"/>
      <c r="AL32" s="35"/>
      <c r="AM32" s="68">
        <f t="shared" si="8"/>
        <v>0</v>
      </c>
      <c r="AN32" s="67"/>
      <c r="AO32" s="35"/>
      <c r="AP32" s="68">
        <f t="shared" si="9"/>
        <v>0</v>
      </c>
      <c r="AQ32" s="67"/>
      <c r="AR32" s="35"/>
      <c r="AS32" s="68">
        <f t="shared" si="10"/>
        <v>0</v>
      </c>
      <c r="AT32" s="67"/>
      <c r="AU32" s="35"/>
      <c r="AV32" s="68">
        <f t="shared" si="11"/>
        <v>0</v>
      </c>
      <c r="AW32" s="67"/>
      <c r="AX32" s="35"/>
      <c r="AY32" s="68">
        <f t="shared" si="12"/>
        <v>0</v>
      </c>
      <c r="AZ32" s="67"/>
      <c r="BA32" s="35"/>
      <c r="BB32" s="68">
        <f t="shared" si="13"/>
        <v>0</v>
      </c>
      <c r="BC32" s="67"/>
      <c r="BD32" s="35"/>
      <c r="BE32" s="68">
        <f t="shared" si="14"/>
        <v>0</v>
      </c>
      <c r="BF32" s="67"/>
      <c r="BG32" s="35"/>
      <c r="BH32" s="68">
        <f t="shared" si="15"/>
        <v>0</v>
      </c>
    </row>
    <row r="33" spans="2:60" ht="16.5" customHeight="1">
      <c r="B33" s="17" t="str">
        <f t="shared" si="18"/>
        <v>카인</v>
      </c>
      <c r="C33" s="16">
        <f t="shared" si="19"/>
        <v>0</v>
      </c>
      <c r="D33" s="16">
        <f>VLOOKUP(B33,$B$7:$H$22,7,0)+AF64</f>
        <v>0</v>
      </c>
      <c r="E33" s="16">
        <f>AG43+AG63+AG65</f>
        <v>0</v>
      </c>
      <c r="F33" s="74">
        <f>AG78</f>
        <v>0</v>
      </c>
      <c r="G33" s="20">
        <f t="shared" si="20"/>
        <v>0</v>
      </c>
      <c r="H33" s="21">
        <f t="shared" si="21"/>
        <v>0</v>
      </c>
      <c r="I33" s="45"/>
      <c r="J33" s="158"/>
      <c r="K33" s="155"/>
      <c r="L33" s="37" t="s">
        <v>92</v>
      </c>
      <c r="M33" s="38">
        <v>10</v>
      </c>
      <c r="N33" s="39">
        <v>300</v>
      </c>
      <c r="O33" s="73">
        <f t="shared" si="0"/>
        <v>3000</v>
      </c>
      <c r="P33" s="67"/>
      <c r="Q33" s="35"/>
      <c r="R33" s="68">
        <f t="shared" si="1"/>
        <v>0</v>
      </c>
      <c r="S33" s="35"/>
      <c r="T33" s="35"/>
      <c r="U33" s="63">
        <f t="shared" si="2"/>
        <v>0</v>
      </c>
      <c r="V33" s="67"/>
      <c r="W33" s="35"/>
      <c r="X33" s="68">
        <f t="shared" si="3"/>
        <v>0</v>
      </c>
      <c r="Y33" s="67"/>
      <c r="Z33" s="35"/>
      <c r="AA33" s="68">
        <f t="shared" si="4"/>
        <v>0</v>
      </c>
      <c r="AB33" s="67"/>
      <c r="AC33" s="35"/>
      <c r="AD33" s="68">
        <f t="shared" si="5"/>
        <v>0</v>
      </c>
      <c r="AE33" s="67"/>
      <c r="AF33" s="35"/>
      <c r="AG33" s="68">
        <f t="shared" si="6"/>
        <v>0</v>
      </c>
      <c r="AH33" s="67"/>
      <c r="AI33" s="35"/>
      <c r="AJ33" s="68">
        <f t="shared" si="7"/>
        <v>0</v>
      </c>
      <c r="AK33" s="67"/>
      <c r="AL33" s="35"/>
      <c r="AM33" s="68">
        <f t="shared" si="8"/>
        <v>0</v>
      </c>
      <c r="AN33" s="67"/>
      <c r="AO33" s="35"/>
      <c r="AP33" s="68">
        <f t="shared" si="9"/>
        <v>0</v>
      </c>
      <c r="AQ33" s="67"/>
      <c r="AR33" s="35"/>
      <c r="AS33" s="68">
        <f t="shared" si="10"/>
        <v>0</v>
      </c>
      <c r="AT33" s="67"/>
      <c r="AU33" s="35"/>
      <c r="AV33" s="68">
        <f t="shared" si="11"/>
        <v>0</v>
      </c>
      <c r="AW33" s="67"/>
      <c r="AX33" s="35"/>
      <c r="AY33" s="68">
        <f t="shared" si="12"/>
        <v>0</v>
      </c>
      <c r="AZ33" s="67"/>
      <c r="BA33" s="35"/>
      <c r="BB33" s="68">
        <f t="shared" si="13"/>
        <v>0</v>
      </c>
      <c r="BC33" s="67"/>
      <c r="BD33" s="35"/>
      <c r="BE33" s="68">
        <f t="shared" si="14"/>
        <v>0</v>
      </c>
      <c r="BF33" s="67"/>
      <c r="BG33" s="35"/>
      <c r="BH33" s="68">
        <f t="shared" si="15"/>
        <v>0</v>
      </c>
    </row>
    <row r="34" spans="2:60" ht="16.5" customHeight="1">
      <c r="B34" s="17">
        <f t="shared" si="18"/>
        <v>0</v>
      </c>
      <c r="C34" s="16" t="e">
        <f t="shared" si="19"/>
        <v>#N/A</v>
      </c>
      <c r="D34" s="16" t="e">
        <f>VLOOKUP(B34,$B$7:$H$22,7,0)+AI64</f>
        <v>#N/A</v>
      </c>
      <c r="E34" s="16">
        <f>AJ43+AJ63+AJ65</f>
        <v>0</v>
      </c>
      <c r="F34" s="74">
        <f>AJ78</f>
        <v>0</v>
      </c>
      <c r="G34" s="20" t="e">
        <f t="shared" si="20"/>
        <v>#N/A</v>
      </c>
      <c r="H34" s="21" t="e">
        <f t="shared" si="21"/>
        <v>#N/A</v>
      </c>
      <c r="I34" s="4"/>
      <c r="J34" s="158"/>
      <c r="K34" s="155"/>
      <c r="L34" s="37" t="s">
        <v>93</v>
      </c>
      <c r="M34" s="38">
        <v>10</v>
      </c>
      <c r="N34" s="39">
        <v>500</v>
      </c>
      <c r="O34" s="73">
        <f t="shared" si="0"/>
        <v>5000</v>
      </c>
      <c r="P34" s="67"/>
      <c r="Q34" s="35"/>
      <c r="R34" s="68">
        <f t="shared" si="1"/>
        <v>0</v>
      </c>
      <c r="S34" s="35"/>
      <c r="T34" s="35"/>
      <c r="U34" s="63">
        <f t="shared" si="2"/>
        <v>0</v>
      </c>
      <c r="V34" s="67"/>
      <c r="W34" s="35"/>
      <c r="X34" s="68">
        <f t="shared" si="3"/>
        <v>0</v>
      </c>
      <c r="Y34" s="67"/>
      <c r="Z34" s="35"/>
      <c r="AA34" s="68">
        <f t="shared" si="4"/>
        <v>0</v>
      </c>
      <c r="AB34" s="67"/>
      <c r="AC34" s="35"/>
      <c r="AD34" s="68">
        <f t="shared" si="5"/>
        <v>0</v>
      </c>
      <c r="AE34" s="67"/>
      <c r="AF34" s="35"/>
      <c r="AG34" s="68">
        <f t="shared" si="6"/>
        <v>0</v>
      </c>
      <c r="AH34" s="67"/>
      <c r="AI34" s="35"/>
      <c r="AJ34" s="68">
        <f t="shared" si="7"/>
        <v>0</v>
      </c>
      <c r="AK34" s="67"/>
      <c r="AL34" s="35"/>
      <c r="AM34" s="68">
        <f t="shared" si="8"/>
        <v>0</v>
      </c>
      <c r="AN34" s="67"/>
      <c r="AO34" s="35"/>
      <c r="AP34" s="68">
        <f t="shared" si="9"/>
        <v>0</v>
      </c>
      <c r="AQ34" s="67"/>
      <c r="AR34" s="35"/>
      <c r="AS34" s="68">
        <f t="shared" si="10"/>
        <v>0</v>
      </c>
      <c r="AT34" s="67"/>
      <c r="AU34" s="35"/>
      <c r="AV34" s="68">
        <f t="shared" si="11"/>
        <v>0</v>
      </c>
      <c r="AW34" s="67"/>
      <c r="AX34" s="35"/>
      <c r="AY34" s="68">
        <f t="shared" si="12"/>
        <v>0</v>
      </c>
      <c r="AZ34" s="67"/>
      <c r="BA34" s="35"/>
      <c r="BB34" s="68">
        <f t="shared" si="13"/>
        <v>0</v>
      </c>
      <c r="BC34" s="67"/>
      <c r="BD34" s="35"/>
      <c r="BE34" s="68">
        <f t="shared" si="14"/>
        <v>0</v>
      </c>
      <c r="BF34" s="67"/>
      <c r="BG34" s="35"/>
      <c r="BH34" s="68">
        <f t="shared" si="15"/>
        <v>0</v>
      </c>
    </row>
    <row r="35" spans="2:60" ht="16.5" customHeight="1">
      <c r="B35" s="17">
        <f t="shared" si="18"/>
        <v>0</v>
      </c>
      <c r="C35" s="16" t="e">
        <f t="shared" si="19"/>
        <v>#N/A</v>
      </c>
      <c r="D35" s="16" t="e">
        <f>VLOOKUP(B35,$B$7:$H$22,7,0)+AL64</f>
        <v>#N/A</v>
      </c>
      <c r="E35" s="16">
        <f>AM43+AM63+AM65</f>
        <v>0</v>
      </c>
      <c r="F35" s="74">
        <f>AM78</f>
        <v>0</v>
      </c>
      <c r="G35" s="20" t="e">
        <f t="shared" si="20"/>
        <v>#N/A</v>
      </c>
      <c r="H35" s="21" t="e">
        <f t="shared" si="21"/>
        <v>#N/A</v>
      </c>
      <c r="I35" s="4"/>
      <c r="J35" s="158"/>
      <c r="K35" s="155"/>
      <c r="L35" s="37" t="s">
        <v>94</v>
      </c>
      <c r="M35" s="38">
        <v>10</v>
      </c>
      <c r="N35" s="39">
        <v>500</v>
      </c>
      <c r="O35" s="73">
        <f t="shared" si="0"/>
        <v>5000</v>
      </c>
      <c r="P35" s="67"/>
      <c r="Q35" s="35"/>
      <c r="R35" s="68">
        <f t="shared" ref="R35:R42" si="23">P35*$N35</f>
        <v>0</v>
      </c>
      <c r="S35" s="35"/>
      <c r="T35" s="35"/>
      <c r="U35" s="63">
        <f t="shared" ref="U35:U42" si="24">S35*$N35</f>
        <v>0</v>
      </c>
      <c r="V35" s="67"/>
      <c r="W35" s="35"/>
      <c r="X35" s="68">
        <f t="shared" ref="X35:X42" si="25">V35*$N35</f>
        <v>0</v>
      </c>
      <c r="Y35" s="67"/>
      <c r="Z35" s="35"/>
      <c r="AA35" s="68">
        <f t="shared" ref="AA35:AA42" si="26">Y35*$N35</f>
        <v>0</v>
      </c>
      <c r="AB35" s="67"/>
      <c r="AC35" s="35"/>
      <c r="AD35" s="68">
        <f t="shared" ref="AD35:AD42" si="27">AB35*$N35</f>
        <v>0</v>
      </c>
      <c r="AE35" s="67"/>
      <c r="AF35" s="35"/>
      <c r="AG35" s="68">
        <f t="shared" ref="AG35:AG42" si="28">AE35*$N35</f>
        <v>0</v>
      </c>
      <c r="AH35" s="67"/>
      <c r="AI35" s="35"/>
      <c r="AJ35" s="68">
        <f t="shared" ref="AJ35:AJ42" si="29">AH35*$N35</f>
        <v>0</v>
      </c>
      <c r="AK35" s="67"/>
      <c r="AL35" s="35"/>
      <c r="AM35" s="68">
        <f t="shared" ref="AM35:AM42" si="30">AK35*$N35</f>
        <v>0</v>
      </c>
      <c r="AN35" s="67"/>
      <c r="AO35" s="35"/>
      <c r="AP35" s="68">
        <f t="shared" ref="AP35:AP42" si="31">AN35*$N35</f>
        <v>0</v>
      </c>
      <c r="AQ35" s="67"/>
      <c r="AR35" s="35"/>
      <c r="AS35" s="68">
        <f t="shared" ref="AS35:AS42" si="32">AQ35*$N35</f>
        <v>0</v>
      </c>
      <c r="AT35" s="67"/>
      <c r="AU35" s="35"/>
      <c r="AV35" s="68">
        <f t="shared" ref="AV35:AV42" si="33">AT35*$N35</f>
        <v>0</v>
      </c>
      <c r="AW35" s="67"/>
      <c r="AX35" s="35"/>
      <c r="AY35" s="68">
        <f t="shared" ref="AY35:AY42" si="34">AW35*$N35</f>
        <v>0</v>
      </c>
      <c r="AZ35" s="67"/>
      <c r="BA35" s="35"/>
      <c r="BB35" s="68">
        <f t="shared" ref="BB35:BB42" si="35">AZ35*$N35</f>
        <v>0</v>
      </c>
      <c r="BC35" s="67"/>
      <c r="BD35" s="35"/>
      <c r="BE35" s="68">
        <f t="shared" ref="BE35:BE42" si="36">BC35*$N35</f>
        <v>0</v>
      </c>
      <c r="BF35" s="67"/>
      <c r="BG35" s="35"/>
      <c r="BH35" s="68">
        <f t="shared" ref="BH35:BH42" si="37">BF35*$N35</f>
        <v>0</v>
      </c>
    </row>
    <row r="36" spans="2:60" ht="16.5" customHeight="1">
      <c r="B36" s="17">
        <f t="shared" si="18"/>
        <v>0</v>
      </c>
      <c r="C36" s="16" t="e">
        <f t="shared" si="19"/>
        <v>#N/A</v>
      </c>
      <c r="D36" s="16" t="e">
        <f>VLOOKUP(B36,$B$7:$H$22,7,0)+AO64</f>
        <v>#N/A</v>
      </c>
      <c r="E36" s="16">
        <f>AP43+AP63+AP65</f>
        <v>0</v>
      </c>
      <c r="F36" s="74">
        <f>AP78</f>
        <v>0</v>
      </c>
      <c r="G36" s="20" t="e">
        <f t="shared" si="20"/>
        <v>#N/A</v>
      </c>
      <c r="H36" s="21" t="e">
        <f t="shared" si="21"/>
        <v>#N/A</v>
      </c>
      <c r="I36" s="6"/>
      <c r="J36" s="158"/>
      <c r="K36" s="155"/>
      <c r="L36" s="37" t="s">
        <v>95</v>
      </c>
      <c r="M36" s="38">
        <v>10</v>
      </c>
      <c r="N36" s="39">
        <v>700</v>
      </c>
      <c r="O36" s="73">
        <f t="shared" si="0"/>
        <v>7000</v>
      </c>
      <c r="P36" s="67"/>
      <c r="Q36" s="35"/>
      <c r="R36" s="68">
        <f t="shared" si="23"/>
        <v>0</v>
      </c>
      <c r="S36" s="35"/>
      <c r="T36" s="35"/>
      <c r="U36" s="63">
        <f t="shared" si="24"/>
        <v>0</v>
      </c>
      <c r="V36" s="67"/>
      <c r="W36" s="35"/>
      <c r="X36" s="68">
        <f t="shared" si="25"/>
        <v>0</v>
      </c>
      <c r="Y36" s="67"/>
      <c r="Z36" s="35"/>
      <c r="AA36" s="68">
        <f t="shared" si="26"/>
        <v>0</v>
      </c>
      <c r="AB36" s="67"/>
      <c r="AC36" s="35"/>
      <c r="AD36" s="68">
        <f t="shared" si="27"/>
        <v>0</v>
      </c>
      <c r="AE36" s="67"/>
      <c r="AF36" s="35"/>
      <c r="AG36" s="68">
        <f t="shared" si="28"/>
        <v>0</v>
      </c>
      <c r="AH36" s="67"/>
      <c r="AI36" s="35"/>
      <c r="AJ36" s="68">
        <f t="shared" si="29"/>
        <v>0</v>
      </c>
      <c r="AK36" s="67"/>
      <c r="AL36" s="35"/>
      <c r="AM36" s="68">
        <f t="shared" si="30"/>
        <v>0</v>
      </c>
      <c r="AN36" s="67"/>
      <c r="AO36" s="35"/>
      <c r="AP36" s="68">
        <f t="shared" si="31"/>
        <v>0</v>
      </c>
      <c r="AQ36" s="67"/>
      <c r="AR36" s="35"/>
      <c r="AS36" s="68">
        <f t="shared" si="32"/>
        <v>0</v>
      </c>
      <c r="AT36" s="67"/>
      <c r="AU36" s="35"/>
      <c r="AV36" s="68">
        <f t="shared" si="33"/>
        <v>0</v>
      </c>
      <c r="AW36" s="67"/>
      <c r="AX36" s="35"/>
      <c r="AY36" s="68">
        <f t="shared" si="34"/>
        <v>0</v>
      </c>
      <c r="AZ36" s="67"/>
      <c r="BA36" s="35"/>
      <c r="BB36" s="68">
        <f t="shared" si="35"/>
        <v>0</v>
      </c>
      <c r="BC36" s="67"/>
      <c r="BD36" s="35"/>
      <c r="BE36" s="68">
        <f t="shared" si="36"/>
        <v>0</v>
      </c>
      <c r="BF36" s="67"/>
      <c r="BG36" s="35"/>
      <c r="BH36" s="68">
        <f t="shared" si="37"/>
        <v>0</v>
      </c>
    </row>
    <row r="37" spans="2:60" ht="16.5" customHeight="1">
      <c r="B37" s="17">
        <f t="shared" si="18"/>
        <v>0</v>
      </c>
      <c r="C37" s="16" t="e">
        <f t="shared" si="19"/>
        <v>#N/A</v>
      </c>
      <c r="D37" s="16" t="e">
        <f>VLOOKUP(B37,$B$7:$H$22,7,0)+AR64</f>
        <v>#N/A</v>
      </c>
      <c r="E37" s="16">
        <f>AS43+AS63+AS65</f>
        <v>0</v>
      </c>
      <c r="F37" s="74">
        <f>AS78</f>
        <v>0</v>
      </c>
      <c r="G37" s="20" t="e">
        <f t="shared" si="20"/>
        <v>#N/A</v>
      </c>
      <c r="H37" s="21" t="e">
        <f t="shared" si="21"/>
        <v>#N/A</v>
      </c>
      <c r="I37" s="5"/>
      <c r="J37" s="158"/>
      <c r="K37" s="155"/>
      <c r="L37" s="37" t="s">
        <v>96</v>
      </c>
      <c r="M37" s="38">
        <v>10</v>
      </c>
      <c r="N37" s="39">
        <v>700</v>
      </c>
      <c r="O37" s="73">
        <f t="shared" si="0"/>
        <v>7000</v>
      </c>
      <c r="P37" s="67"/>
      <c r="Q37" s="35"/>
      <c r="R37" s="68">
        <f t="shared" si="23"/>
        <v>0</v>
      </c>
      <c r="S37" s="35"/>
      <c r="T37" s="35"/>
      <c r="U37" s="63">
        <f t="shared" si="24"/>
        <v>0</v>
      </c>
      <c r="V37" s="67"/>
      <c r="W37" s="35"/>
      <c r="X37" s="68">
        <f t="shared" si="25"/>
        <v>0</v>
      </c>
      <c r="Y37" s="67"/>
      <c r="Z37" s="35"/>
      <c r="AA37" s="68">
        <f t="shared" si="26"/>
        <v>0</v>
      </c>
      <c r="AB37" s="67"/>
      <c r="AC37" s="35"/>
      <c r="AD37" s="68">
        <f t="shared" si="27"/>
        <v>0</v>
      </c>
      <c r="AE37" s="67"/>
      <c r="AF37" s="35"/>
      <c r="AG37" s="68">
        <f t="shared" si="28"/>
        <v>0</v>
      </c>
      <c r="AH37" s="67"/>
      <c r="AI37" s="35"/>
      <c r="AJ37" s="68">
        <f t="shared" si="29"/>
        <v>0</v>
      </c>
      <c r="AK37" s="67"/>
      <c r="AL37" s="35"/>
      <c r="AM37" s="68">
        <f t="shared" si="30"/>
        <v>0</v>
      </c>
      <c r="AN37" s="67"/>
      <c r="AO37" s="35"/>
      <c r="AP37" s="68">
        <f t="shared" si="31"/>
        <v>0</v>
      </c>
      <c r="AQ37" s="67"/>
      <c r="AR37" s="35"/>
      <c r="AS37" s="68">
        <f t="shared" si="32"/>
        <v>0</v>
      </c>
      <c r="AT37" s="67"/>
      <c r="AU37" s="35"/>
      <c r="AV37" s="68">
        <f t="shared" si="33"/>
        <v>0</v>
      </c>
      <c r="AW37" s="67"/>
      <c r="AX37" s="35"/>
      <c r="AY37" s="68">
        <f t="shared" si="34"/>
        <v>0</v>
      </c>
      <c r="AZ37" s="67"/>
      <c r="BA37" s="35"/>
      <c r="BB37" s="68">
        <f t="shared" si="35"/>
        <v>0</v>
      </c>
      <c r="BC37" s="67"/>
      <c r="BD37" s="35"/>
      <c r="BE37" s="68">
        <f t="shared" si="36"/>
        <v>0</v>
      </c>
      <c r="BF37" s="67"/>
      <c r="BG37" s="35"/>
      <c r="BH37" s="68">
        <f t="shared" si="37"/>
        <v>0</v>
      </c>
    </row>
    <row r="38" spans="2:60" ht="16.5" customHeight="1">
      <c r="B38" s="17">
        <f t="shared" si="18"/>
        <v>0</v>
      </c>
      <c r="C38" s="16" t="e">
        <f t="shared" si="19"/>
        <v>#N/A</v>
      </c>
      <c r="D38" s="16" t="e">
        <f>VLOOKUP(B38,$B$7:$H$22,7,0)+AU64</f>
        <v>#N/A</v>
      </c>
      <c r="E38" s="16">
        <f>AV43+AV63+AV65</f>
        <v>0</v>
      </c>
      <c r="F38" s="74">
        <f>AV78</f>
        <v>0</v>
      </c>
      <c r="G38" s="20" t="e">
        <f t="shared" si="20"/>
        <v>#N/A</v>
      </c>
      <c r="H38" s="21" t="e">
        <f t="shared" si="21"/>
        <v>#N/A</v>
      </c>
      <c r="I38" s="5"/>
      <c r="J38" s="158"/>
      <c r="K38" s="155"/>
      <c r="L38" s="37" t="s">
        <v>97</v>
      </c>
      <c r="M38" s="38">
        <v>2</v>
      </c>
      <c r="N38" s="39">
        <v>1000</v>
      </c>
      <c r="O38" s="73">
        <f t="shared" si="0"/>
        <v>2000</v>
      </c>
      <c r="P38" s="67"/>
      <c r="Q38" s="35"/>
      <c r="R38" s="68">
        <f t="shared" si="23"/>
        <v>0</v>
      </c>
      <c r="S38" s="35"/>
      <c r="T38" s="35"/>
      <c r="U38" s="63">
        <f t="shared" si="24"/>
        <v>0</v>
      </c>
      <c r="V38" s="67"/>
      <c r="W38" s="35"/>
      <c r="X38" s="68">
        <f t="shared" si="25"/>
        <v>0</v>
      </c>
      <c r="Y38" s="67"/>
      <c r="Z38" s="35"/>
      <c r="AA38" s="68">
        <f t="shared" si="26"/>
        <v>0</v>
      </c>
      <c r="AB38" s="67"/>
      <c r="AC38" s="35"/>
      <c r="AD38" s="68">
        <f t="shared" si="27"/>
        <v>0</v>
      </c>
      <c r="AE38" s="67"/>
      <c r="AF38" s="35"/>
      <c r="AG38" s="68">
        <f t="shared" si="28"/>
        <v>0</v>
      </c>
      <c r="AH38" s="67"/>
      <c r="AI38" s="35"/>
      <c r="AJ38" s="68">
        <f t="shared" si="29"/>
        <v>0</v>
      </c>
      <c r="AK38" s="67"/>
      <c r="AL38" s="35"/>
      <c r="AM38" s="68">
        <f t="shared" si="30"/>
        <v>0</v>
      </c>
      <c r="AN38" s="67"/>
      <c r="AO38" s="35"/>
      <c r="AP38" s="68">
        <f t="shared" si="31"/>
        <v>0</v>
      </c>
      <c r="AQ38" s="67"/>
      <c r="AR38" s="35"/>
      <c r="AS38" s="68">
        <f t="shared" si="32"/>
        <v>0</v>
      </c>
      <c r="AT38" s="67"/>
      <c r="AU38" s="35"/>
      <c r="AV38" s="68">
        <f t="shared" si="33"/>
        <v>0</v>
      </c>
      <c r="AW38" s="67"/>
      <c r="AX38" s="35"/>
      <c r="AY38" s="68">
        <f t="shared" si="34"/>
        <v>0</v>
      </c>
      <c r="AZ38" s="67"/>
      <c r="BA38" s="35"/>
      <c r="BB38" s="68">
        <f t="shared" si="35"/>
        <v>0</v>
      </c>
      <c r="BC38" s="67"/>
      <c r="BD38" s="35"/>
      <c r="BE38" s="68">
        <f t="shared" si="36"/>
        <v>0</v>
      </c>
      <c r="BF38" s="67"/>
      <c r="BG38" s="35"/>
      <c r="BH38" s="68">
        <f t="shared" si="37"/>
        <v>0</v>
      </c>
    </row>
    <row r="39" spans="2:60" ht="16.5" customHeight="1">
      <c r="B39" s="17">
        <f t="shared" si="18"/>
        <v>0</v>
      </c>
      <c r="C39" s="16" t="e">
        <f t="shared" si="19"/>
        <v>#N/A</v>
      </c>
      <c r="D39" s="16" t="e">
        <f>VLOOKUP(B39,$B$7:$H$22,7,0)+AX64</f>
        <v>#N/A</v>
      </c>
      <c r="E39" s="16">
        <f>AY43+AY63+AY65</f>
        <v>0</v>
      </c>
      <c r="F39" s="74">
        <f>AY78</f>
        <v>0</v>
      </c>
      <c r="G39" s="20" t="e">
        <f t="shared" si="20"/>
        <v>#N/A</v>
      </c>
      <c r="H39" s="21" t="e">
        <f t="shared" si="21"/>
        <v>#N/A</v>
      </c>
      <c r="I39" s="5"/>
      <c r="J39" s="158"/>
      <c r="K39" s="155"/>
      <c r="L39" s="37" t="s">
        <v>98</v>
      </c>
      <c r="M39" s="38">
        <v>5</v>
      </c>
      <c r="N39" s="39">
        <v>700</v>
      </c>
      <c r="O39" s="73">
        <f t="shared" si="0"/>
        <v>3500</v>
      </c>
      <c r="P39" s="67"/>
      <c r="Q39" s="35"/>
      <c r="R39" s="68">
        <f t="shared" si="23"/>
        <v>0</v>
      </c>
      <c r="S39" s="35"/>
      <c r="T39" s="35"/>
      <c r="U39" s="63">
        <f t="shared" si="24"/>
        <v>0</v>
      </c>
      <c r="V39" s="67"/>
      <c r="W39" s="35"/>
      <c r="X39" s="68">
        <f t="shared" si="25"/>
        <v>0</v>
      </c>
      <c r="Y39" s="67"/>
      <c r="Z39" s="35"/>
      <c r="AA39" s="68">
        <f t="shared" si="26"/>
        <v>0</v>
      </c>
      <c r="AB39" s="67"/>
      <c r="AC39" s="35"/>
      <c r="AD39" s="68">
        <f t="shared" si="27"/>
        <v>0</v>
      </c>
      <c r="AE39" s="67"/>
      <c r="AF39" s="35"/>
      <c r="AG39" s="68">
        <f t="shared" si="28"/>
        <v>0</v>
      </c>
      <c r="AH39" s="67"/>
      <c r="AI39" s="35"/>
      <c r="AJ39" s="68">
        <f t="shared" si="29"/>
        <v>0</v>
      </c>
      <c r="AK39" s="67"/>
      <c r="AL39" s="35"/>
      <c r="AM39" s="68">
        <f t="shared" si="30"/>
        <v>0</v>
      </c>
      <c r="AN39" s="67"/>
      <c r="AO39" s="35"/>
      <c r="AP39" s="68">
        <f t="shared" si="31"/>
        <v>0</v>
      </c>
      <c r="AQ39" s="67"/>
      <c r="AR39" s="35"/>
      <c r="AS39" s="68">
        <f t="shared" si="32"/>
        <v>0</v>
      </c>
      <c r="AT39" s="67"/>
      <c r="AU39" s="35"/>
      <c r="AV39" s="68">
        <f t="shared" si="33"/>
        <v>0</v>
      </c>
      <c r="AW39" s="67"/>
      <c r="AX39" s="35"/>
      <c r="AY39" s="68">
        <f t="shared" si="34"/>
        <v>0</v>
      </c>
      <c r="AZ39" s="67"/>
      <c r="BA39" s="35"/>
      <c r="BB39" s="68">
        <f t="shared" si="35"/>
        <v>0</v>
      </c>
      <c r="BC39" s="67"/>
      <c r="BD39" s="35"/>
      <c r="BE39" s="68">
        <f t="shared" si="36"/>
        <v>0</v>
      </c>
      <c r="BF39" s="67"/>
      <c r="BG39" s="35"/>
      <c r="BH39" s="68">
        <f t="shared" si="37"/>
        <v>0</v>
      </c>
    </row>
    <row r="40" spans="2:60" ht="16.5" customHeight="1">
      <c r="B40" s="17">
        <f t="shared" si="18"/>
        <v>0</v>
      </c>
      <c r="C40" s="16" t="e">
        <f t="shared" si="19"/>
        <v>#N/A</v>
      </c>
      <c r="D40" s="16" t="e">
        <f>VLOOKUP(B40,$B$7:$H$22,7,0)+BA64</f>
        <v>#N/A</v>
      </c>
      <c r="E40" s="16">
        <f>BB43+BB63+BB65</f>
        <v>0</v>
      </c>
      <c r="F40" s="74">
        <f>BB78</f>
        <v>0</v>
      </c>
      <c r="G40" s="20" t="e">
        <f t="shared" si="20"/>
        <v>#N/A</v>
      </c>
      <c r="H40" s="21" t="e">
        <f t="shared" si="21"/>
        <v>#N/A</v>
      </c>
      <c r="J40" s="158"/>
      <c r="K40" s="155"/>
      <c r="L40" s="37" t="s">
        <v>99</v>
      </c>
      <c r="M40" s="38">
        <v>3</v>
      </c>
      <c r="N40" s="39">
        <v>1000</v>
      </c>
      <c r="O40" s="73">
        <f t="shared" si="0"/>
        <v>3000</v>
      </c>
      <c r="P40" s="67"/>
      <c r="Q40" s="35"/>
      <c r="R40" s="68">
        <f t="shared" si="23"/>
        <v>0</v>
      </c>
      <c r="S40" s="35"/>
      <c r="T40" s="35"/>
      <c r="U40" s="63">
        <f t="shared" si="24"/>
        <v>0</v>
      </c>
      <c r="V40" s="67"/>
      <c r="W40" s="35"/>
      <c r="X40" s="68">
        <f t="shared" si="25"/>
        <v>0</v>
      </c>
      <c r="Y40" s="67"/>
      <c r="Z40" s="35"/>
      <c r="AA40" s="68">
        <f t="shared" si="26"/>
        <v>0</v>
      </c>
      <c r="AB40" s="67"/>
      <c r="AC40" s="35"/>
      <c r="AD40" s="68">
        <f t="shared" si="27"/>
        <v>0</v>
      </c>
      <c r="AE40" s="67"/>
      <c r="AF40" s="35"/>
      <c r="AG40" s="68">
        <f t="shared" si="28"/>
        <v>0</v>
      </c>
      <c r="AH40" s="67"/>
      <c r="AI40" s="35"/>
      <c r="AJ40" s="68">
        <f t="shared" si="29"/>
        <v>0</v>
      </c>
      <c r="AK40" s="67"/>
      <c r="AL40" s="35"/>
      <c r="AM40" s="68">
        <f t="shared" si="30"/>
        <v>0</v>
      </c>
      <c r="AN40" s="67"/>
      <c r="AO40" s="35"/>
      <c r="AP40" s="68">
        <f t="shared" si="31"/>
        <v>0</v>
      </c>
      <c r="AQ40" s="67"/>
      <c r="AR40" s="35"/>
      <c r="AS40" s="68">
        <f t="shared" si="32"/>
        <v>0</v>
      </c>
      <c r="AT40" s="67"/>
      <c r="AU40" s="35"/>
      <c r="AV40" s="68">
        <f t="shared" si="33"/>
        <v>0</v>
      </c>
      <c r="AW40" s="67"/>
      <c r="AX40" s="35"/>
      <c r="AY40" s="68">
        <f t="shared" si="34"/>
        <v>0</v>
      </c>
      <c r="AZ40" s="67"/>
      <c r="BA40" s="35"/>
      <c r="BB40" s="68">
        <f t="shared" si="35"/>
        <v>0</v>
      </c>
      <c r="BC40" s="67"/>
      <c r="BD40" s="35"/>
      <c r="BE40" s="68">
        <f t="shared" si="36"/>
        <v>0</v>
      </c>
      <c r="BF40" s="67"/>
      <c r="BG40" s="35"/>
      <c r="BH40" s="68">
        <f t="shared" si="37"/>
        <v>0</v>
      </c>
    </row>
    <row r="41" spans="2:60" ht="16.5" customHeight="1">
      <c r="B41" s="17">
        <f t="shared" si="18"/>
        <v>0</v>
      </c>
      <c r="C41" s="16" t="e">
        <f t="shared" si="19"/>
        <v>#N/A</v>
      </c>
      <c r="D41" s="16" t="e">
        <f>VLOOKUP(B41,$B$7:$H$22,7,0)+BD64</f>
        <v>#N/A</v>
      </c>
      <c r="E41" s="16">
        <f>BE43+BE63+BE65</f>
        <v>0</v>
      </c>
      <c r="F41" s="74">
        <f>BE78</f>
        <v>0</v>
      </c>
      <c r="G41" s="20" t="e">
        <f t="shared" si="20"/>
        <v>#N/A</v>
      </c>
      <c r="H41" s="21" t="e">
        <f t="shared" si="21"/>
        <v>#N/A</v>
      </c>
      <c r="J41" s="158"/>
      <c r="K41" s="155"/>
      <c r="L41" s="37" t="s">
        <v>100</v>
      </c>
      <c r="M41" s="38">
        <v>3</v>
      </c>
      <c r="N41" s="39">
        <v>1200</v>
      </c>
      <c r="O41" s="73">
        <f t="shared" si="0"/>
        <v>3600</v>
      </c>
      <c r="P41" s="67"/>
      <c r="Q41" s="35"/>
      <c r="R41" s="68">
        <f t="shared" si="23"/>
        <v>0</v>
      </c>
      <c r="S41" s="35"/>
      <c r="T41" s="35"/>
      <c r="U41" s="63">
        <f t="shared" si="24"/>
        <v>0</v>
      </c>
      <c r="V41" s="67"/>
      <c r="W41" s="35"/>
      <c r="X41" s="68">
        <f t="shared" si="25"/>
        <v>0</v>
      </c>
      <c r="Y41" s="67"/>
      <c r="Z41" s="35"/>
      <c r="AA41" s="68">
        <f t="shared" si="26"/>
        <v>0</v>
      </c>
      <c r="AB41" s="67"/>
      <c r="AC41" s="35"/>
      <c r="AD41" s="68">
        <f t="shared" si="27"/>
        <v>0</v>
      </c>
      <c r="AE41" s="67"/>
      <c r="AF41" s="35"/>
      <c r="AG41" s="68">
        <f t="shared" si="28"/>
        <v>0</v>
      </c>
      <c r="AH41" s="67"/>
      <c r="AI41" s="35"/>
      <c r="AJ41" s="68">
        <f t="shared" si="29"/>
        <v>0</v>
      </c>
      <c r="AK41" s="67"/>
      <c r="AL41" s="35"/>
      <c r="AM41" s="68">
        <f t="shared" si="30"/>
        <v>0</v>
      </c>
      <c r="AN41" s="67"/>
      <c r="AO41" s="35"/>
      <c r="AP41" s="68">
        <f t="shared" si="31"/>
        <v>0</v>
      </c>
      <c r="AQ41" s="67"/>
      <c r="AR41" s="35"/>
      <c r="AS41" s="68">
        <f t="shared" si="32"/>
        <v>0</v>
      </c>
      <c r="AT41" s="67"/>
      <c r="AU41" s="35"/>
      <c r="AV41" s="68">
        <f t="shared" si="33"/>
        <v>0</v>
      </c>
      <c r="AW41" s="67"/>
      <c r="AX41" s="35"/>
      <c r="AY41" s="68">
        <f t="shared" si="34"/>
        <v>0</v>
      </c>
      <c r="AZ41" s="67"/>
      <c r="BA41" s="35"/>
      <c r="BB41" s="68">
        <f t="shared" si="35"/>
        <v>0</v>
      </c>
      <c r="BC41" s="67"/>
      <c r="BD41" s="35"/>
      <c r="BE41" s="68">
        <f t="shared" si="36"/>
        <v>0</v>
      </c>
      <c r="BF41" s="67"/>
      <c r="BG41" s="35"/>
      <c r="BH41" s="68">
        <f t="shared" si="37"/>
        <v>0</v>
      </c>
    </row>
    <row r="42" spans="2:60" ht="16.5" customHeight="1" thickBot="1">
      <c r="B42" s="18">
        <f>B22</f>
        <v>0</v>
      </c>
      <c r="C42" s="19" t="e">
        <f t="shared" si="19"/>
        <v>#N/A</v>
      </c>
      <c r="D42" s="19" t="e">
        <f>VLOOKUP(B42,$B$7:$H$22,7,0)+BG64</f>
        <v>#N/A</v>
      </c>
      <c r="E42" s="19">
        <f>BH43+BH63+BH65</f>
        <v>0</v>
      </c>
      <c r="F42" s="75">
        <f>BH78</f>
        <v>0</v>
      </c>
      <c r="G42" s="22" t="e">
        <f t="shared" si="20"/>
        <v>#N/A</v>
      </c>
      <c r="H42" s="23" t="e">
        <f t="shared" si="21"/>
        <v>#N/A</v>
      </c>
      <c r="J42" s="159"/>
      <c r="K42" s="156"/>
      <c r="L42" s="37" t="s">
        <v>101</v>
      </c>
      <c r="M42" s="38">
        <v>1</v>
      </c>
      <c r="N42" s="39">
        <v>4000</v>
      </c>
      <c r="O42" s="73">
        <f t="shared" si="0"/>
        <v>4000</v>
      </c>
      <c r="P42" s="67"/>
      <c r="Q42" s="35"/>
      <c r="R42" s="68">
        <f t="shared" si="23"/>
        <v>0</v>
      </c>
      <c r="S42" s="35"/>
      <c r="T42" s="35"/>
      <c r="U42" s="63">
        <f t="shared" si="24"/>
        <v>0</v>
      </c>
      <c r="V42" s="67"/>
      <c r="W42" s="35"/>
      <c r="X42" s="68">
        <f t="shared" si="25"/>
        <v>0</v>
      </c>
      <c r="Y42" s="67"/>
      <c r="Z42" s="35"/>
      <c r="AA42" s="68">
        <f t="shared" si="26"/>
        <v>0</v>
      </c>
      <c r="AB42" s="67"/>
      <c r="AC42" s="35"/>
      <c r="AD42" s="68">
        <f t="shared" si="27"/>
        <v>0</v>
      </c>
      <c r="AE42" s="67"/>
      <c r="AF42" s="35"/>
      <c r="AG42" s="68">
        <f t="shared" si="28"/>
        <v>0</v>
      </c>
      <c r="AH42" s="67"/>
      <c r="AI42" s="35"/>
      <c r="AJ42" s="68">
        <f t="shared" si="29"/>
        <v>0</v>
      </c>
      <c r="AK42" s="67"/>
      <c r="AL42" s="35"/>
      <c r="AM42" s="68">
        <f t="shared" si="30"/>
        <v>0</v>
      </c>
      <c r="AN42" s="67"/>
      <c r="AO42" s="35"/>
      <c r="AP42" s="68">
        <f t="shared" si="31"/>
        <v>0</v>
      </c>
      <c r="AQ42" s="67"/>
      <c r="AR42" s="35"/>
      <c r="AS42" s="68">
        <f t="shared" si="32"/>
        <v>0</v>
      </c>
      <c r="AT42" s="67"/>
      <c r="AU42" s="35"/>
      <c r="AV42" s="68">
        <f t="shared" si="33"/>
        <v>0</v>
      </c>
      <c r="AW42" s="67"/>
      <c r="AX42" s="35"/>
      <c r="AY42" s="68">
        <f t="shared" si="34"/>
        <v>0</v>
      </c>
      <c r="AZ42" s="67"/>
      <c r="BA42" s="35"/>
      <c r="BB42" s="68">
        <f t="shared" si="35"/>
        <v>0</v>
      </c>
      <c r="BC42" s="67"/>
      <c r="BD42" s="35"/>
      <c r="BE42" s="68">
        <f t="shared" si="36"/>
        <v>0</v>
      </c>
      <c r="BF42" s="67"/>
      <c r="BG42" s="35"/>
      <c r="BH42" s="68">
        <f t="shared" si="37"/>
        <v>0</v>
      </c>
    </row>
    <row r="43" spans="2:60" ht="16.5" customHeight="1" thickBot="1">
      <c r="B43" s="110"/>
      <c r="C43" s="110"/>
      <c r="D43" s="110"/>
      <c r="E43" s="110"/>
      <c r="F43" s="110"/>
      <c r="G43" s="110"/>
      <c r="J43" s="177"/>
      <c r="K43" s="175"/>
      <c r="L43" s="175"/>
      <c r="M43" s="175"/>
      <c r="N43" s="175"/>
      <c r="O43" s="175"/>
      <c r="P43" s="69" t="s">
        <v>5</v>
      </c>
      <c r="Q43" s="8"/>
      <c r="R43" s="70">
        <f>SUM(R6:R42)</f>
        <v>0</v>
      </c>
      <c r="S43" s="9" t="s">
        <v>5</v>
      </c>
      <c r="T43" s="8"/>
      <c r="U43" s="64">
        <f>SUM(U6:U42)</f>
        <v>0</v>
      </c>
      <c r="V43" s="69" t="s">
        <v>5</v>
      </c>
      <c r="W43" s="8"/>
      <c r="X43" s="70">
        <f>SUM(X6:X42)</f>
        <v>0</v>
      </c>
      <c r="Y43" s="69" t="s">
        <v>5</v>
      </c>
      <c r="Z43" s="8"/>
      <c r="AA43" s="70">
        <f>SUM(AA6:AA42)</f>
        <v>0</v>
      </c>
      <c r="AB43" s="69" t="s">
        <v>5</v>
      </c>
      <c r="AC43" s="8"/>
      <c r="AD43" s="70">
        <f>SUM(AD6:AD42)</f>
        <v>0</v>
      </c>
      <c r="AE43" s="69" t="s">
        <v>5</v>
      </c>
      <c r="AF43" s="8"/>
      <c r="AG43" s="70">
        <f>SUM(AG6:AG42)</f>
        <v>0</v>
      </c>
      <c r="AH43" s="69" t="s">
        <v>5</v>
      </c>
      <c r="AI43" s="8"/>
      <c r="AJ43" s="70">
        <f>SUM(AJ6:AJ42)</f>
        <v>0</v>
      </c>
      <c r="AK43" s="69" t="s">
        <v>5</v>
      </c>
      <c r="AL43" s="8"/>
      <c r="AM43" s="70">
        <f>SUM(AM6:AM42)</f>
        <v>0</v>
      </c>
      <c r="AN43" s="69" t="s">
        <v>5</v>
      </c>
      <c r="AO43" s="8"/>
      <c r="AP43" s="70">
        <f>SUM(AP6:AP42)</f>
        <v>0</v>
      </c>
      <c r="AQ43" s="69" t="s">
        <v>5</v>
      </c>
      <c r="AR43" s="8"/>
      <c r="AS43" s="70">
        <f>SUM(AS6:AS42)</f>
        <v>0</v>
      </c>
      <c r="AT43" s="69" t="s">
        <v>5</v>
      </c>
      <c r="AU43" s="8"/>
      <c r="AV43" s="70">
        <f>SUM(AV6:AV42)</f>
        <v>0</v>
      </c>
      <c r="AW43" s="69" t="s">
        <v>5</v>
      </c>
      <c r="AX43" s="8"/>
      <c r="AY43" s="70">
        <f>SUM(AY6:AY42)</f>
        <v>0</v>
      </c>
      <c r="AZ43" s="69" t="s">
        <v>5</v>
      </c>
      <c r="BA43" s="8"/>
      <c r="BB43" s="70">
        <f>SUM(BB6:BB42)</f>
        <v>0</v>
      </c>
      <c r="BC43" s="69" t="s">
        <v>5</v>
      </c>
      <c r="BD43" s="8"/>
      <c r="BE43" s="70">
        <f>SUM(BE6:BE42)</f>
        <v>0</v>
      </c>
      <c r="BF43" s="69" t="s">
        <v>5</v>
      </c>
      <c r="BG43" s="8"/>
      <c r="BH43" s="70">
        <f>SUM(BH6:BH42)</f>
        <v>0</v>
      </c>
    </row>
    <row r="44" spans="2:60" ht="16.5" customHeight="1" thickBot="1">
      <c r="B44" s="111"/>
      <c r="C44" s="111"/>
      <c r="D44" s="111"/>
      <c r="E44" s="111"/>
      <c r="F44" s="111"/>
      <c r="G44" s="111"/>
      <c r="J44" s="170" t="s">
        <v>109</v>
      </c>
      <c r="K44" s="154" t="s">
        <v>53</v>
      </c>
      <c r="L44" s="42" t="s">
        <v>207</v>
      </c>
      <c r="M44" s="38">
        <v>100</v>
      </c>
      <c r="N44" s="39">
        <v>100</v>
      </c>
      <c r="O44" s="73">
        <f t="shared" si="0"/>
        <v>10000</v>
      </c>
      <c r="P44" s="67"/>
      <c r="Q44" s="35"/>
      <c r="R44" s="68">
        <f>P44*$N44</f>
        <v>0</v>
      </c>
      <c r="S44" s="35"/>
      <c r="T44" s="35"/>
      <c r="U44" s="63">
        <f>S44*$N44</f>
        <v>0</v>
      </c>
      <c r="V44" s="67"/>
      <c r="W44" s="35"/>
      <c r="X44" s="68">
        <f>V44*$N44</f>
        <v>0</v>
      </c>
      <c r="Y44" s="67"/>
      <c r="Z44" s="35"/>
      <c r="AA44" s="68">
        <f>Y44*$N44</f>
        <v>0</v>
      </c>
      <c r="AB44" s="67"/>
      <c r="AC44" s="35"/>
      <c r="AD44" s="68">
        <f>AB44*$N44</f>
        <v>0</v>
      </c>
      <c r="AE44" s="67"/>
      <c r="AF44" s="35"/>
      <c r="AG44" s="68">
        <f>AE44*$N44</f>
        <v>0</v>
      </c>
      <c r="AH44" s="67"/>
      <c r="AI44" s="35"/>
      <c r="AJ44" s="68">
        <f>AH44*$N44</f>
        <v>0</v>
      </c>
      <c r="AK44" s="67"/>
      <c r="AL44" s="35"/>
      <c r="AM44" s="68">
        <f>AK44*$N44</f>
        <v>0</v>
      </c>
      <c r="AN44" s="67"/>
      <c r="AO44" s="35"/>
      <c r="AP44" s="68">
        <f>AN44*$N44</f>
        <v>0</v>
      </c>
      <c r="AQ44" s="67"/>
      <c r="AR44" s="35"/>
      <c r="AS44" s="68">
        <f>AQ44*$N44</f>
        <v>0</v>
      </c>
      <c r="AT44" s="67"/>
      <c r="AU44" s="35"/>
      <c r="AV44" s="68">
        <f>AT44*$N44</f>
        <v>0</v>
      </c>
      <c r="AW44" s="67"/>
      <c r="AX44" s="35"/>
      <c r="AY44" s="68">
        <f>AW44*$N44</f>
        <v>0</v>
      </c>
      <c r="AZ44" s="67"/>
      <c r="BA44" s="35"/>
      <c r="BB44" s="68">
        <f>AZ44*$N44</f>
        <v>0</v>
      </c>
      <c r="BC44" s="67"/>
      <c r="BD44" s="35"/>
      <c r="BE44" s="68">
        <f>BC44*$N44</f>
        <v>0</v>
      </c>
      <c r="BF44" s="67"/>
      <c r="BG44" s="35"/>
      <c r="BH44" s="68">
        <f>BF44*$N44</f>
        <v>0</v>
      </c>
    </row>
    <row r="45" spans="2:60" ht="16.5" customHeight="1">
      <c r="B45" s="113" t="s">
        <v>9</v>
      </c>
      <c r="C45" s="161" t="s">
        <v>10</v>
      </c>
      <c r="D45" s="161"/>
      <c r="E45" s="114" t="s">
        <v>2</v>
      </c>
      <c r="F45" s="115" t="s">
        <v>3</v>
      </c>
      <c r="G45" s="115" t="s">
        <v>40</v>
      </c>
      <c r="H45" s="116" t="s">
        <v>4</v>
      </c>
      <c r="J45" s="171"/>
      <c r="K45" s="155"/>
      <c r="L45" s="37" t="s">
        <v>54</v>
      </c>
      <c r="M45" s="38">
        <v>5</v>
      </c>
      <c r="N45" s="39">
        <v>300</v>
      </c>
      <c r="O45" s="73">
        <f t="shared" si="0"/>
        <v>1500</v>
      </c>
      <c r="P45" s="67"/>
      <c r="Q45" s="35"/>
      <c r="R45" s="68">
        <f t="shared" ref="R45:R64" si="38">P45*$N45</f>
        <v>0</v>
      </c>
      <c r="S45" s="35"/>
      <c r="T45" s="35"/>
      <c r="U45" s="63">
        <f t="shared" ref="U45:U62" si="39">S45*$N45</f>
        <v>0</v>
      </c>
      <c r="V45" s="67"/>
      <c r="W45" s="35"/>
      <c r="X45" s="68">
        <f t="shared" ref="X45:X62" si="40">V45*$N45</f>
        <v>0</v>
      </c>
      <c r="Y45" s="67"/>
      <c r="Z45" s="35"/>
      <c r="AA45" s="68">
        <f t="shared" ref="AA45:AA62" si="41">Y45*$N45</f>
        <v>0</v>
      </c>
      <c r="AB45" s="67"/>
      <c r="AC45" s="35"/>
      <c r="AD45" s="68">
        <f t="shared" ref="AD45:AD62" si="42">AB45*$N45</f>
        <v>0</v>
      </c>
      <c r="AE45" s="67"/>
      <c r="AF45" s="35"/>
      <c r="AG45" s="68">
        <f t="shared" ref="AG45:AG62" si="43">AE45*$N45</f>
        <v>0</v>
      </c>
      <c r="AH45" s="67"/>
      <c r="AI45" s="35"/>
      <c r="AJ45" s="68">
        <f t="shared" ref="AJ45:AJ62" si="44">AH45*$N45</f>
        <v>0</v>
      </c>
      <c r="AK45" s="67"/>
      <c r="AL45" s="35"/>
      <c r="AM45" s="68">
        <f t="shared" ref="AM45:AM62" si="45">AK45*$N45</f>
        <v>0</v>
      </c>
      <c r="AN45" s="67"/>
      <c r="AO45" s="35"/>
      <c r="AP45" s="68">
        <f t="shared" ref="AP45:AP62" si="46">AN45*$N45</f>
        <v>0</v>
      </c>
      <c r="AQ45" s="67"/>
      <c r="AR45" s="35"/>
      <c r="AS45" s="68">
        <f t="shared" ref="AS45:AS62" si="47">AQ45*$N45</f>
        <v>0</v>
      </c>
      <c r="AT45" s="67"/>
      <c r="AU45" s="35"/>
      <c r="AV45" s="68">
        <f t="shared" ref="AV45:AV62" si="48">AT45*$N45</f>
        <v>0</v>
      </c>
      <c r="AW45" s="67"/>
      <c r="AX45" s="35"/>
      <c r="AY45" s="68">
        <f t="shared" ref="AY45:AY62" si="49">AW45*$N45</f>
        <v>0</v>
      </c>
      <c r="AZ45" s="67"/>
      <c r="BA45" s="35"/>
      <c r="BB45" s="68">
        <f t="shared" ref="BB45:BB62" si="50">AZ45*$N45</f>
        <v>0</v>
      </c>
      <c r="BC45" s="67"/>
      <c r="BD45" s="35"/>
      <c r="BE45" s="68">
        <f t="shared" ref="BE45:BE62" si="51">BC45*$N45</f>
        <v>0</v>
      </c>
      <c r="BF45" s="67"/>
      <c r="BG45" s="35"/>
      <c r="BH45" s="68">
        <f t="shared" ref="BH45:BH62" si="52">BF45*$N45</f>
        <v>0</v>
      </c>
    </row>
    <row r="46" spans="2:60" ht="16.5" customHeight="1">
      <c r="B46" s="146" t="s">
        <v>175</v>
      </c>
      <c r="C46" s="163" t="s">
        <v>170</v>
      </c>
      <c r="D46" s="163"/>
      <c r="E46" s="97">
        <v>5000</v>
      </c>
      <c r="F46" s="97"/>
      <c r="G46" s="97"/>
      <c r="H46" s="119">
        <f>F46*E46</f>
        <v>0</v>
      </c>
      <c r="J46" s="171"/>
      <c r="K46" s="155"/>
      <c r="L46" s="37" t="s">
        <v>205</v>
      </c>
      <c r="M46" s="38">
        <v>5</v>
      </c>
      <c r="N46" s="39">
        <v>300</v>
      </c>
      <c r="O46" s="73">
        <f t="shared" si="0"/>
        <v>1500</v>
      </c>
      <c r="P46" s="67"/>
      <c r="Q46" s="35"/>
      <c r="R46" s="68">
        <f t="shared" si="38"/>
        <v>0</v>
      </c>
      <c r="S46" s="35"/>
      <c r="T46" s="35"/>
      <c r="U46" s="63">
        <f t="shared" si="39"/>
        <v>0</v>
      </c>
      <c r="V46" s="67"/>
      <c r="W46" s="35"/>
      <c r="X46" s="68">
        <f t="shared" si="40"/>
        <v>0</v>
      </c>
      <c r="Y46" s="67"/>
      <c r="Z46" s="35"/>
      <c r="AA46" s="68">
        <f t="shared" si="41"/>
        <v>0</v>
      </c>
      <c r="AB46" s="67"/>
      <c r="AC46" s="35"/>
      <c r="AD46" s="68">
        <f t="shared" si="42"/>
        <v>0</v>
      </c>
      <c r="AE46" s="67"/>
      <c r="AF46" s="35"/>
      <c r="AG46" s="68">
        <f t="shared" si="43"/>
        <v>0</v>
      </c>
      <c r="AH46" s="67"/>
      <c r="AI46" s="35"/>
      <c r="AJ46" s="68">
        <f t="shared" si="44"/>
        <v>0</v>
      </c>
      <c r="AK46" s="67"/>
      <c r="AL46" s="35"/>
      <c r="AM46" s="68">
        <f t="shared" si="45"/>
        <v>0</v>
      </c>
      <c r="AN46" s="67"/>
      <c r="AO46" s="35"/>
      <c r="AP46" s="68">
        <f t="shared" si="46"/>
        <v>0</v>
      </c>
      <c r="AQ46" s="67"/>
      <c r="AR46" s="35"/>
      <c r="AS46" s="68">
        <f t="shared" si="47"/>
        <v>0</v>
      </c>
      <c r="AT46" s="67"/>
      <c r="AU46" s="35"/>
      <c r="AV46" s="68">
        <f t="shared" si="48"/>
        <v>0</v>
      </c>
      <c r="AW46" s="67"/>
      <c r="AX46" s="35"/>
      <c r="AY46" s="68">
        <f t="shared" si="49"/>
        <v>0</v>
      </c>
      <c r="AZ46" s="67"/>
      <c r="BA46" s="35"/>
      <c r="BB46" s="68">
        <f t="shared" si="50"/>
        <v>0</v>
      </c>
      <c r="BC46" s="67"/>
      <c r="BD46" s="35"/>
      <c r="BE46" s="68">
        <f t="shared" si="51"/>
        <v>0</v>
      </c>
      <c r="BF46" s="67"/>
      <c r="BG46" s="35"/>
      <c r="BH46" s="68">
        <f t="shared" si="52"/>
        <v>0</v>
      </c>
    </row>
    <row r="47" spans="2:60" ht="16.5" customHeight="1">
      <c r="B47" s="162"/>
      <c r="C47" s="164" t="s">
        <v>171</v>
      </c>
      <c r="D47" s="164"/>
      <c r="E47" s="112">
        <v>10000</v>
      </c>
      <c r="F47" s="112"/>
      <c r="G47" s="112"/>
      <c r="H47" s="119">
        <f t="shared" ref="H47:H50" si="53">F47*E47</f>
        <v>0</v>
      </c>
      <c r="J47" s="171"/>
      <c r="K47" s="155"/>
      <c r="L47" s="37" t="s">
        <v>55</v>
      </c>
      <c r="M47" s="38">
        <v>20</v>
      </c>
      <c r="N47" s="39">
        <v>60</v>
      </c>
      <c r="O47" s="73">
        <f t="shared" si="0"/>
        <v>1200</v>
      </c>
      <c r="P47" s="67"/>
      <c r="Q47" s="35"/>
      <c r="R47" s="68">
        <f t="shared" si="38"/>
        <v>0</v>
      </c>
      <c r="S47" s="35"/>
      <c r="T47" s="35"/>
      <c r="U47" s="63">
        <f t="shared" si="39"/>
        <v>0</v>
      </c>
      <c r="V47" s="67"/>
      <c r="W47" s="35"/>
      <c r="X47" s="68">
        <f t="shared" si="40"/>
        <v>0</v>
      </c>
      <c r="Y47" s="67"/>
      <c r="Z47" s="35"/>
      <c r="AA47" s="68">
        <f t="shared" si="41"/>
        <v>0</v>
      </c>
      <c r="AB47" s="67"/>
      <c r="AC47" s="35"/>
      <c r="AD47" s="68">
        <f t="shared" si="42"/>
        <v>0</v>
      </c>
      <c r="AE47" s="67"/>
      <c r="AF47" s="35"/>
      <c r="AG47" s="68">
        <f t="shared" si="43"/>
        <v>0</v>
      </c>
      <c r="AH47" s="67"/>
      <c r="AI47" s="35"/>
      <c r="AJ47" s="68">
        <f t="shared" si="44"/>
        <v>0</v>
      </c>
      <c r="AK47" s="67"/>
      <c r="AL47" s="35"/>
      <c r="AM47" s="68">
        <f t="shared" si="45"/>
        <v>0</v>
      </c>
      <c r="AN47" s="67"/>
      <c r="AO47" s="35"/>
      <c r="AP47" s="68">
        <f t="shared" si="46"/>
        <v>0</v>
      </c>
      <c r="AQ47" s="67"/>
      <c r="AR47" s="35"/>
      <c r="AS47" s="68">
        <f t="shared" si="47"/>
        <v>0</v>
      </c>
      <c r="AT47" s="67"/>
      <c r="AU47" s="35"/>
      <c r="AV47" s="68">
        <f t="shared" si="48"/>
        <v>0</v>
      </c>
      <c r="AW47" s="67"/>
      <c r="AX47" s="35"/>
      <c r="AY47" s="68">
        <f t="shared" si="49"/>
        <v>0</v>
      </c>
      <c r="AZ47" s="67"/>
      <c r="BA47" s="35"/>
      <c r="BB47" s="68">
        <f t="shared" si="50"/>
        <v>0</v>
      </c>
      <c r="BC47" s="67"/>
      <c r="BD47" s="35"/>
      <c r="BE47" s="68">
        <f t="shared" si="51"/>
        <v>0</v>
      </c>
      <c r="BF47" s="67"/>
      <c r="BG47" s="35"/>
      <c r="BH47" s="68">
        <f t="shared" si="52"/>
        <v>0</v>
      </c>
    </row>
    <row r="48" spans="2:60" ht="16.5" customHeight="1">
      <c r="B48" s="162"/>
      <c r="C48" s="164" t="s">
        <v>172</v>
      </c>
      <c r="D48" s="164"/>
      <c r="E48" s="112">
        <v>15000</v>
      </c>
      <c r="F48" s="112"/>
      <c r="G48" s="112"/>
      <c r="H48" s="119">
        <f t="shared" si="53"/>
        <v>0</v>
      </c>
      <c r="J48" s="171"/>
      <c r="K48" s="155"/>
      <c r="L48" s="37" t="s">
        <v>56</v>
      </c>
      <c r="M48" s="38">
        <v>20</v>
      </c>
      <c r="N48" s="39">
        <v>50</v>
      </c>
      <c r="O48" s="73">
        <f t="shared" si="0"/>
        <v>1000</v>
      </c>
      <c r="P48" s="67"/>
      <c r="Q48" s="35"/>
      <c r="R48" s="68">
        <f t="shared" si="38"/>
        <v>0</v>
      </c>
      <c r="S48" s="35"/>
      <c r="T48" s="35"/>
      <c r="U48" s="63">
        <f t="shared" si="39"/>
        <v>0</v>
      </c>
      <c r="V48" s="67"/>
      <c r="W48" s="35"/>
      <c r="X48" s="68">
        <f t="shared" si="40"/>
        <v>0</v>
      </c>
      <c r="Y48" s="67"/>
      <c r="Z48" s="35"/>
      <c r="AA48" s="68">
        <f t="shared" si="41"/>
        <v>0</v>
      </c>
      <c r="AB48" s="67"/>
      <c r="AC48" s="35"/>
      <c r="AD48" s="68">
        <f t="shared" si="42"/>
        <v>0</v>
      </c>
      <c r="AE48" s="67"/>
      <c r="AF48" s="35"/>
      <c r="AG48" s="68">
        <f t="shared" si="43"/>
        <v>0</v>
      </c>
      <c r="AH48" s="67"/>
      <c r="AI48" s="35"/>
      <c r="AJ48" s="68">
        <f t="shared" si="44"/>
        <v>0</v>
      </c>
      <c r="AK48" s="67"/>
      <c r="AL48" s="35"/>
      <c r="AM48" s="68">
        <f t="shared" si="45"/>
        <v>0</v>
      </c>
      <c r="AN48" s="67"/>
      <c r="AO48" s="35"/>
      <c r="AP48" s="68">
        <f t="shared" si="46"/>
        <v>0</v>
      </c>
      <c r="AQ48" s="67"/>
      <c r="AR48" s="35"/>
      <c r="AS48" s="68">
        <f t="shared" si="47"/>
        <v>0</v>
      </c>
      <c r="AT48" s="67"/>
      <c r="AU48" s="35"/>
      <c r="AV48" s="68">
        <f t="shared" si="48"/>
        <v>0</v>
      </c>
      <c r="AW48" s="67"/>
      <c r="AX48" s="35"/>
      <c r="AY48" s="68">
        <f t="shared" si="49"/>
        <v>0</v>
      </c>
      <c r="AZ48" s="67"/>
      <c r="BA48" s="35"/>
      <c r="BB48" s="68">
        <f t="shared" si="50"/>
        <v>0</v>
      </c>
      <c r="BC48" s="67"/>
      <c r="BD48" s="35"/>
      <c r="BE48" s="68">
        <f t="shared" si="51"/>
        <v>0</v>
      </c>
      <c r="BF48" s="67"/>
      <c r="BG48" s="35"/>
      <c r="BH48" s="68">
        <f t="shared" si="52"/>
        <v>0</v>
      </c>
    </row>
    <row r="49" spans="2:60" ht="16.5" customHeight="1">
      <c r="B49" s="162"/>
      <c r="C49" s="164" t="s">
        <v>173</v>
      </c>
      <c r="D49" s="164"/>
      <c r="E49" s="112">
        <v>30000</v>
      </c>
      <c r="F49" s="112"/>
      <c r="G49" s="112"/>
      <c r="H49" s="119">
        <f t="shared" si="53"/>
        <v>0</v>
      </c>
      <c r="J49" s="171"/>
      <c r="K49" s="155"/>
      <c r="L49" s="37" t="s">
        <v>41</v>
      </c>
      <c r="M49" s="38">
        <v>20</v>
      </c>
      <c r="N49" s="39">
        <v>20</v>
      </c>
      <c r="O49" s="73">
        <f t="shared" si="0"/>
        <v>400</v>
      </c>
      <c r="P49" s="67"/>
      <c r="Q49" s="35"/>
      <c r="R49" s="68">
        <f t="shared" si="38"/>
        <v>0</v>
      </c>
      <c r="S49" s="35"/>
      <c r="T49" s="35"/>
      <c r="U49" s="63">
        <f t="shared" si="39"/>
        <v>0</v>
      </c>
      <c r="V49" s="67"/>
      <c r="W49" s="35"/>
      <c r="X49" s="68">
        <f t="shared" si="40"/>
        <v>0</v>
      </c>
      <c r="Y49" s="67"/>
      <c r="Z49" s="35"/>
      <c r="AA49" s="68">
        <f t="shared" si="41"/>
        <v>0</v>
      </c>
      <c r="AB49" s="67"/>
      <c r="AC49" s="35"/>
      <c r="AD49" s="68">
        <f t="shared" si="42"/>
        <v>0</v>
      </c>
      <c r="AE49" s="67"/>
      <c r="AF49" s="35"/>
      <c r="AG49" s="68">
        <f t="shared" si="43"/>
        <v>0</v>
      </c>
      <c r="AH49" s="67"/>
      <c r="AI49" s="35"/>
      <c r="AJ49" s="68">
        <f t="shared" si="44"/>
        <v>0</v>
      </c>
      <c r="AK49" s="67"/>
      <c r="AL49" s="35"/>
      <c r="AM49" s="68">
        <f t="shared" si="45"/>
        <v>0</v>
      </c>
      <c r="AN49" s="67"/>
      <c r="AO49" s="35"/>
      <c r="AP49" s="68">
        <f t="shared" si="46"/>
        <v>0</v>
      </c>
      <c r="AQ49" s="67"/>
      <c r="AR49" s="35"/>
      <c r="AS49" s="68">
        <f t="shared" si="47"/>
        <v>0</v>
      </c>
      <c r="AT49" s="67"/>
      <c r="AU49" s="35"/>
      <c r="AV49" s="68">
        <f t="shared" si="48"/>
        <v>0</v>
      </c>
      <c r="AW49" s="67"/>
      <c r="AX49" s="35"/>
      <c r="AY49" s="68">
        <f t="shared" si="49"/>
        <v>0</v>
      </c>
      <c r="AZ49" s="67"/>
      <c r="BA49" s="35"/>
      <c r="BB49" s="68">
        <f t="shared" si="50"/>
        <v>0</v>
      </c>
      <c r="BC49" s="67"/>
      <c r="BD49" s="35"/>
      <c r="BE49" s="68">
        <f t="shared" si="51"/>
        <v>0</v>
      </c>
      <c r="BF49" s="67"/>
      <c r="BG49" s="35"/>
      <c r="BH49" s="68">
        <f t="shared" si="52"/>
        <v>0</v>
      </c>
    </row>
    <row r="50" spans="2:60" ht="16.5" customHeight="1">
      <c r="B50" s="162"/>
      <c r="C50" s="164" t="s">
        <v>174</v>
      </c>
      <c r="D50" s="164"/>
      <c r="E50" s="112">
        <v>40000</v>
      </c>
      <c r="F50" s="112"/>
      <c r="G50" s="112"/>
      <c r="H50" s="119">
        <f t="shared" si="53"/>
        <v>0</v>
      </c>
      <c r="J50" s="171"/>
      <c r="K50" s="155"/>
      <c r="L50" s="37" t="s">
        <v>42</v>
      </c>
      <c r="M50" s="38">
        <v>20</v>
      </c>
      <c r="N50" s="39">
        <v>30</v>
      </c>
      <c r="O50" s="73">
        <f t="shared" si="0"/>
        <v>600</v>
      </c>
      <c r="P50" s="67"/>
      <c r="Q50" s="35"/>
      <c r="R50" s="68">
        <f t="shared" si="38"/>
        <v>0</v>
      </c>
      <c r="S50" s="35"/>
      <c r="T50" s="35"/>
      <c r="U50" s="63">
        <f t="shared" si="39"/>
        <v>0</v>
      </c>
      <c r="V50" s="67"/>
      <c r="W50" s="35"/>
      <c r="X50" s="68">
        <f t="shared" si="40"/>
        <v>0</v>
      </c>
      <c r="Y50" s="67"/>
      <c r="Z50" s="35"/>
      <c r="AA50" s="68">
        <f t="shared" si="41"/>
        <v>0</v>
      </c>
      <c r="AB50" s="67"/>
      <c r="AC50" s="35"/>
      <c r="AD50" s="68">
        <f t="shared" si="42"/>
        <v>0</v>
      </c>
      <c r="AE50" s="67"/>
      <c r="AF50" s="35"/>
      <c r="AG50" s="68">
        <f t="shared" si="43"/>
        <v>0</v>
      </c>
      <c r="AH50" s="67"/>
      <c r="AI50" s="35"/>
      <c r="AJ50" s="68">
        <f t="shared" si="44"/>
        <v>0</v>
      </c>
      <c r="AK50" s="67"/>
      <c r="AL50" s="35"/>
      <c r="AM50" s="68">
        <f t="shared" si="45"/>
        <v>0</v>
      </c>
      <c r="AN50" s="67"/>
      <c r="AO50" s="35"/>
      <c r="AP50" s="68">
        <f t="shared" si="46"/>
        <v>0</v>
      </c>
      <c r="AQ50" s="67"/>
      <c r="AR50" s="35"/>
      <c r="AS50" s="68">
        <f t="shared" si="47"/>
        <v>0</v>
      </c>
      <c r="AT50" s="67"/>
      <c r="AU50" s="35"/>
      <c r="AV50" s="68">
        <f t="shared" si="48"/>
        <v>0</v>
      </c>
      <c r="AW50" s="67"/>
      <c r="AX50" s="35"/>
      <c r="AY50" s="68">
        <f t="shared" si="49"/>
        <v>0</v>
      </c>
      <c r="AZ50" s="67"/>
      <c r="BA50" s="35"/>
      <c r="BB50" s="68">
        <f t="shared" si="50"/>
        <v>0</v>
      </c>
      <c r="BC50" s="67"/>
      <c r="BD50" s="35"/>
      <c r="BE50" s="68">
        <f t="shared" si="51"/>
        <v>0</v>
      </c>
      <c r="BF50" s="67"/>
      <c r="BG50" s="35"/>
      <c r="BH50" s="68">
        <f t="shared" si="52"/>
        <v>0</v>
      </c>
    </row>
    <row r="51" spans="2:60" ht="16.5" customHeight="1" thickBot="1">
      <c r="B51" s="149"/>
      <c r="C51" s="150"/>
      <c r="D51" s="150"/>
      <c r="E51" s="150"/>
      <c r="F51" s="117" t="s">
        <v>5</v>
      </c>
      <c r="G51" s="117"/>
      <c r="H51" s="118">
        <f>SUM(H46:H50)</f>
        <v>0</v>
      </c>
      <c r="J51" s="171"/>
      <c r="K51" s="167" t="s">
        <v>208</v>
      </c>
      <c r="L51" s="37" t="s">
        <v>57</v>
      </c>
      <c r="M51" s="38">
        <v>10</v>
      </c>
      <c r="N51" s="39">
        <v>700</v>
      </c>
      <c r="O51" s="73">
        <f t="shared" si="0"/>
        <v>7000</v>
      </c>
      <c r="P51" s="67"/>
      <c r="Q51" s="35"/>
      <c r="R51" s="68">
        <f t="shared" si="38"/>
        <v>0</v>
      </c>
      <c r="S51" s="35"/>
      <c r="T51" s="35"/>
      <c r="U51" s="63">
        <f t="shared" si="39"/>
        <v>0</v>
      </c>
      <c r="V51" s="67"/>
      <c r="W51" s="35"/>
      <c r="X51" s="68">
        <f t="shared" si="40"/>
        <v>0</v>
      </c>
      <c r="Y51" s="67"/>
      <c r="Z51" s="35"/>
      <c r="AA51" s="68">
        <f t="shared" si="41"/>
        <v>0</v>
      </c>
      <c r="AB51" s="67"/>
      <c r="AC51" s="35"/>
      <c r="AD51" s="68">
        <f t="shared" si="42"/>
        <v>0</v>
      </c>
      <c r="AE51" s="67"/>
      <c r="AF51" s="35"/>
      <c r="AG51" s="68">
        <f t="shared" si="43"/>
        <v>0</v>
      </c>
      <c r="AH51" s="67"/>
      <c r="AI51" s="35"/>
      <c r="AJ51" s="68">
        <f t="shared" si="44"/>
        <v>0</v>
      </c>
      <c r="AK51" s="67"/>
      <c r="AL51" s="35"/>
      <c r="AM51" s="68">
        <f t="shared" si="45"/>
        <v>0</v>
      </c>
      <c r="AN51" s="67"/>
      <c r="AO51" s="35"/>
      <c r="AP51" s="68">
        <f t="shared" si="46"/>
        <v>0</v>
      </c>
      <c r="AQ51" s="67"/>
      <c r="AR51" s="35"/>
      <c r="AS51" s="68">
        <f t="shared" si="47"/>
        <v>0</v>
      </c>
      <c r="AT51" s="67"/>
      <c r="AU51" s="35"/>
      <c r="AV51" s="68">
        <f t="shared" si="48"/>
        <v>0</v>
      </c>
      <c r="AW51" s="67"/>
      <c r="AX51" s="35"/>
      <c r="AY51" s="68">
        <f t="shared" si="49"/>
        <v>0</v>
      </c>
      <c r="AZ51" s="67"/>
      <c r="BA51" s="35"/>
      <c r="BB51" s="68">
        <f t="shared" si="50"/>
        <v>0</v>
      </c>
      <c r="BC51" s="67"/>
      <c r="BD51" s="35"/>
      <c r="BE51" s="68">
        <f t="shared" si="51"/>
        <v>0</v>
      </c>
      <c r="BF51" s="67"/>
      <c r="BG51" s="35"/>
      <c r="BH51" s="68">
        <f t="shared" si="52"/>
        <v>0</v>
      </c>
    </row>
    <row r="52" spans="2:60" ht="16.5" customHeight="1">
      <c r="B52" s="3"/>
      <c r="C52" s="3"/>
      <c r="D52" s="3"/>
      <c r="E52" s="3"/>
      <c r="F52" s="3"/>
      <c r="G52" s="3"/>
      <c r="J52" s="171"/>
      <c r="K52" s="168"/>
      <c r="L52" s="37" t="s">
        <v>58</v>
      </c>
      <c r="M52" s="38">
        <v>10</v>
      </c>
      <c r="N52" s="39">
        <v>700</v>
      </c>
      <c r="O52" s="73">
        <f t="shared" si="0"/>
        <v>7000</v>
      </c>
      <c r="P52" s="67"/>
      <c r="Q52" s="35"/>
      <c r="R52" s="68">
        <f t="shared" si="38"/>
        <v>0</v>
      </c>
      <c r="S52" s="35"/>
      <c r="T52" s="35"/>
      <c r="U52" s="63">
        <f t="shared" si="39"/>
        <v>0</v>
      </c>
      <c r="V52" s="67"/>
      <c r="W52" s="35"/>
      <c r="X52" s="68">
        <f t="shared" si="40"/>
        <v>0</v>
      </c>
      <c r="Y52" s="67"/>
      <c r="Z52" s="35"/>
      <c r="AA52" s="68">
        <f t="shared" si="41"/>
        <v>0</v>
      </c>
      <c r="AB52" s="67"/>
      <c r="AC52" s="35"/>
      <c r="AD52" s="68">
        <f t="shared" si="42"/>
        <v>0</v>
      </c>
      <c r="AE52" s="67"/>
      <c r="AF52" s="35"/>
      <c r="AG52" s="68">
        <f t="shared" si="43"/>
        <v>0</v>
      </c>
      <c r="AH52" s="67"/>
      <c r="AI52" s="35"/>
      <c r="AJ52" s="68">
        <f t="shared" si="44"/>
        <v>0</v>
      </c>
      <c r="AK52" s="67"/>
      <c r="AL52" s="35"/>
      <c r="AM52" s="68">
        <f t="shared" si="45"/>
        <v>0</v>
      </c>
      <c r="AN52" s="67"/>
      <c r="AO52" s="35"/>
      <c r="AP52" s="68">
        <f t="shared" si="46"/>
        <v>0</v>
      </c>
      <c r="AQ52" s="67"/>
      <c r="AR52" s="35"/>
      <c r="AS52" s="68">
        <f t="shared" si="47"/>
        <v>0</v>
      </c>
      <c r="AT52" s="67"/>
      <c r="AU52" s="35"/>
      <c r="AV52" s="68">
        <f t="shared" si="48"/>
        <v>0</v>
      </c>
      <c r="AW52" s="67"/>
      <c r="AX52" s="35"/>
      <c r="AY52" s="68">
        <f t="shared" si="49"/>
        <v>0</v>
      </c>
      <c r="AZ52" s="67"/>
      <c r="BA52" s="35"/>
      <c r="BB52" s="68">
        <f t="shared" si="50"/>
        <v>0</v>
      </c>
      <c r="BC52" s="67"/>
      <c r="BD52" s="35"/>
      <c r="BE52" s="68">
        <f t="shared" si="51"/>
        <v>0</v>
      </c>
      <c r="BF52" s="67"/>
      <c r="BG52" s="35"/>
      <c r="BH52" s="68">
        <f t="shared" si="52"/>
        <v>0</v>
      </c>
    </row>
    <row r="53" spans="2:60" ht="16.5" customHeight="1">
      <c r="C53" s="3"/>
      <c r="D53" s="3"/>
      <c r="E53" s="3"/>
      <c r="F53" s="3"/>
      <c r="G53" s="3"/>
      <c r="J53" s="171"/>
      <c r="K53" s="168"/>
      <c r="L53" s="1" t="s">
        <v>59</v>
      </c>
      <c r="M53" s="38">
        <v>20</v>
      </c>
      <c r="N53" s="39">
        <v>200</v>
      </c>
      <c r="O53" s="73">
        <f t="shared" si="0"/>
        <v>4000</v>
      </c>
      <c r="P53" s="67"/>
      <c r="Q53" s="35"/>
      <c r="R53" s="68">
        <f t="shared" si="38"/>
        <v>0</v>
      </c>
      <c r="S53" s="35"/>
      <c r="T53" s="35"/>
      <c r="U53" s="63">
        <f t="shared" si="39"/>
        <v>0</v>
      </c>
      <c r="V53" s="67"/>
      <c r="W53" s="35"/>
      <c r="X53" s="68">
        <f t="shared" si="40"/>
        <v>0</v>
      </c>
      <c r="Y53" s="67"/>
      <c r="Z53" s="35"/>
      <c r="AA53" s="68">
        <f t="shared" si="41"/>
        <v>0</v>
      </c>
      <c r="AB53" s="67"/>
      <c r="AC53" s="35"/>
      <c r="AD53" s="68">
        <f t="shared" si="42"/>
        <v>0</v>
      </c>
      <c r="AE53" s="67"/>
      <c r="AF53" s="35"/>
      <c r="AG53" s="68">
        <f t="shared" si="43"/>
        <v>0</v>
      </c>
      <c r="AH53" s="67"/>
      <c r="AI53" s="35"/>
      <c r="AJ53" s="68">
        <f t="shared" si="44"/>
        <v>0</v>
      </c>
      <c r="AK53" s="67"/>
      <c r="AL53" s="35"/>
      <c r="AM53" s="68">
        <f t="shared" si="45"/>
        <v>0</v>
      </c>
      <c r="AN53" s="67"/>
      <c r="AO53" s="35"/>
      <c r="AP53" s="68">
        <f t="shared" si="46"/>
        <v>0</v>
      </c>
      <c r="AQ53" s="67"/>
      <c r="AR53" s="35"/>
      <c r="AS53" s="68">
        <f t="shared" si="47"/>
        <v>0</v>
      </c>
      <c r="AT53" s="67"/>
      <c r="AU53" s="35"/>
      <c r="AV53" s="68">
        <f t="shared" si="48"/>
        <v>0</v>
      </c>
      <c r="AW53" s="67"/>
      <c r="AX53" s="35"/>
      <c r="AY53" s="68">
        <f t="shared" si="49"/>
        <v>0</v>
      </c>
      <c r="AZ53" s="67"/>
      <c r="BA53" s="35"/>
      <c r="BB53" s="68">
        <f t="shared" si="50"/>
        <v>0</v>
      </c>
      <c r="BC53" s="67"/>
      <c r="BD53" s="35"/>
      <c r="BE53" s="68">
        <f t="shared" si="51"/>
        <v>0</v>
      </c>
      <c r="BF53" s="67"/>
      <c r="BG53" s="35"/>
      <c r="BH53" s="68">
        <f t="shared" si="52"/>
        <v>0</v>
      </c>
    </row>
    <row r="54" spans="2:60" ht="16.5" customHeight="1">
      <c r="D54" s="3"/>
      <c r="E54" s="3"/>
      <c r="F54" s="3"/>
      <c r="G54" s="3"/>
      <c r="J54" s="171"/>
      <c r="K54" s="168"/>
      <c r="L54" s="37" t="s">
        <v>60</v>
      </c>
      <c r="M54" s="38">
        <v>20</v>
      </c>
      <c r="N54" s="39">
        <v>70</v>
      </c>
      <c r="O54" s="73">
        <f t="shared" si="0"/>
        <v>1400</v>
      </c>
      <c r="P54" s="67"/>
      <c r="Q54" s="35"/>
      <c r="R54" s="68">
        <f t="shared" si="38"/>
        <v>0</v>
      </c>
      <c r="S54" s="35"/>
      <c r="T54" s="35"/>
      <c r="U54" s="63">
        <f t="shared" si="39"/>
        <v>0</v>
      </c>
      <c r="V54" s="67"/>
      <c r="W54" s="35"/>
      <c r="X54" s="68">
        <f t="shared" si="40"/>
        <v>0</v>
      </c>
      <c r="Y54" s="67"/>
      <c r="Z54" s="35"/>
      <c r="AA54" s="68">
        <f t="shared" si="41"/>
        <v>0</v>
      </c>
      <c r="AB54" s="67"/>
      <c r="AC54" s="35"/>
      <c r="AD54" s="68">
        <f t="shared" si="42"/>
        <v>0</v>
      </c>
      <c r="AE54" s="67"/>
      <c r="AF54" s="35"/>
      <c r="AG54" s="68">
        <f t="shared" si="43"/>
        <v>0</v>
      </c>
      <c r="AH54" s="67"/>
      <c r="AI54" s="35"/>
      <c r="AJ54" s="68">
        <f t="shared" si="44"/>
        <v>0</v>
      </c>
      <c r="AK54" s="67"/>
      <c r="AL54" s="35"/>
      <c r="AM54" s="68">
        <f t="shared" si="45"/>
        <v>0</v>
      </c>
      <c r="AN54" s="67"/>
      <c r="AO54" s="35"/>
      <c r="AP54" s="68">
        <f t="shared" si="46"/>
        <v>0</v>
      </c>
      <c r="AQ54" s="67"/>
      <c r="AR54" s="35"/>
      <c r="AS54" s="68">
        <f t="shared" si="47"/>
        <v>0</v>
      </c>
      <c r="AT54" s="67"/>
      <c r="AU54" s="35"/>
      <c r="AV54" s="68">
        <f t="shared" si="48"/>
        <v>0</v>
      </c>
      <c r="AW54" s="67"/>
      <c r="AX54" s="35"/>
      <c r="AY54" s="68">
        <f t="shared" si="49"/>
        <v>0</v>
      </c>
      <c r="AZ54" s="67"/>
      <c r="BA54" s="35"/>
      <c r="BB54" s="68">
        <f t="shared" si="50"/>
        <v>0</v>
      </c>
      <c r="BC54" s="67"/>
      <c r="BD54" s="35"/>
      <c r="BE54" s="68">
        <f t="shared" si="51"/>
        <v>0</v>
      </c>
      <c r="BF54" s="67"/>
      <c r="BG54" s="35"/>
      <c r="BH54" s="68">
        <f t="shared" si="52"/>
        <v>0</v>
      </c>
    </row>
    <row r="55" spans="2:60" ht="16.5" customHeight="1">
      <c r="B55" s="3"/>
      <c r="C55" s="3"/>
      <c r="D55" s="3"/>
      <c r="E55" s="3"/>
      <c r="F55" s="3"/>
      <c r="G55" s="3"/>
      <c r="J55" s="171"/>
      <c r="K55" s="168"/>
      <c r="L55" s="96" t="s">
        <v>61</v>
      </c>
      <c r="M55" s="38">
        <v>5</v>
      </c>
      <c r="N55" s="39">
        <v>300</v>
      </c>
      <c r="O55" s="73">
        <f t="shared" si="0"/>
        <v>1500</v>
      </c>
      <c r="P55" s="67"/>
      <c r="Q55" s="35"/>
      <c r="R55" s="68">
        <f t="shared" si="38"/>
        <v>0</v>
      </c>
      <c r="S55" s="35"/>
      <c r="T55" s="35"/>
      <c r="U55" s="63">
        <f t="shared" si="39"/>
        <v>0</v>
      </c>
      <c r="V55" s="67"/>
      <c r="W55" s="35"/>
      <c r="X55" s="68">
        <f t="shared" si="40"/>
        <v>0</v>
      </c>
      <c r="Y55" s="67"/>
      <c r="Z55" s="35"/>
      <c r="AA55" s="68">
        <f t="shared" si="41"/>
        <v>0</v>
      </c>
      <c r="AB55" s="67"/>
      <c r="AC55" s="35"/>
      <c r="AD55" s="68">
        <f t="shared" si="42"/>
        <v>0</v>
      </c>
      <c r="AE55" s="67"/>
      <c r="AF55" s="35"/>
      <c r="AG55" s="68">
        <f t="shared" si="43"/>
        <v>0</v>
      </c>
      <c r="AH55" s="67"/>
      <c r="AI55" s="35"/>
      <c r="AJ55" s="68">
        <f t="shared" si="44"/>
        <v>0</v>
      </c>
      <c r="AK55" s="67"/>
      <c r="AL55" s="35"/>
      <c r="AM55" s="68">
        <f t="shared" si="45"/>
        <v>0</v>
      </c>
      <c r="AN55" s="67"/>
      <c r="AO55" s="35"/>
      <c r="AP55" s="68">
        <f t="shared" si="46"/>
        <v>0</v>
      </c>
      <c r="AQ55" s="67"/>
      <c r="AR55" s="35"/>
      <c r="AS55" s="68">
        <f t="shared" si="47"/>
        <v>0</v>
      </c>
      <c r="AT55" s="67"/>
      <c r="AU55" s="35"/>
      <c r="AV55" s="68">
        <f t="shared" si="48"/>
        <v>0</v>
      </c>
      <c r="AW55" s="67"/>
      <c r="AX55" s="35"/>
      <c r="AY55" s="68">
        <f t="shared" si="49"/>
        <v>0</v>
      </c>
      <c r="AZ55" s="67"/>
      <c r="BA55" s="35"/>
      <c r="BB55" s="68">
        <f t="shared" si="50"/>
        <v>0</v>
      </c>
      <c r="BC55" s="67"/>
      <c r="BD55" s="35"/>
      <c r="BE55" s="68">
        <f t="shared" si="51"/>
        <v>0</v>
      </c>
      <c r="BF55" s="67"/>
      <c r="BG55" s="35"/>
      <c r="BH55" s="68">
        <f t="shared" si="52"/>
        <v>0</v>
      </c>
    </row>
    <row r="56" spans="2:60" ht="16.5" customHeight="1">
      <c r="B56" s="3"/>
      <c r="C56" s="3"/>
      <c r="D56" s="3"/>
      <c r="E56" s="3"/>
      <c r="F56" s="3"/>
      <c r="G56" s="3"/>
      <c r="J56" s="171"/>
      <c r="K56" s="168"/>
      <c r="L56" s="96" t="s">
        <v>41</v>
      </c>
      <c r="M56" s="38">
        <v>5</v>
      </c>
      <c r="N56" s="39">
        <v>20</v>
      </c>
      <c r="O56" s="73">
        <f t="shared" si="0"/>
        <v>100</v>
      </c>
      <c r="P56" s="67"/>
      <c r="Q56" s="35"/>
      <c r="R56" s="68">
        <f t="shared" si="38"/>
        <v>0</v>
      </c>
      <c r="S56" s="35"/>
      <c r="T56" s="35"/>
      <c r="U56" s="63">
        <f t="shared" si="39"/>
        <v>0</v>
      </c>
      <c r="V56" s="67"/>
      <c r="W56" s="35"/>
      <c r="X56" s="68">
        <f t="shared" si="40"/>
        <v>0</v>
      </c>
      <c r="Y56" s="67"/>
      <c r="Z56" s="35"/>
      <c r="AA56" s="68">
        <f t="shared" si="41"/>
        <v>0</v>
      </c>
      <c r="AB56" s="67"/>
      <c r="AC56" s="35"/>
      <c r="AD56" s="68">
        <f t="shared" si="42"/>
        <v>0</v>
      </c>
      <c r="AE56" s="67"/>
      <c r="AF56" s="35"/>
      <c r="AG56" s="68">
        <f t="shared" si="43"/>
        <v>0</v>
      </c>
      <c r="AH56" s="67"/>
      <c r="AI56" s="35"/>
      <c r="AJ56" s="68">
        <f t="shared" si="44"/>
        <v>0</v>
      </c>
      <c r="AK56" s="67"/>
      <c r="AL56" s="35"/>
      <c r="AM56" s="68">
        <f t="shared" si="45"/>
        <v>0</v>
      </c>
      <c r="AN56" s="67"/>
      <c r="AO56" s="35"/>
      <c r="AP56" s="68">
        <f t="shared" si="46"/>
        <v>0</v>
      </c>
      <c r="AQ56" s="67"/>
      <c r="AR56" s="35"/>
      <c r="AS56" s="68">
        <f t="shared" si="47"/>
        <v>0</v>
      </c>
      <c r="AT56" s="67"/>
      <c r="AU56" s="35"/>
      <c r="AV56" s="68">
        <f t="shared" si="48"/>
        <v>0</v>
      </c>
      <c r="AW56" s="67"/>
      <c r="AX56" s="35"/>
      <c r="AY56" s="68">
        <f t="shared" si="49"/>
        <v>0</v>
      </c>
      <c r="AZ56" s="67"/>
      <c r="BA56" s="35"/>
      <c r="BB56" s="68">
        <f t="shared" si="50"/>
        <v>0</v>
      </c>
      <c r="BC56" s="67"/>
      <c r="BD56" s="35"/>
      <c r="BE56" s="68">
        <f t="shared" si="51"/>
        <v>0</v>
      </c>
      <c r="BF56" s="67"/>
      <c r="BG56" s="35"/>
      <c r="BH56" s="68">
        <f t="shared" si="52"/>
        <v>0</v>
      </c>
    </row>
    <row r="57" spans="2:60" ht="16.5" customHeight="1">
      <c r="B57" s="3"/>
      <c r="C57" s="3"/>
      <c r="D57" s="3"/>
      <c r="E57" s="3"/>
      <c r="F57" s="3"/>
      <c r="G57" s="3"/>
      <c r="J57" s="171"/>
      <c r="K57" s="168"/>
      <c r="L57" s="42" t="s">
        <v>63</v>
      </c>
      <c r="M57" s="38">
        <v>15</v>
      </c>
      <c r="N57" s="39">
        <v>100</v>
      </c>
      <c r="O57" s="73">
        <f t="shared" si="0"/>
        <v>1500</v>
      </c>
      <c r="P57" s="67"/>
      <c r="Q57" s="35"/>
      <c r="R57" s="68">
        <f t="shared" si="38"/>
        <v>0</v>
      </c>
      <c r="S57" s="35"/>
      <c r="T57" s="35"/>
      <c r="U57" s="63">
        <f t="shared" si="39"/>
        <v>0</v>
      </c>
      <c r="V57" s="67"/>
      <c r="W57" s="35"/>
      <c r="X57" s="68">
        <f t="shared" si="40"/>
        <v>0</v>
      </c>
      <c r="Y57" s="67"/>
      <c r="Z57" s="35"/>
      <c r="AA57" s="68">
        <f t="shared" si="41"/>
        <v>0</v>
      </c>
      <c r="AB57" s="67"/>
      <c r="AC57" s="35"/>
      <c r="AD57" s="68">
        <f t="shared" si="42"/>
        <v>0</v>
      </c>
      <c r="AE57" s="67"/>
      <c r="AF57" s="35"/>
      <c r="AG57" s="68">
        <f t="shared" si="43"/>
        <v>0</v>
      </c>
      <c r="AH57" s="67"/>
      <c r="AI57" s="35"/>
      <c r="AJ57" s="68">
        <f t="shared" si="44"/>
        <v>0</v>
      </c>
      <c r="AK57" s="67"/>
      <c r="AL57" s="35"/>
      <c r="AM57" s="68">
        <f t="shared" si="45"/>
        <v>0</v>
      </c>
      <c r="AN57" s="67"/>
      <c r="AO57" s="35"/>
      <c r="AP57" s="68">
        <f t="shared" si="46"/>
        <v>0</v>
      </c>
      <c r="AQ57" s="67"/>
      <c r="AR57" s="35"/>
      <c r="AS57" s="68">
        <f t="shared" si="47"/>
        <v>0</v>
      </c>
      <c r="AT57" s="67"/>
      <c r="AU57" s="35"/>
      <c r="AV57" s="68">
        <f t="shared" si="48"/>
        <v>0</v>
      </c>
      <c r="AW57" s="67"/>
      <c r="AX57" s="35"/>
      <c r="AY57" s="68">
        <f t="shared" si="49"/>
        <v>0</v>
      </c>
      <c r="AZ57" s="67"/>
      <c r="BA57" s="35"/>
      <c r="BB57" s="68">
        <f t="shared" si="50"/>
        <v>0</v>
      </c>
      <c r="BC57" s="67"/>
      <c r="BD57" s="35"/>
      <c r="BE57" s="68">
        <f t="shared" si="51"/>
        <v>0</v>
      </c>
      <c r="BF57" s="67"/>
      <c r="BG57" s="35"/>
      <c r="BH57" s="68">
        <f t="shared" si="52"/>
        <v>0</v>
      </c>
    </row>
    <row r="58" spans="2:60" ht="16.5" customHeight="1">
      <c r="B58" s="3"/>
      <c r="C58" s="3"/>
      <c r="D58" s="3"/>
      <c r="E58" s="3"/>
      <c r="F58" s="3"/>
      <c r="G58" s="3"/>
      <c r="J58" s="171"/>
      <c r="K58" s="168"/>
      <c r="L58" s="42" t="s">
        <v>62</v>
      </c>
      <c r="M58" s="38">
        <v>30</v>
      </c>
      <c r="N58" s="39">
        <v>150</v>
      </c>
      <c r="O58" s="73">
        <f t="shared" si="0"/>
        <v>4500</v>
      </c>
      <c r="P58" s="67"/>
      <c r="Q58" s="35"/>
      <c r="R58" s="68">
        <f t="shared" si="38"/>
        <v>0</v>
      </c>
      <c r="S58" s="35"/>
      <c r="T58" s="35"/>
      <c r="U58" s="63">
        <f t="shared" si="39"/>
        <v>0</v>
      </c>
      <c r="V58" s="67"/>
      <c r="W58" s="35"/>
      <c r="X58" s="68">
        <f t="shared" si="40"/>
        <v>0</v>
      </c>
      <c r="Y58" s="67"/>
      <c r="Z58" s="35"/>
      <c r="AA58" s="68">
        <f t="shared" si="41"/>
        <v>0</v>
      </c>
      <c r="AB58" s="67"/>
      <c r="AC58" s="35"/>
      <c r="AD58" s="68">
        <f t="shared" si="42"/>
        <v>0</v>
      </c>
      <c r="AE58" s="67"/>
      <c r="AF58" s="35"/>
      <c r="AG58" s="68">
        <f t="shared" si="43"/>
        <v>0</v>
      </c>
      <c r="AH58" s="67"/>
      <c r="AI58" s="35"/>
      <c r="AJ58" s="68">
        <f t="shared" si="44"/>
        <v>0</v>
      </c>
      <c r="AK58" s="67"/>
      <c r="AL58" s="35"/>
      <c r="AM58" s="68">
        <f t="shared" si="45"/>
        <v>0</v>
      </c>
      <c r="AN58" s="67"/>
      <c r="AO58" s="35"/>
      <c r="AP58" s="68">
        <f t="shared" si="46"/>
        <v>0</v>
      </c>
      <c r="AQ58" s="67"/>
      <c r="AR58" s="35"/>
      <c r="AS58" s="68">
        <f t="shared" si="47"/>
        <v>0</v>
      </c>
      <c r="AT58" s="67"/>
      <c r="AU58" s="35"/>
      <c r="AV58" s="68">
        <f t="shared" si="48"/>
        <v>0</v>
      </c>
      <c r="AW58" s="67"/>
      <c r="AX58" s="35"/>
      <c r="AY58" s="68">
        <f t="shared" si="49"/>
        <v>0</v>
      </c>
      <c r="AZ58" s="67"/>
      <c r="BA58" s="35"/>
      <c r="BB58" s="68">
        <f t="shared" si="50"/>
        <v>0</v>
      </c>
      <c r="BC58" s="67"/>
      <c r="BD58" s="35"/>
      <c r="BE58" s="68">
        <f t="shared" si="51"/>
        <v>0</v>
      </c>
      <c r="BF58" s="67"/>
      <c r="BG58" s="35"/>
      <c r="BH58" s="68">
        <f t="shared" si="52"/>
        <v>0</v>
      </c>
    </row>
    <row r="59" spans="2:60" ht="16.5" customHeight="1">
      <c r="B59" s="3"/>
      <c r="C59" s="3"/>
      <c r="D59" s="3"/>
      <c r="E59" s="3"/>
      <c r="F59" s="3"/>
      <c r="G59" s="3"/>
      <c r="J59" s="171"/>
      <c r="K59" s="169"/>
      <c r="L59" s="96" t="s">
        <v>43</v>
      </c>
      <c r="M59" s="38">
        <v>30</v>
      </c>
      <c r="N59" s="39">
        <v>100</v>
      </c>
      <c r="O59" s="73">
        <f t="shared" si="0"/>
        <v>3000</v>
      </c>
      <c r="P59" s="67"/>
      <c r="Q59" s="35"/>
      <c r="R59" s="68">
        <f t="shared" si="38"/>
        <v>0</v>
      </c>
      <c r="S59" s="35"/>
      <c r="T59" s="35"/>
      <c r="U59" s="63">
        <f t="shared" si="39"/>
        <v>0</v>
      </c>
      <c r="V59" s="67"/>
      <c r="W59" s="35"/>
      <c r="X59" s="68">
        <f t="shared" si="40"/>
        <v>0</v>
      </c>
      <c r="Y59" s="67"/>
      <c r="Z59" s="35"/>
      <c r="AA59" s="68">
        <f t="shared" si="41"/>
        <v>0</v>
      </c>
      <c r="AB59" s="67"/>
      <c r="AC59" s="35"/>
      <c r="AD59" s="68">
        <f t="shared" si="42"/>
        <v>0</v>
      </c>
      <c r="AE59" s="67"/>
      <c r="AF59" s="35"/>
      <c r="AG59" s="68">
        <f t="shared" si="43"/>
        <v>0</v>
      </c>
      <c r="AH59" s="67"/>
      <c r="AI59" s="35"/>
      <c r="AJ59" s="68">
        <f t="shared" si="44"/>
        <v>0</v>
      </c>
      <c r="AK59" s="67"/>
      <c r="AL59" s="35"/>
      <c r="AM59" s="68">
        <f t="shared" si="45"/>
        <v>0</v>
      </c>
      <c r="AN59" s="67"/>
      <c r="AO59" s="35"/>
      <c r="AP59" s="68">
        <f t="shared" si="46"/>
        <v>0</v>
      </c>
      <c r="AQ59" s="67"/>
      <c r="AR59" s="35"/>
      <c r="AS59" s="68">
        <f t="shared" si="47"/>
        <v>0</v>
      </c>
      <c r="AT59" s="67"/>
      <c r="AU59" s="35"/>
      <c r="AV59" s="68">
        <f t="shared" si="48"/>
        <v>0</v>
      </c>
      <c r="AW59" s="67"/>
      <c r="AX59" s="35"/>
      <c r="AY59" s="68">
        <f t="shared" si="49"/>
        <v>0</v>
      </c>
      <c r="AZ59" s="67"/>
      <c r="BA59" s="35"/>
      <c r="BB59" s="68">
        <f t="shared" si="50"/>
        <v>0</v>
      </c>
      <c r="BC59" s="67"/>
      <c r="BD59" s="35"/>
      <c r="BE59" s="68">
        <f t="shared" si="51"/>
        <v>0</v>
      </c>
      <c r="BF59" s="67"/>
      <c r="BG59" s="35"/>
      <c r="BH59" s="68">
        <f t="shared" si="52"/>
        <v>0</v>
      </c>
    </row>
    <row r="60" spans="2:60" ht="16.5" customHeight="1">
      <c r="B60" s="3"/>
      <c r="C60" s="3"/>
      <c r="D60" s="3"/>
      <c r="E60" s="3"/>
      <c r="F60" s="3"/>
      <c r="G60" s="3"/>
      <c r="J60" s="171"/>
      <c r="K60" s="167" t="s">
        <v>209</v>
      </c>
      <c r="L60" s="37" t="s">
        <v>64</v>
      </c>
      <c r="M60" s="38">
        <v>1</v>
      </c>
      <c r="N60" s="39">
        <v>5000</v>
      </c>
      <c r="O60" s="73">
        <f t="shared" si="0"/>
        <v>5000</v>
      </c>
      <c r="P60" s="67"/>
      <c r="Q60" s="35"/>
      <c r="R60" s="68">
        <f t="shared" si="38"/>
        <v>0</v>
      </c>
      <c r="S60" s="35"/>
      <c r="T60" s="35"/>
      <c r="U60" s="63">
        <f t="shared" si="39"/>
        <v>0</v>
      </c>
      <c r="V60" s="67"/>
      <c r="W60" s="35"/>
      <c r="X60" s="68">
        <f t="shared" si="40"/>
        <v>0</v>
      </c>
      <c r="Y60" s="67"/>
      <c r="Z60" s="35"/>
      <c r="AA60" s="68">
        <f t="shared" si="41"/>
        <v>0</v>
      </c>
      <c r="AB60" s="67"/>
      <c r="AC60" s="35"/>
      <c r="AD60" s="68">
        <f t="shared" si="42"/>
        <v>0</v>
      </c>
      <c r="AE60" s="67"/>
      <c r="AF60" s="35"/>
      <c r="AG60" s="68">
        <f t="shared" si="43"/>
        <v>0</v>
      </c>
      <c r="AH60" s="67"/>
      <c r="AI60" s="35"/>
      <c r="AJ60" s="68">
        <f t="shared" si="44"/>
        <v>0</v>
      </c>
      <c r="AK60" s="67"/>
      <c r="AL60" s="35"/>
      <c r="AM60" s="68">
        <f t="shared" si="45"/>
        <v>0</v>
      </c>
      <c r="AN60" s="67"/>
      <c r="AO60" s="35"/>
      <c r="AP60" s="68">
        <f t="shared" si="46"/>
        <v>0</v>
      </c>
      <c r="AQ60" s="67"/>
      <c r="AR60" s="35"/>
      <c r="AS60" s="68">
        <f t="shared" si="47"/>
        <v>0</v>
      </c>
      <c r="AT60" s="67"/>
      <c r="AU60" s="35"/>
      <c r="AV60" s="68">
        <f t="shared" si="48"/>
        <v>0</v>
      </c>
      <c r="AW60" s="67"/>
      <c r="AX60" s="35"/>
      <c r="AY60" s="68">
        <f t="shared" si="49"/>
        <v>0</v>
      </c>
      <c r="AZ60" s="67"/>
      <c r="BA60" s="35"/>
      <c r="BB60" s="68">
        <f t="shared" si="50"/>
        <v>0</v>
      </c>
      <c r="BC60" s="67"/>
      <c r="BD60" s="35"/>
      <c r="BE60" s="68">
        <f t="shared" si="51"/>
        <v>0</v>
      </c>
      <c r="BF60" s="67"/>
      <c r="BG60" s="35"/>
      <c r="BH60" s="68">
        <f t="shared" si="52"/>
        <v>0</v>
      </c>
    </row>
    <row r="61" spans="2:60" ht="16.5" customHeight="1">
      <c r="B61" s="3"/>
      <c r="C61" s="3"/>
      <c r="D61" s="3"/>
      <c r="E61" s="3"/>
      <c r="F61" s="3"/>
      <c r="G61" s="3"/>
      <c r="J61" s="171"/>
      <c r="K61" s="168"/>
      <c r="L61" s="96" t="s">
        <v>65</v>
      </c>
      <c r="M61" s="38">
        <v>1</v>
      </c>
      <c r="N61" s="39">
        <v>7000</v>
      </c>
      <c r="O61" s="73">
        <f t="shared" si="0"/>
        <v>7000</v>
      </c>
      <c r="P61" s="67"/>
      <c r="Q61" s="35"/>
      <c r="R61" s="68">
        <f t="shared" si="38"/>
        <v>0</v>
      </c>
      <c r="S61" s="35"/>
      <c r="T61" s="35"/>
      <c r="U61" s="63">
        <f t="shared" si="39"/>
        <v>0</v>
      </c>
      <c r="V61" s="67"/>
      <c r="W61" s="35"/>
      <c r="X61" s="68">
        <f t="shared" si="40"/>
        <v>0</v>
      </c>
      <c r="Y61" s="67"/>
      <c r="Z61" s="35"/>
      <c r="AA61" s="68">
        <f t="shared" si="41"/>
        <v>0</v>
      </c>
      <c r="AB61" s="67"/>
      <c r="AC61" s="35"/>
      <c r="AD61" s="68">
        <f t="shared" si="42"/>
        <v>0</v>
      </c>
      <c r="AE61" s="67"/>
      <c r="AF61" s="35"/>
      <c r="AG61" s="68">
        <f t="shared" si="43"/>
        <v>0</v>
      </c>
      <c r="AH61" s="67"/>
      <c r="AI61" s="35"/>
      <c r="AJ61" s="68">
        <f t="shared" si="44"/>
        <v>0</v>
      </c>
      <c r="AK61" s="67"/>
      <c r="AL61" s="35"/>
      <c r="AM61" s="68">
        <f t="shared" si="45"/>
        <v>0</v>
      </c>
      <c r="AN61" s="67"/>
      <c r="AO61" s="35"/>
      <c r="AP61" s="68">
        <f t="shared" si="46"/>
        <v>0</v>
      </c>
      <c r="AQ61" s="67"/>
      <c r="AR61" s="35"/>
      <c r="AS61" s="68">
        <f t="shared" si="47"/>
        <v>0</v>
      </c>
      <c r="AT61" s="67"/>
      <c r="AU61" s="35"/>
      <c r="AV61" s="68">
        <f t="shared" si="48"/>
        <v>0</v>
      </c>
      <c r="AW61" s="67"/>
      <c r="AX61" s="35"/>
      <c r="AY61" s="68">
        <f t="shared" si="49"/>
        <v>0</v>
      </c>
      <c r="AZ61" s="67"/>
      <c r="BA61" s="35"/>
      <c r="BB61" s="68">
        <f t="shared" si="50"/>
        <v>0</v>
      </c>
      <c r="BC61" s="67"/>
      <c r="BD61" s="35"/>
      <c r="BE61" s="68">
        <f t="shared" si="51"/>
        <v>0</v>
      </c>
      <c r="BF61" s="67"/>
      <c r="BG61" s="35"/>
      <c r="BH61" s="68">
        <f t="shared" si="52"/>
        <v>0</v>
      </c>
    </row>
    <row r="62" spans="2:60" ht="16.5" customHeight="1">
      <c r="B62" s="3"/>
      <c r="C62" s="3"/>
      <c r="D62" s="3"/>
      <c r="E62" s="3"/>
      <c r="F62" s="3"/>
      <c r="G62" s="3"/>
      <c r="J62" s="172"/>
      <c r="K62" s="169"/>
      <c r="L62" s="96" t="s">
        <v>206</v>
      </c>
      <c r="M62" s="38">
        <v>5</v>
      </c>
      <c r="N62" s="39">
        <v>3500</v>
      </c>
      <c r="O62" s="73">
        <f t="shared" si="0"/>
        <v>17500</v>
      </c>
      <c r="P62" s="67"/>
      <c r="Q62" s="35"/>
      <c r="R62" s="68">
        <f t="shared" si="38"/>
        <v>0</v>
      </c>
      <c r="S62" s="35"/>
      <c r="T62" s="35"/>
      <c r="U62" s="63">
        <f t="shared" si="39"/>
        <v>0</v>
      </c>
      <c r="V62" s="67"/>
      <c r="W62" s="35"/>
      <c r="X62" s="68">
        <f t="shared" si="40"/>
        <v>0</v>
      </c>
      <c r="Y62" s="67"/>
      <c r="Z62" s="35"/>
      <c r="AA62" s="68">
        <f t="shared" si="41"/>
        <v>0</v>
      </c>
      <c r="AB62" s="67"/>
      <c r="AC62" s="35"/>
      <c r="AD62" s="68">
        <f t="shared" si="42"/>
        <v>0</v>
      </c>
      <c r="AE62" s="67"/>
      <c r="AF62" s="35"/>
      <c r="AG62" s="68">
        <f t="shared" si="43"/>
        <v>0</v>
      </c>
      <c r="AH62" s="67"/>
      <c r="AI62" s="35"/>
      <c r="AJ62" s="68">
        <f t="shared" si="44"/>
        <v>0</v>
      </c>
      <c r="AK62" s="67"/>
      <c r="AL62" s="35"/>
      <c r="AM62" s="68">
        <f t="shared" si="45"/>
        <v>0</v>
      </c>
      <c r="AN62" s="67"/>
      <c r="AO62" s="35"/>
      <c r="AP62" s="68">
        <f t="shared" si="46"/>
        <v>0</v>
      </c>
      <c r="AQ62" s="67"/>
      <c r="AR62" s="35"/>
      <c r="AS62" s="68">
        <f t="shared" si="47"/>
        <v>0</v>
      </c>
      <c r="AT62" s="67"/>
      <c r="AU62" s="35"/>
      <c r="AV62" s="68">
        <f t="shared" si="48"/>
        <v>0</v>
      </c>
      <c r="AW62" s="67"/>
      <c r="AX62" s="35"/>
      <c r="AY62" s="68">
        <f t="shared" si="49"/>
        <v>0</v>
      </c>
      <c r="AZ62" s="67"/>
      <c r="BA62" s="35"/>
      <c r="BB62" s="68">
        <f t="shared" si="50"/>
        <v>0</v>
      </c>
      <c r="BC62" s="67"/>
      <c r="BD62" s="35"/>
      <c r="BE62" s="68">
        <f t="shared" si="51"/>
        <v>0</v>
      </c>
      <c r="BF62" s="67"/>
      <c r="BG62" s="35"/>
      <c r="BH62" s="68">
        <f t="shared" si="52"/>
        <v>0</v>
      </c>
    </row>
    <row r="63" spans="2:60" ht="16.5" customHeight="1" thickBot="1">
      <c r="B63" s="3"/>
      <c r="C63" s="3"/>
      <c r="D63" s="3"/>
      <c r="E63" s="3"/>
      <c r="F63" s="3"/>
      <c r="G63" s="3"/>
      <c r="J63" s="177"/>
      <c r="K63" s="174"/>
      <c r="L63" s="175"/>
      <c r="M63" s="175"/>
      <c r="N63" s="175"/>
      <c r="O63" s="176"/>
      <c r="P63" s="69" t="s">
        <v>5</v>
      </c>
      <c r="Q63" s="8"/>
      <c r="R63" s="70">
        <f>SUM(R44:R62)</f>
        <v>0</v>
      </c>
      <c r="S63" s="9" t="s">
        <v>5</v>
      </c>
      <c r="T63" s="8"/>
      <c r="U63" s="64">
        <f>SUM(U44:U62)</f>
        <v>0</v>
      </c>
      <c r="V63" s="69" t="s">
        <v>5</v>
      </c>
      <c r="W63" s="8"/>
      <c r="X63" s="70">
        <f>SUM(X44:X62)</f>
        <v>0</v>
      </c>
      <c r="Y63" s="69" t="s">
        <v>5</v>
      </c>
      <c r="Z63" s="8"/>
      <c r="AA63" s="70">
        <f>SUM(AA44:AA62)</f>
        <v>0</v>
      </c>
      <c r="AB63" s="69" t="s">
        <v>5</v>
      </c>
      <c r="AC63" s="8"/>
      <c r="AD63" s="70">
        <f>SUM(AD44:AD62)</f>
        <v>0</v>
      </c>
      <c r="AE63" s="69" t="s">
        <v>5</v>
      </c>
      <c r="AF63" s="8"/>
      <c r="AG63" s="70">
        <f>SUM(AG44:AG62)</f>
        <v>0</v>
      </c>
      <c r="AH63" s="69" t="s">
        <v>5</v>
      </c>
      <c r="AI63" s="8"/>
      <c r="AJ63" s="70">
        <f>SUM(AJ44:AJ62)</f>
        <v>0</v>
      </c>
      <c r="AK63" s="69" t="s">
        <v>5</v>
      </c>
      <c r="AL63" s="8"/>
      <c r="AM63" s="70">
        <f>SUM(AM44:AM62)</f>
        <v>0</v>
      </c>
      <c r="AN63" s="69" t="s">
        <v>5</v>
      </c>
      <c r="AO63" s="8"/>
      <c r="AP63" s="70">
        <f>SUM(AP44:AP62)</f>
        <v>0</v>
      </c>
      <c r="AQ63" s="69" t="s">
        <v>5</v>
      </c>
      <c r="AR63" s="8"/>
      <c r="AS63" s="70">
        <f>SUM(AS44:AS62)</f>
        <v>0</v>
      </c>
      <c r="AT63" s="69" t="s">
        <v>5</v>
      </c>
      <c r="AU63" s="8"/>
      <c r="AV63" s="70">
        <f>SUM(AV44:AV62)</f>
        <v>0</v>
      </c>
      <c r="AW63" s="69" t="s">
        <v>5</v>
      </c>
      <c r="AX63" s="8"/>
      <c r="AY63" s="70">
        <f>SUM(AY44:AY62)</f>
        <v>0</v>
      </c>
      <c r="AZ63" s="69" t="s">
        <v>5</v>
      </c>
      <c r="BA63" s="8"/>
      <c r="BB63" s="70">
        <f>SUM(BB44:BB62)</f>
        <v>0</v>
      </c>
      <c r="BC63" s="69" t="s">
        <v>5</v>
      </c>
      <c r="BD63" s="8"/>
      <c r="BE63" s="70">
        <f>SUM(BE44:BE62)</f>
        <v>0</v>
      </c>
      <c r="BF63" s="69" t="s">
        <v>5</v>
      </c>
      <c r="BG63" s="8"/>
      <c r="BH63" s="70">
        <f>SUM(BH44:BH62)</f>
        <v>0</v>
      </c>
    </row>
    <row r="64" spans="2:60" ht="16.5" customHeight="1">
      <c r="B64" s="3"/>
      <c r="C64" s="3"/>
      <c r="D64" s="3"/>
      <c r="E64" s="3"/>
      <c r="F64" s="3"/>
      <c r="G64" s="3"/>
      <c r="J64" s="98" t="s">
        <v>66</v>
      </c>
      <c r="K64" s="99" t="s">
        <v>16</v>
      </c>
      <c r="L64" s="96" t="s">
        <v>16</v>
      </c>
      <c r="M64" s="37" t="s">
        <v>16</v>
      </c>
      <c r="N64" s="39">
        <v>5</v>
      </c>
      <c r="O64" s="73" t="str">
        <f t="shared" si="0"/>
        <v>?</v>
      </c>
      <c r="P64" s="67"/>
      <c r="Q64" s="35"/>
      <c r="R64" s="68">
        <f t="shared" si="38"/>
        <v>0</v>
      </c>
      <c r="S64" s="35"/>
      <c r="T64" s="35"/>
      <c r="U64" s="68">
        <f t="shared" ref="U64" si="54">S64*$N64</f>
        <v>0</v>
      </c>
      <c r="V64" s="67"/>
      <c r="W64" s="35"/>
      <c r="X64" s="68"/>
      <c r="Y64" s="67"/>
      <c r="Z64" s="35"/>
      <c r="AA64" s="68"/>
      <c r="AB64" s="67"/>
      <c r="AC64" s="35"/>
      <c r="AD64" s="68"/>
      <c r="AE64" s="67"/>
      <c r="AF64" s="35"/>
      <c r="AG64" s="68"/>
      <c r="AH64" s="67"/>
      <c r="AI64" s="35"/>
      <c r="AJ64" s="68"/>
      <c r="AK64" s="67"/>
      <c r="AL64" s="35"/>
      <c r="AM64" s="68"/>
      <c r="AN64" s="67"/>
      <c r="AO64" s="35"/>
      <c r="AP64" s="68"/>
      <c r="AQ64" s="67"/>
      <c r="AR64" s="35"/>
      <c r="AS64" s="68"/>
      <c r="AT64" s="67"/>
      <c r="AU64" s="35"/>
      <c r="AV64" s="68"/>
      <c r="AW64" s="67"/>
      <c r="AX64" s="35"/>
      <c r="AY64" s="68"/>
      <c r="AZ64" s="67"/>
      <c r="BA64" s="35"/>
      <c r="BB64" s="68"/>
      <c r="BC64" s="67"/>
      <c r="BD64" s="35"/>
      <c r="BE64" s="68"/>
      <c r="BF64" s="67"/>
      <c r="BG64" s="35"/>
      <c r="BH64" s="68"/>
    </row>
    <row r="65" spans="2:60" ht="16.5" customHeight="1" thickBot="1">
      <c r="B65" s="3"/>
      <c r="C65" s="3"/>
      <c r="D65" s="3"/>
      <c r="E65" s="3"/>
      <c r="F65" s="3"/>
      <c r="G65" s="3"/>
      <c r="J65" s="173"/>
      <c r="K65" s="174"/>
      <c r="L65" s="175"/>
      <c r="M65" s="175"/>
      <c r="N65" s="175"/>
      <c r="O65" s="176"/>
      <c r="P65" s="69" t="s">
        <v>5</v>
      </c>
      <c r="Q65" s="8"/>
      <c r="R65" s="70">
        <f>SUM(R64)</f>
        <v>0</v>
      </c>
      <c r="S65" s="9" t="s">
        <v>5</v>
      </c>
      <c r="T65" s="8"/>
      <c r="U65" s="70">
        <f>SUM(U64)</f>
        <v>0</v>
      </c>
      <c r="V65" s="69" t="s">
        <v>5</v>
      </c>
      <c r="W65" s="8"/>
      <c r="X65" s="70">
        <f>SUM(X64)</f>
        <v>0</v>
      </c>
      <c r="Y65" s="69" t="s">
        <v>5</v>
      </c>
      <c r="Z65" s="8"/>
      <c r="AA65" s="70">
        <f>SUM(AA64)</f>
        <v>0</v>
      </c>
      <c r="AB65" s="69" t="s">
        <v>5</v>
      </c>
      <c r="AC65" s="8"/>
      <c r="AD65" s="70">
        <f>SUM(AD64)</f>
        <v>0</v>
      </c>
      <c r="AE65" s="69" t="s">
        <v>5</v>
      </c>
      <c r="AF65" s="8"/>
      <c r="AG65" s="70">
        <f>SUM(AG64)</f>
        <v>0</v>
      </c>
      <c r="AH65" s="69" t="s">
        <v>5</v>
      </c>
      <c r="AI65" s="8"/>
      <c r="AJ65" s="70">
        <f>SUM(AJ64)</f>
        <v>0</v>
      </c>
      <c r="AK65" s="69" t="s">
        <v>5</v>
      </c>
      <c r="AL65" s="8"/>
      <c r="AM65" s="70">
        <f>SUM(AM64)</f>
        <v>0</v>
      </c>
      <c r="AN65" s="69" t="s">
        <v>5</v>
      </c>
      <c r="AO65" s="8"/>
      <c r="AP65" s="70">
        <f>SUM(AP64)</f>
        <v>0</v>
      </c>
      <c r="AQ65" s="69" t="s">
        <v>5</v>
      </c>
      <c r="AR65" s="8"/>
      <c r="AS65" s="70">
        <f>SUM(AS64)</f>
        <v>0</v>
      </c>
      <c r="AT65" s="69" t="s">
        <v>5</v>
      </c>
      <c r="AU65" s="8"/>
      <c r="AV65" s="70">
        <f>SUM(AV64)</f>
        <v>0</v>
      </c>
      <c r="AW65" s="69" t="s">
        <v>5</v>
      </c>
      <c r="AX65" s="8"/>
      <c r="AY65" s="70">
        <f>SUM(AY64)</f>
        <v>0</v>
      </c>
      <c r="AZ65" s="69" t="s">
        <v>5</v>
      </c>
      <c r="BA65" s="8"/>
      <c r="BB65" s="70">
        <f>SUM(BB64)</f>
        <v>0</v>
      </c>
      <c r="BC65" s="69" t="s">
        <v>5</v>
      </c>
      <c r="BD65" s="8"/>
      <c r="BE65" s="70">
        <f>SUM(BE64)</f>
        <v>0</v>
      </c>
      <c r="BF65" s="69" t="s">
        <v>5</v>
      </c>
      <c r="BG65" s="8"/>
      <c r="BH65" s="70">
        <f>SUM(BH64)</f>
        <v>0</v>
      </c>
    </row>
    <row r="66" spans="2:60" ht="16.5" customHeight="1">
      <c r="B66" s="3"/>
      <c r="C66" s="3"/>
      <c r="D66" s="3"/>
      <c r="E66" s="3"/>
      <c r="F66" s="3"/>
      <c r="G66" s="3"/>
      <c r="J66" s="157" t="s">
        <v>120</v>
      </c>
      <c r="K66" s="154" t="s">
        <v>11</v>
      </c>
      <c r="L66" s="40" t="s">
        <v>106</v>
      </c>
      <c r="M66" s="40">
        <v>1</v>
      </c>
      <c r="N66" s="41">
        <v>1500</v>
      </c>
      <c r="O66" s="73">
        <f t="shared" ref="O66:O77" si="55">IFERROR($N66*$M66,"?")</f>
        <v>1500</v>
      </c>
      <c r="P66" s="71"/>
      <c r="Q66" s="36"/>
      <c r="R66" s="68">
        <f t="shared" ref="R66:R77" si="56">P66*$N66</f>
        <v>0</v>
      </c>
      <c r="S66" s="36"/>
      <c r="T66" s="36"/>
      <c r="U66" s="63">
        <f t="shared" ref="U66:U77" si="57">S66*$N66</f>
        <v>0</v>
      </c>
      <c r="V66" s="71"/>
      <c r="W66" s="36"/>
      <c r="X66" s="68">
        <f t="shared" ref="X66:X77" si="58">V66*$N66</f>
        <v>0</v>
      </c>
      <c r="Y66" s="71"/>
      <c r="Z66" s="36"/>
      <c r="AA66" s="68">
        <f t="shared" ref="AA66:AA77" si="59">Y66*$N66</f>
        <v>0</v>
      </c>
      <c r="AB66" s="71"/>
      <c r="AC66" s="36"/>
      <c r="AD66" s="68">
        <f t="shared" ref="AD66:AD77" si="60">AB66*$N66</f>
        <v>0</v>
      </c>
      <c r="AE66" s="71"/>
      <c r="AF66" s="36"/>
      <c r="AG66" s="68">
        <f t="shared" ref="AG66:AG77" si="61">AE66*$N66</f>
        <v>0</v>
      </c>
      <c r="AH66" s="71"/>
      <c r="AI66" s="36"/>
      <c r="AJ66" s="68">
        <f t="shared" ref="AJ66:AJ77" si="62">AH66*$N66</f>
        <v>0</v>
      </c>
      <c r="AK66" s="71"/>
      <c r="AL66" s="36"/>
      <c r="AM66" s="68">
        <f t="shared" ref="AM66:AM77" si="63">AK66*$N66</f>
        <v>0</v>
      </c>
      <c r="AN66" s="71"/>
      <c r="AO66" s="36"/>
      <c r="AP66" s="68">
        <f t="shared" ref="AP66:AP77" si="64">AN66*$N66</f>
        <v>0</v>
      </c>
      <c r="AQ66" s="71"/>
      <c r="AR66" s="36"/>
      <c r="AS66" s="68">
        <f t="shared" ref="AS66:AS77" si="65">AQ66*$N66</f>
        <v>0</v>
      </c>
      <c r="AT66" s="71"/>
      <c r="AU66" s="36"/>
      <c r="AV66" s="68">
        <f t="shared" ref="AV66:AV77" si="66">AT66*$N66</f>
        <v>0</v>
      </c>
      <c r="AW66" s="71"/>
      <c r="AX66" s="36"/>
      <c r="AY66" s="68">
        <f t="shared" ref="AY66:AY77" si="67">AW66*$N66</f>
        <v>0</v>
      </c>
      <c r="AZ66" s="71"/>
      <c r="BA66" s="36"/>
      <c r="BB66" s="68">
        <f t="shared" ref="BB66:BB77" si="68">AZ66*$N66</f>
        <v>0</v>
      </c>
      <c r="BC66" s="71"/>
      <c r="BD66" s="36"/>
      <c r="BE66" s="68">
        <f t="shared" ref="BE66:BE77" si="69">BC66*$N66</f>
        <v>0</v>
      </c>
      <c r="BF66" s="71"/>
      <c r="BG66" s="36"/>
      <c r="BH66" s="68">
        <f t="shared" ref="BH66:BH77" si="70">BF66*$N66</f>
        <v>0</v>
      </c>
    </row>
    <row r="67" spans="2:60" ht="16.5" customHeight="1">
      <c r="B67" s="3"/>
      <c r="C67" s="3"/>
      <c r="D67" s="3"/>
      <c r="E67" s="3"/>
      <c r="F67" s="3"/>
      <c r="G67" s="3"/>
      <c r="J67" s="158"/>
      <c r="K67" s="155"/>
      <c r="L67" s="37" t="s">
        <v>107</v>
      </c>
      <c r="M67" s="42">
        <v>1</v>
      </c>
      <c r="N67" s="39">
        <v>1500</v>
      </c>
      <c r="O67" s="73">
        <f t="shared" si="55"/>
        <v>1500</v>
      </c>
      <c r="P67" s="67"/>
      <c r="Q67" s="35"/>
      <c r="R67" s="68">
        <f t="shared" si="56"/>
        <v>0</v>
      </c>
      <c r="S67" s="35"/>
      <c r="T67" s="35"/>
      <c r="U67" s="63">
        <f t="shared" si="57"/>
        <v>0</v>
      </c>
      <c r="V67" s="67"/>
      <c r="W67" s="35"/>
      <c r="X67" s="68">
        <f t="shared" si="58"/>
        <v>0</v>
      </c>
      <c r="Y67" s="67"/>
      <c r="Z67" s="35"/>
      <c r="AA67" s="68">
        <f t="shared" si="59"/>
        <v>0</v>
      </c>
      <c r="AB67" s="67"/>
      <c r="AC67" s="35"/>
      <c r="AD67" s="68">
        <f t="shared" si="60"/>
        <v>0</v>
      </c>
      <c r="AE67" s="67"/>
      <c r="AF67" s="35"/>
      <c r="AG67" s="68">
        <f t="shared" si="61"/>
        <v>0</v>
      </c>
      <c r="AH67" s="67"/>
      <c r="AI67" s="35"/>
      <c r="AJ67" s="68">
        <f t="shared" si="62"/>
        <v>0</v>
      </c>
      <c r="AK67" s="67"/>
      <c r="AL67" s="35"/>
      <c r="AM67" s="68">
        <f t="shared" si="63"/>
        <v>0</v>
      </c>
      <c r="AN67" s="67"/>
      <c r="AO67" s="35"/>
      <c r="AP67" s="68">
        <f t="shared" si="64"/>
        <v>0</v>
      </c>
      <c r="AQ67" s="67"/>
      <c r="AR67" s="35"/>
      <c r="AS67" s="68">
        <f t="shared" si="65"/>
        <v>0</v>
      </c>
      <c r="AT67" s="67"/>
      <c r="AU67" s="35"/>
      <c r="AV67" s="68">
        <f t="shared" si="66"/>
        <v>0</v>
      </c>
      <c r="AW67" s="67"/>
      <c r="AX67" s="35"/>
      <c r="AY67" s="68">
        <f t="shared" si="67"/>
        <v>0</v>
      </c>
      <c r="AZ67" s="67"/>
      <c r="BA67" s="35"/>
      <c r="BB67" s="68">
        <f t="shared" si="68"/>
        <v>0</v>
      </c>
      <c r="BC67" s="67"/>
      <c r="BD67" s="35"/>
      <c r="BE67" s="68">
        <f t="shared" si="69"/>
        <v>0</v>
      </c>
      <c r="BF67" s="67"/>
      <c r="BG67" s="35"/>
      <c r="BH67" s="68">
        <f t="shared" si="70"/>
        <v>0</v>
      </c>
    </row>
    <row r="68" spans="2:60" ht="16.5" customHeight="1">
      <c r="B68" s="3"/>
      <c r="C68" s="3"/>
      <c r="D68" s="3"/>
      <c r="E68" s="3"/>
      <c r="F68" s="3"/>
      <c r="G68" s="3"/>
      <c r="J68" s="158"/>
      <c r="K68" s="155"/>
      <c r="L68" s="37" t="s">
        <v>111</v>
      </c>
      <c r="M68" s="37">
        <v>1</v>
      </c>
      <c r="N68" s="39">
        <v>1500</v>
      </c>
      <c r="O68" s="73">
        <f t="shared" si="55"/>
        <v>1500</v>
      </c>
      <c r="P68" s="67"/>
      <c r="Q68" s="35"/>
      <c r="R68" s="68">
        <f t="shared" si="56"/>
        <v>0</v>
      </c>
      <c r="S68" s="35"/>
      <c r="T68" s="35"/>
      <c r="U68" s="63">
        <f t="shared" si="57"/>
        <v>0</v>
      </c>
      <c r="V68" s="67"/>
      <c r="W68" s="35"/>
      <c r="X68" s="68">
        <f t="shared" si="58"/>
        <v>0</v>
      </c>
      <c r="Y68" s="67"/>
      <c r="Z68" s="35"/>
      <c r="AA68" s="68">
        <f t="shared" si="59"/>
        <v>0</v>
      </c>
      <c r="AB68" s="67"/>
      <c r="AC68" s="35"/>
      <c r="AD68" s="68">
        <f t="shared" si="60"/>
        <v>0</v>
      </c>
      <c r="AE68" s="67"/>
      <c r="AF68" s="35"/>
      <c r="AG68" s="68">
        <f t="shared" si="61"/>
        <v>0</v>
      </c>
      <c r="AH68" s="67"/>
      <c r="AI68" s="35"/>
      <c r="AJ68" s="68">
        <f t="shared" si="62"/>
        <v>0</v>
      </c>
      <c r="AK68" s="67"/>
      <c r="AL68" s="35"/>
      <c r="AM68" s="68">
        <f t="shared" si="63"/>
        <v>0</v>
      </c>
      <c r="AN68" s="67"/>
      <c r="AO68" s="35"/>
      <c r="AP68" s="68">
        <f t="shared" si="64"/>
        <v>0</v>
      </c>
      <c r="AQ68" s="67"/>
      <c r="AR68" s="35"/>
      <c r="AS68" s="68">
        <f t="shared" si="65"/>
        <v>0</v>
      </c>
      <c r="AT68" s="67"/>
      <c r="AU68" s="35"/>
      <c r="AV68" s="68">
        <f t="shared" si="66"/>
        <v>0</v>
      </c>
      <c r="AW68" s="67"/>
      <c r="AX68" s="35"/>
      <c r="AY68" s="68">
        <f t="shared" si="67"/>
        <v>0</v>
      </c>
      <c r="AZ68" s="67"/>
      <c r="BA68" s="35"/>
      <c r="BB68" s="68">
        <f t="shared" si="68"/>
        <v>0</v>
      </c>
      <c r="BC68" s="67"/>
      <c r="BD68" s="35"/>
      <c r="BE68" s="68">
        <f t="shared" si="69"/>
        <v>0</v>
      </c>
      <c r="BF68" s="67"/>
      <c r="BG68" s="35"/>
      <c r="BH68" s="68">
        <f t="shared" si="70"/>
        <v>0</v>
      </c>
    </row>
    <row r="69" spans="2:60" ht="16.5" customHeight="1">
      <c r="B69" s="3"/>
      <c r="C69" s="3"/>
      <c r="D69" s="3"/>
      <c r="E69" s="3"/>
      <c r="F69" s="3"/>
      <c r="G69" s="3"/>
      <c r="J69" s="158"/>
      <c r="K69" s="155"/>
      <c r="L69" s="37" t="s">
        <v>112</v>
      </c>
      <c r="M69" s="37">
        <v>1</v>
      </c>
      <c r="N69" s="39">
        <v>1500</v>
      </c>
      <c r="O69" s="73">
        <f t="shared" si="55"/>
        <v>1500</v>
      </c>
      <c r="P69" s="67"/>
      <c r="Q69" s="35"/>
      <c r="R69" s="68">
        <f t="shared" si="56"/>
        <v>0</v>
      </c>
      <c r="S69" s="35"/>
      <c r="T69" s="35"/>
      <c r="U69" s="63">
        <f t="shared" si="57"/>
        <v>0</v>
      </c>
      <c r="V69" s="67"/>
      <c r="W69" s="35"/>
      <c r="X69" s="68">
        <f t="shared" si="58"/>
        <v>0</v>
      </c>
      <c r="Y69" s="67"/>
      <c r="Z69" s="35"/>
      <c r="AA69" s="68">
        <f t="shared" si="59"/>
        <v>0</v>
      </c>
      <c r="AB69" s="67"/>
      <c r="AC69" s="35"/>
      <c r="AD69" s="68">
        <f t="shared" si="60"/>
        <v>0</v>
      </c>
      <c r="AE69" s="67"/>
      <c r="AF69" s="35"/>
      <c r="AG69" s="68">
        <f t="shared" si="61"/>
        <v>0</v>
      </c>
      <c r="AH69" s="67"/>
      <c r="AI69" s="35"/>
      <c r="AJ69" s="68">
        <f t="shared" si="62"/>
        <v>0</v>
      </c>
      <c r="AK69" s="67"/>
      <c r="AL69" s="35"/>
      <c r="AM69" s="68">
        <f t="shared" si="63"/>
        <v>0</v>
      </c>
      <c r="AN69" s="67"/>
      <c r="AO69" s="35"/>
      <c r="AP69" s="68">
        <f t="shared" si="64"/>
        <v>0</v>
      </c>
      <c r="AQ69" s="67"/>
      <c r="AR69" s="35"/>
      <c r="AS69" s="68">
        <f t="shared" si="65"/>
        <v>0</v>
      </c>
      <c r="AT69" s="67"/>
      <c r="AU69" s="35"/>
      <c r="AV69" s="68">
        <f t="shared" si="66"/>
        <v>0</v>
      </c>
      <c r="AW69" s="67"/>
      <c r="AX69" s="35"/>
      <c r="AY69" s="68">
        <f t="shared" si="67"/>
        <v>0</v>
      </c>
      <c r="AZ69" s="67"/>
      <c r="BA69" s="35"/>
      <c r="BB69" s="68">
        <f t="shared" si="68"/>
        <v>0</v>
      </c>
      <c r="BC69" s="67"/>
      <c r="BD69" s="35"/>
      <c r="BE69" s="68">
        <f t="shared" si="69"/>
        <v>0</v>
      </c>
      <c r="BF69" s="67"/>
      <c r="BG69" s="35"/>
      <c r="BH69" s="68">
        <f t="shared" si="70"/>
        <v>0</v>
      </c>
    </row>
    <row r="70" spans="2:60" ht="16.5" customHeight="1">
      <c r="B70" s="3"/>
      <c r="C70" s="3"/>
      <c r="D70" s="3"/>
      <c r="E70" s="3"/>
      <c r="F70" s="3"/>
      <c r="G70" s="3"/>
      <c r="J70" s="158"/>
      <c r="K70" s="155"/>
      <c r="L70" s="37" t="s">
        <v>113</v>
      </c>
      <c r="M70" s="37">
        <v>1</v>
      </c>
      <c r="N70" s="39">
        <v>1000</v>
      </c>
      <c r="O70" s="73">
        <f t="shared" si="55"/>
        <v>1000</v>
      </c>
      <c r="P70" s="67"/>
      <c r="Q70" s="35"/>
      <c r="R70" s="68">
        <f t="shared" si="56"/>
        <v>0</v>
      </c>
      <c r="S70" s="35"/>
      <c r="T70" s="35"/>
      <c r="U70" s="63">
        <f t="shared" si="57"/>
        <v>0</v>
      </c>
      <c r="V70" s="67"/>
      <c r="W70" s="35"/>
      <c r="X70" s="68">
        <f t="shared" si="58"/>
        <v>0</v>
      </c>
      <c r="Y70" s="67"/>
      <c r="Z70" s="35"/>
      <c r="AA70" s="68">
        <f t="shared" si="59"/>
        <v>0</v>
      </c>
      <c r="AB70" s="67"/>
      <c r="AC70" s="35"/>
      <c r="AD70" s="68">
        <f t="shared" si="60"/>
        <v>0</v>
      </c>
      <c r="AE70" s="67"/>
      <c r="AF70" s="35"/>
      <c r="AG70" s="68">
        <f t="shared" si="61"/>
        <v>0</v>
      </c>
      <c r="AH70" s="67"/>
      <c r="AI70" s="35"/>
      <c r="AJ70" s="68">
        <f t="shared" si="62"/>
        <v>0</v>
      </c>
      <c r="AK70" s="67"/>
      <c r="AL70" s="35"/>
      <c r="AM70" s="68">
        <f t="shared" si="63"/>
        <v>0</v>
      </c>
      <c r="AN70" s="67"/>
      <c r="AO70" s="35"/>
      <c r="AP70" s="68">
        <f t="shared" si="64"/>
        <v>0</v>
      </c>
      <c r="AQ70" s="67"/>
      <c r="AR70" s="35"/>
      <c r="AS70" s="68">
        <f t="shared" si="65"/>
        <v>0</v>
      </c>
      <c r="AT70" s="67"/>
      <c r="AU70" s="35"/>
      <c r="AV70" s="68">
        <f t="shared" si="66"/>
        <v>0</v>
      </c>
      <c r="AW70" s="67"/>
      <c r="AX70" s="35"/>
      <c r="AY70" s="68">
        <f t="shared" si="67"/>
        <v>0</v>
      </c>
      <c r="AZ70" s="67"/>
      <c r="BA70" s="35"/>
      <c r="BB70" s="68">
        <f t="shared" si="68"/>
        <v>0</v>
      </c>
      <c r="BC70" s="67"/>
      <c r="BD70" s="35"/>
      <c r="BE70" s="68">
        <f t="shared" si="69"/>
        <v>0</v>
      </c>
      <c r="BF70" s="67"/>
      <c r="BG70" s="35"/>
      <c r="BH70" s="68">
        <f t="shared" si="70"/>
        <v>0</v>
      </c>
    </row>
    <row r="71" spans="2:60" ht="16.5" customHeight="1">
      <c r="B71" s="3"/>
      <c r="C71" s="3"/>
      <c r="D71" s="3"/>
      <c r="E71" s="3"/>
      <c r="F71" s="3"/>
      <c r="G71" s="3"/>
      <c r="J71" s="158"/>
      <c r="K71" s="155"/>
      <c r="L71" s="37" t="s">
        <v>114</v>
      </c>
      <c r="M71" s="37">
        <v>1</v>
      </c>
      <c r="N71" s="39">
        <v>500</v>
      </c>
      <c r="O71" s="73">
        <f t="shared" si="55"/>
        <v>500</v>
      </c>
      <c r="P71" s="67"/>
      <c r="Q71" s="35"/>
      <c r="R71" s="68">
        <f t="shared" si="56"/>
        <v>0</v>
      </c>
      <c r="S71" s="35"/>
      <c r="T71" s="35"/>
      <c r="U71" s="63">
        <f t="shared" si="57"/>
        <v>0</v>
      </c>
      <c r="V71" s="67"/>
      <c r="W71" s="35"/>
      <c r="X71" s="68">
        <f t="shared" si="58"/>
        <v>0</v>
      </c>
      <c r="Y71" s="67"/>
      <c r="Z71" s="35"/>
      <c r="AA71" s="68">
        <f t="shared" si="59"/>
        <v>0</v>
      </c>
      <c r="AB71" s="67"/>
      <c r="AC71" s="35"/>
      <c r="AD71" s="68">
        <f t="shared" si="60"/>
        <v>0</v>
      </c>
      <c r="AE71" s="67"/>
      <c r="AF71" s="35"/>
      <c r="AG71" s="68">
        <f t="shared" si="61"/>
        <v>0</v>
      </c>
      <c r="AH71" s="67"/>
      <c r="AI71" s="35"/>
      <c r="AJ71" s="68">
        <f t="shared" si="62"/>
        <v>0</v>
      </c>
      <c r="AK71" s="67"/>
      <c r="AL71" s="35"/>
      <c r="AM71" s="68">
        <f t="shared" si="63"/>
        <v>0</v>
      </c>
      <c r="AN71" s="67"/>
      <c r="AO71" s="35"/>
      <c r="AP71" s="68">
        <f t="shared" si="64"/>
        <v>0</v>
      </c>
      <c r="AQ71" s="67"/>
      <c r="AR71" s="35"/>
      <c r="AS71" s="68">
        <f t="shared" si="65"/>
        <v>0</v>
      </c>
      <c r="AT71" s="67"/>
      <c r="AU71" s="35"/>
      <c r="AV71" s="68">
        <f t="shared" si="66"/>
        <v>0</v>
      </c>
      <c r="AW71" s="67"/>
      <c r="AX71" s="35"/>
      <c r="AY71" s="68">
        <f t="shared" si="67"/>
        <v>0</v>
      </c>
      <c r="AZ71" s="67"/>
      <c r="BA71" s="35"/>
      <c r="BB71" s="68">
        <f t="shared" si="68"/>
        <v>0</v>
      </c>
      <c r="BC71" s="67"/>
      <c r="BD71" s="35"/>
      <c r="BE71" s="68">
        <f t="shared" si="69"/>
        <v>0</v>
      </c>
      <c r="BF71" s="67"/>
      <c r="BG71" s="35"/>
      <c r="BH71" s="68">
        <f t="shared" si="70"/>
        <v>0</v>
      </c>
    </row>
    <row r="72" spans="2:60" ht="16.5" customHeight="1">
      <c r="B72" s="3"/>
      <c r="C72" s="3"/>
      <c r="D72" s="3"/>
      <c r="E72" s="3"/>
      <c r="F72" s="3"/>
      <c r="G72" s="3"/>
      <c r="J72" s="158"/>
      <c r="K72" s="155"/>
      <c r="L72" s="37" t="s">
        <v>115</v>
      </c>
      <c r="M72" s="37">
        <v>1</v>
      </c>
      <c r="N72" s="39">
        <v>1000</v>
      </c>
      <c r="O72" s="73">
        <f t="shared" si="55"/>
        <v>1000</v>
      </c>
      <c r="P72" s="67"/>
      <c r="Q72" s="35"/>
      <c r="R72" s="68">
        <f t="shared" si="56"/>
        <v>0</v>
      </c>
      <c r="S72" s="35"/>
      <c r="T72" s="35"/>
      <c r="U72" s="63">
        <f t="shared" si="57"/>
        <v>0</v>
      </c>
      <c r="V72" s="67"/>
      <c r="W72" s="35"/>
      <c r="X72" s="68">
        <f t="shared" si="58"/>
        <v>0</v>
      </c>
      <c r="Y72" s="67"/>
      <c r="Z72" s="35"/>
      <c r="AA72" s="68">
        <f t="shared" si="59"/>
        <v>0</v>
      </c>
      <c r="AB72" s="67"/>
      <c r="AC72" s="35"/>
      <c r="AD72" s="68">
        <f t="shared" si="60"/>
        <v>0</v>
      </c>
      <c r="AE72" s="67"/>
      <c r="AF72" s="35"/>
      <c r="AG72" s="68">
        <f t="shared" si="61"/>
        <v>0</v>
      </c>
      <c r="AH72" s="67"/>
      <c r="AI72" s="35"/>
      <c r="AJ72" s="68">
        <f t="shared" si="62"/>
        <v>0</v>
      </c>
      <c r="AK72" s="67"/>
      <c r="AL72" s="35"/>
      <c r="AM72" s="68">
        <f t="shared" si="63"/>
        <v>0</v>
      </c>
      <c r="AN72" s="67"/>
      <c r="AO72" s="35"/>
      <c r="AP72" s="68">
        <f t="shared" si="64"/>
        <v>0</v>
      </c>
      <c r="AQ72" s="67"/>
      <c r="AR72" s="35"/>
      <c r="AS72" s="68">
        <f t="shared" si="65"/>
        <v>0</v>
      </c>
      <c r="AT72" s="67"/>
      <c r="AU72" s="35"/>
      <c r="AV72" s="68">
        <f t="shared" si="66"/>
        <v>0</v>
      </c>
      <c r="AW72" s="67"/>
      <c r="AX72" s="35"/>
      <c r="AY72" s="68">
        <f t="shared" si="67"/>
        <v>0</v>
      </c>
      <c r="AZ72" s="67"/>
      <c r="BA72" s="35"/>
      <c r="BB72" s="68">
        <f t="shared" si="68"/>
        <v>0</v>
      </c>
      <c r="BC72" s="67"/>
      <c r="BD72" s="35"/>
      <c r="BE72" s="68">
        <f t="shared" si="69"/>
        <v>0</v>
      </c>
      <c r="BF72" s="67"/>
      <c r="BG72" s="35"/>
      <c r="BH72" s="68">
        <f t="shared" si="70"/>
        <v>0</v>
      </c>
    </row>
    <row r="73" spans="2:60" ht="16.5" customHeight="1">
      <c r="B73" s="3"/>
      <c r="C73" s="3"/>
      <c r="D73" s="3"/>
      <c r="E73" s="3"/>
      <c r="F73" s="3"/>
      <c r="G73" s="3"/>
      <c r="J73" s="158"/>
      <c r="K73" s="155"/>
      <c r="L73" s="37" t="s">
        <v>116</v>
      </c>
      <c r="M73" s="37">
        <v>1</v>
      </c>
      <c r="N73" s="39">
        <v>500</v>
      </c>
      <c r="O73" s="73">
        <f t="shared" si="55"/>
        <v>500</v>
      </c>
      <c r="P73" s="67"/>
      <c r="Q73" s="35"/>
      <c r="R73" s="68">
        <f t="shared" si="56"/>
        <v>0</v>
      </c>
      <c r="S73" s="35"/>
      <c r="T73" s="35"/>
      <c r="U73" s="63">
        <f t="shared" si="57"/>
        <v>0</v>
      </c>
      <c r="V73" s="67"/>
      <c r="W73" s="35"/>
      <c r="X73" s="68">
        <f t="shared" si="58"/>
        <v>0</v>
      </c>
      <c r="Y73" s="67"/>
      <c r="Z73" s="35"/>
      <c r="AA73" s="68">
        <f t="shared" si="59"/>
        <v>0</v>
      </c>
      <c r="AB73" s="67"/>
      <c r="AC73" s="35"/>
      <c r="AD73" s="68">
        <f t="shared" si="60"/>
        <v>0</v>
      </c>
      <c r="AE73" s="67"/>
      <c r="AF73" s="35"/>
      <c r="AG73" s="68">
        <f t="shared" si="61"/>
        <v>0</v>
      </c>
      <c r="AH73" s="67"/>
      <c r="AI73" s="35"/>
      <c r="AJ73" s="68">
        <f t="shared" si="62"/>
        <v>0</v>
      </c>
      <c r="AK73" s="67"/>
      <c r="AL73" s="35"/>
      <c r="AM73" s="68">
        <f t="shared" si="63"/>
        <v>0</v>
      </c>
      <c r="AN73" s="67"/>
      <c r="AO73" s="35"/>
      <c r="AP73" s="68">
        <f t="shared" si="64"/>
        <v>0</v>
      </c>
      <c r="AQ73" s="67"/>
      <c r="AR73" s="35"/>
      <c r="AS73" s="68">
        <f t="shared" si="65"/>
        <v>0</v>
      </c>
      <c r="AT73" s="67"/>
      <c r="AU73" s="35"/>
      <c r="AV73" s="68">
        <f t="shared" si="66"/>
        <v>0</v>
      </c>
      <c r="AW73" s="67"/>
      <c r="AX73" s="35"/>
      <c r="AY73" s="68">
        <f t="shared" si="67"/>
        <v>0</v>
      </c>
      <c r="AZ73" s="67"/>
      <c r="BA73" s="35"/>
      <c r="BB73" s="68">
        <f t="shared" si="68"/>
        <v>0</v>
      </c>
      <c r="BC73" s="67"/>
      <c r="BD73" s="35"/>
      <c r="BE73" s="68">
        <f t="shared" si="69"/>
        <v>0</v>
      </c>
      <c r="BF73" s="67"/>
      <c r="BG73" s="35"/>
      <c r="BH73" s="68">
        <f t="shared" si="70"/>
        <v>0</v>
      </c>
    </row>
    <row r="74" spans="2:60" ht="16.5" customHeight="1">
      <c r="B74" s="3"/>
      <c r="C74" s="3"/>
      <c r="D74" s="3"/>
      <c r="E74" s="3"/>
      <c r="F74" s="3"/>
      <c r="G74" s="3"/>
      <c r="J74" s="158"/>
      <c r="K74" s="155"/>
      <c r="L74" s="37" t="s">
        <v>46</v>
      </c>
      <c r="M74" s="37" t="s">
        <v>16</v>
      </c>
      <c r="N74" s="39">
        <v>200</v>
      </c>
      <c r="O74" s="73" t="str">
        <f t="shared" si="55"/>
        <v>?</v>
      </c>
      <c r="P74" s="67"/>
      <c r="Q74" s="35"/>
      <c r="R74" s="68">
        <f t="shared" si="56"/>
        <v>0</v>
      </c>
      <c r="S74" s="35"/>
      <c r="T74" s="35"/>
      <c r="U74" s="63">
        <f t="shared" si="57"/>
        <v>0</v>
      </c>
      <c r="V74" s="67"/>
      <c r="W74" s="35"/>
      <c r="X74" s="68">
        <f t="shared" si="58"/>
        <v>0</v>
      </c>
      <c r="Y74" s="67"/>
      <c r="Z74" s="35"/>
      <c r="AA74" s="68">
        <f t="shared" si="59"/>
        <v>0</v>
      </c>
      <c r="AB74" s="67"/>
      <c r="AC74" s="35"/>
      <c r="AD74" s="68">
        <f t="shared" si="60"/>
        <v>0</v>
      </c>
      <c r="AE74" s="67"/>
      <c r="AF74" s="35"/>
      <c r="AG74" s="68">
        <f t="shared" si="61"/>
        <v>0</v>
      </c>
      <c r="AH74" s="67"/>
      <c r="AI74" s="35"/>
      <c r="AJ74" s="68">
        <f t="shared" si="62"/>
        <v>0</v>
      </c>
      <c r="AK74" s="67"/>
      <c r="AL74" s="35"/>
      <c r="AM74" s="68">
        <f t="shared" si="63"/>
        <v>0</v>
      </c>
      <c r="AN74" s="67"/>
      <c r="AO74" s="35"/>
      <c r="AP74" s="68">
        <f t="shared" si="64"/>
        <v>0</v>
      </c>
      <c r="AQ74" s="67"/>
      <c r="AR74" s="35"/>
      <c r="AS74" s="68">
        <f t="shared" si="65"/>
        <v>0</v>
      </c>
      <c r="AT74" s="67"/>
      <c r="AU74" s="35"/>
      <c r="AV74" s="68">
        <f t="shared" si="66"/>
        <v>0</v>
      </c>
      <c r="AW74" s="67"/>
      <c r="AX74" s="35"/>
      <c r="AY74" s="68">
        <f t="shared" si="67"/>
        <v>0</v>
      </c>
      <c r="AZ74" s="67"/>
      <c r="BA74" s="35"/>
      <c r="BB74" s="68">
        <f t="shared" si="68"/>
        <v>0</v>
      </c>
      <c r="BC74" s="67"/>
      <c r="BD74" s="35"/>
      <c r="BE74" s="68">
        <f t="shared" si="69"/>
        <v>0</v>
      </c>
      <c r="BF74" s="67"/>
      <c r="BG74" s="35"/>
      <c r="BH74" s="68">
        <f t="shared" si="70"/>
        <v>0</v>
      </c>
    </row>
    <row r="75" spans="2:60" ht="16.5" customHeight="1">
      <c r="B75" s="3"/>
      <c r="C75" s="3"/>
      <c r="D75" s="3"/>
      <c r="E75" s="3"/>
      <c r="F75" s="3"/>
      <c r="G75" s="3"/>
      <c r="J75" s="158"/>
      <c r="K75" s="155"/>
      <c r="L75" s="37" t="s">
        <v>117</v>
      </c>
      <c r="M75" s="37" t="s">
        <v>16</v>
      </c>
      <c r="N75" s="39">
        <v>500</v>
      </c>
      <c r="O75" s="73" t="str">
        <f t="shared" si="55"/>
        <v>?</v>
      </c>
      <c r="P75" s="67"/>
      <c r="Q75" s="35"/>
      <c r="R75" s="68">
        <f t="shared" si="56"/>
        <v>0</v>
      </c>
      <c r="S75" s="35"/>
      <c r="T75" s="35"/>
      <c r="U75" s="63">
        <f t="shared" si="57"/>
        <v>0</v>
      </c>
      <c r="V75" s="67"/>
      <c r="W75" s="35"/>
      <c r="X75" s="68">
        <f t="shared" si="58"/>
        <v>0</v>
      </c>
      <c r="Y75" s="67"/>
      <c r="Z75" s="35"/>
      <c r="AA75" s="68">
        <f t="shared" si="59"/>
        <v>0</v>
      </c>
      <c r="AB75" s="67"/>
      <c r="AC75" s="35"/>
      <c r="AD75" s="68">
        <f t="shared" si="60"/>
        <v>0</v>
      </c>
      <c r="AE75" s="67"/>
      <c r="AF75" s="35"/>
      <c r="AG75" s="68">
        <f t="shared" si="61"/>
        <v>0</v>
      </c>
      <c r="AH75" s="67"/>
      <c r="AI75" s="35"/>
      <c r="AJ75" s="68">
        <f t="shared" si="62"/>
        <v>0</v>
      </c>
      <c r="AK75" s="67"/>
      <c r="AL75" s="35"/>
      <c r="AM75" s="68">
        <f t="shared" si="63"/>
        <v>0</v>
      </c>
      <c r="AN75" s="67"/>
      <c r="AO75" s="35"/>
      <c r="AP75" s="68">
        <f t="shared" si="64"/>
        <v>0</v>
      </c>
      <c r="AQ75" s="67"/>
      <c r="AR75" s="35"/>
      <c r="AS75" s="68">
        <f t="shared" si="65"/>
        <v>0</v>
      </c>
      <c r="AT75" s="67"/>
      <c r="AU75" s="35"/>
      <c r="AV75" s="68">
        <f t="shared" si="66"/>
        <v>0</v>
      </c>
      <c r="AW75" s="67"/>
      <c r="AX75" s="35"/>
      <c r="AY75" s="68">
        <f t="shared" si="67"/>
        <v>0</v>
      </c>
      <c r="AZ75" s="67"/>
      <c r="BA75" s="35"/>
      <c r="BB75" s="68">
        <f t="shared" si="68"/>
        <v>0</v>
      </c>
      <c r="BC75" s="67"/>
      <c r="BD75" s="35"/>
      <c r="BE75" s="68">
        <f t="shared" si="69"/>
        <v>0</v>
      </c>
      <c r="BF75" s="67"/>
      <c r="BG75" s="35"/>
      <c r="BH75" s="68">
        <f t="shared" si="70"/>
        <v>0</v>
      </c>
    </row>
    <row r="76" spans="2:60" ht="16.5" customHeight="1">
      <c r="B76" s="3"/>
      <c r="C76" s="3"/>
      <c r="D76" s="3"/>
      <c r="E76" s="3"/>
      <c r="F76" s="3"/>
      <c r="G76" s="3"/>
      <c r="J76" s="158"/>
      <c r="K76" s="155"/>
      <c r="L76" s="37" t="s">
        <v>118</v>
      </c>
      <c r="M76" s="43">
        <v>5</v>
      </c>
      <c r="N76" s="39">
        <v>200</v>
      </c>
      <c r="O76" s="73">
        <f t="shared" si="55"/>
        <v>1000</v>
      </c>
      <c r="P76" s="67"/>
      <c r="Q76" s="35"/>
      <c r="R76" s="68">
        <f t="shared" si="56"/>
        <v>0</v>
      </c>
      <c r="S76" s="35"/>
      <c r="T76" s="35"/>
      <c r="U76" s="63">
        <f t="shared" si="57"/>
        <v>0</v>
      </c>
      <c r="V76" s="67"/>
      <c r="W76" s="35"/>
      <c r="X76" s="68">
        <f t="shared" si="58"/>
        <v>0</v>
      </c>
      <c r="Y76" s="67"/>
      <c r="Z76" s="35"/>
      <c r="AA76" s="68">
        <f t="shared" si="59"/>
        <v>0</v>
      </c>
      <c r="AB76" s="67"/>
      <c r="AC76" s="35"/>
      <c r="AD76" s="68">
        <f t="shared" si="60"/>
        <v>0</v>
      </c>
      <c r="AE76" s="67"/>
      <c r="AF76" s="35"/>
      <c r="AG76" s="68">
        <f t="shared" si="61"/>
        <v>0</v>
      </c>
      <c r="AH76" s="67"/>
      <c r="AI76" s="35"/>
      <c r="AJ76" s="68">
        <f t="shared" si="62"/>
        <v>0</v>
      </c>
      <c r="AK76" s="67"/>
      <c r="AL76" s="35"/>
      <c r="AM76" s="68">
        <f t="shared" si="63"/>
        <v>0</v>
      </c>
      <c r="AN76" s="67"/>
      <c r="AO76" s="35"/>
      <c r="AP76" s="68">
        <f t="shared" si="64"/>
        <v>0</v>
      </c>
      <c r="AQ76" s="67"/>
      <c r="AR76" s="35"/>
      <c r="AS76" s="68">
        <f t="shared" si="65"/>
        <v>0</v>
      </c>
      <c r="AT76" s="67"/>
      <c r="AU76" s="35"/>
      <c r="AV76" s="68">
        <f t="shared" si="66"/>
        <v>0</v>
      </c>
      <c r="AW76" s="67"/>
      <c r="AX76" s="35"/>
      <c r="AY76" s="68">
        <f t="shared" si="67"/>
        <v>0</v>
      </c>
      <c r="AZ76" s="67"/>
      <c r="BA76" s="35"/>
      <c r="BB76" s="68">
        <f t="shared" si="68"/>
        <v>0</v>
      </c>
      <c r="BC76" s="67"/>
      <c r="BD76" s="35"/>
      <c r="BE76" s="68">
        <f t="shared" si="69"/>
        <v>0</v>
      </c>
      <c r="BF76" s="67"/>
      <c r="BG76" s="35"/>
      <c r="BH76" s="68">
        <f t="shared" si="70"/>
        <v>0</v>
      </c>
    </row>
    <row r="77" spans="2:60" ht="16.5" customHeight="1">
      <c r="B77" s="3"/>
      <c r="C77" s="3"/>
      <c r="D77" s="3"/>
      <c r="E77" s="3"/>
      <c r="F77" s="3"/>
      <c r="G77" s="3"/>
      <c r="J77" s="159"/>
      <c r="K77" s="156"/>
      <c r="L77" s="37" t="s">
        <v>119</v>
      </c>
      <c r="M77" s="37">
        <v>1</v>
      </c>
      <c r="N77" s="39">
        <v>500</v>
      </c>
      <c r="O77" s="73">
        <f t="shared" si="55"/>
        <v>500</v>
      </c>
      <c r="P77" s="67"/>
      <c r="Q77" s="35"/>
      <c r="R77" s="68">
        <f t="shared" si="56"/>
        <v>0</v>
      </c>
      <c r="S77" s="35"/>
      <c r="T77" s="35"/>
      <c r="U77" s="63">
        <f t="shared" si="57"/>
        <v>0</v>
      </c>
      <c r="V77" s="67"/>
      <c r="W77" s="35"/>
      <c r="X77" s="68">
        <f t="shared" si="58"/>
        <v>0</v>
      </c>
      <c r="Y77" s="67"/>
      <c r="Z77" s="35"/>
      <c r="AA77" s="68">
        <f t="shared" si="59"/>
        <v>0</v>
      </c>
      <c r="AB77" s="67"/>
      <c r="AC77" s="35"/>
      <c r="AD77" s="68">
        <f t="shared" si="60"/>
        <v>0</v>
      </c>
      <c r="AE77" s="67"/>
      <c r="AF77" s="35"/>
      <c r="AG77" s="68">
        <f t="shared" si="61"/>
        <v>0</v>
      </c>
      <c r="AH77" s="67"/>
      <c r="AI77" s="35"/>
      <c r="AJ77" s="68">
        <f t="shared" si="62"/>
        <v>0</v>
      </c>
      <c r="AK77" s="67"/>
      <c r="AL77" s="35"/>
      <c r="AM77" s="68">
        <f t="shared" si="63"/>
        <v>0</v>
      </c>
      <c r="AN77" s="67"/>
      <c r="AO77" s="35"/>
      <c r="AP77" s="68">
        <f t="shared" si="64"/>
        <v>0</v>
      </c>
      <c r="AQ77" s="67"/>
      <c r="AR77" s="35"/>
      <c r="AS77" s="68">
        <f t="shared" si="65"/>
        <v>0</v>
      </c>
      <c r="AT77" s="67"/>
      <c r="AU77" s="35"/>
      <c r="AV77" s="68">
        <f t="shared" si="66"/>
        <v>0</v>
      </c>
      <c r="AW77" s="67"/>
      <c r="AX77" s="35"/>
      <c r="AY77" s="68">
        <f t="shared" si="67"/>
        <v>0</v>
      </c>
      <c r="AZ77" s="67"/>
      <c r="BA77" s="35"/>
      <c r="BB77" s="68">
        <f t="shared" si="68"/>
        <v>0</v>
      </c>
      <c r="BC77" s="67"/>
      <c r="BD77" s="35"/>
      <c r="BE77" s="68">
        <f t="shared" si="69"/>
        <v>0</v>
      </c>
      <c r="BF77" s="67"/>
      <c r="BG77" s="35"/>
      <c r="BH77" s="68">
        <f t="shared" si="70"/>
        <v>0</v>
      </c>
    </row>
    <row r="78" spans="2:60" ht="16.5" customHeight="1" thickBot="1">
      <c r="B78" s="3"/>
      <c r="C78" s="3"/>
      <c r="D78" s="3"/>
      <c r="E78" s="3"/>
      <c r="F78" s="3"/>
      <c r="G78" s="3"/>
      <c r="J78" s="151"/>
      <c r="K78" s="152"/>
      <c r="L78" s="152"/>
      <c r="M78" s="152"/>
      <c r="N78" s="152"/>
      <c r="O78" s="153"/>
      <c r="P78" s="128" t="s">
        <v>5</v>
      </c>
      <c r="Q78" s="129"/>
      <c r="R78" s="94">
        <f>SUM(R66:R77)</f>
        <v>0</v>
      </c>
      <c r="S78" s="129" t="s">
        <v>5</v>
      </c>
      <c r="T78" s="129"/>
      <c r="U78" s="95">
        <f>SUM(U66:U77)</f>
        <v>0</v>
      </c>
      <c r="V78" s="128" t="s">
        <v>5</v>
      </c>
      <c r="W78" s="129"/>
      <c r="X78" s="94">
        <f>SUM(X66:X77)</f>
        <v>0</v>
      </c>
      <c r="Y78" s="128" t="s">
        <v>5</v>
      </c>
      <c r="Z78" s="129"/>
      <c r="AA78" s="94">
        <f>SUM(AA66:AA77)</f>
        <v>0</v>
      </c>
      <c r="AB78" s="128" t="s">
        <v>5</v>
      </c>
      <c r="AC78" s="129"/>
      <c r="AD78" s="94">
        <f>SUM(AD66:AD77)</f>
        <v>0</v>
      </c>
      <c r="AE78" s="128" t="s">
        <v>5</v>
      </c>
      <c r="AF78" s="129"/>
      <c r="AG78" s="94">
        <f>SUM(AG66:AG77)</f>
        <v>0</v>
      </c>
      <c r="AH78" s="128" t="s">
        <v>5</v>
      </c>
      <c r="AI78" s="129"/>
      <c r="AJ78" s="94">
        <f>SUM(AJ66:AJ77)</f>
        <v>0</v>
      </c>
      <c r="AK78" s="128" t="s">
        <v>5</v>
      </c>
      <c r="AL78" s="129"/>
      <c r="AM78" s="94">
        <f>SUM(AM66:AM77)</f>
        <v>0</v>
      </c>
      <c r="AN78" s="128" t="s">
        <v>5</v>
      </c>
      <c r="AO78" s="129"/>
      <c r="AP78" s="94">
        <f>SUM(AP66:AP77)</f>
        <v>0</v>
      </c>
      <c r="AQ78" s="128" t="s">
        <v>5</v>
      </c>
      <c r="AR78" s="129"/>
      <c r="AS78" s="94">
        <f>SUM(AS66:AS77)</f>
        <v>0</v>
      </c>
      <c r="AT78" s="128" t="s">
        <v>5</v>
      </c>
      <c r="AU78" s="129"/>
      <c r="AV78" s="94">
        <f>SUM(AV66:AV77)</f>
        <v>0</v>
      </c>
      <c r="AW78" s="128" t="s">
        <v>5</v>
      </c>
      <c r="AX78" s="129"/>
      <c r="AY78" s="94">
        <f>SUM(AY66:AY77)</f>
        <v>0</v>
      </c>
      <c r="AZ78" s="128" t="s">
        <v>5</v>
      </c>
      <c r="BA78" s="129"/>
      <c r="BB78" s="94">
        <f>SUM(BB66:BB77)</f>
        <v>0</v>
      </c>
      <c r="BC78" s="128" t="s">
        <v>5</v>
      </c>
      <c r="BD78" s="129"/>
      <c r="BE78" s="94">
        <f>SUM(BE66:BE77)</f>
        <v>0</v>
      </c>
      <c r="BF78" s="128" t="s">
        <v>5</v>
      </c>
      <c r="BG78" s="129"/>
      <c r="BH78" s="94">
        <f>SUM(BH66:BH77)</f>
        <v>0</v>
      </c>
    </row>
    <row r="79" spans="2:60" ht="16.5" customHeight="1">
      <c r="B79" s="3"/>
      <c r="C79" s="3"/>
      <c r="D79" s="3"/>
      <c r="E79" s="3"/>
      <c r="F79" s="3"/>
      <c r="G79" s="3"/>
      <c r="J79" s="145" t="s">
        <v>191</v>
      </c>
      <c r="K79" s="147" t="s">
        <v>53</v>
      </c>
      <c r="L79" s="140" t="s">
        <v>194</v>
      </c>
      <c r="M79" s="130">
        <v>5</v>
      </c>
      <c r="N79" s="131">
        <v>40</v>
      </c>
      <c r="O79" s="132">
        <f t="shared" ref="O79:O91" si="71">IFERROR($N79*$M79,"?")</f>
        <v>200</v>
      </c>
      <c r="P79" s="133"/>
      <c r="Q79" s="134"/>
      <c r="R79" s="135">
        <f t="shared" ref="R79" si="72">P79*$N79</f>
        <v>0</v>
      </c>
      <c r="S79" s="134"/>
      <c r="T79" s="134"/>
      <c r="U79" s="136">
        <f t="shared" ref="U79" si="73">S79*$N79</f>
        <v>0</v>
      </c>
      <c r="V79" s="133"/>
      <c r="W79" s="134"/>
      <c r="X79" s="135">
        <f t="shared" ref="X79" si="74">V79*$N79</f>
        <v>0</v>
      </c>
      <c r="Y79" s="133"/>
      <c r="Z79" s="134"/>
      <c r="AA79" s="135">
        <f t="shared" ref="AA79" si="75">Y79*$N79</f>
        <v>0</v>
      </c>
      <c r="AB79" s="133"/>
      <c r="AC79" s="134"/>
      <c r="AD79" s="135">
        <f t="shared" ref="AD79" si="76">AB79*$N79</f>
        <v>0</v>
      </c>
      <c r="AE79" s="133"/>
      <c r="AF79" s="134"/>
      <c r="AG79" s="135">
        <f t="shared" ref="AG79" si="77">AE79*$N79</f>
        <v>0</v>
      </c>
      <c r="AH79" s="133"/>
      <c r="AI79" s="134"/>
      <c r="AJ79" s="135">
        <f t="shared" ref="AJ79" si="78">AH79*$N79</f>
        <v>0</v>
      </c>
      <c r="AK79" s="133"/>
      <c r="AL79" s="134"/>
      <c r="AM79" s="135">
        <f t="shared" ref="AM79" si="79">AK79*$N79</f>
        <v>0</v>
      </c>
      <c r="AN79" s="133"/>
      <c r="AO79" s="134"/>
      <c r="AP79" s="135">
        <f t="shared" ref="AP79" si="80">AN79*$N79</f>
        <v>0</v>
      </c>
      <c r="AQ79" s="133"/>
      <c r="AR79" s="134"/>
      <c r="AS79" s="135">
        <f t="shared" ref="AS79" si="81">AQ79*$N79</f>
        <v>0</v>
      </c>
      <c r="AT79" s="133"/>
      <c r="AU79" s="134"/>
      <c r="AV79" s="135">
        <f t="shared" ref="AV79" si="82">AT79*$N79</f>
        <v>0</v>
      </c>
      <c r="AW79" s="133"/>
      <c r="AX79" s="134"/>
      <c r="AY79" s="135">
        <f t="shared" ref="AY79" si="83">AW79*$N79</f>
        <v>0</v>
      </c>
      <c r="AZ79" s="133"/>
      <c r="BA79" s="134"/>
      <c r="BB79" s="135">
        <f t="shared" ref="BB79" si="84">AZ79*$N79</f>
        <v>0</v>
      </c>
      <c r="BC79" s="133"/>
      <c r="BD79" s="134"/>
      <c r="BE79" s="135">
        <f t="shared" ref="BE79" si="85">BC79*$N79</f>
        <v>0</v>
      </c>
      <c r="BF79" s="133"/>
      <c r="BG79" s="134"/>
      <c r="BH79" s="135">
        <f t="shared" ref="BH79" si="86">BF79*$N79</f>
        <v>0</v>
      </c>
    </row>
    <row r="80" spans="2:60" ht="16.5" customHeight="1">
      <c r="B80" s="3"/>
      <c r="C80" s="3"/>
      <c r="D80" s="3"/>
      <c r="E80" s="3"/>
      <c r="F80" s="3"/>
      <c r="G80" s="3"/>
      <c r="J80" s="146"/>
      <c r="K80" s="148"/>
      <c r="L80" s="112" t="s">
        <v>195</v>
      </c>
      <c r="M80" s="137">
        <v>30</v>
      </c>
      <c r="N80" s="39">
        <v>10</v>
      </c>
      <c r="O80" s="73">
        <f t="shared" si="71"/>
        <v>300</v>
      </c>
      <c r="P80" s="71"/>
      <c r="Q80" s="36"/>
      <c r="R80" s="68">
        <f t="shared" ref="R80:R91" si="87">P80*$N80</f>
        <v>0</v>
      </c>
      <c r="S80" s="36"/>
      <c r="T80" s="36"/>
      <c r="U80" s="63">
        <f t="shared" ref="U80:U91" si="88">S80*$N80</f>
        <v>0</v>
      </c>
      <c r="V80" s="71"/>
      <c r="W80" s="36"/>
      <c r="X80" s="68">
        <f t="shared" ref="X80:X91" si="89">V80*$N80</f>
        <v>0</v>
      </c>
      <c r="Y80" s="71"/>
      <c r="Z80" s="36"/>
      <c r="AA80" s="68">
        <f t="shared" ref="AA80:AA91" si="90">Y80*$N80</f>
        <v>0</v>
      </c>
      <c r="AB80" s="71"/>
      <c r="AC80" s="36"/>
      <c r="AD80" s="68">
        <f t="shared" ref="AD80:AD91" si="91">AB80*$N80</f>
        <v>0</v>
      </c>
      <c r="AE80" s="71"/>
      <c r="AF80" s="36"/>
      <c r="AG80" s="68">
        <f t="shared" ref="AG80:AG91" si="92">AE80*$N80</f>
        <v>0</v>
      </c>
      <c r="AH80" s="71"/>
      <c r="AI80" s="36"/>
      <c r="AJ80" s="68">
        <f t="shared" ref="AJ80:AJ91" si="93">AH80*$N80</f>
        <v>0</v>
      </c>
      <c r="AK80" s="71"/>
      <c r="AL80" s="36"/>
      <c r="AM80" s="68">
        <f t="shared" ref="AM80:AM91" si="94">AK80*$N80</f>
        <v>0</v>
      </c>
      <c r="AN80" s="71"/>
      <c r="AO80" s="36"/>
      <c r="AP80" s="68">
        <f t="shared" ref="AP80:AP91" si="95">AN80*$N80</f>
        <v>0</v>
      </c>
      <c r="AQ80" s="71"/>
      <c r="AR80" s="36"/>
      <c r="AS80" s="68">
        <f t="shared" ref="AS80:AS91" si="96">AQ80*$N80</f>
        <v>0</v>
      </c>
      <c r="AT80" s="71"/>
      <c r="AU80" s="36"/>
      <c r="AV80" s="68">
        <f t="shared" ref="AV80:AV91" si="97">AT80*$N80</f>
        <v>0</v>
      </c>
      <c r="AW80" s="71"/>
      <c r="AX80" s="36"/>
      <c r="AY80" s="68">
        <f t="shared" ref="AY80:AY91" si="98">AW80*$N80</f>
        <v>0</v>
      </c>
      <c r="AZ80" s="71"/>
      <c r="BA80" s="36"/>
      <c r="BB80" s="68">
        <f t="shared" ref="BB80:BB91" si="99">AZ80*$N80</f>
        <v>0</v>
      </c>
      <c r="BC80" s="71"/>
      <c r="BD80" s="36"/>
      <c r="BE80" s="68">
        <f t="shared" ref="BE80:BE91" si="100">BC80*$N80</f>
        <v>0</v>
      </c>
      <c r="BF80" s="71"/>
      <c r="BG80" s="36"/>
      <c r="BH80" s="68">
        <f t="shared" ref="BH80:BH91" si="101">BF80*$N80</f>
        <v>0</v>
      </c>
    </row>
    <row r="81" spans="2:60" ht="16.5" customHeight="1">
      <c r="B81" s="3"/>
      <c r="C81" s="3"/>
      <c r="D81" s="3"/>
      <c r="E81" s="3"/>
      <c r="F81" s="3"/>
      <c r="G81" s="3"/>
      <c r="J81" s="146"/>
      <c r="K81" s="148"/>
      <c r="L81" s="112" t="s">
        <v>60</v>
      </c>
      <c r="M81" s="137">
        <v>10</v>
      </c>
      <c r="N81" s="39">
        <v>7</v>
      </c>
      <c r="O81" s="73">
        <f t="shared" si="71"/>
        <v>70</v>
      </c>
      <c r="P81" s="71"/>
      <c r="Q81" s="36"/>
      <c r="R81" s="68">
        <f t="shared" si="87"/>
        <v>0</v>
      </c>
      <c r="S81" s="36"/>
      <c r="T81" s="36"/>
      <c r="U81" s="63">
        <f t="shared" si="88"/>
        <v>0</v>
      </c>
      <c r="V81" s="71"/>
      <c r="W81" s="36"/>
      <c r="X81" s="68">
        <f t="shared" si="89"/>
        <v>0</v>
      </c>
      <c r="Y81" s="71"/>
      <c r="Z81" s="36"/>
      <c r="AA81" s="68">
        <f t="shared" si="90"/>
        <v>0</v>
      </c>
      <c r="AB81" s="71"/>
      <c r="AC81" s="36"/>
      <c r="AD81" s="68">
        <f t="shared" si="91"/>
        <v>0</v>
      </c>
      <c r="AE81" s="71"/>
      <c r="AF81" s="36"/>
      <c r="AG81" s="68">
        <f t="shared" si="92"/>
        <v>0</v>
      </c>
      <c r="AH81" s="71"/>
      <c r="AI81" s="36"/>
      <c r="AJ81" s="68">
        <f t="shared" si="93"/>
        <v>0</v>
      </c>
      <c r="AK81" s="71"/>
      <c r="AL81" s="36"/>
      <c r="AM81" s="68">
        <f t="shared" si="94"/>
        <v>0</v>
      </c>
      <c r="AN81" s="71"/>
      <c r="AO81" s="36"/>
      <c r="AP81" s="68">
        <f t="shared" si="95"/>
        <v>0</v>
      </c>
      <c r="AQ81" s="71"/>
      <c r="AR81" s="36"/>
      <c r="AS81" s="68">
        <f t="shared" si="96"/>
        <v>0</v>
      </c>
      <c r="AT81" s="71"/>
      <c r="AU81" s="36"/>
      <c r="AV81" s="68">
        <f t="shared" si="97"/>
        <v>0</v>
      </c>
      <c r="AW81" s="71"/>
      <c r="AX81" s="36"/>
      <c r="AY81" s="68">
        <f t="shared" si="98"/>
        <v>0</v>
      </c>
      <c r="AZ81" s="71"/>
      <c r="BA81" s="36"/>
      <c r="BB81" s="68">
        <f t="shared" si="99"/>
        <v>0</v>
      </c>
      <c r="BC81" s="71"/>
      <c r="BD81" s="36"/>
      <c r="BE81" s="68">
        <f t="shared" si="100"/>
        <v>0</v>
      </c>
      <c r="BF81" s="71"/>
      <c r="BG81" s="36"/>
      <c r="BH81" s="68">
        <f t="shared" si="101"/>
        <v>0</v>
      </c>
    </row>
    <row r="82" spans="2:60" ht="16.5" customHeight="1">
      <c r="B82" s="3"/>
      <c r="C82" s="3"/>
      <c r="D82" s="3"/>
      <c r="E82" s="3"/>
      <c r="F82" s="3"/>
      <c r="G82" s="3"/>
      <c r="J82" s="146"/>
      <c r="K82" s="148"/>
      <c r="L82" s="112" t="s">
        <v>59</v>
      </c>
      <c r="M82" s="137">
        <v>10</v>
      </c>
      <c r="N82" s="39">
        <v>20</v>
      </c>
      <c r="O82" s="73">
        <f t="shared" si="71"/>
        <v>200</v>
      </c>
      <c r="P82" s="71"/>
      <c r="Q82" s="36"/>
      <c r="R82" s="68">
        <f t="shared" si="87"/>
        <v>0</v>
      </c>
      <c r="S82" s="36"/>
      <c r="T82" s="36"/>
      <c r="U82" s="63">
        <f t="shared" si="88"/>
        <v>0</v>
      </c>
      <c r="V82" s="71"/>
      <c r="W82" s="36"/>
      <c r="X82" s="68">
        <f t="shared" si="89"/>
        <v>0</v>
      </c>
      <c r="Y82" s="71"/>
      <c r="Z82" s="36"/>
      <c r="AA82" s="68">
        <f t="shared" si="90"/>
        <v>0</v>
      </c>
      <c r="AB82" s="71"/>
      <c r="AC82" s="36"/>
      <c r="AD82" s="68">
        <f t="shared" si="91"/>
        <v>0</v>
      </c>
      <c r="AE82" s="71"/>
      <c r="AF82" s="36"/>
      <c r="AG82" s="68">
        <f t="shared" si="92"/>
        <v>0</v>
      </c>
      <c r="AH82" s="71"/>
      <c r="AI82" s="36"/>
      <c r="AJ82" s="68">
        <f t="shared" si="93"/>
        <v>0</v>
      </c>
      <c r="AK82" s="71"/>
      <c r="AL82" s="36"/>
      <c r="AM82" s="68">
        <f t="shared" si="94"/>
        <v>0</v>
      </c>
      <c r="AN82" s="71"/>
      <c r="AO82" s="36"/>
      <c r="AP82" s="68">
        <f t="shared" si="95"/>
        <v>0</v>
      </c>
      <c r="AQ82" s="71"/>
      <c r="AR82" s="36"/>
      <c r="AS82" s="68">
        <f t="shared" si="96"/>
        <v>0</v>
      </c>
      <c r="AT82" s="71"/>
      <c r="AU82" s="36"/>
      <c r="AV82" s="68">
        <f t="shared" si="97"/>
        <v>0</v>
      </c>
      <c r="AW82" s="71"/>
      <c r="AX82" s="36"/>
      <c r="AY82" s="68">
        <f t="shared" si="98"/>
        <v>0</v>
      </c>
      <c r="AZ82" s="71"/>
      <c r="BA82" s="36"/>
      <c r="BB82" s="68">
        <f t="shared" si="99"/>
        <v>0</v>
      </c>
      <c r="BC82" s="71"/>
      <c r="BD82" s="36"/>
      <c r="BE82" s="68">
        <f t="shared" si="100"/>
        <v>0</v>
      </c>
      <c r="BF82" s="71"/>
      <c r="BG82" s="36"/>
      <c r="BH82" s="68">
        <f t="shared" si="101"/>
        <v>0</v>
      </c>
    </row>
    <row r="83" spans="2:60" ht="16.5" customHeight="1">
      <c r="B83" s="3"/>
      <c r="C83" s="3"/>
      <c r="D83" s="3"/>
      <c r="E83" s="3"/>
      <c r="F83" s="3"/>
      <c r="G83" s="3"/>
      <c r="J83" s="146"/>
      <c r="K83" s="148"/>
      <c r="L83" s="112" t="s">
        <v>196</v>
      </c>
      <c r="M83" s="137">
        <v>5</v>
      </c>
      <c r="N83" s="39">
        <v>70</v>
      </c>
      <c r="O83" s="73">
        <f t="shared" si="71"/>
        <v>350</v>
      </c>
      <c r="P83" s="71"/>
      <c r="Q83" s="36"/>
      <c r="R83" s="68">
        <f t="shared" si="87"/>
        <v>0</v>
      </c>
      <c r="S83" s="36"/>
      <c r="T83" s="36"/>
      <c r="U83" s="63">
        <f t="shared" si="88"/>
        <v>0</v>
      </c>
      <c r="V83" s="71"/>
      <c r="W83" s="36"/>
      <c r="X83" s="68">
        <f t="shared" si="89"/>
        <v>0</v>
      </c>
      <c r="Y83" s="71"/>
      <c r="Z83" s="36"/>
      <c r="AA83" s="68">
        <f t="shared" si="90"/>
        <v>0</v>
      </c>
      <c r="AB83" s="71"/>
      <c r="AC83" s="36"/>
      <c r="AD83" s="68">
        <f t="shared" si="91"/>
        <v>0</v>
      </c>
      <c r="AE83" s="71"/>
      <c r="AF83" s="36"/>
      <c r="AG83" s="68">
        <f t="shared" si="92"/>
        <v>0</v>
      </c>
      <c r="AH83" s="71"/>
      <c r="AI83" s="36"/>
      <c r="AJ83" s="68">
        <f t="shared" si="93"/>
        <v>0</v>
      </c>
      <c r="AK83" s="71"/>
      <c r="AL83" s="36"/>
      <c r="AM83" s="68">
        <f t="shared" si="94"/>
        <v>0</v>
      </c>
      <c r="AN83" s="71"/>
      <c r="AO83" s="36"/>
      <c r="AP83" s="68">
        <f t="shared" si="95"/>
        <v>0</v>
      </c>
      <c r="AQ83" s="71"/>
      <c r="AR83" s="36"/>
      <c r="AS83" s="68">
        <f t="shared" si="96"/>
        <v>0</v>
      </c>
      <c r="AT83" s="71"/>
      <c r="AU83" s="36"/>
      <c r="AV83" s="68">
        <f t="shared" si="97"/>
        <v>0</v>
      </c>
      <c r="AW83" s="71"/>
      <c r="AX83" s="36"/>
      <c r="AY83" s="68">
        <f t="shared" si="98"/>
        <v>0</v>
      </c>
      <c r="AZ83" s="71"/>
      <c r="BA83" s="36"/>
      <c r="BB83" s="68">
        <f t="shared" si="99"/>
        <v>0</v>
      </c>
      <c r="BC83" s="71"/>
      <c r="BD83" s="36"/>
      <c r="BE83" s="68">
        <f t="shared" si="100"/>
        <v>0</v>
      </c>
      <c r="BF83" s="71"/>
      <c r="BG83" s="36"/>
      <c r="BH83" s="68">
        <f t="shared" si="101"/>
        <v>0</v>
      </c>
    </row>
    <row r="84" spans="2:60" ht="16.5" customHeight="1">
      <c r="J84" s="146"/>
      <c r="K84" s="148" t="s">
        <v>193</v>
      </c>
      <c r="L84" s="112" t="s">
        <v>197</v>
      </c>
      <c r="M84" s="137">
        <v>2</v>
      </c>
      <c r="N84" s="39">
        <v>200</v>
      </c>
      <c r="O84" s="73">
        <f t="shared" si="71"/>
        <v>400</v>
      </c>
      <c r="P84" s="71"/>
      <c r="Q84" s="36"/>
      <c r="R84" s="68">
        <f t="shared" si="87"/>
        <v>0</v>
      </c>
      <c r="S84" s="36"/>
      <c r="T84" s="36"/>
      <c r="U84" s="63">
        <f t="shared" si="88"/>
        <v>0</v>
      </c>
      <c r="V84" s="71"/>
      <c r="W84" s="36"/>
      <c r="X84" s="68">
        <f t="shared" si="89"/>
        <v>0</v>
      </c>
      <c r="Y84" s="71"/>
      <c r="Z84" s="36"/>
      <c r="AA84" s="68">
        <f t="shared" si="90"/>
        <v>0</v>
      </c>
      <c r="AB84" s="71"/>
      <c r="AC84" s="36"/>
      <c r="AD84" s="68">
        <f t="shared" si="91"/>
        <v>0</v>
      </c>
      <c r="AE84" s="71"/>
      <c r="AF84" s="36"/>
      <c r="AG84" s="68">
        <f t="shared" si="92"/>
        <v>0</v>
      </c>
      <c r="AH84" s="71"/>
      <c r="AI84" s="36"/>
      <c r="AJ84" s="68">
        <f t="shared" si="93"/>
        <v>0</v>
      </c>
      <c r="AK84" s="71"/>
      <c r="AL84" s="36"/>
      <c r="AM84" s="68">
        <f t="shared" si="94"/>
        <v>0</v>
      </c>
      <c r="AN84" s="71"/>
      <c r="AO84" s="36"/>
      <c r="AP84" s="68">
        <f t="shared" si="95"/>
        <v>0</v>
      </c>
      <c r="AQ84" s="71"/>
      <c r="AR84" s="36"/>
      <c r="AS84" s="68">
        <f t="shared" si="96"/>
        <v>0</v>
      </c>
      <c r="AT84" s="71"/>
      <c r="AU84" s="36"/>
      <c r="AV84" s="68">
        <f t="shared" si="97"/>
        <v>0</v>
      </c>
      <c r="AW84" s="71"/>
      <c r="AX84" s="36"/>
      <c r="AY84" s="68">
        <f t="shared" si="98"/>
        <v>0</v>
      </c>
      <c r="AZ84" s="71"/>
      <c r="BA84" s="36"/>
      <c r="BB84" s="68">
        <f t="shared" si="99"/>
        <v>0</v>
      </c>
      <c r="BC84" s="71"/>
      <c r="BD84" s="36"/>
      <c r="BE84" s="68">
        <f t="shared" si="100"/>
        <v>0</v>
      </c>
      <c r="BF84" s="71"/>
      <c r="BG84" s="36"/>
      <c r="BH84" s="68">
        <f t="shared" si="101"/>
        <v>0</v>
      </c>
    </row>
    <row r="85" spans="2:60" ht="16.5" customHeight="1">
      <c r="J85" s="146"/>
      <c r="K85" s="148"/>
      <c r="L85" s="112" t="s">
        <v>198</v>
      </c>
      <c r="M85" s="137">
        <v>5</v>
      </c>
      <c r="N85" s="39">
        <v>35</v>
      </c>
      <c r="O85" s="73">
        <f t="shared" si="71"/>
        <v>175</v>
      </c>
      <c r="P85" s="71"/>
      <c r="Q85" s="36"/>
      <c r="R85" s="68">
        <f t="shared" si="87"/>
        <v>0</v>
      </c>
      <c r="S85" s="36"/>
      <c r="T85" s="36"/>
      <c r="U85" s="63">
        <f t="shared" si="88"/>
        <v>0</v>
      </c>
      <c r="V85" s="71"/>
      <c r="W85" s="36"/>
      <c r="X85" s="68">
        <f t="shared" si="89"/>
        <v>0</v>
      </c>
      <c r="Y85" s="71"/>
      <c r="Z85" s="36"/>
      <c r="AA85" s="68">
        <f t="shared" si="90"/>
        <v>0</v>
      </c>
      <c r="AB85" s="71"/>
      <c r="AC85" s="36"/>
      <c r="AD85" s="68">
        <f t="shared" si="91"/>
        <v>0</v>
      </c>
      <c r="AE85" s="71"/>
      <c r="AF85" s="36"/>
      <c r="AG85" s="68">
        <f t="shared" si="92"/>
        <v>0</v>
      </c>
      <c r="AH85" s="71"/>
      <c r="AI85" s="36"/>
      <c r="AJ85" s="68">
        <f t="shared" si="93"/>
        <v>0</v>
      </c>
      <c r="AK85" s="71"/>
      <c r="AL85" s="36"/>
      <c r="AM85" s="68">
        <f t="shared" si="94"/>
        <v>0</v>
      </c>
      <c r="AN85" s="71"/>
      <c r="AO85" s="36"/>
      <c r="AP85" s="68">
        <f t="shared" si="95"/>
        <v>0</v>
      </c>
      <c r="AQ85" s="71"/>
      <c r="AR85" s="36"/>
      <c r="AS85" s="68">
        <f t="shared" si="96"/>
        <v>0</v>
      </c>
      <c r="AT85" s="71"/>
      <c r="AU85" s="36"/>
      <c r="AV85" s="68">
        <f t="shared" si="97"/>
        <v>0</v>
      </c>
      <c r="AW85" s="71"/>
      <c r="AX85" s="36"/>
      <c r="AY85" s="68">
        <f t="shared" si="98"/>
        <v>0</v>
      </c>
      <c r="AZ85" s="71"/>
      <c r="BA85" s="36"/>
      <c r="BB85" s="68">
        <f t="shared" si="99"/>
        <v>0</v>
      </c>
      <c r="BC85" s="71"/>
      <c r="BD85" s="36"/>
      <c r="BE85" s="68">
        <f t="shared" si="100"/>
        <v>0</v>
      </c>
      <c r="BF85" s="71"/>
      <c r="BG85" s="36"/>
      <c r="BH85" s="68">
        <f t="shared" si="101"/>
        <v>0</v>
      </c>
    </row>
    <row r="86" spans="2:60" ht="16.5" customHeight="1">
      <c r="J86" s="146"/>
      <c r="K86" s="148"/>
      <c r="L86" s="112" t="s">
        <v>199</v>
      </c>
      <c r="M86" s="137">
        <v>5</v>
      </c>
      <c r="N86" s="39">
        <v>100</v>
      </c>
      <c r="O86" s="73">
        <f t="shared" si="71"/>
        <v>500</v>
      </c>
      <c r="P86" s="71"/>
      <c r="Q86" s="36"/>
      <c r="R86" s="68">
        <f t="shared" si="87"/>
        <v>0</v>
      </c>
      <c r="S86" s="36"/>
      <c r="T86" s="36"/>
      <c r="U86" s="63">
        <f t="shared" si="88"/>
        <v>0</v>
      </c>
      <c r="V86" s="71"/>
      <c r="W86" s="36"/>
      <c r="X86" s="68">
        <f t="shared" si="89"/>
        <v>0</v>
      </c>
      <c r="Y86" s="71"/>
      <c r="Z86" s="36"/>
      <c r="AA86" s="68">
        <f t="shared" si="90"/>
        <v>0</v>
      </c>
      <c r="AB86" s="71"/>
      <c r="AC86" s="36"/>
      <c r="AD86" s="68">
        <f t="shared" si="91"/>
        <v>0</v>
      </c>
      <c r="AE86" s="71"/>
      <c r="AF86" s="36"/>
      <c r="AG86" s="68">
        <f t="shared" si="92"/>
        <v>0</v>
      </c>
      <c r="AH86" s="71"/>
      <c r="AI86" s="36"/>
      <c r="AJ86" s="68">
        <f t="shared" si="93"/>
        <v>0</v>
      </c>
      <c r="AK86" s="71"/>
      <c r="AL86" s="36"/>
      <c r="AM86" s="68">
        <f t="shared" si="94"/>
        <v>0</v>
      </c>
      <c r="AN86" s="71"/>
      <c r="AO86" s="36"/>
      <c r="AP86" s="68">
        <f t="shared" si="95"/>
        <v>0</v>
      </c>
      <c r="AQ86" s="71"/>
      <c r="AR86" s="36"/>
      <c r="AS86" s="68">
        <f t="shared" si="96"/>
        <v>0</v>
      </c>
      <c r="AT86" s="71"/>
      <c r="AU86" s="36"/>
      <c r="AV86" s="68">
        <f t="shared" si="97"/>
        <v>0</v>
      </c>
      <c r="AW86" s="71"/>
      <c r="AX86" s="36"/>
      <c r="AY86" s="68">
        <f t="shared" si="98"/>
        <v>0</v>
      </c>
      <c r="AZ86" s="71"/>
      <c r="BA86" s="36"/>
      <c r="BB86" s="68">
        <f t="shared" si="99"/>
        <v>0</v>
      </c>
      <c r="BC86" s="71"/>
      <c r="BD86" s="36"/>
      <c r="BE86" s="68">
        <f t="shared" si="100"/>
        <v>0</v>
      </c>
      <c r="BF86" s="71"/>
      <c r="BG86" s="36"/>
      <c r="BH86" s="68">
        <f t="shared" si="101"/>
        <v>0</v>
      </c>
    </row>
    <row r="87" spans="2:60" ht="16.5" customHeight="1">
      <c r="J87" s="146"/>
      <c r="K87" s="148"/>
      <c r="L87" s="112" t="s">
        <v>200</v>
      </c>
      <c r="M87" s="137">
        <v>2</v>
      </c>
      <c r="N87" s="39">
        <v>350</v>
      </c>
      <c r="O87" s="73">
        <f t="shared" si="71"/>
        <v>700</v>
      </c>
      <c r="P87" s="71"/>
      <c r="Q87" s="36"/>
      <c r="R87" s="68">
        <f t="shared" si="87"/>
        <v>0</v>
      </c>
      <c r="S87" s="36"/>
      <c r="T87" s="36"/>
      <c r="U87" s="63">
        <f t="shared" si="88"/>
        <v>0</v>
      </c>
      <c r="V87" s="71"/>
      <c r="W87" s="36"/>
      <c r="X87" s="68">
        <f t="shared" si="89"/>
        <v>0</v>
      </c>
      <c r="Y87" s="71"/>
      <c r="Z87" s="36"/>
      <c r="AA87" s="68">
        <f t="shared" si="90"/>
        <v>0</v>
      </c>
      <c r="AB87" s="71"/>
      <c r="AC87" s="36"/>
      <c r="AD87" s="68">
        <f t="shared" si="91"/>
        <v>0</v>
      </c>
      <c r="AE87" s="71"/>
      <c r="AF87" s="36"/>
      <c r="AG87" s="68">
        <f t="shared" si="92"/>
        <v>0</v>
      </c>
      <c r="AH87" s="71"/>
      <c r="AI87" s="36"/>
      <c r="AJ87" s="68">
        <f t="shared" si="93"/>
        <v>0</v>
      </c>
      <c r="AK87" s="71"/>
      <c r="AL87" s="36"/>
      <c r="AM87" s="68">
        <f t="shared" si="94"/>
        <v>0</v>
      </c>
      <c r="AN87" s="71"/>
      <c r="AO87" s="36"/>
      <c r="AP87" s="68">
        <f t="shared" si="95"/>
        <v>0</v>
      </c>
      <c r="AQ87" s="71"/>
      <c r="AR87" s="36"/>
      <c r="AS87" s="68">
        <f t="shared" si="96"/>
        <v>0</v>
      </c>
      <c r="AT87" s="71"/>
      <c r="AU87" s="36"/>
      <c r="AV87" s="68">
        <f t="shared" si="97"/>
        <v>0</v>
      </c>
      <c r="AW87" s="71"/>
      <c r="AX87" s="36"/>
      <c r="AY87" s="68">
        <f t="shared" si="98"/>
        <v>0</v>
      </c>
      <c r="AZ87" s="71"/>
      <c r="BA87" s="36"/>
      <c r="BB87" s="68">
        <f t="shared" si="99"/>
        <v>0</v>
      </c>
      <c r="BC87" s="71"/>
      <c r="BD87" s="36"/>
      <c r="BE87" s="68">
        <f t="shared" si="100"/>
        <v>0</v>
      </c>
      <c r="BF87" s="71"/>
      <c r="BG87" s="36"/>
      <c r="BH87" s="68">
        <f t="shared" si="101"/>
        <v>0</v>
      </c>
    </row>
    <row r="88" spans="2:60" ht="16.5" customHeight="1">
      <c r="J88" s="146"/>
      <c r="K88" s="148"/>
      <c r="L88" s="112" t="s">
        <v>201</v>
      </c>
      <c r="M88" s="137">
        <v>8</v>
      </c>
      <c r="N88" s="39">
        <v>500</v>
      </c>
      <c r="O88" s="73">
        <f t="shared" si="71"/>
        <v>4000</v>
      </c>
      <c r="P88" s="71"/>
      <c r="Q88" s="36"/>
      <c r="R88" s="68">
        <f t="shared" si="87"/>
        <v>0</v>
      </c>
      <c r="S88" s="36"/>
      <c r="T88" s="36"/>
      <c r="U88" s="63">
        <f t="shared" si="88"/>
        <v>0</v>
      </c>
      <c r="V88" s="71"/>
      <c r="W88" s="36"/>
      <c r="X88" s="68">
        <f t="shared" si="89"/>
        <v>0</v>
      </c>
      <c r="Y88" s="71"/>
      <c r="Z88" s="36"/>
      <c r="AA88" s="68">
        <f t="shared" si="90"/>
        <v>0</v>
      </c>
      <c r="AB88" s="71"/>
      <c r="AC88" s="36"/>
      <c r="AD88" s="68">
        <f t="shared" si="91"/>
        <v>0</v>
      </c>
      <c r="AE88" s="71"/>
      <c r="AF88" s="36"/>
      <c r="AG88" s="68">
        <f t="shared" si="92"/>
        <v>0</v>
      </c>
      <c r="AH88" s="71"/>
      <c r="AI88" s="36"/>
      <c r="AJ88" s="68">
        <f t="shared" si="93"/>
        <v>0</v>
      </c>
      <c r="AK88" s="71"/>
      <c r="AL88" s="36"/>
      <c r="AM88" s="68">
        <f t="shared" si="94"/>
        <v>0</v>
      </c>
      <c r="AN88" s="71"/>
      <c r="AO88" s="36"/>
      <c r="AP88" s="68">
        <f t="shared" si="95"/>
        <v>0</v>
      </c>
      <c r="AQ88" s="71"/>
      <c r="AR88" s="36"/>
      <c r="AS88" s="68">
        <f t="shared" si="96"/>
        <v>0</v>
      </c>
      <c r="AT88" s="71"/>
      <c r="AU88" s="36"/>
      <c r="AV88" s="68">
        <f t="shared" si="97"/>
        <v>0</v>
      </c>
      <c r="AW88" s="71"/>
      <c r="AX88" s="36"/>
      <c r="AY88" s="68">
        <f t="shared" si="98"/>
        <v>0</v>
      </c>
      <c r="AZ88" s="71"/>
      <c r="BA88" s="36"/>
      <c r="BB88" s="68">
        <f t="shared" si="99"/>
        <v>0</v>
      </c>
      <c r="BC88" s="71"/>
      <c r="BD88" s="36"/>
      <c r="BE88" s="68">
        <f t="shared" si="100"/>
        <v>0</v>
      </c>
      <c r="BF88" s="71"/>
      <c r="BG88" s="36"/>
      <c r="BH88" s="68">
        <f t="shared" si="101"/>
        <v>0</v>
      </c>
    </row>
    <row r="89" spans="2:60" ht="16.5" customHeight="1">
      <c r="J89" s="146"/>
      <c r="K89" s="148"/>
      <c r="L89" s="112" t="s">
        <v>202</v>
      </c>
      <c r="M89" s="137">
        <v>8</v>
      </c>
      <c r="N89" s="39">
        <v>500</v>
      </c>
      <c r="O89" s="73">
        <f t="shared" si="71"/>
        <v>4000</v>
      </c>
      <c r="P89" s="71"/>
      <c r="Q89" s="36"/>
      <c r="R89" s="68">
        <f t="shared" si="87"/>
        <v>0</v>
      </c>
      <c r="S89" s="36"/>
      <c r="T89" s="36"/>
      <c r="U89" s="63">
        <f t="shared" si="88"/>
        <v>0</v>
      </c>
      <c r="V89" s="71"/>
      <c r="W89" s="36"/>
      <c r="X89" s="68">
        <f t="shared" si="89"/>
        <v>0</v>
      </c>
      <c r="Y89" s="71"/>
      <c r="Z89" s="36"/>
      <c r="AA89" s="68">
        <f t="shared" si="90"/>
        <v>0</v>
      </c>
      <c r="AB89" s="71"/>
      <c r="AC89" s="36"/>
      <c r="AD89" s="68">
        <f t="shared" si="91"/>
        <v>0</v>
      </c>
      <c r="AE89" s="71"/>
      <c r="AF89" s="36"/>
      <c r="AG89" s="68">
        <f t="shared" si="92"/>
        <v>0</v>
      </c>
      <c r="AH89" s="71"/>
      <c r="AI89" s="36"/>
      <c r="AJ89" s="68">
        <f t="shared" si="93"/>
        <v>0</v>
      </c>
      <c r="AK89" s="71"/>
      <c r="AL89" s="36"/>
      <c r="AM89" s="68">
        <f t="shared" si="94"/>
        <v>0</v>
      </c>
      <c r="AN89" s="71"/>
      <c r="AO89" s="36"/>
      <c r="AP89" s="68">
        <f t="shared" si="95"/>
        <v>0</v>
      </c>
      <c r="AQ89" s="71"/>
      <c r="AR89" s="36"/>
      <c r="AS89" s="68">
        <f t="shared" si="96"/>
        <v>0</v>
      </c>
      <c r="AT89" s="71"/>
      <c r="AU89" s="36"/>
      <c r="AV89" s="68">
        <f t="shared" si="97"/>
        <v>0</v>
      </c>
      <c r="AW89" s="71"/>
      <c r="AX89" s="36"/>
      <c r="AY89" s="68">
        <f t="shared" si="98"/>
        <v>0</v>
      </c>
      <c r="AZ89" s="71"/>
      <c r="BA89" s="36"/>
      <c r="BB89" s="68">
        <f t="shared" si="99"/>
        <v>0</v>
      </c>
      <c r="BC89" s="71"/>
      <c r="BD89" s="36"/>
      <c r="BE89" s="68">
        <f t="shared" si="100"/>
        <v>0</v>
      </c>
      <c r="BF89" s="71"/>
      <c r="BG89" s="36"/>
      <c r="BH89" s="68">
        <f t="shared" si="101"/>
        <v>0</v>
      </c>
    </row>
    <row r="90" spans="2:60" ht="16.5" customHeight="1">
      <c r="J90" s="146"/>
      <c r="K90" s="148"/>
      <c r="L90" s="112" t="s">
        <v>203</v>
      </c>
      <c r="M90" s="137">
        <v>5</v>
      </c>
      <c r="N90" s="39">
        <v>500</v>
      </c>
      <c r="O90" s="73">
        <f t="shared" si="71"/>
        <v>2500</v>
      </c>
      <c r="P90" s="71"/>
      <c r="Q90" s="36"/>
      <c r="R90" s="68">
        <f t="shared" si="87"/>
        <v>0</v>
      </c>
      <c r="S90" s="36"/>
      <c r="T90" s="36"/>
      <c r="U90" s="63">
        <f t="shared" si="88"/>
        <v>0</v>
      </c>
      <c r="V90" s="71"/>
      <c r="W90" s="36"/>
      <c r="X90" s="68">
        <f t="shared" si="89"/>
        <v>0</v>
      </c>
      <c r="Y90" s="71"/>
      <c r="Z90" s="36"/>
      <c r="AA90" s="68">
        <f t="shared" si="90"/>
        <v>0</v>
      </c>
      <c r="AB90" s="71"/>
      <c r="AC90" s="36"/>
      <c r="AD90" s="68">
        <f t="shared" si="91"/>
        <v>0</v>
      </c>
      <c r="AE90" s="71"/>
      <c r="AF90" s="36"/>
      <c r="AG90" s="68">
        <f t="shared" si="92"/>
        <v>0</v>
      </c>
      <c r="AH90" s="71"/>
      <c r="AI90" s="36"/>
      <c r="AJ90" s="68">
        <f t="shared" si="93"/>
        <v>0</v>
      </c>
      <c r="AK90" s="71"/>
      <c r="AL90" s="36"/>
      <c r="AM90" s="68">
        <f t="shared" si="94"/>
        <v>0</v>
      </c>
      <c r="AN90" s="71"/>
      <c r="AO90" s="36"/>
      <c r="AP90" s="68">
        <f t="shared" si="95"/>
        <v>0</v>
      </c>
      <c r="AQ90" s="71"/>
      <c r="AR90" s="36"/>
      <c r="AS90" s="68">
        <f t="shared" si="96"/>
        <v>0</v>
      </c>
      <c r="AT90" s="71"/>
      <c r="AU90" s="36"/>
      <c r="AV90" s="68">
        <f t="shared" si="97"/>
        <v>0</v>
      </c>
      <c r="AW90" s="71"/>
      <c r="AX90" s="36"/>
      <c r="AY90" s="68">
        <f t="shared" si="98"/>
        <v>0</v>
      </c>
      <c r="AZ90" s="71"/>
      <c r="BA90" s="36"/>
      <c r="BB90" s="68">
        <f t="shared" si="99"/>
        <v>0</v>
      </c>
      <c r="BC90" s="71"/>
      <c r="BD90" s="36"/>
      <c r="BE90" s="68">
        <f t="shared" si="100"/>
        <v>0</v>
      </c>
      <c r="BF90" s="71"/>
      <c r="BG90" s="36"/>
      <c r="BH90" s="68">
        <f t="shared" si="101"/>
        <v>0</v>
      </c>
    </row>
    <row r="91" spans="2:60" ht="16.5" customHeight="1">
      <c r="J91" s="146"/>
      <c r="K91" s="148"/>
      <c r="L91" s="112" t="s">
        <v>204</v>
      </c>
      <c r="M91" s="137">
        <v>5</v>
      </c>
      <c r="N91" s="39">
        <v>500</v>
      </c>
      <c r="O91" s="73">
        <f t="shared" si="71"/>
        <v>2500</v>
      </c>
      <c r="P91" s="71"/>
      <c r="Q91" s="36"/>
      <c r="R91" s="68">
        <f t="shared" si="87"/>
        <v>0</v>
      </c>
      <c r="S91" s="36"/>
      <c r="T91" s="36"/>
      <c r="U91" s="63">
        <f t="shared" si="88"/>
        <v>0</v>
      </c>
      <c r="V91" s="71"/>
      <c r="W91" s="36"/>
      <c r="X91" s="68">
        <f t="shared" si="89"/>
        <v>0</v>
      </c>
      <c r="Y91" s="71"/>
      <c r="Z91" s="36"/>
      <c r="AA91" s="68">
        <f t="shared" si="90"/>
        <v>0</v>
      </c>
      <c r="AB91" s="71"/>
      <c r="AC91" s="36"/>
      <c r="AD91" s="68">
        <f t="shared" si="91"/>
        <v>0</v>
      </c>
      <c r="AE91" s="71"/>
      <c r="AF91" s="36"/>
      <c r="AG91" s="68">
        <f t="shared" si="92"/>
        <v>0</v>
      </c>
      <c r="AH91" s="71"/>
      <c r="AI91" s="36"/>
      <c r="AJ91" s="68">
        <f t="shared" si="93"/>
        <v>0</v>
      </c>
      <c r="AK91" s="71"/>
      <c r="AL91" s="36"/>
      <c r="AM91" s="68">
        <f t="shared" si="94"/>
        <v>0</v>
      </c>
      <c r="AN91" s="71"/>
      <c r="AO91" s="36"/>
      <c r="AP91" s="68">
        <f t="shared" si="95"/>
        <v>0</v>
      </c>
      <c r="AQ91" s="71"/>
      <c r="AR91" s="36"/>
      <c r="AS91" s="68">
        <f t="shared" si="96"/>
        <v>0</v>
      </c>
      <c r="AT91" s="71"/>
      <c r="AU91" s="36"/>
      <c r="AV91" s="68">
        <f t="shared" si="97"/>
        <v>0</v>
      </c>
      <c r="AW91" s="71"/>
      <c r="AX91" s="36"/>
      <c r="AY91" s="68">
        <f t="shared" si="98"/>
        <v>0</v>
      </c>
      <c r="AZ91" s="71"/>
      <c r="BA91" s="36"/>
      <c r="BB91" s="68">
        <f t="shared" si="99"/>
        <v>0</v>
      </c>
      <c r="BC91" s="71"/>
      <c r="BD91" s="36"/>
      <c r="BE91" s="68">
        <f t="shared" si="100"/>
        <v>0</v>
      </c>
      <c r="BF91" s="71"/>
      <c r="BG91" s="36"/>
      <c r="BH91" s="68">
        <f t="shared" si="101"/>
        <v>0</v>
      </c>
    </row>
    <row r="92" spans="2:60" ht="16.5" customHeight="1" thickBot="1">
      <c r="B92" s="3"/>
      <c r="C92" s="3"/>
      <c r="D92" s="3"/>
      <c r="E92" s="3"/>
      <c r="F92" s="3"/>
      <c r="G92" s="3"/>
      <c r="J92" s="141"/>
      <c r="K92" s="142"/>
      <c r="L92" s="142"/>
      <c r="M92" s="143"/>
      <c r="N92" s="143"/>
      <c r="O92" s="144"/>
      <c r="P92" s="69" t="s">
        <v>5</v>
      </c>
      <c r="Q92" s="139">
        <f>SUMPRODUCT(Q79:Q91,$N$79:$N$91)</f>
        <v>0</v>
      </c>
      <c r="R92" s="70">
        <f>SUM(R79:R91)</f>
        <v>0</v>
      </c>
      <c r="S92" s="9" t="s">
        <v>5</v>
      </c>
      <c r="T92" s="139">
        <f>SUMPRODUCT(T79:T91,$N$79:$N$91)</f>
        <v>0</v>
      </c>
      <c r="U92" s="70">
        <f>SUM(U79:U91)</f>
        <v>0</v>
      </c>
      <c r="V92" s="69" t="s">
        <v>5</v>
      </c>
      <c r="W92" s="139">
        <f>SUMPRODUCT(W79:W91,$N$79:$N$91)</f>
        <v>0</v>
      </c>
      <c r="X92" s="70">
        <f>SUM(X79:X91)</f>
        <v>0</v>
      </c>
      <c r="Y92" s="69" t="s">
        <v>5</v>
      </c>
      <c r="Z92" s="139">
        <f>SUMPRODUCT(Z79:Z91,$N$79:$N$91)</f>
        <v>0</v>
      </c>
      <c r="AA92" s="70">
        <f>SUM(AA79:AA91)</f>
        <v>0</v>
      </c>
      <c r="AB92" s="69" t="s">
        <v>5</v>
      </c>
      <c r="AC92" s="139">
        <f>SUMPRODUCT(AC79:AC91,$N$79:$N$91)</f>
        <v>0</v>
      </c>
      <c r="AD92" s="70">
        <f>SUM(AD79:AD91)</f>
        <v>0</v>
      </c>
      <c r="AE92" s="69" t="s">
        <v>5</v>
      </c>
      <c r="AF92" s="139">
        <f>SUMPRODUCT(AF79:AF91,$N$79:$N$91)</f>
        <v>0</v>
      </c>
      <c r="AG92" s="70">
        <f>SUM(AG79:AG91)</f>
        <v>0</v>
      </c>
      <c r="AH92" s="69" t="s">
        <v>5</v>
      </c>
      <c r="AI92" s="139">
        <f>SUMPRODUCT(AI79:AI91,$N$79:$N$91)</f>
        <v>0</v>
      </c>
      <c r="AJ92" s="70">
        <f>SUM(AJ79:AJ91)</f>
        <v>0</v>
      </c>
      <c r="AK92" s="69" t="s">
        <v>5</v>
      </c>
      <c r="AL92" s="139">
        <f>SUMPRODUCT(AL79:AL91,$N$79:$N$91)</f>
        <v>0</v>
      </c>
      <c r="AM92" s="70">
        <f>SUM(AM79:AM91)</f>
        <v>0</v>
      </c>
      <c r="AN92" s="69" t="s">
        <v>5</v>
      </c>
      <c r="AO92" s="139">
        <f>SUMPRODUCT(AO79:AO91,$N$79:$N$91)</f>
        <v>0</v>
      </c>
      <c r="AP92" s="70">
        <f>SUM(AP79:AP91)</f>
        <v>0</v>
      </c>
      <c r="AQ92" s="69" t="s">
        <v>5</v>
      </c>
      <c r="AR92" s="139">
        <f>SUMPRODUCT(AR79:AR91,$N$79:$N$91)</f>
        <v>0</v>
      </c>
      <c r="AS92" s="70">
        <f>SUM(AS79:AS91)</f>
        <v>0</v>
      </c>
      <c r="AT92" s="69" t="s">
        <v>5</v>
      </c>
      <c r="AU92" s="139">
        <f>SUMPRODUCT(AU79:AU91,$N$79:$N$91)</f>
        <v>0</v>
      </c>
      <c r="AV92" s="70">
        <f>SUM(AV79:AV91)</f>
        <v>0</v>
      </c>
      <c r="AW92" s="69" t="s">
        <v>5</v>
      </c>
      <c r="AX92" s="139">
        <f>SUMPRODUCT(AX79:AX91,$N$79:$N$91)</f>
        <v>0</v>
      </c>
      <c r="AY92" s="70">
        <f>SUM(AY79:AY91)</f>
        <v>0</v>
      </c>
      <c r="AZ92" s="69" t="s">
        <v>5</v>
      </c>
      <c r="BA92" s="139">
        <f>SUMPRODUCT(BA79:BA91,$N$79:$N$91)</f>
        <v>0</v>
      </c>
      <c r="BB92" s="70">
        <f>SUM(BB79:BB91)</f>
        <v>0</v>
      </c>
      <c r="BC92" s="69" t="s">
        <v>5</v>
      </c>
      <c r="BD92" s="139">
        <f>SUMPRODUCT(BD79:BD91,$N$79:$N$91)</f>
        <v>0</v>
      </c>
      <c r="BE92" s="70">
        <f>SUM(BE79:BE91)</f>
        <v>0</v>
      </c>
      <c r="BF92" s="69" t="s">
        <v>5</v>
      </c>
      <c r="BG92" s="139">
        <f>SUMPRODUCT(BG79:BG91,$N$79:$N$91)</f>
        <v>0</v>
      </c>
      <c r="BH92" s="70">
        <f>SUM(BH79:BH91)</f>
        <v>0</v>
      </c>
    </row>
    <row r="93" spans="2:60" ht="16.5" customHeight="1"/>
    <row r="94" spans="2:60" ht="16.5" customHeight="1"/>
    <row r="95" spans="2:60" ht="16.5" customHeight="1"/>
    <row r="96" spans="2:60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</sheetData>
  <mergeCells count="58">
    <mergeCell ref="AW4:AY4"/>
    <mergeCell ref="AZ4:BB4"/>
    <mergeCell ref="BC4:BE4"/>
    <mergeCell ref="BF4:BH4"/>
    <mergeCell ref="AE4:AG4"/>
    <mergeCell ref="AH4:AJ4"/>
    <mergeCell ref="AK4:AM4"/>
    <mergeCell ref="AN4:AP4"/>
    <mergeCell ref="AQ4:AS4"/>
    <mergeCell ref="AT4:AV4"/>
    <mergeCell ref="Y4:AA4"/>
    <mergeCell ref="AB4:AD4"/>
    <mergeCell ref="B4:H4"/>
    <mergeCell ref="J4:J5"/>
    <mergeCell ref="K4:K5"/>
    <mergeCell ref="L4:L5"/>
    <mergeCell ref="M4:M5"/>
    <mergeCell ref="N4:O4"/>
    <mergeCell ref="P4:R4"/>
    <mergeCell ref="S4:U4"/>
    <mergeCell ref="V4:X4"/>
    <mergeCell ref="E5:F5"/>
    <mergeCell ref="C5:D5"/>
    <mergeCell ref="J43:O43"/>
    <mergeCell ref="G5:H5"/>
    <mergeCell ref="K6:K27"/>
    <mergeCell ref="K28:K31"/>
    <mergeCell ref="K32:K42"/>
    <mergeCell ref="J6:J42"/>
    <mergeCell ref="G26:H26"/>
    <mergeCell ref="B25:H25"/>
    <mergeCell ref="C26:D26"/>
    <mergeCell ref="E26:F26"/>
    <mergeCell ref="K44:K50"/>
    <mergeCell ref="K51:K59"/>
    <mergeCell ref="J44:J62"/>
    <mergeCell ref="K60:K62"/>
    <mergeCell ref="J65:O65"/>
    <mergeCell ref="J63:O63"/>
    <mergeCell ref="G2:H2"/>
    <mergeCell ref="E2:F2"/>
    <mergeCell ref="C2:D2"/>
    <mergeCell ref="C45:D45"/>
    <mergeCell ref="B46:B50"/>
    <mergeCell ref="C46:D46"/>
    <mergeCell ref="C47:D47"/>
    <mergeCell ref="C48:D48"/>
    <mergeCell ref="C49:D49"/>
    <mergeCell ref="C50:D50"/>
    <mergeCell ref="B26:B27"/>
    <mergeCell ref="J92:O92"/>
    <mergeCell ref="J79:J91"/>
    <mergeCell ref="K79:K83"/>
    <mergeCell ref="K84:K91"/>
    <mergeCell ref="B51:E51"/>
    <mergeCell ref="J78:O78"/>
    <mergeCell ref="K66:K77"/>
    <mergeCell ref="J66:J77"/>
  </mergeCells>
  <phoneticPr fontId="2" type="noConversion"/>
  <conditionalFormatting sqref="G27:H27 F28:H42">
    <cfRule type="cellIs" dxfId="39" priority="42" operator="lessThan">
      <formula>0</formula>
    </cfRule>
  </conditionalFormatting>
  <conditionalFormatting sqref="M28:M31">
    <cfRule type="expression" dxfId="38" priority="74">
      <formula>M28=P28+S28+V28+Y28+AB28+AE28+AH28+AK28+AN28+AQ28+AT28+AW28+AZ28+BC28+BF28</formula>
    </cfRule>
    <cfRule type="expression" dxfId="37" priority="75">
      <formula>M28&lt;P28+S28+V28+Y28+AB28+AE28+AH28+AK28+AN28+AQ28+AT28+AW28+AZ28+BC28+BF28</formula>
    </cfRule>
  </conditionalFormatting>
  <conditionalFormatting sqref="M52:M60">
    <cfRule type="expression" dxfId="36" priority="37">
      <formula>M52=P52+S52+V52+Y52+AB52+AE52+AH52+AK52+AN52+AQ52+AT52+AW52+AZ52+BC52+BF52</formula>
    </cfRule>
    <cfRule type="expression" dxfId="35" priority="38">
      <formula>M52&lt;P52+S52+V52+Y52+AB52+AE52+AH52+AK52+AN52+AQ52+AT52+AW52+AZ52+BC52+BF52</formula>
    </cfRule>
  </conditionalFormatting>
  <conditionalFormatting sqref="M44">
    <cfRule type="expression" dxfId="34" priority="35">
      <formula>M44=P44+S44+V44+Y44+AB44+AE44+AH44+AK44+AN44+AQ44+AT44+AW44+AZ44+BC44+BF44</formula>
    </cfRule>
    <cfRule type="expression" dxfId="33" priority="36">
      <formula>M44&lt;P44+S44+V44+Y44+AB44+AE44+AH44+AK44+AN44+AQ44+AT44+AW44+AZ44+BC44+BF44</formula>
    </cfRule>
  </conditionalFormatting>
  <conditionalFormatting sqref="M46">
    <cfRule type="expression" dxfId="32" priority="33">
      <formula>M46=P46+S46+V46+Y46+AB46+AE46+AH46+AK46+AN46+AQ46+AT46+AW46+AZ46+BC46+BF46</formula>
    </cfRule>
    <cfRule type="expression" dxfId="31" priority="34">
      <formula>M46&lt;P46+S46+V46+Y46+AB46+AE46+AH46+AK46+AN46+AQ46+AT46+AW46+AZ46+BC46+BF46</formula>
    </cfRule>
  </conditionalFormatting>
  <conditionalFormatting sqref="M45">
    <cfRule type="expression" dxfId="30" priority="31">
      <formula>M45=P45+S45+V45+Y45+AB45+AE45+AH45+AK45+AN45+AQ45+AT45+AW45+AZ45+BC45+BF45</formula>
    </cfRule>
    <cfRule type="expression" dxfId="29" priority="32">
      <formula>M45&lt;P45+S45+V45+Y45+AB45+AE45+AH45+AK45+AN45+AQ45+AT45+AW45+AZ45+BC45+BF45</formula>
    </cfRule>
  </conditionalFormatting>
  <conditionalFormatting sqref="M47">
    <cfRule type="expression" dxfId="28" priority="29">
      <formula>M47=P47+S47+V47+Y47+AB47+AE47+AH47+AK47+AN47+AQ47+AT47+AW47+AZ47+BC47+BF47</formula>
    </cfRule>
    <cfRule type="expression" dxfId="27" priority="30">
      <formula>M47&lt;P47+S47+V47+Y47+AB47+AE47+AH47+AK47+AN47+AQ47+AT47+AW47+AZ47+BC47+BF47</formula>
    </cfRule>
  </conditionalFormatting>
  <conditionalFormatting sqref="M50">
    <cfRule type="expression" dxfId="26" priority="21">
      <formula>M50=P50+S50+V50+Y50+AB50+AE50+AH50+AK50+AN50+AQ50+AT50+AW50+AZ50+BC50+BF50</formula>
    </cfRule>
    <cfRule type="expression" dxfId="25" priority="22">
      <formula>M50&lt;P50+S50+V50+Y50+AB50+AE50+AH50+AK50+AN50+AQ50+AT50+AW50+AZ50+BC50+BF50</formula>
    </cfRule>
  </conditionalFormatting>
  <conditionalFormatting sqref="M48">
    <cfRule type="expression" dxfId="24" priority="25">
      <formula>M48=P48+S48+V48+Y48+AB48+AE48+AH48+AK48+AN48+AQ48+AT48+AW48+AZ48+BC48+BF48</formula>
    </cfRule>
    <cfRule type="expression" dxfId="23" priority="26">
      <formula>M48&lt;P48+S48+V48+Y48+AB48+AE48+AH48+AK48+AN48+AQ48+AT48+AW48+AZ48+BC48+BF48</formula>
    </cfRule>
  </conditionalFormatting>
  <conditionalFormatting sqref="M49">
    <cfRule type="expression" dxfId="22" priority="23">
      <formula>M49=P49+S49+V49+Y49+AB49+AE49+AH49+AK49+AN49+AQ49+AT49+AW49+AZ49+BC49+BF49</formula>
    </cfRule>
    <cfRule type="expression" dxfId="21" priority="24">
      <formula>M49&lt;P49+S49+V49+Y49+AB49+AE49+AH49+AK49+AN49+AQ49+AT49+AW49+AZ49+BC49+BF49</formula>
    </cfRule>
  </conditionalFormatting>
  <conditionalFormatting sqref="M51">
    <cfRule type="expression" dxfId="20" priority="19">
      <formula>M51=P51+S51+V51+Y51+AB51+AE51+AH51+AK51+AN51+AQ51+AT51+AW51+AZ51+BC51+BF51</formula>
    </cfRule>
    <cfRule type="expression" dxfId="19" priority="20">
      <formula>M51&lt;P51+S51+V51+Y51+AB51+AE51+AH51+AK51+AN51+AQ51+AT51+AW51+AZ51+BC51+BF51</formula>
    </cfRule>
  </conditionalFormatting>
  <conditionalFormatting sqref="M61">
    <cfRule type="expression" dxfId="18" priority="17">
      <formula>M61=P61+S61+V61+Y61+AB61+AE61+AH61+AK61+AN61+AQ61+AT61+AW61+AZ61+BC61+BF61</formula>
    </cfRule>
    <cfRule type="expression" dxfId="17" priority="18">
      <formula>M61&lt;P61+S61+V61+Y61+AB61+AE61+AH61+AK61+AN61+AQ61+AT61+AW61+AZ61+BC61+BF61</formula>
    </cfRule>
  </conditionalFormatting>
  <conditionalFormatting sqref="M62">
    <cfRule type="expression" dxfId="16" priority="15">
      <formula>M62=P62+S62+V62+Y62+AB62+AE62+AH62+AK62+AN62+AQ62+AT62+AW62+AZ62+BC62+BF62</formula>
    </cfRule>
    <cfRule type="expression" dxfId="15" priority="16">
      <formula>M62&lt;P62+S62+V62+Y62+AB62+AE62+AH62+AK62+AN62+AQ62+AT62+AW62+AZ62+BC62+BF62</formula>
    </cfRule>
  </conditionalFormatting>
  <conditionalFormatting sqref="M11">
    <cfRule type="expression" dxfId="14" priority="11">
      <formula>M11=P11+S11+V11+Y11+AB11+AE11+AH11+AK11+AN11+AQ11+AT11+AW11+AZ11+BC11+BF11</formula>
    </cfRule>
    <cfRule type="expression" dxfId="13" priority="12">
      <formula>M11&lt;P11+S11+V11+Y11+AB11+AE11+AH11+AK11+AN11+AQ11+AT11+AW11+AZ11+BC11+BF11</formula>
    </cfRule>
  </conditionalFormatting>
  <conditionalFormatting sqref="M12">
    <cfRule type="expression" dxfId="12" priority="9">
      <formula>M12=P12+S12+V12+Y12+AB12+AE12+AH12+AK12+AN12+AQ12+AT12+AW12+AZ12+BC12+BF12</formula>
    </cfRule>
    <cfRule type="expression" dxfId="11" priority="10">
      <formula>M12&lt;P12+S12+V12+Y12+AB12+AE12+AH12+AK12+AN12+AQ12+AT12+AW12+AZ12+BC12+BF12</formula>
    </cfRule>
  </conditionalFormatting>
  <conditionalFormatting sqref="M26">
    <cfRule type="expression" dxfId="10" priority="7">
      <formula>M26=P26+S26+V26+Y26+AB26+AE26+AH26+AK26+AN26+AQ26+AT26+AW26+AZ26+BC26+BF26</formula>
    </cfRule>
    <cfRule type="expression" dxfId="9" priority="8">
      <formula>M26&lt;P26+S26+V26+Y26+AB26+AE26+AH26+AK26+AN26+AQ26+AT26+AW26+AZ26+BC26+BF26</formula>
    </cfRule>
  </conditionalFormatting>
  <conditionalFormatting sqref="M27">
    <cfRule type="expression" dxfId="8" priority="5">
      <formula>M27=P27+S27+V27+Y27+AB27+AE27+AH27+AK27+AN27+AQ27+AT27+AW27+AZ27+BC27+BF27</formula>
    </cfRule>
    <cfRule type="expression" dxfId="7" priority="6">
      <formula>M27&lt;P27+S27+V27+Y27+AB27+AE27+AH27+AK27+AN27+AQ27+AT27+AW27+AZ27+BC27+BF27</formula>
    </cfRule>
  </conditionalFormatting>
  <conditionalFormatting sqref="M32:M42">
    <cfRule type="expression" dxfId="6" priority="3">
      <formula>M32=P32+S32+V32+Y32+AB32+AE32+AH32+AK32+AN32+AQ32+AT32+AW32+AZ32+BC32+BF32</formula>
    </cfRule>
    <cfRule type="expression" dxfId="5" priority="4">
      <formula>M32&lt;P32+S32+V32+Y32+AB32+AE32+AH32+AK32+AN32+AQ32+AT32+AW32+AZ32+BC32+BF32</formula>
    </cfRule>
  </conditionalFormatting>
  <conditionalFormatting sqref="M79:M91">
    <cfRule type="expression" dxfId="4" priority="1">
      <formula>M79=P79+S79+V79+Y79+AB79+AE79+AH79+AK79+AN79+AQ79+AT79+AW79+AZ79+BC79+BF79</formula>
    </cfRule>
    <cfRule type="expression" dxfId="3" priority="2">
      <formula>M79&lt;P79+S79+V79+Y79+AB79+AE79+AH79+AK79+AN79+AQ79+AT79+AW79+AZ79+BC79+BF79</formula>
    </cfRule>
  </conditionalFormatting>
  <hyperlinks>
    <hyperlink ref="B2" location="달력!A1" display="달력으로 이동" xr:uid="{3BB4CB9C-679C-4219-B505-51293E8D7413}"/>
    <hyperlink ref="G2:H2" location="NEO!B45" display="네오 크리스탈 샵" xr:uid="{32D9EB94-0E8F-4E9C-89FA-ADB51C7BE691}"/>
    <hyperlink ref="E2:F2" location="NEO!J79" display="네오 코어샵" xr:uid="{FDC25C97-5C40-456A-9D77-C76F44697D78}"/>
    <hyperlink ref="C2:D2" location="NEO!J66" display="네오 젬샵" xr:uid="{2D4E2A71-09E7-4F6C-AEB4-C2838260C3F8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DB404-1275-4397-B41E-771DBDFFFAD8}">
  <dimension ref="A2:CN48"/>
  <sheetViews>
    <sheetView zoomScale="85" zoomScaleNormal="85" workbookViewId="0">
      <pane xSplit="7" ySplit="5" topLeftCell="H6" activePane="bottomRight" state="frozen"/>
      <selection pane="topRight" activeCell="H1" sqref="H1"/>
      <selection pane="bottomLeft" activeCell="A5" sqref="A5"/>
      <selection pane="bottomRight" activeCell="H6" sqref="H6"/>
    </sheetView>
  </sheetViews>
  <sheetFormatPr defaultRowHeight="16.5"/>
  <cols>
    <col min="1" max="1" width="9" customWidth="1"/>
    <col min="2" max="2" width="14" bestFit="1" customWidth="1"/>
    <col min="3" max="3" width="13.25" customWidth="1"/>
    <col min="4" max="5" width="9.875" customWidth="1"/>
    <col min="6" max="7" width="9.875" style="47" customWidth="1"/>
    <col min="8" max="8" width="9.875" style="48" customWidth="1"/>
    <col min="9" max="77" width="9.875" customWidth="1"/>
    <col min="83" max="92" width="10.875" bestFit="1" customWidth="1"/>
  </cols>
  <sheetData>
    <row r="2" spans="1:92">
      <c r="B2" s="160" t="s">
        <v>182</v>
      </c>
      <c r="C2" s="160"/>
      <c r="D2" s="160" t="s">
        <v>189</v>
      </c>
      <c r="E2" s="160"/>
      <c r="F2" s="160"/>
      <c r="CB2" s="212"/>
      <c r="CC2" s="212"/>
      <c r="CD2" s="212"/>
      <c r="CE2" s="212"/>
      <c r="CF2" s="212"/>
      <c r="CG2" s="212"/>
      <c r="CH2" s="212"/>
      <c r="CI2" s="212"/>
      <c r="CJ2" s="212"/>
      <c r="CK2" s="212"/>
      <c r="CL2" s="212"/>
      <c r="CM2" s="212"/>
      <c r="CN2" s="212"/>
    </row>
    <row r="3" spans="1:92" ht="17.25" thickBot="1"/>
    <row r="4" spans="1:92">
      <c r="A4" s="57"/>
      <c r="B4" s="217" t="s">
        <v>49</v>
      </c>
      <c r="C4" s="218" t="s">
        <v>36</v>
      </c>
      <c r="D4" s="218" t="s">
        <v>6</v>
      </c>
      <c r="E4" s="218" t="s">
        <v>35</v>
      </c>
      <c r="F4" s="218" t="s">
        <v>34</v>
      </c>
      <c r="G4" s="232" t="s">
        <v>37</v>
      </c>
      <c r="H4" s="90" t="s">
        <v>21</v>
      </c>
      <c r="I4" s="90" t="s">
        <v>23</v>
      </c>
      <c r="J4" s="91" t="s">
        <v>25</v>
      </c>
      <c r="K4" s="92" t="s">
        <v>27</v>
      </c>
      <c r="L4" s="90" t="s">
        <v>31</v>
      </c>
      <c r="M4" s="90" t="s">
        <v>32</v>
      </c>
      <c r="N4" s="90" t="s">
        <v>33</v>
      </c>
      <c r="O4" s="90" t="s">
        <v>20</v>
      </c>
      <c r="P4" s="90" t="s">
        <v>22</v>
      </c>
      <c r="Q4" s="91" t="s">
        <v>24</v>
      </c>
      <c r="R4" s="92" t="s">
        <v>26</v>
      </c>
      <c r="S4" s="90" t="s">
        <v>28</v>
      </c>
      <c r="T4" s="90" t="s">
        <v>29</v>
      </c>
      <c r="U4" s="90" t="s">
        <v>30</v>
      </c>
      <c r="V4" s="90" t="s">
        <v>20</v>
      </c>
      <c r="W4" s="90" t="s">
        <v>22</v>
      </c>
      <c r="X4" s="91" t="s">
        <v>24</v>
      </c>
      <c r="Y4" s="92" t="s">
        <v>26</v>
      </c>
      <c r="Z4" s="90" t="s">
        <v>28</v>
      </c>
      <c r="AA4" s="90" t="s">
        <v>29</v>
      </c>
      <c r="AB4" s="90" t="s">
        <v>30</v>
      </c>
      <c r="AC4" s="90" t="s">
        <v>20</v>
      </c>
      <c r="AD4" s="90" t="s">
        <v>22</v>
      </c>
      <c r="AE4" s="91" t="s">
        <v>24</v>
      </c>
      <c r="AF4" s="92" t="s">
        <v>26</v>
      </c>
      <c r="AG4" s="90" t="s">
        <v>28</v>
      </c>
      <c r="AH4" s="90" t="s">
        <v>29</v>
      </c>
      <c r="AI4" s="90" t="s">
        <v>30</v>
      </c>
      <c r="AJ4" s="90" t="s">
        <v>20</v>
      </c>
      <c r="AK4" s="90" t="s">
        <v>22</v>
      </c>
      <c r="AL4" s="91" t="s">
        <v>24</v>
      </c>
      <c r="AM4" s="92" t="s">
        <v>26</v>
      </c>
      <c r="AN4" s="90" t="s">
        <v>28</v>
      </c>
      <c r="AO4" s="90" t="s">
        <v>29</v>
      </c>
      <c r="AP4" s="90" t="s">
        <v>30</v>
      </c>
      <c r="AQ4" s="90" t="s">
        <v>20</v>
      </c>
      <c r="AR4" s="90" t="s">
        <v>22</v>
      </c>
      <c r="AS4" s="91" t="s">
        <v>24</v>
      </c>
      <c r="AT4" s="92" t="s">
        <v>26</v>
      </c>
      <c r="AU4" s="90" t="s">
        <v>28</v>
      </c>
      <c r="AV4" s="90" t="s">
        <v>29</v>
      </c>
      <c r="AW4" s="90" t="s">
        <v>30</v>
      </c>
      <c r="AX4" s="90" t="s">
        <v>20</v>
      </c>
      <c r="AY4" s="90" t="s">
        <v>22</v>
      </c>
      <c r="AZ4" s="91" t="s">
        <v>24</v>
      </c>
      <c r="BA4" s="92" t="s">
        <v>26</v>
      </c>
      <c r="BB4" s="90" t="s">
        <v>28</v>
      </c>
      <c r="BC4" s="90" t="s">
        <v>29</v>
      </c>
      <c r="BD4" s="90" t="s">
        <v>30</v>
      </c>
      <c r="BE4" s="90" t="s">
        <v>20</v>
      </c>
      <c r="BF4" s="90" t="s">
        <v>22</v>
      </c>
      <c r="BG4" s="91" t="s">
        <v>24</v>
      </c>
      <c r="BH4" s="92" t="s">
        <v>26</v>
      </c>
      <c r="BI4" s="90" t="s">
        <v>28</v>
      </c>
      <c r="BJ4" s="90" t="s">
        <v>29</v>
      </c>
      <c r="BK4" s="90" t="s">
        <v>30</v>
      </c>
      <c r="BL4" s="90" t="s">
        <v>20</v>
      </c>
      <c r="BM4" s="90" t="s">
        <v>22</v>
      </c>
      <c r="BN4" s="91" t="s">
        <v>24</v>
      </c>
      <c r="BO4" s="92" t="s">
        <v>26</v>
      </c>
      <c r="BP4" s="90" t="s">
        <v>28</v>
      </c>
      <c r="BQ4" s="90" t="s">
        <v>29</v>
      </c>
      <c r="BR4" s="90" t="s">
        <v>30</v>
      </c>
      <c r="BS4" s="90" t="s">
        <v>20</v>
      </c>
      <c r="BT4" s="90" t="s">
        <v>22</v>
      </c>
      <c r="BU4" s="91" t="s">
        <v>24</v>
      </c>
      <c r="BV4" s="92" t="s">
        <v>26</v>
      </c>
      <c r="BW4" s="90" t="s">
        <v>28</v>
      </c>
      <c r="BX4" s="90" t="s">
        <v>29</v>
      </c>
      <c r="BY4" s="93" t="s">
        <v>30</v>
      </c>
      <c r="BZ4" s="49"/>
      <c r="CA4" s="47"/>
      <c r="CB4" s="217" t="s">
        <v>166</v>
      </c>
      <c r="CC4" s="218"/>
      <c r="CD4" s="218" t="s">
        <v>165</v>
      </c>
      <c r="CE4" s="90" t="s">
        <v>121</v>
      </c>
      <c r="CF4" s="90" t="s">
        <v>122</v>
      </c>
      <c r="CG4" s="90" t="s">
        <v>123</v>
      </c>
      <c r="CH4" s="90" t="s">
        <v>124</v>
      </c>
      <c r="CI4" s="90" t="s">
        <v>125</v>
      </c>
      <c r="CJ4" s="90" t="s">
        <v>126</v>
      </c>
      <c r="CK4" s="90" t="s">
        <v>127</v>
      </c>
      <c r="CL4" s="90" t="s">
        <v>128</v>
      </c>
      <c r="CM4" s="90" t="s">
        <v>129</v>
      </c>
      <c r="CN4" s="93" t="s">
        <v>130</v>
      </c>
    </row>
    <row r="5" spans="1:92">
      <c r="A5" s="57"/>
      <c r="B5" s="224"/>
      <c r="C5" s="225"/>
      <c r="D5" s="225"/>
      <c r="E5" s="225"/>
      <c r="F5" s="225"/>
      <c r="G5" s="233"/>
      <c r="H5" s="51">
        <v>44182</v>
      </c>
      <c r="I5" s="51">
        <v>44183</v>
      </c>
      <c r="J5" s="51">
        <v>44184</v>
      </c>
      <c r="K5" s="51">
        <v>44185</v>
      </c>
      <c r="L5" s="51">
        <v>44186</v>
      </c>
      <c r="M5" s="51">
        <v>44187</v>
      </c>
      <c r="N5" s="51">
        <v>44188</v>
      </c>
      <c r="O5" s="51">
        <v>44189</v>
      </c>
      <c r="P5" s="51">
        <v>44190</v>
      </c>
      <c r="Q5" s="51">
        <v>44191</v>
      </c>
      <c r="R5" s="51">
        <v>44192</v>
      </c>
      <c r="S5" s="51">
        <v>44193</v>
      </c>
      <c r="T5" s="51">
        <v>44194</v>
      </c>
      <c r="U5" s="51">
        <v>44195</v>
      </c>
      <c r="V5" s="51">
        <v>44196</v>
      </c>
      <c r="W5" s="51">
        <v>44197</v>
      </c>
      <c r="X5" s="51">
        <v>44198</v>
      </c>
      <c r="Y5" s="51">
        <v>44199</v>
      </c>
      <c r="Z5" s="51">
        <v>44200</v>
      </c>
      <c r="AA5" s="51">
        <v>44201</v>
      </c>
      <c r="AB5" s="51">
        <v>44202</v>
      </c>
      <c r="AC5" s="51">
        <v>44203</v>
      </c>
      <c r="AD5" s="51">
        <v>44204</v>
      </c>
      <c r="AE5" s="51">
        <v>44205</v>
      </c>
      <c r="AF5" s="51">
        <v>44206</v>
      </c>
      <c r="AG5" s="51">
        <v>44207</v>
      </c>
      <c r="AH5" s="51">
        <v>44208</v>
      </c>
      <c r="AI5" s="51">
        <v>44209</v>
      </c>
      <c r="AJ5" s="51">
        <v>44210</v>
      </c>
      <c r="AK5" s="51">
        <v>44211</v>
      </c>
      <c r="AL5" s="51">
        <v>44212</v>
      </c>
      <c r="AM5" s="51">
        <v>44213</v>
      </c>
      <c r="AN5" s="51">
        <v>44214</v>
      </c>
      <c r="AO5" s="51">
        <v>44215</v>
      </c>
      <c r="AP5" s="51">
        <v>44216</v>
      </c>
      <c r="AQ5" s="51">
        <v>44217</v>
      </c>
      <c r="AR5" s="51">
        <v>44218</v>
      </c>
      <c r="AS5" s="51">
        <v>44219</v>
      </c>
      <c r="AT5" s="51">
        <v>44220</v>
      </c>
      <c r="AU5" s="51">
        <v>44221</v>
      </c>
      <c r="AV5" s="51">
        <v>44222</v>
      </c>
      <c r="AW5" s="51">
        <v>44223</v>
      </c>
      <c r="AX5" s="51">
        <v>44224</v>
      </c>
      <c r="AY5" s="51">
        <v>44225</v>
      </c>
      <c r="AZ5" s="51">
        <v>44226</v>
      </c>
      <c r="BA5" s="51">
        <v>44227</v>
      </c>
      <c r="BB5" s="51">
        <v>44228</v>
      </c>
      <c r="BC5" s="51">
        <v>44229</v>
      </c>
      <c r="BD5" s="51">
        <v>44230</v>
      </c>
      <c r="BE5" s="51">
        <v>44231</v>
      </c>
      <c r="BF5" s="51">
        <v>44232</v>
      </c>
      <c r="BG5" s="51">
        <v>44233</v>
      </c>
      <c r="BH5" s="51">
        <v>44234</v>
      </c>
      <c r="BI5" s="51">
        <v>44235</v>
      </c>
      <c r="BJ5" s="51">
        <v>44236</v>
      </c>
      <c r="BK5" s="51">
        <v>44237</v>
      </c>
      <c r="BL5" s="51">
        <v>44238</v>
      </c>
      <c r="BM5" s="51">
        <v>44239</v>
      </c>
      <c r="BN5" s="51">
        <v>44240</v>
      </c>
      <c r="BO5" s="51">
        <v>44241</v>
      </c>
      <c r="BP5" s="51">
        <v>44242</v>
      </c>
      <c r="BQ5" s="51">
        <v>44243</v>
      </c>
      <c r="BR5" s="51">
        <v>44244</v>
      </c>
      <c r="BS5" s="51">
        <v>44245</v>
      </c>
      <c r="BT5" s="51">
        <v>44246</v>
      </c>
      <c r="BU5" s="51">
        <v>44247</v>
      </c>
      <c r="BV5" s="51">
        <v>44248</v>
      </c>
      <c r="BW5" s="51">
        <v>44249</v>
      </c>
      <c r="BX5" s="51">
        <v>44250</v>
      </c>
      <c r="BY5" s="78">
        <v>44251</v>
      </c>
      <c r="BZ5" s="50"/>
      <c r="CA5" s="46"/>
      <c r="CB5" s="224"/>
      <c r="CC5" s="225"/>
      <c r="CD5" s="225"/>
      <c r="CE5" s="100" t="s">
        <v>131</v>
      </c>
      <c r="CF5" s="100" t="s">
        <v>132</v>
      </c>
      <c r="CG5" s="100" t="s">
        <v>133</v>
      </c>
      <c r="CH5" s="100" t="s">
        <v>134</v>
      </c>
      <c r="CI5" s="100" t="s">
        <v>135</v>
      </c>
      <c r="CJ5" s="100" t="s">
        <v>136</v>
      </c>
      <c r="CK5" s="100" t="s">
        <v>137</v>
      </c>
      <c r="CL5" s="100" t="s">
        <v>138</v>
      </c>
      <c r="CM5" s="100" t="s">
        <v>139</v>
      </c>
      <c r="CN5" s="101" t="s">
        <v>140</v>
      </c>
    </row>
    <row r="6" spans="1:92" s="47" customFormat="1">
      <c r="A6" s="58"/>
      <c r="B6" s="234" t="s">
        <v>51</v>
      </c>
      <c r="C6" s="54" t="str">
        <f>NEO!B7</f>
        <v>윈브</v>
      </c>
      <c r="D6" s="56">
        <f t="shared" ref="D6:D36" si="0">COUNTA(H6:BY6)</f>
        <v>0</v>
      </c>
      <c r="E6" s="56">
        <f t="shared" ref="E6:E35" si="1">COUNTIFS($H$4:$BY$4,"일",H6:BY6,"&gt;=0")</f>
        <v>0</v>
      </c>
      <c r="F6" s="56">
        <f>SUM(H6:BY6)+COUNTIF($CE$35:$CN$36,C6)*$CD$35+COUNTIF($CE$37:$CN$37,C6)*$CD$37+COUNTIF($CE$38:$CN$38,C6)*400</f>
        <v>0</v>
      </c>
      <c r="G6" s="56">
        <f>F6-'코인 사용 내역'!D4</f>
        <v>0</v>
      </c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79"/>
      <c r="CB6" s="226" t="s">
        <v>142</v>
      </c>
      <c r="CC6" s="227"/>
      <c r="CD6" s="120">
        <v>5</v>
      </c>
      <c r="CE6" s="102"/>
      <c r="CF6" s="102"/>
      <c r="CG6" s="102"/>
      <c r="CH6" s="102"/>
      <c r="CI6" s="102"/>
      <c r="CJ6" s="102"/>
      <c r="CK6" s="102"/>
      <c r="CL6" s="102"/>
      <c r="CM6" s="102"/>
      <c r="CN6" s="103"/>
    </row>
    <row r="7" spans="1:92" s="47" customFormat="1">
      <c r="A7" s="58"/>
      <c r="B7" s="235"/>
      <c r="C7" s="54" t="str">
        <f>NEO!B8</f>
        <v>비숍</v>
      </c>
      <c r="D7" s="56">
        <f t="shared" si="0"/>
        <v>0</v>
      </c>
      <c r="E7" s="56">
        <f t="shared" si="1"/>
        <v>0</v>
      </c>
      <c r="F7" s="56">
        <f t="shared" ref="F7:F20" si="2">SUM(H7:BY7)+COUNTIF($CE$35:$CN$36,C7)*$CD$35+COUNTIF($CE$37:$CN$37,C7)*$CD$37+COUNTIF($CE$38:$CN$38,C7)*400</f>
        <v>0</v>
      </c>
      <c r="G7" s="56">
        <f>F7-'코인 사용 내역'!D5</f>
        <v>0</v>
      </c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79"/>
      <c r="CB7" s="226" t="s">
        <v>141</v>
      </c>
      <c r="CC7" s="227"/>
      <c r="CD7" s="121">
        <v>5</v>
      </c>
      <c r="CE7" s="104"/>
      <c r="CF7" s="104"/>
      <c r="CG7" s="104"/>
      <c r="CH7" s="104"/>
      <c r="CI7" s="104"/>
      <c r="CJ7" s="104"/>
      <c r="CK7" s="104"/>
      <c r="CL7" s="104"/>
      <c r="CM7" s="104"/>
      <c r="CN7" s="105"/>
    </row>
    <row r="8" spans="1:92" s="47" customFormat="1">
      <c r="A8" s="58"/>
      <c r="B8" s="235"/>
      <c r="C8" s="54" t="str">
        <f>NEO!B9</f>
        <v>아델</v>
      </c>
      <c r="D8" s="56">
        <f t="shared" si="0"/>
        <v>0</v>
      </c>
      <c r="E8" s="56">
        <f t="shared" si="1"/>
        <v>0</v>
      </c>
      <c r="F8" s="56">
        <f t="shared" si="2"/>
        <v>0</v>
      </c>
      <c r="G8" s="56">
        <f>F8-'코인 사용 내역'!D6</f>
        <v>0</v>
      </c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79"/>
      <c r="CB8" s="226" t="s">
        <v>143</v>
      </c>
      <c r="CC8" s="227"/>
      <c r="CD8" s="121">
        <v>5</v>
      </c>
      <c r="CE8" s="104"/>
      <c r="CF8" s="104"/>
      <c r="CG8" s="104"/>
      <c r="CH8" s="104"/>
      <c r="CI8" s="104"/>
      <c r="CJ8" s="104"/>
      <c r="CK8" s="104"/>
      <c r="CL8" s="104"/>
      <c r="CM8" s="104"/>
      <c r="CN8" s="105"/>
    </row>
    <row r="9" spans="1:92" s="47" customFormat="1">
      <c r="A9" s="58"/>
      <c r="B9" s="235"/>
      <c r="C9" s="54" t="str">
        <f>NEO!B10</f>
        <v>제로</v>
      </c>
      <c r="D9" s="56">
        <f t="shared" si="0"/>
        <v>0</v>
      </c>
      <c r="E9" s="56">
        <f t="shared" si="1"/>
        <v>0</v>
      </c>
      <c r="F9" s="56">
        <f t="shared" si="2"/>
        <v>0</v>
      </c>
      <c r="G9" s="56">
        <f>F9-'코인 사용 내역'!D7</f>
        <v>0</v>
      </c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79"/>
      <c r="CB9" s="226" t="s">
        <v>144</v>
      </c>
      <c r="CC9" s="227"/>
      <c r="CD9" s="121">
        <v>5</v>
      </c>
      <c r="CE9" s="104"/>
      <c r="CF9" s="104"/>
      <c r="CG9" s="104"/>
      <c r="CH9" s="104"/>
      <c r="CI9" s="104"/>
      <c r="CJ9" s="104"/>
      <c r="CK9" s="104"/>
      <c r="CL9" s="104"/>
      <c r="CM9" s="104"/>
      <c r="CN9" s="105"/>
    </row>
    <row r="10" spans="1:92" s="47" customFormat="1">
      <c r="A10" s="58"/>
      <c r="B10" s="235"/>
      <c r="C10" s="54" t="str">
        <f>NEO!B11</f>
        <v>패파</v>
      </c>
      <c r="D10" s="56">
        <f t="shared" si="0"/>
        <v>0</v>
      </c>
      <c r="E10" s="56">
        <f t="shared" si="1"/>
        <v>0</v>
      </c>
      <c r="F10" s="56">
        <f t="shared" si="2"/>
        <v>0</v>
      </c>
      <c r="G10" s="56">
        <f>F10-'코인 사용 내역'!D8</f>
        <v>0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79"/>
      <c r="CB10" s="226" t="s">
        <v>145</v>
      </c>
      <c r="CC10" s="227"/>
      <c r="CD10" s="121">
        <v>10</v>
      </c>
      <c r="CE10" s="104"/>
      <c r="CF10" s="104"/>
      <c r="CG10" s="104"/>
      <c r="CH10" s="104"/>
      <c r="CI10" s="104"/>
      <c r="CJ10" s="104"/>
      <c r="CK10" s="104"/>
      <c r="CL10" s="104"/>
      <c r="CM10" s="104"/>
      <c r="CN10" s="105"/>
    </row>
    <row r="11" spans="1:92" s="47" customFormat="1">
      <c r="A11" s="58"/>
      <c r="B11" s="235"/>
      <c r="C11" s="54" t="str">
        <f>NEO!B12</f>
        <v>카인</v>
      </c>
      <c r="D11" s="56">
        <f t="shared" si="0"/>
        <v>0</v>
      </c>
      <c r="E11" s="56">
        <f t="shared" si="1"/>
        <v>0</v>
      </c>
      <c r="F11" s="56">
        <f t="shared" si="2"/>
        <v>0</v>
      </c>
      <c r="G11" s="56">
        <f>F11-'코인 사용 내역'!D9</f>
        <v>0</v>
      </c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79"/>
      <c r="CB11" s="226" t="s">
        <v>146</v>
      </c>
      <c r="CC11" s="227"/>
      <c r="CD11" s="121">
        <v>10</v>
      </c>
      <c r="CE11" s="104"/>
      <c r="CF11" s="104"/>
      <c r="CG11" s="104"/>
      <c r="CH11" s="104"/>
      <c r="CI11" s="104"/>
      <c r="CJ11" s="104"/>
      <c r="CK11" s="104"/>
      <c r="CL11" s="104"/>
      <c r="CM11" s="104"/>
      <c r="CN11" s="105"/>
    </row>
    <row r="12" spans="1:92" s="47" customFormat="1">
      <c r="A12" s="58"/>
      <c r="B12" s="235"/>
      <c r="C12" s="54">
        <f>NEO!B13</f>
        <v>0</v>
      </c>
      <c r="D12" s="56">
        <f t="shared" si="0"/>
        <v>0</v>
      </c>
      <c r="E12" s="56">
        <f t="shared" si="1"/>
        <v>0</v>
      </c>
      <c r="F12" s="56">
        <f t="shared" si="2"/>
        <v>0</v>
      </c>
      <c r="G12" s="56">
        <f>F12-'코인 사용 내역'!D10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79"/>
      <c r="CB12" s="226" t="s">
        <v>147</v>
      </c>
      <c r="CC12" s="227"/>
      <c r="CD12" s="121">
        <v>10</v>
      </c>
      <c r="CE12" s="104"/>
      <c r="CF12" s="104"/>
      <c r="CG12" s="104"/>
      <c r="CH12" s="104"/>
      <c r="CI12" s="104"/>
      <c r="CJ12" s="104"/>
      <c r="CK12" s="104"/>
      <c r="CL12" s="104"/>
      <c r="CM12" s="104"/>
      <c r="CN12" s="105"/>
    </row>
    <row r="13" spans="1:92" s="47" customFormat="1">
      <c r="A13" s="58"/>
      <c r="B13" s="235"/>
      <c r="C13" s="54">
        <f>NEO!B14</f>
        <v>0</v>
      </c>
      <c r="D13" s="56">
        <f t="shared" si="0"/>
        <v>0</v>
      </c>
      <c r="E13" s="56">
        <f t="shared" si="1"/>
        <v>0</v>
      </c>
      <c r="F13" s="56">
        <f t="shared" si="2"/>
        <v>0</v>
      </c>
      <c r="G13" s="56">
        <f>F13-'코인 사용 내역'!D11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79"/>
      <c r="CB13" s="226" t="s">
        <v>148</v>
      </c>
      <c r="CC13" s="227"/>
      <c r="CD13" s="121">
        <v>10</v>
      </c>
      <c r="CE13" s="104"/>
      <c r="CF13" s="104"/>
      <c r="CG13" s="104"/>
      <c r="CH13" s="104"/>
      <c r="CI13" s="104"/>
      <c r="CJ13" s="104"/>
      <c r="CK13" s="104"/>
      <c r="CL13" s="104"/>
      <c r="CM13" s="104"/>
      <c r="CN13" s="105"/>
    </row>
    <row r="14" spans="1:92" s="47" customFormat="1">
      <c r="A14" s="58"/>
      <c r="B14" s="235"/>
      <c r="C14" s="54">
        <f>NEO!B15</f>
        <v>0</v>
      </c>
      <c r="D14" s="56">
        <f t="shared" si="0"/>
        <v>0</v>
      </c>
      <c r="E14" s="56">
        <f t="shared" si="1"/>
        <v>0</v>
      </c>
      <c r="F14" s="56">
        <f t="shared" si="2"/>
        <v>0</v>
      </c>
      <c r="G14" s="56">
        <f>F14-'코인 사용 내역'!D12</f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79"/>
      <c r="CB14" s="226" t="s">
        <v>150</v>
      </c>
      <c r="CC14" s="227"/>
      <c r="CD14" s="121">
        <v>20</v>
      </c>
      <c r="CE14" s="104"/>
      <c r="CF14" s="104"/>
      <c r="CG14" s="104"/>
      <c r="CH14" s="104"/>
      <c r="CI14" s="104"/>
      <c r="CJ14" s="104"/>
      <c r="CK14" s="104"/>
      <c r="CL14" s="104"/>
      <c r="CM14" s="104"/>
      <c r="CN14" s="105"/>
    </row>
    <row r="15" spans="1:92" s="47" customFormat="1">
      <c r="A15" s="58"/>
      <c r="B15" s="235"/>
      <c r="C15" s="54">
        <f>NEO!B16</f>
        <v>0</v>
      </c>
      <c r="D15" s="56">
        <f t="shared" si="0"/>
        <v>0</v>
      </c>
      <c r="E15" s="56">
        <f t="shared" si="1"/>
        <v>0</v>
      </c>
      <c r="F15" s="56">
        <f t="shared" si="2"/>
        <v>0</v>
      </c>
      <c r="G15" s="56">
        <f>F15-'코인 사용 내역'!D13</f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79"/>
      <c r="CB15" s="226" t="s">
        <v>149</v>
      </c>
      <c r="CC15" s="227"/>
      <c r="CD15" s="121">
        <v>20</v>
      </c>
      <c r="CE15" s="104"/>
      <c r="CF15" s="104"/>
      <c r="CG15" s="104"/>
      <c r="CH15" s="104"/>
      <c r="CI15" s="104"/>
      <c r="CJ15" s="104"/>
      <c r="CK15" s="104"/>
      <c r="CL15" s="104"/>
      <c r="CM15" s="104"/>
      <c r="CN15" s="105"/>
    </row>
    <row r="16" spans="1:92" s="47" customFormat="1">
      <c r="A16" s="58"/>
      <c r="B16" s="235"/>
      <c r="C16" s="54">
        <f>NEO!B17</f>
        <v>0</v>
      </c>
      <c r="D16" s="56">
        <f t="shared" si="0"/>
        <v>0</v>
      </c>
      <c r="E16" s="56">
        <f t="shared" si="1"/>
        <v>0</v>
      </c>
      <c r="F16" s="56">
        <f t="shared" si="2"/>
        <v>0</v>
      </c>
      <c r="G16" s="56">
        <f>F16-'코인 사용 내역'!D14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79"/>
      <c r="CB16" s="226" t="s">
        <v>151</v>
      </c>
      <c r="CC16" s="227"/>
      <c r="CD16" s="121">
        <v>30</v>
      </c>
      <c r="CE16" s="104"/>
      <c r="CF16" s="104"/>
      <c r="CG16" s="104"/>
      <c r="CH16" s="104"/>
      <c r="CI16" s="104"/>
      <c r="CJ16" s="104"/>
      <c r="CK16" s="104"/>
      <c r="CL16" s="104"/>
      <c r="CM16" s="104"/>
      <c r="CN16" s="105"/>
    </row>
    <row r="17" spans="1:92" s="47" customFormat="1">
      <c r="A17" s="58"/>
      <c r="B17" s="235"/>
      <c r="C17" s="54">
        <f>NEO!B18</f>
        <v>0</v>
      </c>
      <c r="D17" s="56">
        <f t="shared" si="0"/>
        <v>0</v>
      </c>
      <c r="E17" s="56">
        <f t="shared" si="1"/>
        <v>0</v>
      </c>
      <c r="F17" s="56">
        <f t="shared" si="2"/>
        <v>0</v>
      </c>
      <c r="G17" s="56">
        <f>F17-'코인 사용 내역'!D15</f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80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79"/>
      <c r="CB17" s="226" t="s">
        <v>152</v>
      </c>
      <c r="CC17" s="227"/>
      <c r="CD17" s="121">
        <v>30</v>
      </c>
      <c r="CE17" s="104"/>
      <c r="CF17" s="104"/>
      <c r="CG17" s="104"/>
      <c r="CH17" s="104"/>
      <c r="CI17" s="104"/>
      <c r="CJ17" s="104"/>
      <c r="CK17" s="104"/>
      <c r="CL17" s="104"/>
      <c r="CM17" s="104"/>
      <c r="CN17" s="105"/>
    </row>
    <row r="18" spans="1:92" s="47" customFormat="1">
      <c r="A18" s="58"/>
      <c r="B18" s="235"/>
      <c r="C18" s="54">
        <f>NEO!B19</f>
        <v>0</v>
      </c>
      <c r="D18" s="56">
        <f t="shared" si="0"/>
        <v>0</v>
      </c>
      <c r="E18" s="56">
        <f t="shared" si="1"/>
        <v>0</v>
      </c>
      <c r="F18" s="56">
        <f t="shared" si="2"/>
        <v>0</v>
      </c>
      <c r="G18" s="56">
        <f>F18-'코인 사용 내역'!D16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79"/>
      <c r="CB18" s="226" t="s">
        <v>153</v>
      </c>
      <c r="CC18" s="227"/>
      <c r="CD18" s="121">
        <v>30</v>
      </c>
      <c r="CE18" s="104"/>
      <c r="CF18" s="104"/>
      <c r="CG18" s="104"/>
      <c r="CH18" s="104"/>
      <c r="CI18" s="104"/>
      <c r="CJ18" s="104"/>
      <c r="CK18" s="104"/>
      <c r="CL18" s="104"/>
      <c r="CM18" s="104"/>
      <c r="CN18" s="105"/>
    </row>
    <row r="19" spans="1:92" s="47" customFormat="1">
      <c r="A19" s="58"/>
      <c r="B19" s="235"/>
      <c r="C19" s="54">
        <f>NEO!B20</f>
        <v>0</v>
      </c>
      <c r="D19" s="56">
        <f t="shared" si="0"/>
        <v>0</v>
      </c>
      <c r="E19" s="56">
        <f t="shared" si="1"/>
        <v>0</v>
      </c>
      <c r="F19" s="56">
        <f t="shared" si="2"/>
        <v>0</v>
      </c>
      <c r="G19" s="56">
        <f>F19-'코인 사용 내역'!D17</f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79"/>
      <c r="CB19" s="226" t="s">
        <v>154</v>
      </c>
      <c r="CC19" s="227"/>
      <c r="CD19" s="121">
        <v>30</v>
      </c>
      <c r="CE19" s="104"/>
      <c r="CF19" s="104"/>
      <c r="CG19" s="104"/>
      <c r="CH19" s="104"/>
      <c r="CI19" s="104"/>
      <c r="CJ19" s="104"/>
      <c r="CK19" s="104"/>
      <c r="CL19" s="104"/>
      <c r="CM19" s="104"/>
      <c r="CN19" s="105"/>
    </row>
    <row r="20" spans="1:92" s="47" customFormat="1" ht="17.25" thickBot="1">
      <c r="A20" s="58"/>
      <c r="B20" s="236"/>
      <c r="C20" s="81">
        <f>NEO!B22</f>
        <v>0</v>
      </c>
      <c r="D20" s="82">
        <f t="shared" si="0"/>
        <v>0</v>
      </c>
      <c r="E20" s="82">
        <f t="shared" si="1"/>
        <v>0</v>
      </c>
      <c r="F20" s="82">
        <f t="shared" si="2"/>
        <v>0</v>
      </c>
      <c r="G20" s="82">
        <f>F20-'코인 사용 내역'!D18</f>
        <v>0</v>
      </c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3"/>
      <c r="CB20" s="226" t="s">
        <v>155</v>
      </c>
      <c r="CC20" s="227"/>
      <c r="CD20" s="121">
        <v>40</v>
      </c>
      <c r="CE20" s="104"/>
      <c r="CF20" s="104"/>
      <c r="CG20" s="104"/>
      <c r="CH20" s="104"/>
      <c r="CI20" s="104"/>
      <c r="CJ20" s="104"/>
      <c r="CK20" s="104"/>
      <c r="CL20" s="104"/>
      <c r="CM20" s="104"/>
      <c r="CN20" s="105"/>
    </row>
    <row r="21" spans="1:92" s="47" customFormat="1">
      <c r="A21" s="58"/>
      <c r="B21" s="237" t="s">
        <v>52</v>
      </c>
      <c r="C21" s="84" t="str">
        <f t="shared" ref="C21:C35" si="3">C6</f>
        <v>윈브</v>
      </c>
      <c r="D21" s="85">
        <f t="shared" si="0"/>
        <v>0</v>
      </c>
      <c r="E21" s="85">
        <f t="shared" si="1"/>
        <v>0</v>
      </c>
      <c r="F21" s="85">
        <f t="shared" ref="F21:F35" si="4">SUM(H21:BY21)</f>
        <v>0</v>
      </c>
      <c r="G21" s="85">
        <f>F21-'코인 사용 내역'!D19</f>
        <v>0</v>
      </c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6"/>
      <c r="CB21" s="226" t="s">
        <v>156</v>
      </c>
      <c r="CC21" s="227"/>
      <c r="CD21" s="121">
        <v>40</v>
      </c>
      <c r="CE21" s="104"/>
      <c r="CF21" s="104"/>
      <c r="CG21" s="104"/>
      <c r="CH21" s="104"/>
      <c r="CI21" s="104"/>
      <c r="CJ21" s="104"/>
      <c r="CK21" s="104"/>
      <c r="CL21" s="104"/>
      <c r="CM21" s="104"/>
      <c r="CN21" s="105"/>
    </row>
    <row r="22" spans="1:92" s="47" customFormat="1">
      <c r="A22" s="58"/>
      <c r="B22" s="235"/>
      <c r="C22" s="54" t="str">
        <f t="shared" si="3"/>
        <v>비숍</v>
      </c>
      <c r="D22" s="56">
        <f t="shared" si="0"/>
        <v>0</v>
      </c>
      <c r="E22" s="56">
        <f t="shared" si="1"/>
        <v>0</v>
      </c>
      <c r="F22" s="56">
        <f t="shared" si="4"/>
        <v>0</v>
      </c>
      <c r="G22" s="56">
        <f>F22-'코인 사용 내역'!D20</f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79"/>
      <c r="CB22" s="226" t="s">
        <v>168</v>
      </c>
      <c r="CC22" s="227"/>
      <c r="CD22" s="121">
        <v>40</v>
      </c>
      <c r="CE22" s="104"/>
      <c r="CF22" s="104"/>
      <c r="CG22" s="104"/>
      <c r="CH22" s="104"/>
      <c r="CI22" s="104"/>
      <c r="CJ22" s="104"/>
      <c r="CK22" s="104"/>
      <c r="CL22" s="104"/>
      <c r="CM22" s="104"/>
      <c r="CN22" s="105"/>
    </row>
    <row r="23" spans="1:92" s="47" customFormat="1">
      <c r="A23" s="58"/>
      <c r="B23" s="235"/>
      <c r="C23" s="54" t="str">
        <f t="shared" si="3"/>
        <v>아델</v>
      </c>
      <c r="D23" s="56">
        <f t="shared" si="0"/>
        <v>0</v>
      </c>
      <c r="E23" s="56">
        <f t="shared" si="1"/>
        <v>0</v>
      </c>
      <c r="F23" s="56">
        <f t="shared" si="4"/>
        <v>0</v>
      </c>
      <c r="G23" s="56">
        <f>F23-'코인 사용 내역'!D21</f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79"/>
      <c r="CB23" s="226" t="s">
        <v>157</v>
      </c>
      <c r="CC23" s="227"/>
      <c r="CD23" s="121">
        <v>40</v>
      </c>
      <c r="CE23" s="104"/>
      <c r="CF23" s="104"/>
      <c r="CG23" s="104"/>
      <c r="CH23" s="104"/>
      <c r="CI23" s="104"/>
      <c r="CJ23" s="104"/>
      <c r="CK23" s="104"/>
      <c r="CL23" s="104"/>
      <c r="CM23" s="104"/>
      <c r="CN23" s="105"/>
    </row>
    <row r="24" spans="1:92" s="47" customFormat="1">
      <c r="A24" s="58"/>
      <c r="B24" s="235"/>
      <c r="C24" s="54" t="str">
        <f t="shared" si="3"/>
        <v>제로</v>
      </c>
      <c r="D24" s="56">
        <f t="shared" si="0"/>
        <v>0</v>
      </c>
      <c r="E24" s="56">
        <f t="shared" si="1"/>
        <v>0</v>
      </c>
      <c r="F24" s="56">
        <f t="shared" si="4"/>
        <v>0</v>
      </c>
      <c r="G24" s="56">
        <f>F24-'코인 사용 내역'!D22</f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79"/>
      <c r="CB24" s="226" t="s">
        <v>158</v>
      </c>
      <c r="CC24" s="227"/>
      <c r="CD24" s="121">
        <v>60</v>
      </c>
      <c r="CE24" s="104"/>
      <c r="CF24" s="104"/>
      <c r="CG24" s="104"/>
      <c r="CH24" s="104"/>
      <c r="CI24" s="104"/>
      <c r="CJ24" s="104"/>
      <c r="CK24" s="104"/>
      <c r="CL24" s="104"/>
      <c r="CM24" s="104"/>
      <c r="CN24" s="105"/>
    </row>
    <row r="25" spans="1:92" s="47" customFormat="1">
      <c r="A25" s="58"/>
      <c r="B25" s="235"/>
      <c r="C25" s="54" t="str">
        <f t="shared" si="3"/>
        <v>패파</v>
      </c>
      <c r="D25" s="56">
        <f t="shared" si="0"/>
        <v>0</v>
      </c>
      <c r="E25" s="56">
        <f t="shared" si="1"/>
        <v>0</v>
      </c>
      <c r="F25" s="56">
        <f t="shared" si="4"/>
        <v>0</v>
      </c>
      <c r="G25" s="56">
        <f>F25-'코인 사용 내역'!D23</f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79"/>
      <c r="CB25" s="226" t="s">
        <v>159</v>
      </c>
      <c r="CC25" s="227"/>
      <c r="CD25" s="121">
        <v>60</v>
      </c>
      <c r="CE25" s="104"/>
      <c r="CF25" s="104"/>
      <c r="CG25" s="104"/>
      <c r="CH25" s="104"/>
      <c r="CI25" s="104"/>
      <c r="CJ25" s="104"/>
      <c r="CK25" s="104"/>
      <c r="CL25" s="104"/>
      <c r="CM25" s="104"/>
      <c r="CN25" s="105"/>
    </row>
    <row r="26" spans="1:92" s="47" customFormat="1">
      <c r="A26" s="58"/>
      <c r="B26" s="235"/>
      <c r="C26" s="54" t="str">
        <f t="shared" si="3"/>
        <v>카인</v>
      </c>
      <c r="D26" s="56">
        <f t="shared" si="0"/>
        <v>0</v>
      </c>
      <c r="E26" s="56">
        <f t="shared" si="1"/>
        <v>0</v>
      </c>
      <c r="F26" s="56">
        <f t="shared" si="4"/>
        <v>0</v>
      </c>
      <c r="G26" s="56">
        <f>F26-'코인 사용 내역'!D24</f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79"/>
      <c r="CB26" s="226" t="s">
        <v>160</v>
      </c>
      <c r="CC26" s="227"/>
      <c r="CD26" s="121">
        <v>60</v>
      </c>
      <c r="CE26" s="104"/>
      <c r="CF26" s="104"/>
      <c r="CG26" s="104"/>
      <c r="CH26" s="104"/>
      <c r="CI26" s="104"/>
      <c r="CJ26" s="104"/>
      <c r="CK26" s="104"/>
      <c r="CL26" s="104"/>
      <c r="CM26" s="104"/>
      <c r="CN26" s="105"/>
    </row>
    <row r="27" spans="1:92" s="47" customFormat="1">
      <c r="A27" s="58"/>
      <c r="B27" s="235"/>
      <c r="C27" s="54">
        <f t="shared" si="3"/>
        <v>0</v>
      </c>
      <c r="D27" s="56">
        <f t="shared" si="0"/>
        <v>0</v>
      </c>
      <c r="E27" s="56">
        <f t="shared" si="1"/>
        <v>0</v>
      </c>
      <c r="F27" s="56">
        <f t="shared" si="4"/>
        <v>0</v>
      </c>
      <c r="G27" s="56">
        <f>F27-'코인 사용 내역'!D25</f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79"/>
      <c r="CB27" s="226" t="s">
        <v>161</v>
      </c>
      <c r="CC27" s="227"/>
      <c r="CD27" s="121">
        <v>60</v>
      </c>
      <c r="CE27" s="104"/>
      <c r="CF27" s="104"/>
      <c r="CG27" s="104"/>
      <c r="CH27" s="104"/>
      <c r="CI27" s="104"/>
      <c r="CJ27" s="104"/>
      <c r="CK27" s="104"/>
      <c r="CL27" s="104"/>
      <c r="CM27" s="104"/>
      <c r="CN27" s="105"/>
    </row>
    <row r="28" spans="1:92" s="47" customFormat="1">
      <c r="A28" s="58"/>
      <c r="B28" s="235"/>
      <c r="C28" s="54">
        <f t="shared" si="3"/>
        <v>0</v>
      </c>
      <c r="D28" s="56">
        <f t="shared" si="0"/>
        <v>0</v>
      </c>
      <c r="E28" s="56">
        <f t="shared" si="1"/>
        <v>0</v>
      </c>
      <c r="F28" s="56">
        <f t="shared" si="4"/>
        <v>0</v>
      </c>
      <c r="G28" s="56">
        <f>F28-'코인 사용 내역'!D26</f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79"/>
      <c r="CB28" s="226" t="s">
        <v>162</v>
      </c>
      <c r="CC28" s="227"/>
      <c r="CD28" s="121">
        <v>70</v>
      </c>
      <c r="CE28" s="104"/>
      <c r="CF28" s="104"/>
      <c r="CG28" s="104"/>
      <c r="CH28" s="104"/>
      <c r="CI28" s="104"/>
      <c r="CJ28" s="104"/>
      <c r="CK28" s="104"/>
      <c r="CL28" s="104"/>
      <c r="CM28" s="104"/>
      <c r="CN28" s="105"/>
    </row>
    <row r="29" spans="1:92" s="47" customFormat="1">
      <c r="A29" s="58"/>
      <c r="B29" s="235"/>
      <c r="C29" s="54">
        <f t="shared" si="3"/>
        <v>0</v>
      </c>
      <c r="D29" s="56">
        <f t="shared" si="0"/>
        <v>0</v>
      </c>
      <c r="E29" s="56">
        <f t="shared" si="1"/>
        <v>0</v>
      </c>
      <c r="F29" s="56">
        <f t="shared" si="4"/>
        <v>0</v>
      </c>
      <c r="G29" s="56">
        <f>F29-'코인 사용 내역'!D27</f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79"/>
      <c r="CB29" s="226" t="s">
        <v>163</v>
      </c>
      <c r="CC29" s="227"/>
      <c r="CD29" s="121">
        <v>70</v>
      </c>
      <c r="CE29" s="104"/>
      <c r="CF29" s="104"/>
      <c r="CG29" s="104"/>
      <c r="CH29" s="104"/>
      <c r="CI29" s="104"/>
      <c r="CJ29" s="104"/>
      <c r="CK29" s="104"/>
      <c r="CL29" s="104"/>
      <c r="CM29" s="104"/>
      <c r="CN29" s="105"/>
    </row>
    <row r="30" spans="1:92" s="47" customFormat="1" ht="17.25" thickBot="1">
      <c r="A30" s="58"/>
      <c r="B30" s="235"/>
      <c r="C30" s="54">
        <f t="shared" si="3"/>
        <v>0</v>
      </c>
      <c r="D30" s="56">
        <f t="shared" si="0"/>
        <v>0</v>
      </c>
      <c r="E30" s="56">
        <f t="shared" si="1"/>
        <v>0</v>
      </c>
      <c r="F30" s="56">
        <f t="shared" si="4"/>
        <v>0</v>
      </c>
      <c r="G30" s="56">
        <f>F30-'코인 사용 내역'!D28</f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79"/>
      <c r="CB30" s="230" t="s">
        <v>164</v>
      </c>
      <c r="CC30" s="231"/>
      <c r="CD30" s="122">
        <v>70</v>
      </c>
      <c r="CE30" s="106"/>
      <c r="CF30" s="106"/>
      <c r="CG30" s="106"/>
      <c r="CH30" s="106"/>
      <c r="CI30" s="106"/>
      <c r="CJ30" s="106"/>
      <c r="CK30" s="106"/>
      <c r="CL30" s="106"/>
      <c r="CM30" s="106"/>
      <c r="CN30" s="107"/>
    </row>
    <row r="31" spans="1:92" s="47" customFormat="1">
      <c r="A31" s="58"/>
      <c r="B31" s="235"/>
      <c r="C31" s="54">
        <f t="shared" si="3"/>
        <v>0</v>
      </c>
      <c r="D31" s="56">
        <f t="shared" si="0"/>
        <v>0</v>
      </c>
      <c r="E31" s="56">
        <f t="shared" si="1"/>
        <v>0</v>
      </c>
      <c r="F31" s="56">
        <f t="shared" si="4"/>
        <v>0</v>
      </c>
      <c r="G31" s="56">
        <f>F31-'코인 사용 내역'!D29</f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79"/>
      <c r="CB31" s="217" t="s">
        <v>167</v>
      </c>
      <c r="CC31" s="218"/>
      <c r="CD31" s="138">
        <f>SUM(CE31:CN32)</f>
        <v>0</v>
      </c>
      <c r="CE31" s="213">
        <f>MIN(COUNTA(CE6:CE9)*5+COUNTA(CE10:CE13)*10+COUNTA(CE14:CE15)*20+COUNTA(CE16:CE19)*30+COUNTA(CE20:CE23)*40+COUNTA(CE24:CE27)*60+COUNTA(CE28:CE30)*70,400)</f>
        <v>0</v>
      </c>
      <c r="CF31" s="213">
        <f t="shared" ref="CF31:CN31" si="5">MIN(COUNTA(CF6:CF9)*5+COUNTA(CF10:CF13)*10+COUNTA(CF14:CF15)*20+COUNTA(CF16:CF19)*30+COUNTA(CF20:CF23)*40+COUNTA(CF24:CF27)*60+COUNTA(CF28:CF30)*70,400)</f>
        <v>0</v>
      </c>
      <c r="CG31" s="213">
        <f t="shared" si="5"/>
        <v>0</v>
      </c>
      <c r="CH31" s="213">
        <f t="shared" si="5"/>
        <v>0</v>
      </c>
      <c r="CI31" s="213">
        <f t="shared" si="5"/>
        <v>0</v>
      </c>
      <c r="CJ31" s="213">
        <f t="shared" si="5"/>
        <v>0</v>
      </c>
      <c r="CK31" s="213">
        <f t="shared" si="5"/>
        <v>0</v>
      </c>
      <c r="CL31" s="213">
        <f t="shared" si="5"/>
        <v>0</v>
      </c>
      <c r="CM31" s="213">
        <f t="shared" si="5"/>
        <v>0</v>
      </c>
      <c r="CN31" s="215">
        <f t="shared" si="5"/>
        <v>0</v>
      </c>
    </row>
    <row r="32" spans="1:92" s="47" customFormat="1" ht="17.25" thickBot="1">
      <c r="A32" s="58"/>
      <c r="B32" s="235"/>
      <c r="C32" s="54">
        <f t="shared" si="3"/>
        <v>0</v>
      </c>
      <c r="D32" s="56">
        <f t="shared" si="0"/>
        <v>0</v>
      </c>
      <c r="E32" s="56">
        <f t="shared" si="1"/>
        <v>0</v>
      </c>
      <c r="F32" s="56">
        <f t="shared" si="4"/>
        <v>0</v>
      </c>
      <c r="G32" s="56">
        <f>F32-'코인 사용 내역'!D30</f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80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79"/>
      <c r="CB32" s="219" t="s">
        <v>169</v>
      </c>
      <c r="CC32" s="220"/>
      <c r="CD32" s="123">
        <f>CD31-NEO!BG92-NEO!BD92-NEO!AX92-NEO!AU92-NEO!AR92-NEO!AO92-NEO!AL92-NEO!AI92-NEO!AF92-NEO!AC92-NEO!Z92-NEO!W92-NEO!T92-NEO!Q92</f>
        <v>0</v>
      </c>
      <c r="CE32" s="214"/>
      <c r="CF32" s="214"/>
      <c r="CG32" s="214"/>
      <c r="CH32" s="214"/>
      <c r="CI32" s="214"/>
      <c r="CJ32" s="214"/>
      <c r="CK32" s="214"/>
      <c r="CL32" s="214"/>
      <c r="CM32" s="214"/>
      <c r="CN32" s="216"/>
    </row>
    <row r="33" spans="1:92" s="47" customFormat="1">
      <c r="A33" s="58"/>
      <c r="B33" s="235"/>
      <c r="C33" s="54">
        <f t="shared" si="3"/>
        <v>0</v>
      </c>
      <c r="D33" s="56">
        <f t="shared" si="0"/>
        <v>0</v>
      </c>
      <c r="E33" s="56">
        <f t="shared" si="1"/>
        <v>0</v>
      </c>
      <c r="F33" s="56">
        <f t="shared" si="4"/>
        <v>0</v>
      </c>
      <c r="G33" s="56">
        <f>F33-'코인 사용 내역'!D31</f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79"/>
      <c r="CB33" s="217" t="s">
        <v>176</v>
      </c>
      <c r="CC33" s="218"/>
      <c r="CD33" s="218" t="s">
        <v>51</v>
      </c>
      <c r="CE33" s="208" t="s">
        <v>181</v>
      </c>
      <c r="CF33" s="208"/>
      <c r="CG33" s="208"/>
      <c r="CH33" s="208"/>
      <c r="CI33" s="208"/>
      <c r="CJ33" s="208"/>
      <c r="CK33" s="208"/>
      <c r="CL33" s="208"/>
      <c r="CM33" s="208"/>
      <c r="CN33" s="209"/>
    </row>
    <row r="34" spans="1:92" s="47" customFormat="1">
      <c r="A34" s="58"/>
      <c r="B34" s="235"/>
      <c r="C34" s="54">
        <f t="shared" si="3"/>
        <v>0</v>
      </c>
      <c r="D34" s="56">
        <f t="shared" si="0"/>
        <v>0</v>
      </c>
      <c r="E34" s="56">
        <f t="shared" si="1"/>
        <v>0</v>
      </c>
      <c r="F34" s="56">
        <f t="shared" si="4"/>
        <v>0</v>
      </c>
      <c r="G34" s="56">
        <f>F34-'코인 사용 내역'!D32</f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79"/>
      <c r="CB34" s="224"/>
      <c r="CC34" s="225"/>
      <c r="CD34" s="225"/>
      <c r="CE34" s="210"/>
      <c r="CF34" s="210"/>
      <c r="CG34" s="210"/>
      <c r="CH34" s="210"/>
      <c r="CI34" s="210"/>
      <c r="CJ34" s="210"/>
      <c r="CK34" s="210"/>
      <c r="CL34" s="210"/>
      <c r="CM34" s="210"/>
      <c r="CN34" s="211"/>
    </row>
    <row r="35" spans="1:92" s="47" customFormat="1" ht="17.25" thickBot="1">
      <c r="A35" s="58"/>
      <c r="B35" s="236"/>
      <c r="C35" s="81">
        <f t="shared" si="3"/>
        <v>0</v>
      </c>
      <c r="D35" s="82">
        <f t="shared" si="0"/>
        <v>0</v>
      </c>
      <c r="E35" s="82">
        <f t="shared" si="1"/>
        <v>0</v>
      </c>
      <c r="F35" s="82">
        <f t="shared" si="4"/>
        <v>0</v>
      </c>
      <c r="G35" s="82">
        <f>F35-'코인 사용 내역'!D33</f>
        <v>0</v>
      </c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3"/>
      <c r="CB35" s="226" t="s">
        <v>177</v>
      </c>
      <c r="CC35" s="227"/>
      <c r="CD35" s="108">
        <v>100</v>
      </c>
      <c r="CE35" s="108"/>
      <c r="CF35" s="108"/>
      <c r="CG35" s="108"/>
      <c r="CH35" s="108"/>
      <c r="CI35" s="108"/>
      <c r="CJ35" s="108"/>
      <c r="CK35" s="108"/>
      <c r="CL35" s="108"/>
      <c r="CM35" s="108"/>
      <c r="CN35" s="124"/>
    </row>
    <row r="36" spans="1:92" s="47" customFormat="1" ht="17.25" thickBot="1">
      <c r="A36" s="58"/>
      <c r="B36" s="87" t="s">
        <v>50</v>
      </c>
      <c r="C36" s="88" t="str">
        <f>C21</f>
        <v>윈브</v>
      </c>
      <c r="D36" s="89">
        <f t="shared" si="0"/>
        <v>0</v>
      </c>
      <c r="E36" s="89" t="s">
        <v>16</v>
      </c>
      <c r="F36" s="89">
        <f>SUM(H36:AW36)</f>
        <v>0</v>
      </c>
      <c r="G36" s="89">
        <f>F36-SUMPRODUCT(NEO!G46:G50,NEO!H46:H50)</f>
        <v>0</v>
      </c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221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3"/>
      <c r="CB36" s="226" t="s">
        <v>178</v>
      </c>
      <c r="CC36" s="227"/>
      <c r="CD36" s="108">
        <v>100</v>
      </c>
      <c r="CE36" s="108"/>
      <c r="CF36" s="108"/>
      <c r="CG36" s="108"/>
      <c r="CH36" s="108"/>
      <c r="CI36" s="108"/>
      <c r="CJ36" s="108"/>
      <c r="CK36" s="108"/>
      <c r="CL36" s="108"/>
      <c r="CM36" s="108"/>
      <c r="CN36" s="124"/>
    </row>
    <row r="37" spans="1:92">
      <c r="C37" s="53"/>
      <c r="D37" s="53"/>
      <c r="E37" s="53"/>
      <c r="F37"/>
      <c r="G37"/>
      <c r="CB37" s="226" t="s">
        <v>179</v>
      </c>
      <c r="CC37" s="227"/>
      <c r="CD37" s="108">
        <v>200</v>
      </c>
      <c r="CE37" s="108"/>
      <c r="CF37" s="108"/>
      <c r="CG37" s="108"/>
      <c r="CH37" s="108"/>
      <c r="CI37" s="108"/>
      <c r="CJ37" s="108"/>
      <c r="CK37" s="108"/>
      <c r="CL37" s="108"/>
      <c r="CM37" s="108"/>
      <c r="CN37" s="124"/>
    </row>
    <row r="38" spans="1:92" ht="17.25" thickBot="1">
      <c r="C38" s="53"/>
      <c r="D38" s="53"/>
      <c r="E38" s="53"/>
      <c r="F38"/>
      <c r="G38"/>
      <c r="CB38" s="228" t="s">
        <v>180</v>
      </c>
      <c r="CC38" s="229"/>
      <c r="CD38" s="125">
        <v>400</v>
      </c>
      <c r="CE38" s="109"/>
      <c r="CF38" s="109"/>
      <c r="CG38" s="109"/>
      <c r="CH38" s="109"/>
      <c r="CI38" s="109"/>
      <c r="CJ38" s="109"/>
      <c r="CK38" s="109"/>
      <c r="CL38" s="109"/>
      <c r="CM38" s="109"/>
      <c r="CN38" s="126"/>
    </row>
    <row r="39" spans="1:92">
      <c r="C39" s="53"/>
      <c r="D39" s="53"/>
      <c r="E39" s="53"/>
      <c r="F39"/>
      <c r="G39"/>
    </row>
    <row r="40" spans="1:92">
      <c r="C40" s="53"/>
      <c r="D40" s="53"/>
      <c r="E40" s="53"/>
      <c r="F40"/>
      <c r="G40"/>
    </row>
    <row r="41" spans="1:92">
      <c r="C41" s="53"/>
      <c r="D41" s="53"/>
      <c r="E41" s="53"/>
      <c r="F41"/>
      <c r="G41"/>
    </row>
    <row r="42" spans="1:92">
      <c r="C42" s="53"/>
      <c r="D42" s="53"/>
      <c r="E42" s="53"/>
      <c r="F42"/>
      <c r="G42"/>
    </row>
    <row r="43" spans="1:92">
      <c r="C43" s="53"/>
      <c r="D43" s="53"/>
      <c r="E43" s="53"/>
      <c r="F43"/>
      <c r="G43"/>
    </row>
    <row r="44" spans="1:92">
      <c r="C44" s="53"/>
      <c r="D44" s="53"/>
      <c r="E44" s="53"/>
      <c r="F44"/>
      <c r="G44"/>
    </row>
    <row r="45" spans="1:92">
      <c r="C45" s="53"/>
      <c r="D45" s="53"/>
      <c r="E45" s="53"/>
      <c r="F45"/>
      <c r="G45"/>
    </row>
    <row r="48" spans="1:92">
      <c r="C48" s="53"/>
      <c r="D48" s="53"/>
    </row>
  </sheetData>
  <mergeCells count="58">
    <mergeCell ref="G4:G5"/>
    <mergeCell ref="B4:B5"/>
    <mergeCell ref="B6:B20"/>
    <mergeCell ref="B21:B35"/>
    <mergeCell ref="C4:C5"/>
    <mergeCell ref="D4:D5"/>
    <mergeCell ref="E4:E5"/>
    <mergeCell ref="F4:F5"/>
    <mergeCell ref="CB26:CC26"/>
    <mergeCell ref="CB27:CC27"/>
    <mergeCell ref="CB8:CC8"/>
    <mergeCell ref="CB9:CC9"/>
    <mergeCell ref="CB10:CC10"/>
    <mergeCell ref="CB11:CC11"/>
    <mergeCell ref="CB12:CC12"/>
    <mergeCell ref="CB21:CC21"/>
    <mergeCell ref="CB22:CC22"/>
    <mergeCell ref="CB23:CC23"/>
    <mergeCell ref="CB24:CC24"/>
    <mergeCell ref="CB25:CC25"/>
    <mergeCell ref="CB16:CC16"/>
    <mergeCell ref="CB17:CC17"/>
    <mergeCell ref="CB18:CC18"/>
    <mergeCell ref="CB19:CC19"/>
    <mergeCell ref="CB20:CC20"/>
    <mergeCell ref="CD4:CD5"/>
    <mergeCell ref="CB4:CC5"/>
    <mergeCell ref="CB13:CC13"/>
    <mergeCell ref="CB14:CC14"/>
    <mergeCell ref="CB15:CC15"/>
    <mergeCell ref="CB6:CC6"/>
    <mergeCell ref="CB7:CC7"/>
    <mergeCell ref="CB38:CC38"/>
    <mergeCell ref="CD33:CD34"/>
    <mergeCell ref="CB28:CC28"/>
    <mergeCell ref="CB29:CC29"/>
    <mergeCell ref="CB30:CC30"/>
    <mergeCell ref="AX36:BY36"/>
    <mergeCell ref="CB33:CC34"/>
    <mergeCell ref="CB35:CC35"/>
    <mergeCell ref="CB36:CC36"/>
    <mergeCell ref="CB37:CC37"/>
    <mergeCell ref="CE33:CN34"/>
    <mergeCell ref="CB2:CN2"/>
    <mergeCell ref="B2:C2"/>
    <mergeCell ref="D2:F2"/>
    <mergeCell ref="CJ31:CJ32"/>
    <mergeCell ref="CK31:CK32"/>
    <mergeCell ref="CL31:CL32"/>
    <mergeCell ref="CM31:CM32"/>
    <mergeCell ref="CN31:CN32"/>
    <mergeCell ref="CE31:CE32"/>
    <mergeCell ref="CF31:CF32"/>
    <mergeCell ref="CG31:CG32"/>
    <mergeCell ref="CH31:CH32"/>
    <mergeCell ref="CI31:CI32"/>
    <mergeCell ref="CB31:CC31"/>
    <mergeCell ref="CB32:CC32"/>
  </mergeCells>
  <phoneticPr fontId="2" type="noConversion"/>
  <dataValidations count="6">
    <dataValidation type="whole" allowBlank="1" showInputMessage="1" showErrorMessage="1" sqref="BW21:BY35 BP21:BU35 BI21:BN35 BB21:BG35 AU21:AZ35 AN21:AS35 AG21:AL35 Z21:AE35 S21:X35 H21:J35 L21:Q35" xr:uid="{728D77C2-48E0-455E-8DAA-98632C461C13}">
      <formula1>0</formula1>
      <formula2>100</formula2>
    </dataValidation>
    <dataValidation type="whole" allowBlank="1" showInputMessage="1" showErrorMessage="1" sqref="S6:X20 H6:J20 AG6:AZ20 BP6:BU20 BB6:BN20 BW6:BY20 L6:Q20 Z6:AE20" xr:uid="{69F31D89-F050-4481-A802-16494C76474E}">
      <formula1>0</formula1>
      <formula2>300</formula2>
    </dataValidation>
    <dataValidation type="whole" allowBlank="1" showInputMessage="1" showErrorMessage="1" sqref="K6:K20 R6:R20 Y6:Y20 AF6:AF20 BV6:BV20 BA6:BA20 BO6:BO20" xr:uid="{D063BC9D-8C1D-48D9-AA31-9CE3EA6BD5C0}">
      <formula1>0</formula1>
      <formula2>600</formula2>
    </dataValidation>
    <dataValidation type="whole" allowBlank="1" showInputMessage="1" showErrorMessage="1" sqref="H36:AW36" xr:uid="{5FC22277-C76D-4739-8BB9-1F013C6034C7}">
      <formula1>0</formula1>
      <formula2>1500</formula2>
    </dataValidation>
    <dataValidation type="list" allowBlank="1" showInputMessage="1" showErrorMessage="1" sqref="CE35:CN38" xr:uid="{8A213371-B5FE-4299-AF93-316B8ED79869}">
      <formula1>$C$6:$C$20</formula1>
    </dataValidation>
    <dataValidation type="whole" allowBlank="1" showInputMessage="1" showErrorMessage="1" sqref="K21:K35 R21:R35 Y21:Y35 AF21:AF35 AM21:AM35 AT21:AT35 BA21:BA35 BH21:BH35 BO21:BO35 BV21:BV35" xr:uid="{F66F7F54-F2E4-4321-AED7-CE9A5997F5BB}">
      <formula1>0</formula1>
      <formula2>200</formula2>
    </dataValidation>
  </dataValidations>
  <hyperlinks>
    <hyperlink ref="B2" location="달력!CB2" display="네오 코어/주간퀘로 이동" xr:uid="{A030ABF3-0B3D-41A0-9330-7127DC26CB25}"/>
    <hyperlink ref="D2:F2" location="NEO!J2" display="코인샵 시트로 이동" xr:uid="{1057F9AC-6805-4FD7-889F-1195F1F7C3F5}"/>
  </hyperlink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000000-000E-0000-0100-000001000000}">
            <xm:f>$F$36&gt;=NEO!$H$51</xm:f>
            <x14:dxf>
              <fill>
                <patternFill>
                  <bgColor theme="8" tint="0.59996337778862885"/>
                </patternFill>
              </fill>
            </x14:dxf>
          </x14:cfRule>
          <xm:sqref>F36</xm:sqref>
        </x14:conditionalFormatting>
        <x14:conditionalFormatting xmlns:xm="http://schemas.microsoft.com/office/excel/2006/main">
          <x14:cfRule type="expression" priority="3" id="{29D27AEE-E417-40BC-AAF5-765F077B41C9}">
            <xm:f>$F6&gt;=NEO!$G7</xm:f>
            <x14:dxf>
              <fill>
                <patternFill>
                  <bgColor theme="8" tint="0.59996337778862885"/>
                </patternFill>
              </fill>
            </x14:dxf>
          </x14:cfRule>
          <xm:sqref>F6:F20</xm:sqref>
        </x14:conditionalFormatting>
        <x14:conditionalFormatting xmlns:xm="http://schemas.microsoft.com/office/excel/2006/main">
          <x14:cfRule type="expression" priority="2" id="{2DB2B365-C191-40B9-AFDB-96144FFDC289}">
            <xm:f>$F21&gt;=NEO!$H7</xm:f>
            <x14:dxf>
              <fill>
                <patternFill>
                  <bgColor theme="8" tint="0.59996337778862885"/>
                </patternFill>
              </fill>
            </x14:dxf>
          </x14:cfRule>
          <xm:sqref>F21:F35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B1AA-6D77-4C0E-9A82-82FB9DF30469}">
  <dimension ref="B3:D33"/>
  <sheetViews>
    <sheetView zoomScale="85" zoomScaleNormal="85" workbookViewId="0">
      <selection activeCell="D7" sqref="D7"/>
    </sheetView>
  </sheetViews>
  <sheetFormatPr defaultRowHeight="16.5"/>
  <cols>
    <col min="2" max="2" width="11.375" bestFit="1" customWidth="1"/>
    <col min="3" max="4" width="11.875" bestFit="1" customWidth="1"/>
  </cols>
  <sheetData>
    <row r="3" spans="2:4">
      <c r="B3" s="52" t="s">
        <v>36</v>
      </c>
      <c r="C3" s="52" t="s">
        <v>38</v>
      </c>
      <c r="D3" s="52" t="s">
        <v>39</v>
      </c>
    </row>
    <row r="4" spans="2:4">
      <c r="B4" s="54" t="str">
        <f>달력!C6</f>
        <v>윈브</v>
      </c>
      <c r="C4" s="55">
        <f>SUMPRODUCT(NEO!Q6:Q65,NEO!N6:N65)</f>
        <v>0</v>
      </c>
      <c r="D4" s="55">
        <f>C4</f>
        <v>0</v>
      </c>
    </row>
    <row r="5" spans="2:4">
      <c r="B5" s="54" t="str">
        <f>달력!C7</f>
        <v>비숍</v>
      </c>
      <c r="C5" s="55">
        <f>SUMPRODUCT(NEO!T6:T65,NEO!N6:N65)</f>
        <v>0</v>
      </c>
      <c r="D5" s="55">
        <f t="shared" ref="D5:D23" si="0">C5</f>
        <v>0</v>
      </c>
    </row>
    <row r="6" spans="2:4">
      <c r="B6" s="54" t="str">
        <f>달력!C8</f>
        <v>아델</v>
      </c>
      <c r="C6" s="55">
        <f>SUMPRODUCT(NEO!W6:W65,NEO!N6:N65)</f>
        <v>0</v>
      </c>
      <c r="D6" s="55">
        <f t="shared" si="0"/>
        <v>0</v>
      </c>
    </row>
    <row r="7" spans="2:4">
      <c r="B7" s="54" t="str">
        <f>달력!C9</f>
        <v>제로</v>
      </c>
      <c r="C7" s="55">
        <f>SUMPRODUCT(NEO!Z6:Z65,NEO!N6:N65)</f>
        <v>0</v>
      </c>
      <c r="D7" s="55">
        <f t="shared" si="0"/>
        <v>0</v>
      </c>
    </row>
    <row r="8" spans="2:4">
      <c r="B8" s="54" t="str">
        <f>달력!C10</f>
        <v>패파</v>
      </c>
      <c r="C8" s="55">
        <f>SUMPRODUCT(NEO!AC6:AC65,NEO!N6:N65)</f>
        <v>0</v>
      </c>
      <c r="D8" s="55">
        <f t="shared" si="0"/>
        <v>0</v>
      </c>
    </row>
    <row r="9" spans="2:4">
      <c r="B9" s="54" t="str">
        <f>달력!C11</f>
        <v>카인</v>
      </c>
      <c r="C9" s="55">
        <f>SUMPRODUCT(NEO!AF6:AF65,NEO!N6:N65)</f>
        <v>0</v>
      </c>
      <c r="D9" s="55">
        <f t="shared" si="0"/>
        <v>0</v>
      </c>
    </row>
    <row r="10" spans="2:4">
      <c r="B10" s="54">
        <f>달력!C12</f>
        <v>0</v>
      </c>
      <c r="C10" s="55">
        <f>SUMPRODUCT(NEO!AI6:AI65,NEO!N6:N65)</f>
        <v>0</v>
      </c>
      <c r="D10" s="55">
        <f t="shared" si="0"/>
        <v>0</v>
      </c>
    </row>
    <row r="11" spans="2:4">
      <c r="B11" s="54">
        <f>달력!C13</f>
        <v>0</v>
      </c>
      <c r="C11" s="55">
        <f>SUMPRODUCT(NEO!AL6:AL65,NEO!N6:N65)</f>
        <v>0</v>
      </c>
      <c r="D11" s="55">
        <f t="shared" si="0"/>
        <v>0</v>
      </c>
    </row>
    <row r="12" spans="2:4">
      <c r="B12" s="54">
        <f>달력!C14</f>
        <v>0</v>
      </c>
      <c r="C12" s="55">
        <f>SUMPRODUCT(NEO!AO6:AO65,NEO!N6:N65)</f>
        <v>0</v>
      </c>
      <c r="D12" s="55">
        <f t="shared" si="0"/>
        <v>0</v>
      </c>
    </row>
    <row r="13" spans="2:4">
      <c r="B13" s="54">
        <f>달력!C15</f>
        <v>0</v>
      </c>
      <c r="C13" s="55">
        <f>SUMPRODUCT(NEO!AR6:AR65,NEO!N6:N65)</f>
        <v>0</v>
      </c>
      <c r="D13" s="55">
        <f t="shared" si="0"/>
        <v>0</v>
      </c>
    </row>
    <row r="14" spans="2:4">
      <c r="B14" s="54">
        <f>달력!C16</f>
        <v>0</v>
      </c>
      <c r="C14" s="55">
        <f>SUMPRODUCT(NEO!AU6:AU65,NEO!N6:N65)</f>
        <v>0</v>
      </c>
      <c r="D14" s="55">
        <f t="shared" si="0"/>
        <v>0</v>
      </c>
    </row>
    <row r="15" spans="2:4">
      <c r="B15" s="54">
        <f>달력!C17</f>
        <v>0</v>
      </c>
      <c r="C15" s="55">
        <f>SUMPRODUCT(NEO!AX6:AX65,NEO!N6:N65)</f>
        <v>0</v>
      </c>
      <c r="D15" s="55">
        <f t="shared" si="0"/>
        <v>0</v>
      </c>
    </row>
    <row r="16" spans="2:4">
      <c r="B16" s="54">
        <f>달력!C18</f>
        <v>0</v>
      </c>
      <c r="C16" s="55">
        <f>SUMPRODUCT(NEO!BA6:BA65,NEO!N6:N65)</f>
        <v>0</v>
      </c>
      <c r="D16" s="55">
        <f t="shared" si="0"/>
        <v>0</v>
      </c>
    </row>
    <row r="17" spans="2:4">
      <c r="B17" s="54">
        <f>달력!C19</f>
        <v>0</v>
      </c>
      <c r="C17" s="55">
        <f>SUMPRODUCT(NEO!BD6:BD65,NEO!N6:N65)</f>
        <v>0</v>
      </c>
      <c r="D17" s="55">
        <f t="shared" si="0"/>
        <v>0</v>
      </c>
    </row>
    <row r="18" spans="2:4">
      <c r="B18" s="54">
        <f>달력!C20</f>
        <v>0</v>
      </c>
      <c r="C18" s="55">
        <f>SUMPRODUCT(NEO!BG6:BG65,NEO!N6:N65)</f>
        <v>0</v>
      </c>
      <c r="D18" s="55">
        <f t="shared" si="0"/>
        <v>0</v>
      </c>
    </row>
    <row r="19" spans="2:4">
      <c r="B19" s="54" t="str">
        <f>달력!C21</f>
        <v>윈브</v>
      </c>
      <c r="C19" s="55">
        <f>SUMPRODUCT(NEO!Q66:Q77,NEO!N66:N77)</f>
        <v>0</v>
      </c>
      <c r="D19" s="55">
        <f t="shared" si="0"/>
        <v>0</v>
      </c>
    </row>
    <row r="20" spans="2:4">
      <c r="B20" s="54" t="str">
        <f>달력!C22</f>
        <v>비숍</v>
      </c>
      <c r="C20" s="55">
        <f>SUMPRODUCT(NEO!T66:T77,NEO!N66:N77)</f>
        <v>0</v>
      </c>
      <c r="D20" s="55">
        <f t="shared" si="0"/>
        <v>0</v>
      </c>
    </row>
    <row r="21" spans="2:4">
      <c r="B21" s="54" t="str">
        <f>달력!C23</f>
        <v>아델</v>
      </c>
      <c r="C21" s="55">
        <f>SUMPRODUCT(NEO!W66:W77,NEO!N66:N77)</f>
        <v>0</v>
      </c>
      <c r="D21" s="55">
        <f t="shared" si="0"/>
        <v>0</v>
      </c>
    </row>
    <row r="22" spans="2:4">
      <c r="B22" s="54" t="str">
        <f>달력!C24</f>
        <v>제로</v>
      </c>
      <c r="C22" s="55">
        <f>SUMPRODUCT(NEO!Z66:Z77,NEO!N66:N77)</f>
        <v>0</v>
      </c>
      <c r="D22" s="55">
        <f t="shared" si="0"/>
        <v>0</v>
      </c>
    </row>
    <row r="23" spans="2:4">
      <c r="B23" s="54" t="str">
        <f>달력!C25</f>
        <v>패파</v>
      </c>
      <c r="C23" s="55">
        <f>SUMPRODUCT(NEO!AC66:AC77,NEO!N66:N77)</f>
        <v>0</v>
      </c>
      <c r="D23" s="55">
        <f t="shared" si="0"/>
        <v>0</v>
      </c>
    </row>
    <row r="24" spans="2:4">
      <c r="B24" s="54" t="str">
        <f>달력!C26</f>
        <v>카인</v>
      </c>
      <c r="C24" s="55">
        <f>SUMPRODUCT(NEO!AF66:AF77,NEO!N66:N77)</f>
        <v>0</v>
      </c>
      <c r="D24" s="55">
        <f t="shared" ref="D24:D33" si="1">C24</f>
        <v>0</v>
      </c>
    </row>
    <row r="25" spans="2:4">
      <c r="B25" s="54">
        <f>달력!C27</f>
        <v>0</v>
      </c>
      <c r="C25" s="55">
        <f>SUMPRODUCT(NEO!AI66:AI77,NEO!N66:N77)</f>
        <v>0</v>
      </c>
      <c r="D25" s="55">
        <f t="shared" si="1"/>
        <v>0</v>
      </c>
    </row>
    <row r="26" spans="2:4">
      <c r="B26" s="54">
        <f>달력!C28</f>
        <v>0</v>
      </c>
      <c r="C26" s="55">
        <f>SUMPRODUCT(NEO!AL66:AL77,NEO!N66:N77)</f>
        <v>0</v>
      </c>
      <c r="D26" s="55">
        <f t="shared" si="1"/>
        <v>0</v>
      </c>
    </row>
    <row r="27" spans="2:4">
      <c r="B27" s="54">
        <f>달력!C29</f>
        <v>0</v>
      </c>
      <c r="C27" s="55">
        <f>SUMPRODUCT(NEO!AO66:AO77,NEO!N66:N77)</f>
        <v>0</v>
      </c>
      <c r="D27" s="55">
        <f t="shared" si="1"/>
        <v>0</v>
      </c>
    </row>
    <row r="28" spans="2:4">
      <c r="B28" s="54">
        <f>달력!C30</f>
        <v>0</v>
      </c>
      <c r="C28" s="55">
        <f>SUMPRODUCT(NEO!AR66:AR77,NEO!N66:N77)</f>
        <v>0</v>
      </c>
      <c r="D28" s="55">
        <f t="shared" si="1"/>
        <v>0</v>
      </c>
    </row>
    <row r="29" spans="2:4">
      <c r="B29" s="54">
        <f>달력!C31</f>
        <v>0</v>
      </c>
      <c r="C29" s="55">
        <f>SUMPRODUCT(NEO!AU66:AU77,NEO!N66:N77)</f>
        <v>0</v>
      </c>
      <c r="D29" s="55">
        <f t="shared" si="1"/>
        <v>0</v>
      </c>
    </row>
    <row r="30" spans="2:4">
      <c r="B30" s="54">
        <f>달력!C32</f>
        <v>0</v>
      </c>
      <c r="C30" s="55">
        <f>SUMPRODUCT(NEO!AX66:AX77,NEO!N66:N77)</f>
        <v>0</v>
      </c>
      <c r="D30" s="55">
        <f t="shared" si="1"/>
        <v>0</v>
      </c>
    </row>
    <row r="31" spans="2:4">
      <c r="B31" s="54">
        <f>달력!C33</f>
        <v>0</v>
      </c>
      <c r="C31" s="55">
        <f>SUMPRODUCT(NEO!BA66:BA77,NEO!N66:N77)</f>
        <v>0</v>
      </c>
      <c r="D31" s="55">
        <f t="shared" si="1"/>
        <v>0</v>
      </c>
    </row>
    <row r="32" spans="2:4">
      <c r="B32" s="54">
        <f>달력!C34</f>
        <v>0</v>
      </c>
      <c r="C32" s="55">
        <f>SUMPRODUCT(NEO!BD66:BD77,NEO!N66:N77)</f>
        <v>0</v>
      </c>
      <c r="D32" s="55">
        <f t="shared" si="1"/>
        <v>0</v>
      </c>
    </row>
    <row r="33" spans="2:4">
      <c r="B33" s="54">
        <f>달력!C35</f>
        <v>0</v>
      </c>
      <c r="C33" s="55">
        <f>SUMPRODUCT(NEO!BG66:BG77,NEO!N66:N77)</f>
        <v>0</v>
      </c>
      <c r="D33" s="55">
        <f t="shared" si="1"/>
        <v>0</v>
      </c>
    </row>
  </sheetData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NEO</vt:lpstr>
      <vt:lpstr>달력</vt:lpstr>
      <vt:lpstr>코인 사용 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수빈</dc:creator>
  <cp:lastModifiedBy>Hyunil Son</cp:lastModifiedBy>
  <dcterms:created xsi:type="dcterms:W3CDTF">2019-12-12T13:14:02Z</dcterms:created>
  <dcterms:modified xsi:type="dcterms:W3CDTF">2020-12-20T13:51:29Z</dcterms:modified>
</cp:coreProperties>
</file>