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8" windowWidth="29448" windowHeight="14232"/>
  </bookViews>
  <sheets>
    <sheet name="마리상점" sheetId="1" r:id="rId1"/>
  </sheets>
  <calcPr calcId="145621"/>
</workbook>
</file>

<file path=xl/calcChain.xml><?xml version="1.0" encoding="utf-8"?>
<calcChain xmlns="http://schemas.openxmlformats.org/spreadsheetml/2006/main">
  <c r="F31" i="1" l="1"/>
  <c r="D31" i="1"/>
  <c r="G31" i="1" s="1"/>
  <c r="H31" i="1" s="1"/>
  <c r="F30" i="1"/>
  <c r="D30" i="1"/>
  <c r="G30" i="1" s="1"/>
  <c r="H30" i="1" s="1"/>
  <c r="F29" i="1"/>
  <c r="D29" i="1"/>
  <c r="G29" i="1" s="1"/>
  <c r="H29" i="1" s="1"/>
  <c r="F28" i="1"/>
  <c r="D28" i="1"/>
  <c r="G28" i="1" s="1"/>
  <c r="H28" i="1" s="1"/>
  <c r="F27" i="1"/>
  <c r="D27" i="1"/>
  <c r="G27" i="1" s="1"/>
  <c r="H27" i="1" s="1"/>
  <c r="F26" i="1"/>
  <c r="D26" i="1"/>
  <c r="G26" i="1" s="1"/>
  <c r="H26" i="1" s="1"/>
  <c r="F25" i="1"/>
  <c r="D25" i="1"/>
  <c r="G25" i="1" s="1"/>
  <c r="H25" i="1" s="1"/>
  <c r="F24" i="1"/>
  <c r="D24" i="1"/>
  <c r="G24" i="1" s="1"/>
  <c r="H24" i="1" s="1"/>
  <c r="F23" i="1"/>
  <c r="D23" i="1"/>
  <c r="G23" i="1" s="1"/>
  <c r="H23" i="1" s="1"/>
  <c r="F22" i="1"/>
  <c r="D22" i="1"/>
  <c r="G22" i="1" s="1"/>
  <c r="H22" i="1" s="1"/>
  <c r="F21" i="1"/>
  <c r="D21" i="1"/>
  <c r="G21" i="1" s="1"/>
  <c r="H21" i="1" s="1"/>
  <c r="F20" i="1"/>
  <c r="D20" i="1"/>
  <c r="G20" i="1" s="1"/>
  <c r="H20" i="1" s="1"/>
  <c r="F19" i="1"/>
  <c r="D19" i="1"/>
  <c r="G19" i="1" s="1"/>
  <c r="H19" i="1" s="1"/>
  <c r="F18" i="1"/>
  <c r="D18" i="1"/>
  <c r="G18" i="1" s="1"/>
  <c r="H18" i="1" s="1"/>
  <c r="F17" i="1"/>
  <c r="D17" i="1"/>
  <c r="G17" i="1" s="1"/>
  <c r="H17" i="1" s="1"/>
  <c r="F16" i="1"/>
  <c r="D16" i="1"/>
  <c r="G16" i="1" s="1"/>
  <c r="H16" i="1" s="1"/>
  <c r="F15" i="1"/>
  <c r="D15" i="1"/>
  <c r="G15" i="1" s="1"/>
  <c r="H15" i="1" s="1"/>
  <c r="F14" i="1"/>
  <c r="D14" i="1"/>
  <c r="G14" i="1" s="1"/>
  <c r="H14" i="1" s="1"/>
  <c r="F13" i="1"/>
  <c r="D13" i="1"/>
  <c r="G13" i="1" s="1"/>
  <c r="H13" i="1" s="1"/>
  <c r="F12" i="1"/>
  <c r="D12" i="1"/>
  <c r="G12" i="1" s="1"/>
  <c r="H12" i="1" s="1"/>
  <c r="F11" i="1"/>
  <c r="G11" i="1" s="1"/>
  <c r="H11" i="1" s="1"/>
  <c r="D11" i="1"/>
  <c r="G10" i="1"/>
  <c r="H10" i="1" s="1"/>
  <c r="F10" i="1"/>
  <c r="D10" i="1"/>
  <c r="F9" i="1"/>
  <c r="D9" i="1"/>
  <c r="G9" i="1" s="1"/>
  <c r="H9" i="1" s="1"/>
  <c r="M8" i="1"/>
  <c r="F8" i="1"/>
  <c r="D8" i="1"/>
  <c r="G8" i="1" s="1"/>
  <c r="H8" i="1" s="1"/>
  <c r="F7" i="1"/>
  <c r="G7" i="1" s="1"/>
  <c r="H7" i="1" s="1"/>
  <c r="D7" i="1"/>
  <c r="G6" i="1"/>
  <c r="H6" i="1" s="1"/>
  <c r="F6" i="1"/>
  <c r="D6" i="1"/>
  <c r="G5" i="1"/>
  <c r="H5" i="1" s="1"/>
  <c r="F5" i="1"/>
  <c r="D5" i="1"/>
  <c r="M4" i="1"/>
  <c r="M14" i="1" s="1"/>
  <c r="F4" i="1"/>
  <c r="D4" i="1"/>
  <c r="G4" i="1" s="1"/>
  <c r="H4" i="1" s="1"/>
  <c r="M7" i="1" l="1"/>
  <c r="M11" i="1"/>
  <c r="M12" i="1"/>
  <c r="M13" i="1"/>
  <c r="M9" i="1"/>
  <c r="M6" i="1"/>
  <c r="M10" i="1"/>
</calcChain>
</file>

<file path=xl/sharedStrings.xml><?xml version="1.0" encoding="utf-8"?>
<sst xmlns="http://schemas.openxmlformats.org/spreadsheetml/2006/main" count="53" uniqueCount="53">
  <si>
    <t>크리스탈</t>
    <phoneticPr fontId="1" type="noConversion"/>
  </si>
  <si>
    <t>경매장
골드</t>
    <phoneticPr fontId="1" type="noConversion"/>
  </si>
  <si>
    <t>밀봉 가격</t>
    <phoneticPr fontId="1" type="noConversion"/>
  </si>
  <si>
    <t>수호석 결정</t>
    <phoneticPr fontId="1" type="noConversion"/>
  </si>
  <si>
    <t>1패킷=</t>
    <phoneticPr fontId="1" type="noConversion"/>
  </si>
  <si>
    <t>리패킷수</t>
    <phoneticPr fontId="1" type="noConversion"/>
  </si>
  <si>
    <t>골드 환산</t>
    <phoneticPr fontId="1" type="noConversion"/>
  </si>
  <si>
    <t>파괴석</t>
    <phoneticPr fontId="1" type="noConversion"/>
  </si>
  <si>
    <t>명예의파편주머니(소)</t>
    <phoneticPr fontId="1" type="noConversion"/>
  </si>
  <si>
    <t>유물 스톤</t>
    <phoneticPr fontId="1" type="noConversion"/>
  </si>
  <si>
    <t>생명의파편주머니(소)</t>
    <phoneticPr fontId="1" type="noConversion"/>
  </si>
  <si>
    <t xml:space="preserve">                                                                    </t>
    <phoneticPr fontId="1" type="noConversion"/>
  </si>
  <si>
    <t>경이로운 생명의돌파석</t>
    <phoneticPr fontId="1" type="noConversion"/>
  </si>
  <si>
    <t>유물 장비</t>
    <phoneticPr fontId="1" type="noConversion"/>
  </si>
  <si>
    <t>태양의 가호</t>
    <phoneticPr fontId="1" type="noConversion"/>
  </si>
  <si>
    <t xml:space="preserve">      </t>
    <phoneticPr fontId="1" type="noConversion"/>
  </si>
  <si>
    <t>고급 회복약(고회)</t>
    <phoneticPr fontId="1" type="noConversion"/>
  </si>
  <si>
    <t>정령의 회복약(정가)</t>
    <phoneticPr fontId="1" type="noConversion"/>
  </si>
  <si>
    <t>화염 수류탄</t>
    <phoneticPr fontId="1" type="noConversion"/>
  </si>
  <si>
    <t>회오리 폭탄</t>
    <phoneticPr fontId="1" type="noConversion"/>
  </si>
  <si>
    <t>만능약</t>
    <phoneticPr fontId="1" type="noConversion"/>
  </si>
  <si>
    <t>도발 허수아비</t>
    <phoneticPr fontId="1" type="noConversion"/>
  </si>
  <si>
    <t>정비소 이동 포탈</t>
    <phoneticPr fontId="1" type="noConversion"/>
  </si>
  <si>
    <t>신호탄</t>
    <phoneticPr fontId="1" type="noConversion"/>
  </si>
  <si>
    <t>아드로핀</t>
    <phoneticPr fontId="1" type="noConversion"/>
  </si>
  <si>
    <t>각성약</t>
    <phoneticPr fontId="1" type="noConversion"/>
  </si>
  <si>
    <t>신속 로브</t>
    <phoneticPr fontId="1" type="noConversion"/>
  </si>
  <si>
    <t>진군의 깃발</t>
    <phoneticPr fontId="1" type="noConversion"/>
  </si>
  <si>
    <t>2020.12.23/23:05</t>
    <phoneticPr fontId="1" type="noConversion"/>
  </si>
  <si>
    <t>품목명</t>
    <phoneticPr fontId="1" type="noConversion"/>
  </si>
  <si>
    <t>경매장가</t>
    <phoneticPr fontId="1" type="noConversion"/>
  </si>
  <si>
    <t>개수</t>
    <phoneticPr fontId="1" type="noConversion"/>
  </si>
  <si>
    <t>크리스탈
가격</t>
    <phoneticPr fontId="1" type="noConversion"/>
  </si>
  <si>
    <t>판매크리골드환산</t>
    <phoneticPr fontId="1" type="noConversion"/>
  </si>
  <si>
    <t>차액</t>
    <phoneticPr fontId="1" type="noConversion"/>
  </si>
  <si>
    <t>이득비율</t>
    <phoneticPr fontId="1" type="noConversion"/>
  </si>
  <si>
    <t>파괴석결정</t>
    <phoneticPr fontId="1" type="noConversion"/>
  </si>
  <si>
    <t>수호석</t>
    <phoneticPr fontId="1" type="noConversion"/>
  </si>
  <si>
    <t>영웅 스톤</t>
    <phoneticPr fontId="1" type="noConversion"/>
  </si>
  <si>
    <t>전설 스톤</t>
    <phoneticPr fontId="1" type="noConversion"/>
  </si>
  <si>
    <t>영웅 악세</t>
    <phoneticPr fontId="1" type="noConversion"/>
  </si>
  <si>
    <t>전설 악세</t>
    <phoneticPr fontId="1" type="noConversion"/>
  </si>
  <si>
    <t>명예의 돌파석</t>
    <phoneticPr fontId="1" type="noConversion"/>
  </si>
  <si>
    <t>유물 악세</t>
    <phoneticPr fontId="1" type="noConversion"/>
  </si>
  <si>
    <t>위대한 명예의 돌파석</t>
    <phoneticPr fontId="1" type="noConversion"/>
  </si>
  <si>
    <t>영웅 장비</t>
    <phoneticPr fontId="1" type="noConversion"/>
  </si>
  <si>
    <t>태양의 은총</t>
    <phoneticPr fontId="1" type="noConversion"/>
  </si>
  <si>
    <t>전설 장비</t>
    <phoneticPr fontId="1" type="noConversion"/>
  </si>
  <si>
    <t>태양의 축복</t>
    <phoneticPr fontId="1" type="noConversion"/>
  </si>
  <si>
    <t>파괴 폭탄</t>
    <phoneticPr fontId="1" type="noConversion"/>
  </si>
  <si>
    <t>암흑 수류탄</t>
    <phoneticPr fontId="1" type="noConversion"/>
  </si>
  <si>
    <t>시간정지 물약</t>
    <phoneticPr fontId="1" type="noConversion"/>
  </si>
  <si>
    <t>페로몬 폭탄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</si>
</sst>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C00000"/>
      <name val="맑은 고딕"/>
      <family val="2"/>
      <charset val="129"/>
      <scheme val="minor"/>
    </font>
    <font>
      <sz val="11"/>
      <color rgb="FF0066FF"/>
      <name val="맑은 고딕"/>
      <family val="2"/>
      <charset val="129"/>
      <scheme val="minor"/>
    </font>
    <font>
      <sz val="11"/>
      <color rgb="FF7030A0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0066FF"/>
      <name val="맑은 고딕"/>
      <family val="3"/>
      <charset val="129"/>
      <scheme val="minor"/>
    </font>
    <font>
      <sz val="11"/>
      <color rgb="FF7030A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2" borderId="1" xfId="0" applyFont="1" applyFill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8" fillId="0" borderId="0" xfId="0" applyNumberFormat="1" applyFont="1">
      <alignment vertical="center"/>
    </xf>
    <xf numFmtId="176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5" fillId="3" borderId="2" xfId="0" applyFont="1" applyFill="1" applyBorder="1" applyAlignment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9" fillId="0" borderId="1" xfId="0" applyFont="1" applyBorder="1" applyAlignment="1">
      <alignment vertical="center"/>
    </xf>
    <xf numFmtId="0" fontId="0" fillId="6" borderId="0" xfId="0" applyFill="1">
      <alignment vertical="center"/>
    </xf>
    <xf numFmtId="0" fontId="9" fillId="0" borderId="3" xfId="0" applyFont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0" fontId="9" fillId="7" borderId="3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9" fillId="8" borderId="2" xfId="0" applyFont="1" applyFill="1" applyBorder="1" applyAlignment="1">
      <alignment vertical="center"/>
    </xf>
    <xf numFmtId="0" fontId="9" fillId="9" borderId="3" xfId="0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9" fillId="5" borderId="3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/>
    </xf>
    <xf numFmtId="0" fontId="0" fillId="0" borderId="4" xfId="0" applyBorder="1">
      <alignment vertical="center"/>
    </xf>
    <xf numFmtId="0" fontId="9" fillId="4" borderId="1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zoomScale="115" zoomScaleNormal="115" workbookViewId="0">
      <selection activeCell="O13" sqref="O13"/>
    </sheetView>
  </sheetViews>
  <sheetFormatPr defaultRowHeight="17.399999999999999" x14ac:dyDescent="0.4"/>
  <cols>
    <col min="1" max="1" width="19.796875" customWidth="1"/>
    <col min="2" max="2" width="8.796875" customWidth="1"/>
    <col min="11" max="11" width="12.796875" customWidth="1"/>
  </cols>
  <sheetData>
    <row r="1" spans="1:13" x14ac:dyDescent="0.4">
      <c r="A1" t="s">
        <v>28</v>
      </c>
      <c r="D1" t="s">
        <v>0</v>
      </c>
    </row>
    <row r="2" spans="1:13" x14ac:dyDescent="0.4">
      <c r="D2">
        <v>1260</v>
      </c>
      <c r="I2" s="1"/>
      <c r="J2" s="1"/>
    </row>
    <row r="3" spans="1:13" ht="33" customHeight="1" thickBot="1" x14ac:dyDescent="0.45">
      <c r="A3" t="s">
        <v>29</v>
      </c>
      <c r="B3" s="2" t="s">
        <v>30</v>
      </c>
      <c r="C3" t="s">
        <v>31</v>
      </c>
      <c r="D3" s="3" t="s">
        <v>1</v>
      </c>
      <c r="E3" s="4" t="s">
        <v>32</v>
      </c>
      <c r="F3" s="5" t="s">
        <v>33</v>
      </c>
      <c r="G3" t="s">
        <v>34</v>
      </c>
      <c r="H3" t="s">
        <v>35</v>
      </c>
      <c r="I3" s="1"/>
      <c r="J3" s="6"/>
      <c r="K3" s="7" t="s">
        <v>2</v>
      </c>
    </row>
    <row r="4" spans="1:13" ht="18" thickTop="1" x14ac:dyDescent="0.4">
      <c r="A4" s="8" t="s">
        <v>3</v>
      </c>
      <c r="B4">
        <v>6</v>
      </c>
      <c r="C4">
        <v>2000</v>
      </c>
      <c r="D4" s="9">
        <f>B4*C4/10</f>
        <v>1200</v>
      </c>
      <c r="E4" s="10">
        <v>120</v>
      </c>
      <c r="F4" s="11">
        <f>E4*D2/100</f>
        <v>1512</v>
      </c>
      <c r="G4" s="12">
        <f t="shared" ref="G4:G9" si="0">D4-F4</f>
        <v>-312</v>
      </c>
      <c r="H4" s="13">
        <f t="shared" ref="H4:H10" si="1">G4/D4</f>
        <v>-0.26</v>
      </c>
      <c r="I4" s="6"/>
      <c r="J4" s="6"/>
      <c r="L4" t="s">
        <v>4</v>
      </c>
      <c r="M4">
        <f>D2/10</f>
        <v>126</v>
      </c>
    </row>
    <row r="5" spans="1:13" ht="18" thickBot="1" x14ac:dyDescent="0.45">
      <c r="A5" s="14" t="s">
        <v>36</v>
      </c>
      <c r="B5">
        <v>32</v>
      </c>
      <c r="C5">
        <v>1000</v>
      </c>
      <c r="D5" s="9">
        <f>B5*C5/10</f>
        <v>3200</v>
      </c>
      <c r="E5" s="10">
        <v>280</v>
      </c>
      <c r="F5" s="11">
        <f>E5*D2/100</f>
        <v>3528</v>
      </c>
      <c r="G5" s="12">
        <f t="shared" si="0"/>
        <v>-328</v>
      </c>
      <c r="H5" s="13">
        <f t="shared" si="1"/>
        <v>-0.10249999999999999</v>
      </c>
      <c r="I5" s="6"/>
      <c r="J5" s="6"/>
      <c r="L5" t="s">
        <v>5</v>
      </c>
      <c r="M5" t="s">
        <v>6</v>
      </c>
    </row>
    <row r="6" spans="1:13" ht="18" thickTop="1" x14ac:dyDescent="0.4">
      <c r="A6" s="8" t="s">
        <v>37</v>
      </c>
      <c r="B6">
        <v>1</v>
      </c>
      <c r="C6">
        <v>1500</v>
      </c>
      <c r="D6" s="9">
        <f>B6*C6/10</f>
        <v>150</v>
      </c>
      <c r="E6" s="10">
        <v>10</v>
      </c>
      <c r="F6" s="11">
        <f>E6*D2/100</f>
        <v>126</v>
      </c>
      <c r="G6" s="12">
        <f>D6-F6</f>
        <v>24</v>
      </c>
      <c r="H6" s="13">
        <f t="shared" si="1"/>
        <v>0.16</v>
      </c>
      <c r="I6" s="6"/>
      <c r="J6" s="6"/>
      <c r="K6" s="15" t="s">
        <v>38</v>
      </c>
      <c r="L6">
        <v>5</v>
      </c>
      <c r="M6">
        <f>PRODUCT(M4,5)</f>
        <v>630</v>
      </c>
    </row>
    <row r="7" spans="1:13" ht="18" thickBot="1" x14ac:dyDescent="0.45">
      <c r="A7" s="14" t="s">
        <v>7</v>
      </c>
      <c r="B7">
        <v>1</v>
      </c>
      <c r="C7">
        <v>1500</v>
      </c>
      <c r="D7" s="9">
        <f>B7*C7/10</f>
        <v>150</v>
      </c>
      <c r="E7" s="10">
        <v>27</v>
      </c>
      <c r="F7" s="11">
        <f>E7*D2/100</f>
        <v>340.2</v>
      </c>
      <c r="G7" s="12">
        <f>D7-F7</f>
        <v>-190.2</v>
      </c>
      <c r="H7" s="13">
        <f t="shared" si="1"/>
        <v>-1.268</v>
      </c>
      <c r="I7" s="6"/>
      <c r="J7" s="6"/>
      <c r="K7" s="16" t="s">
        <v>39</v>
      </c>
      <c r="L7">
        <v>7</v>
      </c>
      <c r="M7">
        <f>PRODUCT(M4,7)</f>
        <v>882</v>
      </c>
    </row>
    <row r="8" spans="1:13" ht="18" thickTop="1" x14ac:dyDescent="0.4">
      <c r="A8" s="17" t="s">
        <v>8</v>
      </c>
      <c r="B8">
        <v>65</v>
      </c>
      <c r="C8">
        <v>20</v>
      </c>
      <c r="D8" s="9">
        <f>B8*C8</f>
        <v>1300</v>
      </c>
      <c r="E8" s="10">
        <v>97</v>
      </c>
      <c r="F8" s="11">
        <f>E8*D2/100</f>
        <v>1222.2</v>
      </c>
      <c r="G8" s="12">
        <f t="shared" si="0"/>
        <v>77.799999999999955</v>
      </c>
      <c r="H8" s="13">
        <f t="shared" si="1"/>
        <v>5.9846153846153813E-2</v>
      </c>
      <c r="I8" s="6"/>
      <c r="J8" s="6"/>
      <c r="K8" s="18" t="s">
        <v>9</v>
      </c>
      <c r="L8">
        <v>9</v>
      </c>
      <c r="M8">
        <f>PRODUCT(M4,9)</f>
        <v>1134</v>
      </c>
    </row>
    <row r="9" spans="1:13" ht="18" thickBot="1" x14ac:dyDescent="0.45">
      <c r="A9" s="19" t="s">
        <v>10</v>
      </c>
      <c r="B9">
        <v>134</v>
      </c>
      <c r="C9">
        <v>50</v>
      </c>
      <c r="D9" s="9">
        <f>B9*C9</f>
        <v>6700</v>
      </c>
      <c r="E9" s="10">
        <v>199</v>
      </c>
      <c r="F9" s="11">
        <f>E9*D2/100</f>
        <v>2507.4</v>
      </c>
      <c r="G9" s="12">
        <f t="shared" si="0"/>
        <v>4192.6000000000004</v>
      </c>
      <c r="H9" s="13">
        <f t="shared" si="1"/>
        <v>0.62576119402985075</v>
      </c>
      <c r="I9" s="6"/>
      <c r="J9" s="6" t="s">
        <v>11</v>
      </c>
      <c r="K9" s="15" t="s">
        <v>40</v>
      </c>
      <c r="L9">
        <v>30</v>
      </c>
      <c r="M9">
        <f>PRODUCT(M4,30)</f>
        <v>3780</v>
      </c>
    </row>
    <row r="10" spans="1:13" ht="18" thickTop="1" x14ac:dyDescent="0.4">
      <c r="A10" s="20" t="s">
        <v>12</v>
      </c>
      <c r="B10">
        <v>2</v>
      </c>
      <c r="C10">
        <v>1000</v>
      </c>
      <c r="D10" s="9">
        <f>B10*C10</f>
        <v>2000</v>
      </c>
      <c r="E10" s="10">
        <v>166</v>
      </c>
      <c r="F10" s="11">
        <f>E10*D2/100</f>
        <v>2091.6</v>
      </c>
      <c r="G10" s="12">
        <f>D10-F10</f>
        <v>-91.599999999999909</v>
      </c>
      <c r="H10" s="13">
        <f t="shared" si="1"/>
        <v>-4.5799999999999952E-2</v>
      </c>
      <c r="I10" s="6"/>
      <c r="J10" s="6"/>
      <c r="K10" s="16" t="s">
        <v>41</v>
      </c>
      <c r="L10">
        <v>40</v>
      </c>
      <c r="M10">
        <f>PRODUCT(M4,40)</f>
        <v>5040</v>
      </c>
    </row>
    <row r="11" spans="1:13" x14ac:dyDescent="0.4">
      <c r="A11" s="21" t="s">
        <v>42</v>
      </c>
      <c r="B11">
        <v>28</v>
      </c>
      <c r="C11">
        <v>100</v>
      </c>
      <c r="D11" s="9">
        <f>B11*C11</f>
        <v>2800</v>
      </c>
      <c r="E11" s="10">
        <v>200</v>
      </c>
      <c r="F11" s="11">
        <f>E11*D2/100</f>
        <v>2520</v>
      </c>
      <c r="G11" s="12">
        <f>D11-F11</f>
        <v>280</v>
      </c>
      <c r="H11" s="13">
        <f>G11/D11</f>
        <v>0.1</v>
      </c>
      <c r="I11" s="6"/>
      <c r="J11" s="6"/>
      <c r="K11" s="18" t="s">
        <v>43</v>
      </c>
      <c r="L11">
        <v>50</v>
      </c>
      <c r="M11">
        <f>PRODUCT(M4,50)</f>
        <v>6300</v>
      </c>
    </row>
    <row r="12" spans="1:13" ht="18" thickBot="1" x14ac:dyDescent="0.45">
      <c r="A12" s="21" t="s">
        <v>44</v>
      </c>
      <c r="B12">
        <v>53</v>
      </c>
      <c r="C12">
        <v>30</v>
      </c>
      <c r="D12" s="9">
        <f>B12*C12</f>
        <v>1590</v>
      </c>
      <c r="E12" s="10">
        <v>300</v>
      </c>
      <c r="F12" s="11">
        <f>E12*D2/100</f>
        <v>3780</v>
      </c>
      <c r="G12" s="12">
        <f>D12-F12</f>
        <v>-2190</v>
      </c>
      <c r="H12" s="13">
        <f>G12/D12</f>
        <v>-1.3773584905660377</v>
      </c>
      <c r="I12" s="6"/>
      <c r="J12" s="6"/>
      <c r="K12" s="15" t="s">
        <v>45</v>
      </c>
      <c r="L12">
        <v>3</v>
      </c>
      <c r="M12">
        <f>PRODUCT(M4,3)</f>
        <v>378</v>
      </c>
    </row>
    <row r="13" spans="1:13" ht="18" thickTop="1" x14ac:dyDescent="0.4">
      <c r="A13" s="17" t="s">
        <v>46</v>
      </c>
      <c r="B13">
        <v>37</v>
      </c>
      <c r="C13">
        <v>80</v>
      </c>
      <c r="D13" s="9">
        <f t="shared" ref="D13:D27" si="2">B13*C13</f>
        <v>2960</v>
      </c>
      <c r="E13" s="10">
        <v>176</v>
      </c>
      <c r="F13" s="11">
        <f>E13*D2/100</f>
        <v>2217.6</v>
      </c>
      <c r="G13" s="12">
        <f t="shared" ref="G13:G27" si="3">D13-F13</f>
        <v>742.40000000000009</v>
      </c>
      <c r="H13" s="13">
        <f t="shared" ref="H13:H27" si="4">G13/D13</f>
        <v>0.25081081081081086</v>
      </c>
      <c r="I13" s="6"/>
      <c r="J13" s="6"/>
      <c r="K13" s="16" t="s">
        <v>47</v>
      </c>
      <c r="L13">
        <v>5</v>
      </c>
      <c r="M13">
        <f>PRODUCT(M4,5)</f>
        <v>630</v>
      </c>
    </row>
    <row r="14" spans="1:13" x14ac:dyDescent="0.4">
      <c r="A14" s="19" t="s">
        <v>48</v>
      </c>
      <c r="B14">
        <v>178</v>
      </c>
      <c r="C14">
        <v>50</v>
      </c>
      <c r="D14" s="9">
        <f t="shared" si="2"/>
        <v>8900</v>
      </c>
      <c r="E14" s="10">
        <v>500</v>
      </c>
      <c r="F14" s="11">
        <f>E14*D2/100</f>
        <v>6300</v>
      </c>
      <c r="G14" s="12">
        <f t="shared" si="3"/>
        <v>2600</v>
      </c>
      <c r="H14" s="13">
        <f t="shared" si="4"/>
        <v>0.29213483146067415</v>
      </c>
      <c r="I14" s="6"/>
      <c r="J14" s="6"/>
      <c r="K14" s="18" t="s">
        <v>13</v>
      </c>
      <c r="L14">
        <v>7</v>
      </c>
      <c r="M14">
        <f>PRODUCT(M4,7)</f>
        <v>882</v>
      </c>
    </row>
    <row r="15" spans="1:13" ht="18" thickBot="1" x14ac:dyDescent="0.45">
      <c r="A15" s="22" t="s">
        <v>14</v>
      </c>
      <c r="B15">
        <v>236</v>
      </c>
      <c r="C15">
        <v>25</v>
      </c>
      <c r="D15" s="9">
        <f t="shared" si="2"/>
        <v>5900</v>
      </c>
      <c r="E15" s="10">
        <v>427</v>
      </c>
      <c r="F15" s="11">
        <f>E15*D2/100</f>
        <v>5380.2</v>
      </c>
      <c r="G15" s="12">
        <f t="shared" si="3"/>
        <v>519.80000000000018</v>
      </c>
      <c r="H15" s="13">
        <f t="shared" si="4"/>
        <v>8.8101694915254269E-2</v>
      </c>
      <c r="I15" s="6"/>
      <c r="J15" s="6" t="s">
        <v>15</v>
      </c>
    </row>
    <row r="16" spans="1:13" ht="18" thickTop="1" x14ac:dyDescent="0.4">
      <c r="A16" s="23" t="s">
        <v>16</v>
      </c>
      <c r="B16">
        <v>10</v>
      </c>
      <c r="C16">
        <v>50</v>
      </c>
      <c r="D16" s="9">
        <f t="shared" si="2"/>
        <v>500</v>
      </c>
      <c r="E16" s="10">
        <v>25</v>
      </c>
      <c r="F16" s="11">
        <f>E16*D2/100</f>
        <v>315</v>
      </c>
      <c r="G16" s="12">
        <f t="shared" si="3"/>
        <v>185</v>
      </c>
      <c r="H16" s="13">
        <f t="shared" si="4"/>
        <v>0.37</v>
      </c>
      <c r="I16" s="6"/>
      <c r="J16" s="6"/>
    </row>
    <row r="17" spans="1:10" ht="18" thickBot="1" x14ac:dyDescent="0.45">
      <c r="A17" s="24" t="s">
        <v>17</v>
      </c>
      <c r="B17">
        <v>42</v>
      </c>
      <c r="C17">
        <v>15</v>
      </c>
      <c r="D17" s="9">
        <f t="shared" si="2"/>
        <v>630</v>
      </c>
      <c r="E17" s="10">
        <v>25</v>
      </c>
      <c r="F17" s="11">
        <f>E17*D2/100</f>
        <v>315</v>
      </c>
      <c r="G17" s="12">
        <f t="shared" si="3"/>
        <v>315</v>
      </c>
      <c r="H17" s="13">
        <f t="shared" si="4"/>
        <v>0.5</v>
      </c>
      <c r="I17" s="1"/>
      <c r="J17" s="1"/>
    </row>
    <row r="18" spans="1:10" ht="18" thickTop="1" x14ac:dyDescent="0.4">
      <c r="A18" s="25" t="s">
        <v>18</v>
      </c>
      <c r="B18">
        <v>17</v>
      </c>
      <c r="C18">
        <v>30</v>
      </c>
      <c r="D18" s="9">
        <f t="shared" si="2"/>
        <v>510</v>
      </c>
      <c r="E18" s="10">
        <v>25</v>
      </c>
      <c r="F18" s="11">
        <f>E18*D2/100</f>
        <v>315</v>
      </c>
      <c r="G18" s="12">
        <f t="shared" si="3"/>
        <v>195</v>
      </c>
      <c r="H18" s="13">
        <f t="shared" si="4"/>
        <v>0.38235294117647056</v>
      </c>
    </row>
    <row r="19" spans="1:10" x14ac:dyDescent="0.4">
      <c r="A19" s="25" t="s">
        <v>19</v>
      </c>
      <c r="B19">
        <v>16</v>
      </c>
      <c r="C19">
        <v>30</v>
      </c>
      <c r="D19" s="9">
        <f t="shared" si="2"/>
        <v>480</v>
      </c>
      <c r="E19" s="10">
        <v>25</v>
      </c>
      <c r="F19" s="11">
        <f>E19*D2/100</f>
        <v>315</v>
      </c>
      <c r="G19" s="12">
        <f t="shared" si="3"/>
        <v>165</v>
      </c>
      <c r="H19" s="13">
        <f t="shared" si="4"/>
        <v>0.34375</v>
      </c>
    </row>
    <row r="20" spans="1:10" x14ac:dyDescent="0.4">
      <c r="A20" s="25" t="s">
        <v>49</v>
      </c>
      <c r="B20">
        <v>20</v>
      </c>
      <c r="C20">
        <v>25</v>
      </c>
      <c r="D20" s="9">
        <f t="shared" si="2"/>
        <v>500</v>
      </c>
      <c r="E20" s="10">
        <v>25</v>
      </c>
      <c r="F20" s="11">
        <f>E20*D2/100</f>
        <v>315</v>
      </c>
      <c r="G20" s="12">
        <f t="shared" si="3"/>
        <v>185</v>
      </c>
      <c r="H20" s="13">
        <f>G20/D20</f>
        <v>0.37</v>
      </c>
    </row>
    <row r="21" spans="1:10" ht="18" thickBot="1" x14ac:dyDescent="0.45">
      <c r="A21" s="25" t="s">
        <v>50</v>
      </c>
      <c r="B21">
        <v>23</v>
      </c>
      <c r="C21">
        <v>25</v>
      </c>
      <c r="D21" s="9">
        <f t="shared" si="2"/>
        <v>575</v>
      </c>
      <c r="E21" s="10">
        <v>25</v>
      </c>
      <c r="F21" s="11">
        <f>E21*D2/100</f>
        <v>315</v>
      </c>
      <c r="G21" s="12">
        <f t="shared" si="3"/>
        <v>260</v>
      </c>
      <c r="H21" s="13">
        <f t="shared" si="4"/>
        <v>0.45217391304347826</v>
      </c>
    </row>
    <row r="22" spans="1:10" ht="18" thickTop="1" x14ac:dyDescent="0.4">
      <c r="A22" s="26" t="s">
        <v>20</v>
      </c>
      <c r="B22">
        <v>13</v>
      </c>
      <c r="C22">
        <v>25</v>
      </c>
      <c r="D22" s="9">
        <f t="shared" si="2"/>
        <v>325</v>
      </c>
      <c r="E22" s="10">
        <v>25</v>
      </c>
      <c r="F22" s="11">
        <f>E22*D2/100</f>
        <v>315</v>
      </c>
      <c r="G22" s="12">
        <f t="shared" si="3"/>
        <v>10</v>
      </c>
      <c r="H22" s="13">
        <f t="shared" si="4"/>
        <v>3.0769230769230771E-2</v>
      </c>
    </row>
    <row r="23" spans="1:10" x14ac:dyDescent="0.4">
      <c r="A23" s="27" t="s">
        <v>21</v>
      </c>
      <c r="B23">
        <v>15</v>
      </c>
      <c r="C23">
        <v>20</v>
      </c>
      <c r="D23" s="9">
        <f t="shared" si="2"/>
        <v>300</v>
      </c>
      <c r="E23" s="10">
        <v>25</v>
      </c>
      <c r="F23" s="11">
        <f>E23*D2/100</f>
        <v>315</v>
      </c>
      <c r="G23" s="12">
        <f t="shared" si="3"/>
        <v>-15</v>
      </c>
      <c r="H23" s="13">
        <f t="shared" si="4"/>
        <v>-0.05</v>
      </c>
    </row>
    <row r="24" spans="1:10" x14ac:dyDescent="0.4">
      <c r="A24" s="27" t="s">
        <v>22</v>
      </c>
      <c r="B24">
        <v>41</v>
      </c>
      <c r="C24">
        <v>5</v>
      </c>
      <c r="D24" s="9">
        <f t="shared" si="2"/>
        <v>205</v>
      </c>
      <c r="E24" s="10">
        <v>25</v>
      </c>
      <c r="F24" s="11">
        <f>E24*D2/100</f>
        <v>315</v>
      </c>
      <c r="G24" s="12">
        <f t="shared" si="3"/>
        <v>-110</v>
      </c>
      <c r="H24" s="13">
        <f t="shared" si="4"/>
        <v>-0.53658536585365857</v>
      </c>
    </row>
    <row r="25" spans="1:10" x14ac:dyDescent="0.4">
      <c r="A25" s="27" t="s">
        <v>51</v>
      </c>
      <c r="B25">
        <v>32</v>
      </c>
      <c r="C25">
        <v>15</v>
      </c>
      <c r="D25" s="9">
        <f>B25*C25</f>
        <v>480</v>
      </c>
      <c r="E25" s="10">
        <v>25</v>
      </c>
      <c r="F25" s="11">
        <f>E25*D2/100</f>
        <v>315</v>
      </c>
      <c r="G25" s="12">
        <f>D25-F25</f>
        <v>165</v>
      </c>
      <c r="H25" s="13">
        <f>G25/D25</f>
        <v>0.34375</v>
      </c>
    </row>
    <row r="26" spans="1:10" x14ac:dyDescent="0.4">
      <c r="A26" s="27" t="s">
        <v>52</v>
      </c>
      <c r="B26">
        <v>16</v>
      </c>
      <c r="C26">
        <v>25</v>
      </c>
      <c r="D26" s="9">
        <f t="shared" si="2"/>
        <v>400</v>
      </c>
      <c r="E26" s="10">
        <v>25</v>
      </c>
      <c r="F26" s="11">
        <f>E26*D2/100</f>
        <v>315</v>
      </c>
      <c r="G26" s="12">
        <f t="shared" si="3"/>
        <v>85</v>
      </c>
      <c r="H26" s="13">
        <f t="shared" si="4"/>
        <v>0.21249999999999999</v>
      </c>
    </row>
    <row r="27" spans="1:10" ht="18" thickBot="1" x14ac:dyDescent="0.45">
      <c r="A27" s="28" t="s">
        <v>23</v>
      </c>
      <c r="B27">
        <v>8</v>
      </c>
      <c r="C27">
        <v>30</v>
      </c>
      <c r="D27" s="9">
        <f t="shared" si="2"/>
        <v>240</v>
      </c>
      <c r="E27" s="10">
        <v>25</v>
      </c>
      <c r="F27" s="11">
        <f>E27*D2/100</f>
        <v>315</v>
      </c>
      <c r="G27" s="12">
        <f t="shared" si="3"/>
        <v>-75</v>
      </c>
      <c r="H27" s="13">
        <f t="shared" si="4"/>
        <v>-0.3125</v>
      </c>
    </row>
    <row r="28" spans="1:10" ht="18" thickTop="1" x14ac:dyDescent="0.4">
      <c r="A28" s="30" t="s">
        <v>24</v>
      </c>
      <c r="B28">
        <v>26</v>
      </c>
      <c r="C28">
        <v>10</v>
      </c>
      <c r="D28" s="9">
        <f>B28*C28</f>
        <v>260</v>
      </c>
      <c r="E28" s="10">
        <v>25</v>
      </c>
      <c r="F28" s="11">
        <f>E28*D2/100</f>
        <v>315</v>
      </c>
      <c r="G28" s="12">
        <f>D28-F28</f>
        <v>-55</v>
      </c>
      <c r="H28" s="13">
        <f>G28/D28</f>
        <v>-0.21153846153846154</v>
      </c>
    </row>
    <row r="29" spans="1:10" x14ac:dyDescent="0.4">
      <c r="A29" s="31" t="s">
        <v>25</v>
      </c>
      <c r="B29">
        <v>27</v>
      </c>
      <c r="C29">
        <v>10</v>
      </c>
      <c r="D29" s="9">
        <f>B29*C29</f>
        <v>270</v>
      </c>
      <c r="E29" s="10">
        <v>25</v>
      </c>
      <c r="F29" s="11">
        <f>E29*D2/100</f>
        <v>315</v>
      </c>
      <c r="G29" s="12">
        <f>D29-F29</f>
        <v>-45</v>
      </c>
      <c r="H29" s="13">
        <f>G29/D29</f>
        <v>-0.16666666666666666</v>
      </c>
    </row>
    <row r="30" spans="1:10" x14ac:dyDescent="0.4">
      <c r="A30" s="31" t="s">
        <v>26</v>
      </c>
      <c r="B30">
        <v>11</v>
      </c>
      <c r="C30">
        <v>75</v>
      </c>
      <c r="D30" s="9">
        <f>B30*C30</f>
        <v>825</v>
      </c>
      <c r="E30" s="10">
        <v>25</v>
      </c>
      <c r="F30" s="11">
        <f>E30*D2/100</f>
        <v>315</v>
      </c>
      <c r="G30" s="12">
        <f>D30-F30</f>
        <v>510</v>
      </c>
      <c r="H30" s="13">
        <f>G30/D30</f>
        <v>0.61818181818181817</v>
      </c>
    </row>
    <row r="31" spans="1:10" ht="18" thickBot="1" x14ac:dyDescent="0.45">
      <c r="A31" s="32" t="s">
        <v>27</v>
      </c>
      <c r="B31">
        <v>7</v>
      </c>
      <c r="C31">
        <v>75</v>
      </c>
      <c r="D31" s="9">
        <f>B31*C31</f>
        <v>525</v>
      </c>
      <c r="E31" s="10">
        <v>25</v>
      </c>
      <c r="F31" s="11">
        <f>E31*D2/100</f>
        <v>315</v>
      </c>
      <c r="G31" s="12">
        <f>D31-F31</f>
        <v>210</v>
      </c>
      <c r="H31" s="13">
        <f>G31/D31</f>
        <v>0.4</v>
      </c>
    </row>
    <row r="32" spans="1:10" ht="18" thickTop="1" x14ac:dyDescent="0.4">
      <c r="A32" s="7"/>
    </row>
    <row r="33" spans="1:2" x14ac:dyDescent="0.4">
      <c r="A33" s="7"/>
    </row>
    <row r="41" spans="1:2" x14ac:dyDescent="0.4">
      <c r="B41" s="1"/>
    </row>
    <row r="42" spans="1:2" x14ac:dyDescent="0.4">
      <c r="B42" s="29"/>
    </row>
  </sheetData>
  <phoneticPr fontId="1" type="noConversion"/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마리상점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jeong</cp:lastModifiedBy>
  <dcterms:created xsi:type="dcterms:W3CDTF">2020-12-07T13:40:56Z</dcterms:created>
  <dcterms:modified xsi:type="dcterms:W3CDTF">2020-12-23T14:06:47Z</dcterms:modified>
</cp:coreProperties>
</file>