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U\Desktop\"/>
    </mc:Choice>
  </mc:AlternateContent>
  <bookViews>
    <workbookView xWindow="0" yWindow="0" windowWidth="28800" windowHeight="12255" activeTab="2"/>
  </bookViews>
  <sheets>
    <sheet name="프로키온" sheetId="1" r:id="rId1"/>
    <sheet name="기에나" sheetId="2" r:id="rId2"/>
    <sheet name="기타" sheetId="4" r:id="rId3"/>
    <sheet name="총합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5" l="1"/>
  <c r="G9" i="5"/>
  <c r="G8" i="5"/>
  <c r="N54" i="4" l="1"/>
  <c r="N44" i="4"/>
  <c r="N33" i="4"/>
  <c r="N23" i="4"/>
  <c r="E8" i="4"/>
  <c r="G10" i="4"/>
  <c r="G9" i="4"/>
  <c r="G11" i="5" s="1"/>
  <c r="E49" i="2"/>
  <c r="E50" i="2"/>
  <c r="E51" i="2"/>
  <c r="E52" i="2"/>
  <c r="N9" i="4"/>
  <c r="N52" i="2"/>
  <c r="G54" i="2"/>
  <c r="G53" i="2"/>
  <c r="E48" i="2"/>
  <c r="G79" i="1"/>
  <c r="E75" i="1"/>
  <c r="E76" i="1"/>
  <c r="E77" i="1"/>
  <c r="E74" i="1"/>
  <c r="E65" i="1"/>
  <c r="E66" i="1"/>
  <c r="E67" i="1"/>
  <c r="E68" i="1"/>
  <c r="E69" i="1"/>
  <c r="E70" i="1"/>
  <c r="E71" i="1"/>
  <c r="E64" i="1"/>
  <c r="E50" i="1"/>
  <c r="E51" i="1"/>
  <c r="E52" i="1"/>
  <c r="E53" i="1"/>
  <c r="E54" i="1"/>
  <c r="E55" i="1"/>
  <c r="E56" i="1"/>
  <c r="E49" i="1"/>
  <c r="E34" i="1"/>
  <c r="E35" i="1"/>
  <c r="E36" i="1"/>
  <c r="E37" i="1"/>
  <c r="E38" i="1"/>
  <c r="E39" i="1"/>
  <c r="E40" i="1"/>
  <c r="E41" i="1"/>
  <c r="E33" i="1"/>
  <c r="E8" i="2"/>
  <c r="E9" i="2"/>
  <c r="E7" i="2"/>
  <c r="N39" i="2"/>
  <c r="G42" i="2"/>
  <c r="G41" i="2"/>
  <c r="E40" i="2"/>
  <c r="E39" i="2"/>
  <c r="E38" i="2"/>
  <c r="E37" i="2"/>
  <c r="G31" i="2"/>
  <c r="G30" i="2"/>
  <c r="N29" i="2"/>
  <c r="E29" i="2"/>
  <c r="E28" i="2"/>
  <c r="E27" i="2"/>
  <c r="G21" i="2"/>
  <c r="G20" i="2"/>
  <c r="E19" i="2"/>
  <c r="E18" i="2"/>
  <c r="N21" i="2"/>
  <c r="E17" i="2"/>
  <c r="G11" i="2"/>
  <c r="G10" i="2"/>
  <c r="N9" i="2"/>
  <c r="G43" i="1"/>
  <c r="G42" i="1"/>
  <c r="N39" i="1"/>
  <c r="G78" i="1"/>
  <c r="N92" i="1"/>
  <c r="G58" i="1"/>
  <c r="G57" i="1"/>
  <c r="N55" i="1"/>
  <c r="N11" i="1"/>
  <c r="E14" i="1"/>
  <c r="E11" i="1"/>
  <c r="E10" i="1"/>
  <c r="E12" i="1"/>
  <c r="E13" i="1"/>
  <c r="E17" i="1"/>
  <c r="E18" i="1"/>
  <c r="E19" i="1"/>
  <c r="E20" i="1"/>
  <c r="E21" i="1"/>
  <c r="E22" i="1"/>
  <c r="E23" i="1"/>
  <c r="E24" i="1"/>
  <c r="E25" i="1"/>
  <c r="E8" i="1"/>
  <c r="E9" i="1"/>
  <c r="E7" i="1"/>
  <c r="G27" i="1"/>
  <c r="G26" i="1"/>
  <c r="G7" i="5" s="1"/>
  <c r="G12" i="5" l="1"/>
</calcChain>
</file>

<file path=xl/sharedStrings.xml><?xml version="1.0" encoding="utf-8"?>
<sst xmlns="http://schemas.openxmlformats.org/spreadsheetml/2006/main" count="603" uniqueCount="194">
  <si>
    <t>필요주화</t>
    <phoneticPr fontId="2" type="noConversion"/>
  </si>
  <si>
    <t>태양의주화 (파푸니카 작살아귀)</t>
    <phoneticPr fontId="2" type="noConversion"/>
  </si>
  <si>
    <t>해적주화 변환</t>
    <phoneticPr fontId="2" type="noConversion"/>
  </si>
  <si>
    <t>필요         해적주화</t>
    <phoneticPr fontId="2" type="noConversion"/>
  </si>
  <si>
    <t>엔쯔(유물)</t>
    <phoneticPr fontId="2" type="noConversion"/>
  </si>
  <si>
    <t>O</t>
    <phoneticPr fontId="2" type="noConversion"/>
  </si>
  <si>
    <t>벤더빌(유물)</t>
    <phoneticPr fontId="2" type="noConversion"/>
  </si>
  <si>
    <t>마티마티(전설)</t>
    <phoneticPr fontId="2" type="noConversion"/>
  </si>
  <si>
    <t>바라카스(유물)</t>
    <phoneticPr fontId="2" type="noConversion"/>
  </si>
  <si>
    <t>X</t>
    <phoneticPr fontId="2" type="noConversion"/>
  </si>
  <si>
    <t>필요 태양의주화 수</t>
    <phoneticPr fontId="2" type="noConversion"/>
  </si>
  <si>
    <t>필요 해적주화 수</t>
    <phoneticPr fontId="2" type="noConversion"/>
  </si>
  <si>
    <t>선원지원서     상자 유무</t>
    <phoneticPr fontId="2" type="noConversion"/>
  </si>
  <si>
    <t>푸푸링(유물)</t>
    <phoneticPr fontId="2" type="noConversion"/>
  </si>
  <si>
    <t>소랑(유물)</t>
    <phoneticPr fontId="2" type="noConversion"/>
  </si>
  <si>
    <t>엔슬리(유물)</t>
    <phoneticPr fontId="2" type="noConversion"/>
  </si>
  <si>
    <t>마티마티(유물)</t>
    <phoneticPr fontId="2" type="noConversion"/>
  </si>
  <si>
    <t>아나벨(유물)</t>
    <phoneticPr fontId="2" type="noConversion"/>
  </si>
  <si>
    <t>오네(유물)</t>
    <phoneticPr fontId="2" type="noConversion"/>
  </si>
  <si>
    <t>화린(유물)</t>
    <phoneticPr fontId="2" type="noConversion"/>
  </si>
  <si>
    <t>검은 망령 빌리어드(유물)</t>
    <phoneticPr fontId="2" type="noConversion"/>
  </si>
  <si>
    <t>검은이빨(유물)</t>
    <phoneticPr fontId="2" type="noConversion"/>
  </si>
  <si>
    <t>니에라(유물)</t>
    <phoneticPr fontId="2" type="noConversion"/>
  </si>
  <si>
    <t>탑승 배</t>
    <phoneticPr fontId="2" type="noConversion"/>
  </si>
  <si>
    <t>베럴드(전설)</t>
    <phoneticPr fontId="2" type="noConversion"/>
  </si>
  <si>
    <t>베럴드(유물)</t>
    <phoneticPr fontId="2" type="noConversion"/>
  </si>
  <si>
    <t>나리나리(유물)</t>
    <phoneticPr fontId="2" type="noConversion"/>
  </si>
  <si>
    <t>에드워드(유물)</t>
    <phoneticPr fontId="2" type="noConversion"/>
  </si>
  <si>
    <t>선원 명(등급)</t>
    <phoneticPr fontId="2" type="noConversion"/>
  </si>
  <si>
    <t>에스토크</t>
    <phoneticPr fontId="2" type="noConversion"/>
  </si>
  <si>
    <t>풍백</t>
    <phoneticPr fontId="2" type="noConversion"/>
  </si>
  <si>
    <t>바크스툼</t>
    <phoneticPr fontId="2" type="noConversion"/>
  </si>
  <si>
    <t>프뉴마</t>
    <phoneticPr fontId="2" type="noConversion"/>
  </si>
  <si>
    <t>트라곤</t>
    <phoneticPr fontId="2" type="noConversion"/>
  </si>
  <si>
    <t>에이번</t>
    <phoneticPr fontId="2" type="noConversion"/>
  </si>
  <si>
    <t>아스트레이</t>
    <phoneticPr fontId="2" type="noConversion"/>
  </si>
  <si>
    <t>브람스</t>
    <phoneticPr fontId="2" type="noConversion"/>
  </si>
  <si>
    <t>해적주화 (파푸니카 텀벙게, 해적주화 교환)</t>
    <phoneticPr fontId="2" type="noConversion"/>
  </si>
  <si>
    <t>포이포이(유물)</t>
    <phoneticPr fontId="2" type="noConversion"/>
  </si>
  <si>
    <t>칼스(유물)</t>
    <phoneticPr fontId="2" type="noConversion"/>
  </si>
  <si>
    <t>셜리(유물)</t>
    <phoneticPr fontId="2" type="noConversion"/>
  </si>
  <si>
    <t>빌헬름(유물)</t>
    <phoneticPr fontId="2" type="noConversion"/>
  </si>
  <si>
    <t>심연의 눈물을 통한 안개의 섬에서 교환가능한 선원</t>
    <phoneticPr fontId="2" type="noConversion"/>
  </si>
  <si>
    <t>해적주화환율</t>
    <phoneticPr fontId="2" type="noConversion"/>
  </si>
  <si>
    <t>해적주화 (욘 텀벙게, 해적주화 교환)</t>
    <phoneticPr fontId="2" type="noConversion"/>
  </si>
  <si>
    <t>포딘(일반)</t>
    <phoneticPr fontId="2" type="noConversion"/>
  </si>
  <si>
    <t>포딘(고급)</t>
    <phoneticPr fontId="2" type="noConversion"/>
  </si>
  <si>
    <t>엔슬리(영웅)</t>
    <phoneticPr fontId="2" type="noConversion"/>
  </si>
  <si>
    <t>라티나(전설)</t>
    <phoneticPr fontId="2" type="noConversion"/>
  </si>
  <si>
    <t>화린(전설)</t>
    <phoneticPr fontId="2" type="noConversion"/>
  </si>
  <si>
    <t>파르메니온(전설)</t>
    <phoneticPr fontId="2" type="noConversion"/>
  </si>
  <si>
    <t>아크투르스의 주화 (욘 작살아귀)</t>
    <phoneticPr fontId="2" type="noConversion"/>
  </si>
  <si>
    <t>검은 망령 빌리어드(전설)</t>
    <phoneticPr fontId="2" type="noConversion"/>
  </si>
  <si>
    <t>파르메니온(영웅)</t>
    <phoneticPr fontId="2" type="noConversion"/>
  </si>
  <si>
    <t>제프리(희귀)</t>
    <phoneticPr fontId="2" type="noConversion"/>
  </si>
  <si>
    <t>카트린느(일반)</t>
    <phoneticPr fontId="2" type="noConversion"/>
  </si>
  <si>
    <t>소멸한 세녹(희귀)</t>
    <phoneticPr fontId="2" type="noConversion"/>
  </si>
  <si>
    <t>퀵실(일반)</t>
    <phoneticPr fontId="2" type="noConversion"/>
  </si>
  <si>
    <t>퀵실(고급)</t>
    <phoneticPr fontId="2" type="noConversion"/>
  </si>
  <si>
    <t>필요 아크투르스의주화 수</t>
    <phoneticPr fontId="2" type="noConversion"/>
  </si>
  <si>
    <t>바라트(전설)</t>
    <phoneticPr fontId="2" type="noConversion"/>
  </si>
  <si>
    <t>벤더빌(전설)</t>
    <phoneticPr fontId="2" type="noConversion"/>
  </si>
  <si>
    <t>아나벨(전설)</t>
    <phoneticPr fontId="2" type="noConversion"/>
  </si>
  <si>
    <t>라티나(영웅)</t>
    <phoneticPr fontId="2" type="noConversion"/>
  </si>
  <si>
    <t>오도리크(희귀)</t>
    <phoneticPr fontId="2" type="noConversion"/>
  </si>
  <si>
    <t>소멸한 세녹(일반)</t>
    <phoneticPr fontId="2" type="noConversion"/>
  </si>
  <si>
    <t>소멸한 세녹(고급)</t>
    <phoneticPr fontId="2" type="noConversion"/>
  </si>
  <si>
    <t>바라카스(영웅)</t>
    <phoneticPr fontId="2" type="noConversion"/>
  </si>
  <si>
    <t>퀵실(희귀)</t>
    <phoneticPr fontId="2" type="noConversion"/>
  </si>
  <si>
    <t>크라테르의 주화 (로헨델 작살아귀)</t>
    <phoneticPr fontId="2" type="noConversion"/>
  </si>
  <si>
    <t>해적주화 (로헨델 텀벙게, 해적주화 교환)</t>
    <phoneticPr fontId="2" type="noConversion"/>
  </si>
  <si>
    <t>고대의 주화 (페이튼 작살아귀)</t>
    <phoneticPr fontId="2" type="noConversion"/>
  </si>
  <si>
    <t>해적주화 (페이튼 텀벙게, 해적주화 교환)</t>
    <phoneticPr fontId="2" type="noConversion"/>
  </si>
  <si>
    <t>현궁(일반)</t>
    <phoneticPr fontId="2" type="noConversion"/>
  </si>
  <si>
    <t>바라트(영웅)</t>
    <phoneticPr fontId="2" type="noConversion"/>
  </si>
  <si>
    <t>카트린느(희귀)</t>
    <phoneticPr fontId="2" type="noConversion"/>
  </si>
  <si>
    <t>오도리크(일반)</t>
    <phoneticPr fontId="2" type="noConversion"/>
  </si>
  <si>
    <t>오도리크(고급)</t>
    <phoneticPr fontId="2" type="noConversion"/>
  </si>
  <si>
    <t>자네스(일반)</t>
    <phoneticPr fontId="2" type="noConversion"/>
  </si>
  <si>
    <t>자네스(희귀)</t>
    <phoneticPr fontId="2" type="noConversion"/>
  </si>
  <si>
    <t>포딘(희귀)</t>
    <phoneticPr fontId="2" type="noConversion"/>
  </si>
  <si>
    <t>화린(영웅)</t>
    <phoneticPr fontId="2" type="noConversion"/>
  </si>
  <si>
    <t>칼스(전설)</t>
    <phoneticPr fontId="2" type="noConversion"/>
  </si>
  <si>
    <t>타르밀라(일반)</t>
    <phoneticPr fontId="2" type="noConversion"/>
  </si>
  <si>
    <t>타르밀라(고급)</t>
    <phoneticPr fontId="2" type="noConversion"/>
  </si>
  <si>
    <t>제프리(일반)</t>
    <phoneticPr fontId="2" type="noConversion"/>
  </si>
  <si>
    <t>제프리(고급)</t>
    <phoneticPr fontId="2" type="noConversion"/>
  </si>
  <si>
    <t>니에라(영웅)</t>
    <phoneticPr fontId="2" type="noConversion"/>
  </si>
  <si>
    <t>아나벨(영웅)</t>
    <phoneticPr fontId="2" type="noConversion"/>
  </si>
  <si>
    <t>오네(영웅)</t>
    <phoneticPr fontId="2" type="noConversion"/>
  </si>
  <si>
    <t>에드워드(영웅)</t>
    <phoneticPr fontId="2" type="noConversion"/>
  </si>
  <si>
    <t>빌헬름(영웅)</t>
    <phoneticPr fontId="2" type="noConversion"/>
  </si>
  <si>
    <t>기에나의주화 (슈샤이어 작살아귀)</t>
    <phoneticPr fontId="2" type="noConversion"/>
  </si>
  <si>
    <t>해적주화 (슈샤이어 텀벙게, 해적주화 교환)</t>
    <phoneticPr fontId="2" type="noConversion"/>
  </si>
  <si>
    <t>포이테(일반)</t>
    <phoneticPr fontId="2" type="noConversion"/>
  </si>
  <si>
    <t>포이테(고급)</t>
    <phoneticPr fontId="2" type="noConversion"/>
  </si>
  <si>
    <t>필요 고대의주화 수</t>
    <phoneticPr fontId="2" type="noConversion"/>
  </si>
  <si>
    <t>필요 크라테르의주화 수</t>
    <phoneticPr fontId="2" type="noConversion"/>
  </si>
  <si>
    <t>케브라(일반)</t>
    <phoneticPr fontId="2" type="noConversion"/>
  </si>
  <si>
    <t>케브라(고급)</t>
    <phoneticPr fontId="2" type="noConversion"/>
  </si>
  <si>
    <t>푸푸링(전설)</t>
    <phoneticPr fontId="2" type="noConversion"/>
  </si>
  <si>
    <t>소랑(전설)</t>
    <phoneticPr fontId="2" type="noConversion"/>
  </si>
  <si>
    <t>셜리(전설)</t>
    <phoneticPr fontId="2" type="noConversion"/>
  </si>
  <si>
    <t>(아크라시아) 바다에서 구매가능한 선원 리스트 [프로키온의 바다]</t>
    <phoneticPr fontId="2" type="noConversion"/>
  </si>
  <si>
    <t>(아크라시아) 바다에서 구매가능한 선원 리스트 [기에나의 바다]</t>
    <phoneticPr fontId="2" type="noConversion"/>
  </si>
  <si>
    <t>포포(일반)</t>
    <phoneticPr fontId="2" type="noConversion"/>
  </si>
  <si>
    <t>포포(고급)</t>
    <phoneticPr fontId="2" type="noConversion"/>
  </si>
  <si>
    <t>반돌프(희귀)</t>
    <phoneticPr fontId="2" type="noConversion"/>
  </si>
  <si>
    <t>기에나의주화 (아르데타인 작살아귀)</t>
    <phoneticPr fontId="2" type="noConversion"/>
  </si>
  <si>
    <t>해적주화 (아르데타인 텀벙게, 해적주화 교환)</t>
    <phoneticPr fontId="2" type="noConversion"/>
  </si>
  <si>
    <t>코니코니(일반)</t>
    <phoneticPr fontId="2" type="noConversion"/>
  </si>
  <si>
    <t>코니코니(고급)</t>
    <phoneticPr fontId="2" type="noConversion"/>
  </si>
  <si>
    <t>코니코니(희귀)</t>
    <phoneticPr fontId="2" type="noConversion"/>
  </si>
  <si>
    <t>기에나의주화 (베른 작살아귀)</t>
    <phoneticPr fontId="2" type="noConversion"/>
  </si>
  <si>
    <t>해적주화 (베른 텀벙게, 해적주화 교환)</t>
    <phoneticPr fontId="2" type="noConversion"/>
  </si>
  <si>
    <t>필요 기에나의주화 수</t>
    <phoneticPr fontId="2" type="noConversion"/>
  </si>
  <si>
    <t>미카엘(일반)</t>
    <phoneticPr fontId="2" type="noConversion"/>
  </si>
  <si>
    <t>미카엘(고급)</t>
    <phoneticPr fontId="2" type="noConversion"/>
  </si>
  <si>
    <t>코코리코(일반)</t>
    <phoneticPr fontId="2" type="noConversion"/>
  </si>
  <si>
    <t>코코리코(고급)</t>
    <phoneticPr fontId="2" type="noConversion"/>
  </si>
  <si>
    <t>모리모리(일반)</t>
    <phoneticPr fontId="2" type="noConversion"/>
  </si>
  <si>
    <t>모리모리(고급)</t>
    <phoneticPr fontId="2" type="noConversion"/>
  </si>
  <si>
    <t>쥬리안(일반)</t>
    <phoneticPr fontId="2" type="noConversion"/>
  </si>
  <si>
    <t>쥬리안(고급)</t>
    <phoneticPr fontId="2" type="noConversion"/>
  </si>
  <si>
    <t>타르밀라(희귀)</t>
    <phoneticPr fontId="2" type="noConversion"/>
  </si>
  <si>
    <t>별빛 등대의 섬에서 교환</t>
    <phoneticPr fontId="2" type="noConversion"/>
  </si>
  <si>
    <t>자네스(고급)</t>
    <phoneticPr fontId="2" type="noConversion"/>
  </si>
  <si>
    <t>베럴드(영웅)</t>
    <phoneticPr fontId="2" type="noConversion"/>
  </si>
  <si>
    <t>검은 망령 빌리어드(영웅)</t>
    <phoneticPr fontId="2" type="noConversion"/>
  </si>
  <si>
    <t>서연(일반)</t>
    <phoneticPr fontId="2" type="noConversion"/>
  </si>
  <si>
    <t>서연(고급)</t>
    <phoneticPr fontId="2" type="noConversion"/>
  </si>
  <si>
    <t>용진(일반)</t>
    <phoneticPr fontId="2" type="noConversion"/>
  </si>
  <si>
    <t>용진(고급)</t>
    <phoneticPr fontId="2" type="noConversion"/>
  </si>
  <si>
    <t>현궁(희귀)</t>
    <phoneticPr fontId="2" type="noConversion"/>
  </si>
  <si>
    <t>엔쯔(영웅)</t>
    <phoneticPr fontId="2" type="noConversion"/>
  </si>
  <si>
    <t>기에나의 주화 (애니츠 작살아귀)</t>
    <phoneticPr fontId="2" type="noConversion"/>
  </si>
  <si>
    <t>해적주화 (애니츠 텀벙게, 해적주화 교환)</t>
    <phoneticPr fontId="2" type="noConversion"/>
  </si>
  <si>
    <t>해적주화 (루테란 텀벙게, 해적주화 교환)</t>
    <phoneticPr fontId="2" type="noConversion"/>
  </si>
  <si>
    <t>이든(희귀)</t>
    <phoneticPr fontId="2" type="noConversion"/>
  </si>
  <si>
    <t>이든(고급)</t>
    <phoneticPr fontId="2" type="noConversion"/>
  </si>
  <si>
    <t>(아크라시아) 바다에서 구매가능한 선원 리스트 [기타]</t>
    <phoneticPr fontId="2" type="noConversion"/>
  </si>
  <si>
    <t>기에나의 주화 (루테란 작살아귀)</t>
    <phoneticPr fontId="2" type="noConversion"/>
  </si>
  <si>
    <t>아후(고급)</t>
    <phoneticPr fontId="2" type="noConversion"/>
  </si>
  <si>
    <t>아후(희귀)</t>
    <phoneticPr fontId="2" type="noConversion"/>
  </si>
  <si>
    <t>타샤(고급)</t>
    <phoneticPr fontId="2" type="noConversion"/>
  </si>
  <si>
    <t>이든(일반)</t>
    <phoneticPr fontId="2" type="noConversion"/>
  </si>
  <si>
    <t>푸푸링(영웅)</t>
    <phoneticPr fontId="2" type="noConversion"/>
  </si>
  <si>
    <t>해적주화 (자유의 섬, 해적주화 교환)</t>
    <phoneticPr fontId="2" type="noConversion"/>
  </si>
  <si>
    <t>소피아(일반)</t>
    <phoneticPr fontId="2" type="noConversion"/>
  </si>
  <si>
    <t>소피아(희귀)</t>
    <phoneticPr fontId="2" type="noConversion"/>
  </si>
  <si>
    <t>기에나의주화 (검은이빨의 주둔지)</t>
    <phoneticPr fontId="2" type="noConversion"/>
  </si>
  <si>
    <t>필요        해적주화</t>
    <phoneticPr fontId="2" type="noConversion"/>
  </si>
  <si>
    <t>해적주화 (아트로포스, 해적주화 교환)</t>
    <phoneticPr fontId="2" type="noConversion"/>
  </si>
  <si>
    <t>요조(영웅)</t>
    <phoneticPr fontId="2" type="noConversion"/>
  </si>
  <si>
    <t>체커(영웅)</t>
    <phoneticPr fontId="2" type="noConversion"/>
  </si>
  <si>
    <t>루키루키(영웅)</t>
    <phoneticPr fontId="2" type="noConversion"/>
  </si>
  <si>
    <t>베르토지(영웅)</t>
    <phoneticPr fontId="2" type="noConversion"/>
  </si>
  <si>
    <t>벨로드(영웅)</t>
    <phoneticPr fontId="2" type="noConversion"/>
  </si>
  <si>
    <t>스코델(영웅)</t>
    <phoneticPr fontId="2" type="noConversion"/>
  </si>
  <si>
    <t>로사(영웅)</t>
    <phoneticPr fontId="2" type="noConversion"/>
  </si>
  <si>
    <t>제이콥(영웅)</t>
    <phoneticPr fontId="2" type="noConversion"/>
  </si>
  <si>
    <t>해적주화 (찬란한 선원지원서 상자, 해적주화 교환)</t>
    <phoneticPr fontId="2" type="noConversion"/>
  </si>
  <si>
    <t>은광(유물)</t>
    <phoneticPr fontId="2" type="noConversion"/>
  </si>
  <si>
    <t>바라트(유물)</t>
    <phoneticPr fontId="2" type="noConversion"/>
  </si>
  <si>
    <t>파르메니온(유물)</t>
    <phoneticPr fontId="2" type="noConversion"/>
  </si>
  <si>
    <t>라티나(유물)</t>
    <phoneticPr fontId="2" type="noConversion"/>
  </si>
  <si>
    <t>해적주화 (화려한 선원지원서 상자, 해적주화 교환)</t>
    <phoneticPr fontId="2" type="noConversion"/>
  </si>
  <si>
    <t>니에라(전설)</t>
    <phoneticPr fontId="2" type="noConversion"/>
  </si>
  <si>
    <t>엔쯔(전설)</t>
    <phoneticPr fontId="2" type="noConversion"/>
  </si>
  <si>
    <t>엔슬리(전설)</t>
    <phoneticPr fontId="2" type="noConversion"/>
  </si>
  <si>
    <t>포이포이(전설)</t>
    <phoneticPr fontId="2" type="noConversion"/>
  </si>
  <si>
    <t>오네(전설)</t>
    <phoneticPr fontId="2" type="noConversion"/>
  </si>
  <si>
    <t>주화별 총 필요 개수(최종)</t>
    <phoneticPr fontId="2" type="noConversion"/>
  </si>
  <si>
    <t>주화 종류</t>
    <phoneticPr fontId="2" type="noConversion"/>
  </si>
  <si>
    <t>총 수량</t>
    <phoneticPr fontId="2" type="noConversion"/>
  </si>
  <si>
    <t>태양의 주화</t>
    <phoneticPr fontId="2" type="noConversion"/>
  </si>
  <si>
    <t>고대의 주화</t>
    <phoneticPr fontId="2" type="noConversion"/>
  </si>
  <si>
    <t>아크투르스의 주화</t>
    <phoneticPr fontId="2" type="noConversion"/>
  </si>
  <si>
    <t>크라테르의 주화</t>
    <phoneticPr fontId="2" type="noConversion"/>
  </si>
  <si>
    <t>해적 주화</t>
    <phoneticPr fontId="2" type="noConversion"/>
  </si>
  <si>
    <t>기에나의 주화</t>
    <phoneticPr fontId="2" type="noConversion"/>
  </si>
  <si>
    <t>그래서 바다에서 판매하는 선원을 구매하는데 도대체 얼마만큼의 주화가 필요한가?</t>
    <phoneticPr fontId="2" type="noConversion"/>
  </si>
  <si>
    <t>필요            해적주화</t>
    <phoneticPr fontId="2" type="noConversion"/>
  </si>
  <si>
    <t>필요          해적주화</t>
    <phoneticPr fontId="2" type="noConversion"/>
  </si>
  <si>
    <t>필요           해적주화</t>
    <phoneticPr fontId="2" type="noConversion"/>
  </si>
  <si>
    <t>필요                  해적주화</t>
    <phoneticPr fontId="2" type="noConversion"/>
  </si>
  <si>
    <t>해적주화 (묵직한 선원지원서 상자, 해적주화 교환)</t>
    <phoneticPr fontId="2" type="noConversion"/>
  </si>
  <si>
    <t>필요             해적주화</t>
    <phoneticPr fontId="2" type="noConversion"/>
  </si>
  <si>
    <t>필요               해적주화</t>
    <phoneticPr fontId="2" type="noConversion"/>
  </si>
  <si>
    <t>필요       해적주화</t>
    <phoneticPr fontId="2" type="noConversion"/>
  </si>
  <si>
    <t>소랑(영웅)</t>
    <phoneticPr fontId="2" type="noConversion"/>
  </si>
  <si>
    <t>은광(영웅)</t>
    <phoneticPr fontId="2" type="noConversion"/>
  </si>
  <si>
    <t>마티마티(영웅)</t>
    <phoneticPr fontId="2" type="noConversion"/>
  </si>
  <si>
    <t>나리나리(영웅)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</si>
</sst>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0061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176" fontId="0" fillId="8" borderId="8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3" fillId="2" borderId="24" xfId="1" applyFont="1" applyBorder="1" applyAlignment="1">
      <alignment horizontal="center" vertical="center"/>
    </xf>
    <xf numFmtId="0" fontId="3" fillId="2" borderId="19" xfId="1" applyFont="1" applyBorder="1" applyAlignment="1">
      <alignment horizontal="center" vertical="center"/>
    </xf>
    <xf numFmtId="0" fontId="3" fillId="2" borderId="25" xfId="1" applyFont="1" applyBorder="1" applyAlignment="1">
      <alignment horizontal="center" vertical="center"/>
    </xf>
    <xf numFmtId="0" fontId="3" fillId="2" borderId="26" xfId="1" applyFont="1" applyBorder="1" applyAlignment="1">
      <alignment horizontal="center" vertical="center"/>
    </xf>
    <xf numFmtId="0" fontId="3" fillId="2" borderId="27" xfId="1" applyFont="1" applyBorder="1" applyAlignment="1">
      <alignment horizontal="center" vertical="center"/>
    </xf>
    <xf numFmtId="0" fontId="3" fillId="2" borderId="20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8" borderId="30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colors>
    <mruColors>
      <color rgb="FFCC99FF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2"/>
  <sheetViews>
    <sheetView topLeftCell="A70" zoomScale="115" zoomScaleNormal="115" workbookViewId="0">
      <selection activeCell="F88" sqref="F88"/>
    </sheetView>
  </sheetViews>
  <sheetFormatPr defaultRowHeight="16.5" x14ac:dyDescent="0.3"/>
  <cols>
    <col min="1" max="1" width="5.375" customWidth="1"/>
    <col min="2" max="2" width="24.125" bestFit="1" customWidth="1"/>
    <col min="3" max="3" width="11" bestFit="1" customWidth="1"/>
    <col min="5" max="5" width="13.75" bestFit="1" customWidth="1"/>
    <col min="6" max="6" width="13" bestFit="1" customWidth="1"/>
    <col min="7" max="7" width="11.25" customWidth="1"/>
    <col min="8" max="8" width="5" customWidth="1"/>
    <col min="9" max="9" width="4.625" customWidth="1"/>
    <col min="10" max="10" width="16.5" bestFit="1" customWidth="1"/>
    <col min="11" max="11" width="11" bestFit="1" customWidth="1"/>
    <col min="13" max="13" width="13" bestFit="1" customWidth="1"/>
    <col min="14" max="14" width="10.5" customWidth="1"/>
  </cols>
  <sheetData>
    <row r="1" spans="2:14" ht="17.25" thickBot="1" x14ac:dyDescent="0.35"/>
    <row r="2" spans="2:14" ht="16.5" customHeight="1" x14ac:dyDescent="0.3">
      <c r="B2" s="32" t="s">
        <v>103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2:14" ht="16.5" customHeight="1" thickBot="1" x14ac:dyDescent="0.3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2:14" ht="17.25" thickBot="1" x14ac:dyDescent="0.35"/>
    <row r="5" spans="2:14" ht="21.75" customHeight="1" x14ac:dyDescent="0.3">
      <c r="B5" s="38" t="s">
        <v>1</v>
      </c>
      <c r="C5" s="39"/>
      <c r="D5" s="39"/>
      <c r="E5" s="40"/>
      <c r="F5" s="1" t="s">
        <v>43</v>
      </c>
      <c r="G5" s="2">
        <v>20</v>
      </c>
      <c r="J5" s="41" t="s">
        <v>37</v>
      </c>
      <c r="K5" s="42"/>
      <c r="L5" s="42"/>
      <c r="M5" s="42"/>
      <c r="N5" s="43"/>
    </row>
    <row r="6" spans="2:14" ht="33" x14ac:dyDescent="0.3">
      <c r="B6" s="3" t="s">
        <v>28</v>
      </c>
      <c r="C6" s="22" t="s">
        <v>23</v>
      </c>
      <c r="D6" s="4" t="s">
        <v>0</v>
      </c>
      <c r="E6" s="5" t="s">
        <v>2</v>
      </c>
      <c r="F6" s="6" t="s">
        <v>12</v>
      </c>
      <c r="G6" s="7" t="s">
        <v>185</v>
      </c>
      <c r="J6" s="3" t="s">
        <v>28</v>
      </c>
      <c r="K6" s="4" t="s">
        <v>23</v>
      </c>
      <c r="L6" s="4" t="s">
        <v>0</v>
      </c>
      <c r="M6" s="5" t="s">
        <v>12</v>
      </c>
      <c r="N6" s="7" t="s">
        <v>182</v>
      </c>
    </row>
    <row r="7" spans="2:14" x14ac:dyDescent="0.3">
      <c r="B7" s="19" t="s">
        <v>22</v>
      </c>
      <c r="C7" s="23" t="s">
        <v>29</v>
      </c>
      <c r="D7" s="20">
        <v>8016</v>
      </c>
      <c r="E7" s="20">
        <f>D7*$G$5</f>
        <v>160320</v>
      </c>
      <c r="F7" s="20" t="s">
        <v>5</v>
      </c>
      <c r="G7" s="11">
        <v>80000</v>
      </c>
      <c r="J7" s="8" t="s">
        <v>39</v>
      </c>
      <c r="K7" s="24" t="s">
        <v>29</v>
      </c>
      <c r="L7" s="20">
        <v>80160</v>
      </c>
      <c r="M7" s="24" t="s">
        <v>5</v>
      </c>
      <c r="N7" s="21">
        <v>80000</v>
      </c>
    </row>
    <row r="8" spans="2:14" x14ac:dyDescent="0.3">
      <c r="B8" s="19" t="s">
        <v>4</v>
      </c>
      <c r="C8" s="23" t="s">
        <v>30</v>
      </c>
      <c r="D8" s="20">
        <v>8016</v>
      </c>
      <c r="E8" s="20">
        <f>D8*$G$5</f>
        <v>160320</v>
      </c>
      <c r="F8" s="20" t="s">
        <v>5</v>
      </c>
      <c r="G8" s="11">
        <v>80000</v>
      </c>
      <c r="J8" s="8" t="s">
        <v>38</v>
      </c>
      <c r="K8" s="24" t="s">
        <v>32</v>
      </c>
      <c r="L8" s="20">
        <v>80160</v>
      </c>
      <c r="M8" s="24" t="s">
        <v>5</v>
      </c>
      <c r="N8" s="21">
        <v>80000</v>
      </c>
    </row>
    <row r="9" spans="2:14" x14ac:dyDescent="0.3">
      <c r="B9" s="19" t="s">
        <v>6</v>
      </c>
      <c r="C9" s="23" t="s">
        <v>31</v>
      </c>
      <c r="D9" s="20">
        <v>8016</v>
      </c>
      <c r="E9" s="20">
        <f>D9*$G$5</f>
        <v>160320</v>
      </c>
      <c r="F9" s="20" t="s">
        <v>5</v>
      </c>
      <c r="G9" s="11">
        <v>80000</v>
      </c>
      <c r="J9" s="8" t="s">
        <v>40</v>
      </c>
      <c r="K9" s="24" t="s">
        <v>36</v>
      </c>
      <c r="L9" s="20">
        <v>80160</v>
      </c>
      <c r="M9" s="24" t="s">
        <v>5</v>
      </c>
      <c r="N9" s="21">
        <v>80000</v>
      </c>
    </row>
    <row r="10" spans="2:14" x14ac:dyDescent="0.3">
      <c r="B10" s="19" t="s">
        <v>7</v>
      </c>
      <c r="C10" s="23" t="s">
        <v>32</v>
      </c>
      <c r="D10" s="20">
        <v>4008</v>
      </c>
      <c r="E10" s="20">
        <f>D10*$G$5</f>
        <v>80160</v>
      </c>
      <c r="F10" s="20" t="s">
        <v>5</v>
      </c>
      <c r="G10" s="11">
        <v>40000</v>
      </c>
      <c r="J10" s="8" t="s">
        <v>41</v>
      </c>
      <c r="K10" s="24" t="s">
        <v>35</v>
      </c>
      <c r="L10" s="20">
        <v>144288</v>
      </c>
      <c r="M10" s="24" t="s">
        <v>9</v>
      </c>
      <c r="N10" s="21">
        <v>144288</v>
      </c>
    </row>
    <row r="11" spans="2:14" ht="17.25" thickBot="1" x14ac:dyDescent="0.35">
      <c r="B11" s="19" t="s">
        <v>27</v>
      </c>
      <c r="C11" s="23" t="s">
        <v>33</v>
      </c>
      <c r="D11" s="20">
        <v>8016</v>
      </c>
      <c r="E11" s="20">
        <f>D11*$G$5</f>
        <v>160320</v>
      </c>
      <c r="F11" s="20" t="s">
        <v>5</v>
      </c>
      <c r="G11" s="11">
        <v>80000</v>
      </c>
      <c r="J11" s="25" t="s">
        <v>11</v>
      </c>
      <c r="K11" s="26"/>
      <c r="L11" s="26"/>
      <c r="M11" s="26"/>
      <c r="N11" s="18">
        <f>SUM(N7:N10)</f>
        <v>384288</v>
      </c>
    </row>
    <row r="12" spans="2:14" x14ac:dyDescent="0.3">
      <c r="B12" s="19" t="s">
        <v>25</v>
      </c>
      <c r="C12" s="23" t="s">
        <v>34</v>
      </c>
      <c r="D12" s="20">
        <v>8016</v>
      </c>
      <c r="E12" s="20">
        <f>D12*$G$5</f>
        <v>160320</v>
      </c>
      <c r="F12" s="20" t="s">
        <v>5</v>
      </c>
      <c r="G12" s="11">
        <v>80000</v>
      </c>
    </row>
    <row r="13" spans="2:14" x14ac:dyDescent="0.3">
      <c r="B13" s="19" t="s">
        <v>8</v>
      </c>
      <c r="C13" s="23" t="s">
        <v>35</v>
      </c>
      <c r="D13" s="10">
        <v>14428</v>
      </c>
      <c r="E13" s="20">
        <f>D13*$G$5</f>
        <v>288560</v>
      </c>
      <c r="F13" s="20" t="s">
        <v>9</v>
      </c>
      <c r="G13" s="21">
        <v>0</v>
      </c>
    </row>
    <row r="14" spans="2:14" x14ac:dyDescent="0.3">
      <c r="B14" s="19" t="s">
        <v>26</v>
      </c>
      <c r="C14" s="23" t="s">
        <v>32</v>
      </c>
      <c r="D14" s="20">
        <v>8016</v>
      </c>
      <c r="E14" s="20">
        <f>D14*$G$5</f>
        <v>160320</v>
      </c>
      <c r="F14" s="20" t="s">
        <v>5</v>
      </c>
      <c r="G14" s="11">
        <v>80000</v>
      </c>
    </row>
    <row r="15" spans="2:14" x14ac:dyDescent="0.3">
      <c r="B15" s="27" t="s">
        <v>42</v>
      </c>
      <c r="C15" s="28"/>
      <c r="D15" s="28"/>
      <c r="E15" s="28"/>
      <c r="F15" s="28"/>
      <c r="G15" s="29"/>
    </row>
    <row r="16" spans="2:14" ht="33" x14ac:dyDescent="0.3">
      <c r="B16" s="3" t="s">
        <v>28</v>
      </c>
      <c r="C16" s="22" t="s">
        <v>23</v>
      </c>
      <c r="D16" s="4" t="s">
        <v>0</v>
      </c>
      <c r="E16" s="5" t="s">
        <v>2</v>
      </c>
      <c r="F16" s="6" t="s">
        <v>12</v>
      </c>
      <c r="G16" s="7" t="s">
        <v>182</v>
      </c>
    </row>
    <row r="17" spans="2:14" x14ac:dyDescent="0.3">
      <c r="B17" s="19" t="s">
        <v>13</v>
      </c>
      <c r="C17" s="23" t="s">
        <v>29</v>
      </c>
      <c r="D17" s="20">
        <v>8016</v>
      </c>
      <c r="E17" s="20">
        <f>D17*$G$5</f>
        <v>160320</v>
      </c>
      <c r="F17" s="20" t="s">
        <v>5</v>
      </c>
      <c r="G17" s="11">
        <v>80000</v>
      </c>
    </row>
    <row r="18" spans="2:14" x14ac:dyDescent="0.3">
      <c r="B18" s="19" t="s">
        <v>14</v>
      </c>
      <c r="C18" s="23" t="s">
        <v>30</v>
      </c>
      <c r="D18" s="20">
        <v>8016</v>
      </c>
      <c r="E18" s="20">
        <f>D18*$G$5</f>
        <v>160320</v>
      </c>
      <c r="F18" s="20" t="s">
        <v>5</v>
      </c>
      <c r="G18" s="11">
        <v>80000</v>
      </c>
    </row>
    <row r="19" spans="2:14" x14ac:dyDescent="0.3">
      <c r="B19" s="19" t="s">
        <v>15</v>
      </c>
      <c r="C19" s="23" t="s">
        <v>31</v>
      </c>
      <c r="D19" s="20">
        <v>8016</v>
      </c>
      <c r="E19" s="20">
        <f>D19*$G$5</f>
        <v>160320</v>
      </c>
      <c r="F19" s="20" t="s">
        <v>5</v>
      </c>
      <c r="G19" s="11">
        <v>80000</v>
      </c>
    </row>
    <row r="20" spans="2:14" x14ac:dyDescent="0.3">
      <c r="B20" s="19" t="s">
        <v>16</v>
      </c>
      <c r="C20" s="23" t="s">
        <v>32</v>
      </c>
      <c r="D20" s="20">
        <v>8016</v>
      </c>
      <c r="E20" s="20">
        <f>D20*$G$5</f>
        <v>160320</v>
      </c>
      <c r="F20" s="20" t="s">
        <v>5</v>
      </c>
      <c r="G20" s="11">
        <v>80000</v>
      </c>
    </row>
    <row r="21" spans="2:14" x14ac:dyDescent="0.3">
      <c r="B21" s="19" t="s">
        <v>17</v>
      </c>
      <c r="C21" s="23" t="s">
        <v>36</v>
      </c>
      <c r="D21" s="20">
        <v>8016</v>
      </c>
      <c r="E21" s="20">
        <f>D21*$G$5</f>
        <v>160320</v>
      </c>
      <c r="F21" s="20" t="s">
        <v>5</v>
      </c>
      <c r="G21" s="11">
        <v>80000</v>
      </c>
    </row>
    <row r="22" spans="2:14" x14ac:dyDescent="0.3">
      <c r="B22" s="19" t="s">
        <v>18</v>
      </c>
      <c r="C22" s="23" t="s">
        <v>33</v>
      </c>
      <c r="D22" s="20">
        <v>8016</v>
      </c>
      <c r="E22" s="20">
        <f>D22*$G$5</f>
        <v>160320</v>
      </c>
      <c r="F22" s="20" t="s">
        <v>5</v>
      </c>
      <c r="G22" s="11">
        <v>80000</v>
      </c>
    </row>
    <row r="23" spans="2:14" x14ac:dyDescent="0.3">
      <c r="B23" s="19" t="s">
        <v>19</v>
      </c>
      <c r="C23" s="23" t="s">
        <v>34</v>
      </c>
      <c r="D23" s="20">
        <v>8016</v>
      </c>
      <c r="E23" s="20">
        <f>D23*$G$5</f>
        <v>160320</v>
      </c>
      <c r="F23" s="20" t="s">
        <v>5</v>
      </c>
      <c r="G23" s="11">
        <v>80000</v>
      </c>
    </row>
    <row r="24" spans="2:14" x14ac:dyDescent="0.3">
      <c r="B24" s="19" t="s">
        <v>20</v>
      </c>
      <c r="C24" s="23" t="s">
        <v>34</v>
      </c>
      <c r="D24" s="20">
        <v>8016</v>
      </c>
      <c r="E24" s="20">
        <f>D24*$G$5</f>
        <v>160320</v>
      </c>
      <c r="F24" s="20" t="s">
        <v>5</v>
      </c>
      <c r="G24" s="11">
        <v>80000</v>
      </c>
    </row>
    <row r="25" spans="2:14" x14ac:dyDescent="0.3">
      <c r="B25" s="19" t="s">
        <v>21</v>
      </c>
      <c r="C25" s="23" t="s">
        <v>35</v>
      </c>
      <c r="D25" s="10">
        <v>8016</v>
      </c>
      <c r="E25" s="20">
        <f>D25*$G$5</f>
        <v>160320</v>
      </c>
      <c r="F25" s="20" t="s">
        <v>9</v>
      </c>
      <c r="G25" s="21">
        <v>0</v>
      </c>
    </row>
    <row r="26" spans="2:14" x14ac:dyDescent="0.3">
      <c r="B26" s="12" t="s">
        <v>10</v>
      </c>
      <c r="C26" s="13"/>
      <c r="D26" s="13"/>
      <c r="E26" s="13"/>
      <c r="F26" s="14"/>
      <c r="G26" s="9">
        <f>SUMIF(F7:F25,"X",D7:D25)</f>
        <v>22444</v>
      </c>
    </row>
    <row r="27" spans="2:14" ht="17.25" thickBot="1" x14ac:dyDescent="0.35">
      <c r="B27" s="15" t="s">
        <v>11</v>
      </c>
      <c r="C27" s="16"/>
      <c r="D27" s="16"/>
      <c r="E27" s="16"/>
      <c r="F27" s="17"/>
      <c r="G27" s="18">
        <f>SUMIF(F7:F25,"O",G7:G25)</f>
        <v>1160000</v>
      </c>
    </row>
    <row r="30" spans="2:14" ht="17.25" thickBot="1" x14ac:dyDescent="0.35"/>
    <row r="31" spans="2:14" ht="21.75" customHeight="1" x14ac:dyDescent="0.3">
      <c r="B31" s="38" t="s">
        <v>71</v>
      </c>
      <c r="C31" s="39"/>
      <c r="D31" s="39"/>
      <c r="E31" s="40"/>
      <c r="F31" s="1" t="s">
        <v>43</v>
      </c>
      <c r="G31" s="2">
        <v>17</v>
      </c>
      <c r="J31" s="41" t="s">
        <v>72</v>
      </c>
      <c r="K31" s="42"/>
      <c r="L31" s="42"/>
      <c r="M31" s="42"/>
      <c r="N31" s="43"/>
    </row>
    <row r="32" spans="2:14" ht="33" x14ac:dyDescent="0.3">
      <c r="B32" s="3" t="s">
        <v>28</v>
      </c>
      <c r="C32" s="22" t="s">
        <v>23</v>
      </c>
      <c r="D32" s="4" t="s">
        <v>0</v>
      </c>
      <c r="E32" s="5" t="s">
        <v>2</v>
      </c>
      <c r="F32" s="6" t="s">
        <v>12</v>
      </c>
      <c r="G32" s="7" t="s">
        <v>3</v>
      </c>
      <c r="J32" s="3" t="s">
        <v>28</v>
      </c>
      <c r="K32" s="4" t="s">
        <v>23</v>
      </c>
      <c r="L32" s="4" t="s">
        <v>0</v>
      </c>
      <c r="M32" s="5" t="s">
        <v>12</v>
      </c>
      <c r="N32" s="7" t="s">
        <v>187</v>
      </c>
    </row>
    <row r="33" spans="2:14" x14ac:dyDescent="0.3">
      <c r="B33" s="8" t="s">
        <v>60</v>
      </c>
      <c r="C33" s="23" t="s">
        <v>31</v>
      </c>
      <c r="D33" s="20">
        <v>4008</v>
      </c>
      <c r="E33" s="20">
        <f>D33*$G$31</f>
        <v>68136</v>
      </c>
      <c r="F33" s="20" t="s">
        <v>5</v>
      </c>
      <c r="G33" s="11">
        <v>40000</v>
      </c>
      <c r="J33" s="8" t="s">
        <v>98</v>
      </c>
      <c r="K33" s="24" t="s">
        <v>34</v>
      </c>
      <c r="L33" s="20">
        <v>3340</v>
      </c>
      <c r="M33" s="24" t="s">
        <v>9</v>
      </c>
      <c r="N33" s="21">
        <v>3340</v>
      </c>
    </row>
    <row r="34" spans="2:14" x14ac:dyDescent="0.3">
      <c r="B34" s="8" t="s">
        <v>61</v>
      </c>
      <c r="C34" s="23" t="s">
        <v>31</v>
      </c>
      <c r="D34" s="20">
        <v>4008</v>
      </c>
      <c r="E34" s="20">
        <f t="shared" ref="E34:E41" si="0">D34*$G$31</f>
        <v>68136</v>
      </c>
      <c r="F34" s="20" t="s">
        <v>5</v>
      </c>
      <c r="G34" s="11">
        <v>40000</v>
      </c>
      <c r="J34" s="8" t="s">
        <v>99</v>
      </c>
      <c r="K34" s="24" t="s">
        <v>34</v>
      </c>
      <c r="L34" s="20">
        <v>10020</v>
      </c>
      <c r="M34" s="24" t="s">
        <v>9</v>
      </c>
      <c r="N34" s="21">
        <v>10020</v>
      </c>
    </row>
    <row r="35" spans="2:14" x14ac:dyDescent="0.3">
      <c r="B35" s="8" t="s">
        <v>62</v>
      </c>
      <c r="C35" s="23" t="s">
        <v>36</v>
      </c>
      <c r="D35" s="20">
        <v>4008</v>
      </c>
      <c r="E35" s="20">
        <f t="shared" si="0"/>
        <v>68136</v>
      </c>
      <c r="F35" s="20" t="s">
        <v>5</v>
      </c>
      <c r="G35" s="11">
        <v>40000</v>
      </c>
      <c r="J35" s="8" t="s">
        <v>100</v>
      </c>
      <c r="K35" s="24" t="s">
        <v>29</v>
      </c>
      <c r="L35" s="20">
        <v>40080</v>
      </c>
      <c r="M35" s="24" t="s">
        <v>5</v>
      </c>
      <c r="N35" s="21">
        <v>40000</v>
      </c>
    </row>
    <row r="36" spans="2:14" x14ac:dyDescent="0.3">
      <c r="B36" s="19" t="s">
        <v>63</v>
      </c>
      <c r="C36" s="23" t="s">
        <v>33</v>
      </c>
      <c r="D36" s="20">
        <v>2004</v>
      </c>
      <c r="E36" s="20">
        <f t="shared" si="0"/>
        <v>34068</v>
      </c>
      <c r="F36" s="20" t="s">
        <v>5</v>
      </c>
      <c r="G36" s="11">
        <v>20000</v>
      </c>
      <c r="J36" s="8" t="s">
        <v>101</v>
      </c>
      <c r="K36" s="24" t="s">
        <v>30</v>
      </c>
      <c r="L36" s="20">
        <v>40080</v>
      </c>
      <c r="M36" s="24" t="s">
        <v>5</v>
      </c>
      <c r="N36" s="21">
        <v>40000</v>
      </c>
    </row>
    <row r="37" spans="2:14" x14ac:dyDescent="0.3">
      <c r="B37" s="19" t="s">
        <v>64</v>
      </c>
      <c r="C37" s="23" t="s">
        <v>33</v>
      </c>
      <c r="D37" s="10">
        <v>1503</v>
      </c>
      <c r="E37" s="20">
        <f t="shared" si="0"/>
        <v>25551</v>
      </c>
      <c r="F37" s="20" t="s">
        <v>9</v>
      </c>
      <c r="G37" s="21">
        <v>0</v>
      </c>
      <c r="J37" s="8" t="s">
        <v>102</v>
      </c>
      <c r="K37" s="24" t="s">
        <v>36</v>
      </c>
      <c r="L37" s="20">
        <v>40080</v>
      </c>
      <c r="M37" s="24" t="s">
        <v>5</v>
      </c>
      <c r="N37" s="21">
        <v>40000</v>
      </c>
    </row>
    <row r="38" spans="2:14" x14ac:dyDescent="0.3">
      <c r="B38" s="19" t="s">
        <v>65</v>
      </c>
      <c r="C38" s="23" t="s">
        <v>34</v>
      </c>
      <c r="D38" s="10">
        <v>334</v>
      </c>
      <c r="E38" s="20">
        <f t="shared" si="0"/>
        <v>5678</v>
      </c>
      <c r="F38" s="20" t="s">
        <v>9</v>
      </c>
      <c r="G38" s="21">
        <v>0</v>
      </c>
      <c r="J38" s="8" t="s">
        <v>24</v>
      </c>
      <c r="K38" s="24" t="s">
        <v>34</v>
      </c>
      <c r="L38" s="20">
        <v>40080</v>
      </c>
      <c r="M38" s="24" t="s">
        <v>5</v>
      </c>
      <c r="N38" s="21">
        <v>40000</v>
      </c>
    </row>
    <row r="39" spans="2:14" ht="17.25" thickBot="1" x14ac:dyDescent="0.35">
      <c r="B39" s="19" t="s">
        <v>66</v>
      </c>
      <c r="C39" s="23" t="s">
        <v>34</v>
      </c>
      <c r="D39" s="10">
        <v>1002</v>
      </c>
      <c r="E39" s="20">
        <f t="shared" si="0"/>
        <v>17034</v>
      </c>
      <c r="F39" s="20" t="s">
        <v>9</v>
      </c>
      <c r="G39" s="21">
        <v>0</v>
      </c>
      <c r="J39" s="25" t="s">
        <v>11</v>
      </c>
      <c r="K39" s="26"/>
      <c r="L39" s="26"/>
      <c r="M39" s="26"/>
      <c r="N39" s="18">
        <f>SUM(N33:N38)</f>
        <v>173360</v>
      </c>
    </row>
    <row r="40" spans="2:14" x14ac:dyDescent="0.3">
      <c r="B40" s="19" t="s">
        <v>67</v>
      </c>
      <c r="C40" s="23" t="s">
        <v>35</v>
      </c>
      <c r="D40" s="10">
        <v>3607</v>
      </c>
      <c r="E40" s="20">
        <f t="shared" si="0"/>
        <v>61319</v>
      </c>
      <c r="F40" s="20" t="s">
        <v>9</v>
      </c>
      <c r="G40" s="21">
        <v>0</v>
      </c>
    </row>
    <row r="41" spans="2:14" x14ac:dyDescent="0.3">
      <c r="B41" s="19" t="s">
        <v>68</v>
      </c>
      <c r="C41" s="23" t="s">
        <v>35</v>
      </c>
      <c r="D41" s="10">
        <v>2705</v>
      </c>
      <c r="E41" s="20">
        <f t="shared" si="0"/>
        <v>45985</v>
      </c>
      <c r="F41" s="20" t="s">
        <v>9</v>
      </c>
      <c r="G41" s="21">
        <v>0</v>
      </c>
    </row>
    <row r="42" spans="2:14" x14ac:dyDescent="0.3">
      <c r="B42" s="12" t="s">
        <v>96</v>
      </c>
      <c r="C42" s="13"/>
      <c r="D42" s="13"/>
      <c r="E42" s="13"/>
      <c r="F42" s="14"/>
      <c r="G42" s="9">
        <f>SUMIF(F33:F41,"X",D33:D41)</f>
        <v>9151</v>
      </c>
    </row>
    <row r="43" spans="2:14" ht="17.25" thickBot="1" x14ac:dyDescent="0.35">
      <c r="B43" s="15" t="s">
        <v>11</v>
      </c>
      <c r="C43" s="16"/>
      <c r="D43" s="16"/>
      <c r="E43" s="16"/>
      <c r="F43" s="17"/>
      <c r="G43" s="18">
        <f>SUMIF(F33:F41,"O",G33:G41)</f>
        <v>140000</v>
      </c>
    </row>
    <row r="46" spans="2:14" ht="17.25" thickBot="1" x14ac:dyDescent="0.35"/>
    <row r="47" spans="2:14" ht="20.25" customHeight="1" x14ac:dyDescent="0.3">
      <c r="B47" s="38" t="s">
        <v>51</v>
      </c>
      <c r="C47" s="39"/>
      <c r="D47" s="39"/>
      <c r="E47" s="40"/>
      <c r="F47" s="1" t="s">
        <v>43</v>
      </c>
      <c r="G47" s="2">
        <v>15</v>
      </c>
      <c r="J47" s="41" t="s">
        <v>44</v>
      </c>
      <c r="K47" s="42"/>
      <c r="L47" s="42"/>
      <c r="M47" s="42"/>
      <c r="N47" s="43"/>
    </row>
    <row r="48" spans="2:14" ht="33" x14ac:dyDescent="0.3">
      <c r="B48" s="3" t="s">
        <v>28</v>
      </c>
      <c r="C48" s="22" t="s">
        <v>23</v>
      </c>
      <c r="D48" s="4" t="s">
        <v>0</v>
      </c>
      <c r="E48" s="5" t="s">
        <v>2</v>
      </c>
      <c r="F48" s="6" t="s">
        <v>12</v>
      </c>
      <c r="G48" s="7" t="s">
        <v>183</v>
      </c>
      <c r="J48" s="3" t="s">
        <v>28</v>
      </c>
      <c r="K48" s="4" t="s">
        <v>23</v>
      </c>
      <c r="L48" s="4" t="s">
        <v>0</v>
      </c>
      <c r="M48" s="5" t="s">
        <v>12</v>
      </c>
      <c r="N48" s="7" t="s">
        <v>184</v>
      </c>
    </row>
    <row r="49" spans="2:14" x14ac:dyDescent="0.3">
      <c r="B49" s="19" t="s">
        <v>82</v>
      </c>
      <c r="C49" s="23" t="s">
        <v>29</v>
      </c>
      <c r="D49" s="20">
        <v>4008</v>
      </c>
      <c r="E49" s="20">
        <f>D49*$G$47</f>
        <v>60120</v>
      </c>
      <c r="F49" s="20" t="s">
        <v>5</v>
      </c>
      <c r="G49" s="11">
        <v>40000</v>
      </c>
      <c r="J49" s="8" t="s">
        <v>45</v>
      </c>
      <c r="K49" s="24" t="s">
        <v>35</v>
      </c>
      <c r="L49" s="20">
        <v>6012</v>
      </c>
      <c r="M49" s="24" t="s">
        <v>9</v>
      </c>
      <c r="N49" s="21">
        <v>6012</v>
      </c>
    </row>
    <row r="50" spans="2:14" x14ac:dyDescent="0.3">
      <c r="B50" s="19" t="s">
        <v>52</v>
      </c>
      <c r="C50" s="23" t="s">
        <v>34</v>
      </c>
      <c r="D50" s="20">
        <v>4008</v>
      </c>
      <c r="E50" s="20">
        <f t="shared" ref="E50:E56" si="1">D50*$G$47</f>
        <v>60120</v>
      </c>
      <c r="F50" s="20" t="s">
        <v>5</v>
      </c>
      <c r="G50" s="11">
        <v>40000</v>
      </c>
      <c r="J50" s="8" t="s">
        <v>46</v>
      </c>
      <c r="K50" s="24" t="s">
        <v>35</v>
      </c>
      <c r="L50" s="20">
        <v>18036</v>
      </c>
      <c r="M50" s="24" t="s">
        <v>9</v>
      </c>
      <c r="N50" s="21">
        <v>18036</v>
      </c>
    </row>
    <row r="51" spans="2:14" x14ac:dyDescent="0.3">
      <c r="B51" s="19" t="s">
        <v>53</v>
      </c>
      <c r="C51" s="23" t="s">
        <v>36</v>
      </c>
      <c r="D51" s="20">
        <v>2004</v>
      </c>
      <c r="E51" s="20">
        <f t="shared" si="1"/>
        <v>30060</v>
      </c>
      <c r="F51" s="20" t="s">
        <v>5</v>
      </c>
      <c r="G51" s="11">
        <v>20000</v>
      </c>
      <c r="J51" s="8" t="s">
        <v>47</v>
      </c>
      <c r="K51" s="24" t="s">
        <v>31</v>
      </c>
      <c r="L51" s="20">
        <v>20040</v>
      </c>
      <c r="M51" s="24" t="s">
        <v>5</v>
      </c>
      <c r="N51" s="21">
        <v>20000</v>
      </c>
    </row>
    <row r="52" spans="2:14" x14ac:dyDescent="0.3">
      <c r="B52" s="19" t="s">
        <v>54</v>
      </c>
      <c r="C52" s="23" t="s">
        <v>33</v>
      </c>
      <c r="D52" s="10">
        <v>1503</v>
      </c>
      <c r="E52" s="20">
        <f t="shared" si="1"/>
        <v>22545</v>
      </c>
      <c r="F52" s="20" t="s">
        <v>9</v>
      </c>
      <c r="G52" s="21">
        <v>0</v>
      </c>
      <c r="J52" s="8" t="s">
        <v>48</v>
      </c>
      <c r="K52" s="24" t="s">
        <v>33</v>
      </c>
      <c r="L52" s="20">
        <v>40080</v>
      </c>
      <c r="M52" s="24" t="s">
        <v>5</v>
      </c>
      <c r="N52" s="21">
        <v>40000</v>
      </c>
    </row>
    <row r="53" spans="2:14" x14ac:dyDescent="0.3">
      <c r="B53" s="19" t="s">
        <v>55</v>
      </c>
      <c r="C53" s="23" t="s">
        <v>33</v>
      </c>
      <c r="D53" s="10">
        <v>334</v>
      </c>
      <c r="E53" s="20">
        <f t="shared" si="1"/>
        <v>5010</v>
      </c>
      <c r="F53" s="20" t="s">
        <v>9</v>
      </c>
      <c r="G53" s="21">
        <v>0</v>
      </c>
      <c r="J53" s="8" t="s">
        <v>49</v>
      </c>
      <c r="K53" s="24" t="s">
        <v>34</v>
      </c>
      <c r="L53" s="20">
        <v>40080</v>
      </c>
      <c r="M53" s="24" t="s">
        <v>9</v>
      </c>
      <c r="N53" s="21">
        <v>40080</v>
      </c>
    </row>
    <row r="54" spans="2:14" x14ac:dyDescent="0.3">
      <c r="B54" s="19" t="s">
        <v>56</v>
      </c>
      <c r="C54" s="23" t="s">
        <v>34</v>
      </c>
      <c r="D54" s="10">
        <v>1503</v>
      </c>
      <c r="E54" s="20">
        <f t="shared" si="1"/>
        <v>22545</v>
      </c>
      <c r="F54" s="20" t="s">
        <v>9</v>
      </c>
      <c r="G54" s="21">
        <v>0</v>
      </c>
      <c r="J54" s="8" t="s">
        <v>50</v>
      </c>
      <c r="K54" s="24" t="s">
        <v>36</v>
      </c>
      <c r="L54" s="20">
        <v>40080</v>
      </c>
      <c r="M54" s="24" t="s">
        <v>9</v>
      </c>
      <c r="N54" s="21">
        <v>40080</v>
      </c>
    </row>
    <row r="55" spans="2:14" ht="17.25" thickBot="1" x14ac:dyDescent="0.35">
      <c r="B55" s="19" t="s">
        <v>57</v>
      </c>
      <c r="C55" s="23" t="s">
        <v>35</v>
      </c>
      <c r="D55" s="10">
        <v>601</v>
      </c>
      <c r="E55" s="20">
        <f t="shared" si="1"/>
        <v>9015</v>
      </c>
      <c r="F55" s="20" t="s">
        <v>9</v>
      </c>
      <c r="G55" s="21">
        <v>0</v>
      </c>
      <c r="J55" s="25" t="s">
        <v>11</v>
      </c>
      <c r="K55" s="26"/>
      <c r="L55" s="26"/>
      <c r="M55" s="26"/>
      <c r="N55" s="18">
        <f>SUM(N49:N54)</f>
        <v>164208</v>
      </c>
    </row>
    <row r="56" spans="2:14" x14ac:dyDescent="0.3">
      <c r="B56" s="19" t="s">
        <v>58</v>
      </c>
      <c r="C56" s="23" t="s">
        <v>35</v>
      </c>
      <c r="D56" s="10">
        <v>1803</v>
      </c>
      <c r="E56" s="20">
        <f t="shared" si="1"/>
        <v>27045</v>
      </c>
      <c r="F56" s="20" t="s">
        <v>9</v>
      </c>
      <c r="G56" s="21">
        <v>0</v>
      </c>
    </row>
    <row r="57" spans="2:14" x14ac:dyDescent="0.3">
      <c r="B57" s="12" t="s">
        <v>59</v>
      </c>
      <c r="C57" s="13"/>
      <c r="D57" s="13"/>
      <c r="E57" s="13"/>
      <c r="F57" s="14"/>
      <c r="G57" s="9">
        <f>SUMIF(F49:F56,"X",D49:D56)</f>
        <v>5744</v>
      </c>
    </row>
    <row r="58" spans="2:14" ht="17.25" thickBot="1" x14ac:dyDescent="0.35">
      <c r="B58" s="15" t="s">
        <v>11</v>
      </c>
      <c r="C58" s="16"/>
      <c r="D58" s="16"/>
      <c r="E58" s="16"/>
      <c r="F58" s="17"/>
      <c r="G58" s="18">
        <f>SUMIF(F49:F56,"O",G49:G56)</f>
        <v>100000</v>
      </c>
    </row>
    <row r="61" spans="2:14" ht="17.25" thickBot="1" x14ac:dyDescent="0.35"/>
    <row r="62" spans="2:14" ht="21.75" customHeight="1" x14ac:dyDescent="0.3">
      <c r="B62" s="38" t="s">
        <v>69</v>
      </c>
      <c r="C62" s="39"/>
      <c r="D62" s="39"/>
      <c r="E62" s="40"/>
      <c r="F62" s="1" t="s">
        <v>43</v>
      </c>
      <c r="G62" s="2">
        <v>12</v>
      </c>
    </row>
    <row r="63" spans="2:14" ht="33" x14ac:dyDescent="0.3">
      <c r="B63" s="3" t="s">
        <v>28</v>
      </c>
      <c r="C63" s="22" t="s">
        <v>23</v>
      </c>
      <c r="D63" s="4" t="s">
        <v>0</v>
      </c>
      <c r="E63" s="5" t="s">
        <v>2</v>
      </c>
      <c r="F63" s="6" t="s">
        <v>12</v>
      </c>
      <c r="G63" s="7" t="s">
        <v>188</v>
      </c>
    </row>
    <row r="64" spans="2:14" x14ac:dyDescent="0.3">
      <c r="B64" s="8" t="s">
        <v>73</v>
      </c>
      <c r="C64" s="23" t="s">
        <v>30</v>
      </c>
      <c r="D64" s="10">
        <v>334</v>
      </c>
      <c r="E64" s="20">
        <f>D64*$G$62</f>
        <v>4008</v>
      </c>
      <c r="F64" s="20" t="s">
        <v>9</v>
      </c>
      <c r="G64" s="21">
        <v>0</v>
      </c>
    </row>
    <row r="65" spans="2:7" x14ac:dyDescent="0.3">
      <c r="B65" s="8" t="s">
        <v>74</v>
      </c>
      <c r="C65" s="23" t="s">
        <v>31</v>
      </c>
      <c r="D65" s="20">
        <v>2004</v>
      </c>
      <c r="E65" s="20">
        <f t="shared" ref="E65:E71" si="2">D65*$G$62</f>
        <v>24048</v>
      </c>
      <c r="F65" s="20" t="s">
        <v>5</v>
      </c>
      <c r="G65" s="11">
        <v>20000</v>
      </c>
    </row>
    <row r="66" spans="2:7" x14ac:dyDescent="0.3">
      <c r="B66" s="8" t="s">
        <v>75</v>
      </c>
      <c r="C66" s="23" t="s">
        <v>33</v>
      </c>
      <c r="D66" s="10">
        <v>1503</v>
      </c>
      <c r="E66" s="20">
        <f t="shared" si="2"/>
        <v>18036</v>
      </c>
      <c r="F66" s="20" t="s">
        <v>9</v>
      </c>
      <c r="G66" s="21">
        <v>0</v>
      </c>
    </row>
    <row r="67" spans="2:7" x14ac:dyDescent="0.3">
      <c r="B67" s="19" t="s">
        <v>76</v>
      </c>
      <c r="C67" s="23" t="s">
        <v>33</v>
      </c>
      <c r="D67" s="10">
        <v>334</v>
      </c>
      <c r="E67" s="20">
        <f t="shared" si="2"/>
        <v>4008</v>
      </c>
      <c r="F67" s="20" t="s">
        <v>9</v>
      </c>
      <c r="G67" s="21">
        <v>0</v>
      </c>
    </row>
    <row r="68" spans="2:7" x14ac:dyDescent="0.3">
      <c r="B68" s="19" t="s">
        <v>77</v>
      </c>
      <c r="C68" s="23" t="s">
        <v>33</v>
      </c>
      <c r="D68" s="10">
        <v>1002</v>
      </c>
      <c r="E68" s="20">
        <f t="shared" si="2"/>
        <v>12024</v>
      </c>
      <c r="F68" s="20" t="s">
        <v>9</v>
      </c>
      <c r="G68" s="21">
        <v>0</v>
      </c>
    </row>
    <row r="69" spans="2:7" x14ac:dyDescent="0.3">
      <c r="B69" s="19" t="s">
        <v>78</v>
      </c>
      <c r="C69" s="23" t="s">
        <v>34</v>
      </c>
      <c r="D69" s="10">
        <v>334</v>
      </c>
      <c r="E69" s="20">
        <f t="shared" si="2"/>
        <v>4008</v>
      </c>
      <c r="F69" s="20" t="s">
        <v>9</v>
      </c>
      <c r="G69" s="21">
        <v>0</v>
      </c>
    </row>
    <row r="70" spans="2:7" x14ac:dyDescent="0.3">
      <c r="B70" s="19" t="s">
        <v>79</v>
      </c>
      <c r="C70" s="23" t="s">
        <v>34</v>
      </c>
      <c r="D70" s="10">
        <v>1503</v>
      </c>
      <c r="E70" s="20">
        <f t="shared" si="2"/>
        <v>18036</v>
      </c>
      <c r="F70" s="20" t="s">
        <v>9</v>
      </c>
      <c r="G70" s="21">
        <v>0</v>
      </c>
    </row>
    <row r="71" spans="2:7" x14ac:dyDescent="0.3">
      <c r="B71" s="19" t="s">
        <v>80</v>
      </c>
      <c r="C71" s="23" t="s">
        <v>35</v>
      </c>
      <c r="D71" s="10">
        <v>2705</v>
      </c>
      <c r="E71" s="20">
        <f t="shared" si="2"/>
        <v>32460</v>
      </c>
      <c r="F71" s="20" t="s">
        <v>9</v>
      </c>
      <c r="G71" s="21">
        <v>0</v>
      </c>
    </row>
    <row r="72" spans="2:7" x14ac:dyDescent="0.3">
      <c r="B72" s="27" t="s">
        <v>125</v>
      </c>
      <c r="C72" s="28"/>
      <c r="D72" s="28"/>
      <c r="E72" s="28"/>
      <c r="F72" s="28"/>
      <c r="G72" s="29"/>
    </row>
    <row r="73" spans="2:7" ht="33" x14ac:dyDescent="0.3">
      <c r="B73" s="3" t="s">
        <v>28</v>
      </c>
      <c r="C73" s="22" t="s">
        <v>23</v>
      </c>
      <c r="D73" s="4" t="s">
        <v>0</v>
      </c>
      <c r="E73" s="5" t="s">
        <v>2</v>
      </c>
      <c r="F73" s="6" t="s">
        <v>12</v>
      </c>
      <c r="G73" s="7" t="s">
        <v>183</v>
      </c>
    </row>
    <row r="74" spans="2:7" x14ac:dyDescent="0.3">
      <c r="B74" s="19" t="s">
        <v>81</v>
      </c>
      <c r="C74" s="23" t="s">
        <v>34</v>
      </c>
      <c r="D74" s="20">
        <v>2004</v>
      </c>
      <c r="E74" s="20">
        <f>D74*$G$62</f>
        <v>24048</v>
      </c>
      <c r="F74" s="20" t="s">
        <v>5</v>
      </c>
      <c r="G74" s="11">
        <v>20000</v>
      </c>
    </row>
    <row r="75" spans="2:7" x14ac:dyDescent="0.3">
      <c r="B75" s="19" t="s">
        <v>126</v>
      </c>
      <c r="C75" s="23" t="s">
        <v>34</v>
      </c>
      <c r="D75" s="10">
        <v>1002</v>
      </c>
      <c r="E75" s="20">
        <f t="shared" ref="E75:E77" si="3">D75*$G$62</f>
        <v>12024</v>
      </c>
      <c r="F75" s="20" t="s">
        <v>9</v>
      </c>
      <c r="G75" s="21">
        <v>0</v>
      </c>
    </row>
    <row r="76" spans="2:7" x14ac:dyDescent="0.3">
      <c r="B76" s="19" t="s">
        <v>127</v>
      </c>
      <c r="C76" s="23" t="s">
        <v>34</v>
      </c>
      <c r="D76" s="20">
        <v>2004</v>
      </c>
      <c r="E76" s="20">
        <f t="shared" si="3"/>
        <v>24048</v>
      </c>
      <c r="F76" s="20" t="s">
        <v>5</v>
      </c>
      <c r="G76" s="11">
        <v>20000</v>
      </c>
    </row>
    <row r="77" spans="2:7" x14ac:dyDescent="0.3">
      <c r="B77" s="19" t="s">
        <v>128</v>
      </c>
      <c r="C77" s="23" t="s">
        <v>34</v>
      </c>
      <c r="D77" s="20">
        <v>2004</v>
      </c>
      <c r="E77" s="20">
        <f t="shared" si="3"/>
        <v>24048</v>
      </c>
      <c r="F77" s="20" t="s">
        <v>5</v>
      </c>
      <c r="G77" s="11">
        <v>20000</v>
      </c>
    </row>
    <row r="78" spans="2:7" x14ac:dyDescent="0.3">
      <c r="B78" s="12" t="s">
        <v>97</v>
      </c>
      <c r="C78" s="13"/>
      <c r="D78" s="13"/>
      <c r="E78" s="13"/>
      <c r="F78" s="14"/>
      <c r="G78" s="9">
        <f>SUMIF(F64:F77,"X",D64:D77)</f>
        <v>8717</v>
      </c>
    </row>
    <row r="79" spans="2:7" ht="17.25" thickBot="1" x14ac:dyDescent="0.35">
      <c r="B79" s="15" t="s">
        <v>11</v>
      </c>
      <c r="C79" s="16"/>
      <c r="D79" s="16"/>
      <c r="E79" s="16"/>
      <c r="F79" s="17"/>
      <c r="G79" s="18">
        <f>SUMIF(F64:F77,"O",G64:G77)</f>
        <v>80000</v>
      </c>
    </row>
    <row r="80" spans="2:7" ht="17.25" thickBot="1" x14ac:dyDescent="0.35"/>
    <row r="81" spans="10:14" ht="21.75" customHeight="1" x14ac:dyDescent="0.3">
      <c r="J81" s="38" t="s">
        <v>70</v>
      </c>
      <c r="K81" s="39"/>
      <c r="L81" s="39"/>
      <c r="M81" s="39"/>
      <c r="N81" s="46"/>
    </row>
    <row r="82" spans="10:14" ht="33" x14ac:dyDescent="0.3">
      <c r="J82" s="3" t="s">
        <v>28</v>
      </c>
      <c r="K82" s="4" t="s">
        <v>23</v>
      </c>
      <c r="L82" s="4" t="s">
        <v>0</v>
      </c>
      <c r="M82" s="5" t="s">
        <v>12</v>
      </c>
      <c r="N82" s="7" t="s">
        <v>184</v>
      </c>
    </row>
    <row r="83" spans="10:14" x14ac:dyDescent="0.3">
      <c r="J83" s="8" t="s">
        <v>83</v>
      </c>
      <c r="K83" s="24" t="s">
        <v>36</v>
      </c>
      <c r="L83" s="20">
        <v>3340</v>
      </c>
      <c r="M83" s="24" t="s">
        <v>9</v>
      </c>
      <c r="N83" s="21">
        <v>3340</v>
      </c>
    </row>
    <row r="84" spans="10:14" x14ac:dyDescent="0.3">
      <c r="J84" s="8" t="s">
        <v>84</v>
      </c>
      <c r="K84" s="24" t="s">
        <v>36</v>
      </c>
      <c r="L84" s="20">
        <v>10020</v>
      </c>
      <c r="M84" s="24" t="s">
        <v>9</v>
      </c>
      <c r="N84" s="21">
        <v>10020</v>
      </c>
    </row>
    <row r="85" spans="10:14" x14ac:dyDescent="0.3">
      <c r="J85" s="8" t="s">
        <v>85</v>
      </c>
      <c r="K85" s="24" t="s">
        <v>33</v>
      </c>
      <c r="L85" s="20">
        <v>3340</v>
      </c>
      <c r="M85" s="24" t="s">
        <v>9</v>
      </c>
      <c r="N85" s="21">
        <v>3340</v>
      </c>
    </row>
    <row r="86" spans="10:14" x14ac:dyDescent="0.3">
      <c r="J86" s="8" t="s">
        <v>86</v>
      </c>
      <c r="K86" s="24" t="s">
        <v>33</v>
      </c>
      <c r="L86" s="20">
        <v>10020</v>
      </c>
      <c r="M86" s="24" t="s">
        <v>9</v>
      </c>
      <c r="N86" s="21">
        <v>10020</v>
      </c>
    </row>
    <row r="87" spans="10:14" x14ac:dyDescent="0.3">
      <c r="J87" s="8" t="s">
        <v>87</v>
      </c>
      <c r="K87" s="24" t="s">
        <v>29</v>
      </c>
      <c r="L87" s="20">
        <v>20040</v>
      </c>
      <c r="M87" s="24" t="s">
        <v>5</v>
      </c>
      <c r="N87" s="21">
        <v>20000</v>
      </c>
    </row>
    <row r="88" spans="10:14" x14ac:dyDescent="0.3">
      <c r="J88" s="8" t="s">
        <v>88</v>
      </c>
      <c r="K88" s="24" t="s">
        <v>36</v>
      </c>
      <c r="L88" s="20">
        <v>20040</v>
      </c>
      <c r="M88" s="24" t="s">
        <v>5</v>
      </c>
      <c r="N88" s="21">
        <v>20000</v>
      </c>
    </row>
    <row r="89" spans="10:14" x14ac:dyDescent="0.3">
      <c r="J89" s="8" t="s">
        <v>89</v>
      </c>
      <c r="K89" s="24" t="s">
        <v>33</v>
      </c>
      <c r="L89" s="20">
        <v>20040</v>
      </c>
      <c r="M89" s="24" t="s">
        <v>5</v>
      </c>
      <c r="N89" s="21">
        <v>20000</v>
      </c>
    </row>
    <row r="90" spans="10:14" x14ac:dyDescent="0.3">
      <c r="J90" s="8" t="s">
        <v>90</v>
      </c>
      <c r="K90" s="24" t="s">
        <v>33</v>
      </c>
      <c r="L90" s="20">
        <v>20040</v>
      </c>
      <c r="M90" s="24" t="s">
        <v>9</v>
      </c>
      <c r="N90" s="21">
        <v>20040</v>
      </c>
    </row>
    <row r="91" spans="10:14" x14ac:dyDescent="0.3">
      <c r="J91" s="8" t="s">
        <v>91</v>
      </c>
      <c r="K91" s="24" t="s">
        <v>35</v>
      </c>
      <c r="L91" s="20">
        <v>36072</v>
      </c>
      <c r="M91" s="24" t="s">
        <v>9</v>
      </c>
      <c r="N91" s="21">
        <v>36072</v>
      </c>
    </row>
    <row r="92" spans="10:14" ht="17.25" thickBot="1" x14ac:dyDescent="0.35">
      <c r="J92" s="25" t="s">
        <v>11</v>
      </c>
      <c r="K92" s="26"/>
      <c r="L92" s="26"/>
      <c r="M92" s="26"/>
      <c r="N92" s="18">
        <f>SUM(N83:N91)</f>
        <v>142832</v>
      </c>
    </row>
  </sheetData>
  <mergeCells count="23">
    <mergeCell ref="B72:G72"/>
    <mergeCell ref="J81:N81"/>
    <mergeCell ref="J92:M92"/>
    <mergeCell ref="B78:F78"/>
    <mergeCell ref="B79:F79"/>
    <mergeCell ref="B42:F42"/>
    <mergeCell ref="B31:E31"/>
    <mergeCell ref="B47:E47"/>
    <mergeCell ref="B57:F57"/>
    <mergeCell ref="B58:F58"/>
    <mergeCell ref="B62:E62"/>
    <mergeCell ref="B43:F43"/>
    <mergeCell ref="B15:G15"/>
    <mergeCell ref="B2:N3"/>
    <mergeCell ref="J47:N47"/>
    <mergeCell ref="J55:M55"/>
    <mergeCell ref="J31:N31"/>
    <mergeCell ref="J39:M39"/>
    <mergeCell ref="B26:F26"/>
    <mergeCell ref="B27:F27"/>
    <mergeCell ref="B5:E5"/>
    <mergeCell ref="J5:N5"/>
    <mergeCell ref="J11:M1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topLeftCell="A31" workbookViewId="0">
      <selection activeCell="J46" sqref="J46:N52"/>
    </sheetView>
  </sheetViews>
  <sheetFormatPr defaultRowHeight="16.5" x14ac:dyDescent="0.3"/>
  <cols>
    <col min="1" max="1" width="5.375" customWidth="1"/>
    <col min="2" max="2" width="14.375" bestFit="1" customWidth="1"/>
    <col min="3" max="3" width="11" bestFit="1" customWidth="1"/>
    <col min="5" max="5" width="13.75" bestFit="1" customWidth="1"/>
    <col min="6" max="6" width="13" bestFit="1" customWidth="1"/>
    <col min="7" max="7" width="11" customWidth="1"/>
    <col min="8" max="8" width="5" customWidth="1"/>
    <col min="9" max="9" width="4.625" customWidth="1"/>
    <col min="10" max="10" width="16.5" bestFit="1" customWidth="1"/>
    <col min="11" max="11" width="11" bestFit="1" customWidth="1"/>
    <col min="13" max="13" width="13" bestFit="1" customWidth="1"/>
    <col min="14" max="14" width="10.5" customWidth="1"/>
  </cols>
  <sheetData>
    <row r="1" spans="2:14" ht="17.25" thickBot="1" x14ac:dyDescent="0.35"/>
    <row r="2" spans="2:14" ht="16.5" customHeight="1" x14ac:dyDescent="0.3">
      <c r="B2" s="32" t="s">
        <v>104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2:14" ht="16.5" customHeight="1" thickBot="1" x14ac:dyDescent="0.3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2:14" ht="17.25" thickBot="1" x14ac:dyDescent="0.35"/>
    <row r="5" spans="2:14" x14ac:dyDescent="0.3">
      <c r="B5" s="38" t="s">
        <v>92</v>
      </c>
      <c r="C5" s="39"/>
      <c r="D5" s="39"/>
      <c r="E5" s="40"/>
      <c r="F5" s="1" t="s">
        <v>43</v>
      </c>
      <c r="G5" s="2">
        <v>10</v>
      </c>
      <c r="J5" s="41" t="s">
        <v>93</v>
      </c>
      <c r="K5" s="42"/>
      <c r="L5" s="42"/>
      <c r="M5" s="42"/>
      <c r="N5" s="43"/>
    </row>
    <row r="6" spans="2:14" ht="33" x14ac:dyDescent="0.3">
      <c r="B6" s="3" t="s">
        <v>28</v>
      </c>
      <c r="C6" s="22" t="s">
        <v>23</v>
      </c>
      <c r="D6" s="4" t="s">
        <v>0</v>
      </c>
      <c r="E6" s="5" t="s">
        <v>2</v>
      </c>
      <c r="F6" s="6" t="s">
        <v>12</v>
      </c>
      <c r="G6" s="7" t="s">
        <v>3</v>
      </c>
      <c r="J6" s="3" t="s">
        <v>28</v>
      </c>
      <c r="K6" s="4" t="s">
        <v>23</v>
      </c>
      <c r="L6" s="4" t="s">
        <v>0</v>
      </c>
      <c r="M6" s="5" t="s">
        <v>12</v>
      </c>
      <c r="N6" s="7" t="s">
        <v>151</v>
      </c>
    </row>
    <row r="7" spans="2:14" x14ac:dyDescent="0.3">
      <c r="B7" s="19" t="s">
        <v>105</v>
      </c>
      <c r="C7" s="23" t="s">
        <v>31</v>
      </c>
      <c r="D7" s="10">
        <v>334</v>
      </c>
      <c r="E7" s="20">
        <f>D7*$G$5</f>
        <v>3340</v>
      </c>
      <c r="F7" s="20" t="s">
        <v>9</v>
      </c>
      <c r="G7" s="21">
        <v>0</v>
      </c>
      <c r="J7" s="8" t="s">
        <v>94</v>
      </c>
      <c r="K7" s="24" t="s">
        <v>31</v>
      </c>
      <c r="L7" s="20">
        <v>3340</v>
      </c>
      <c r="M7" s="24" t="s">
        <v>9</v>
      </c>
      <c r="N7" s="21">
        <v>3340</v>
      </c>
    </row>
    <row r="8" spans="2:14" x14ac:dyDescent="0.3">
      <c r="B8" s="19" t="s">
        <v>106</v>
      </c>
      <c r="C8" s="23" t="s">
        <v>31</v>
      </c>
      <c r="D8" s="10">
        <v>1002</v>
      </c>
      <c r="E8" s="20">
        <f t="shared" ref="E8:E9" si="0">D8*$G$5</f>
        <v>10020</v>
      </c>
      <c r="F8" s="20" t="s">
        <v>9</v>
      </c>
      <c r="G8" s="21">
        <v>0</v>
      </c>
      <c r="J8" s="8" t="s">
        <v>95</v>
      </c>
      <c r="K8" s="24" t="s">
        <v>31</v>
      </c>
      <c r="L8" s="20">
        <v>10020</v>
      </c>
      <c r="M8" s="24" t="s">
        <v>9</v>
      </c>
      <c r="N8" s="21">
        <v>10020</v>
      </c>
    </row>
    <row r="9" spans="2:14" ht="17.25" thickBot="1" x14ac:dyDescent="0.35">
      <c r="B9" s="19" t="s">
        <v>107</v>
      </c>
      <c r="C9" s="23" t="s">
        <v>31</v>
      </c>
      <c r="D9" s="10">
        <v>1503</v>
      </c>
      <c r="E9" s="20">
        <f t="shared" si="0"/>
        <v>15030</v>
      </c>
      <c r="F9" s="20" t="s">
        <v>9</v>
      </c>
      <c r="G9" s="21">
        <v>0</v>
      </c>
      <c r="J9" s="25" t="s">
        <v>11</v>
      </c>
      <c r="K9" s="26"/>
      <c r="L9" s="26"/>
      <c r="M9" s="26"/>
      <c r="N9" s="18">
        <f>SUM(N7:N8)</f>
        <v>13360</v>
      </c>
    </row>
    <row r="10" spans="2:14" x14ac:dyDescent="0.3">
      <c r="B10" s="12" t="s">
        <v>115</v>
      </c>
      <c r="C10" s="13"/>
      <c r="D10" s="13"/>
      <c r="E10" s="13"/>
      <c r="F10" s="14"/>
      <c r="G10" s="9">
        <f>SUMIF(F7:F9,"X",D7:D9)</f>
        <v>2839</v>
      </c>
    </row>
    <row r="11" spans="2:14" ht="17.25" thickBot="1" x14ac:dyDescent="0.35">
      <c r="B11" s="15" t="s">
        <v>11</v>
      </c>
      <c r="C11" s="16"/>
      <c r="D11" s="16"/>
      <c r="E11" s="16"/>
      <c r="F11" s="17"/>
      <c r="G11" s="18">
        <f>SUMIF(F7:F9,"O",G7:G9)</f>
        <v>0</v>
      </c>
    </row>
    <row r="14" spans="2:14" ht="17.25" thickBot="1" x14ac:dyDescent="0.35"/>
    <row r="15" spans="2:14" x14ac:dyDescent="0.3">
      <c r="B15" s="38" t="s">
        <v>108</v>
      </c>
      <c r="C15" s="39"/>
      <c r="D15" s="39"/>
      <c r="E15" s="40"/>
      <c r="F15" s="1" t="s">
        <v>43</v>
      </c>
      <c r="G15" s="2">
        <v>10</v>
      </c>
      <c r="J15" s="41" t="s">
        <v>109</v>
      </c>
      <c r="K15" s="42"/>
      <c r="L15" s="42"/>
      <c r="M15" s="42"/>
      <c r="N15" s="43"/>
    </row>
    <row r="16" spans="2:14" ht="33" x14ac:dyDescent="0.3">
      <c r="B16" s="3" t="s">
        <v>28</v>
      </c>
      <c r="C16" s="22" t="s">
        <v>23</v>
      </c>
      <c r="D16" s="4" t="s">
        <v>0</v>
      </c>
      <c r="E16" s="5" t="s">
        <v>2</v>
      </c>
      <c r="F16" s="6" t="s">
        <v>12</v>
      </c>
      <c r="G16" s="7" t="s">
        <v>3</v>
      </c>
      <c r="J16" s="3" t="s">
        <v>28</v>
      </c>
      <c r="K16" s="4" t="s">
        <v>23</v>
      </c>
      <c r="L16" s="4" t="s">
        <v>0</v>
      </c>
      <c r="M16" s="5" t="s">
        <v>12</v>
      </c>
      <c r="N16" s="7" t="s">
        <v>183</v>
      </c>
    </row>
    <row r="17" spans="2:14" x14ac:dyDescent="0.3">
      <c r="B17" s="19" t="s">
        <v>110</v>
      </c>
      <c r="C17" s="23" t="s">
        <v>32</v>
      </c>
      <c r="D17" s="10">
        <v>334</v>
      </c>
      <c r="E17" s="20">
        <f>D17*$G$5</f>
        <v>3340</v>
      </c>
      <c r="F17" s="20" t="s">
        <v>9</v>
      </c>
      <c r="G17" s="21">
        <v>0</v>
      </c>
      <c r="J17" s="44" t="s">
        <v>118</v>
      </c>
      <c r="K17" s="24" t="s">
        <v>32</v>
      </c>
      <c r="L17" s="45">
        <v>3340</v>
      </c>
      <c r="M17" s="24" t="s">
        <v>9</v>
      </c>
      <c r="N17" s="21">
        <v>3340</v>
      </c>
    </row>
    <row r="18" spans="2:14" x14ac:dyDescent="0.3">
      <c r="B18" s="19" t="s">
        <v>111</v>
      </c>
      <c r="C18" s="23" t="s">
        <v>32</v>
      </c>
      <c r="D18" s="10">
        <v>1002</v>
      </c>
      <c r="E18" s="20">
        <f>D18*$G$5</f>
        <v>10020</v>
      </c>
      <c r="F18" s="20" t="s">
        <v>9</v>
      </c>
      <c r="G18" s="21">
        <v>0</v>
      </c>
      <c r="J18" s="44" t="s">
        <v>119</v>
      </c>
      <c r="K18" s="24" t="s">
        <v>32</v>
      </c>
      <c r="L18" s="45">
        <v>10020</v>
      </c>
      <c r="M18" s="24" t="s">
        <v>9</v>
      </c>
      <c r="N18" s="21">
        <v>10020</v>
      </c>
    </row>
    <row r="19" spans="2:14" x14ac:dyDescent="0.3">
      <c r="B19" s="19" t="s">
        <v>112</v>
      </c>
      <c r="C19" s="23" t="s">
        <v>32</v>
      </c>
      <c r="D19" s="10">
        <v>1503</v>
      </c>
      <c r="E19" s="20">
        <f>D19*$G$5</f>
        <v>15030</v>
      </c>
      <c r="F19" s="20" t="s">
        <v>9</v>
      </c>
      <c r="G19" s="21">
        <v>0</v>
      </c>
      <c r="J19" s="44" t="s">
        <v>120</v>
      </c>
      <c r="K19" s="24" t="s">
        <v>32</v>
      </c>
      <c r="L19" s="45">
        <v>3340</v>
      </c>
      <c r="M19" s="24" t="s">
        <v>9</v>
      </c>
      <c r="N19" s="21">
        <v>3340</v>
      </c>
    </row>
    <row r="20" spans="2:14" x14ac:dyDescent="0.3">
      <c r="B20" s="12" t="s">
        <v>115</v>
      </c>
      <c r="C20" s="13"/>
      <c r="D20" s="13"/>
      <c r="E20" s="13"/>
      <c r="F20" s="14"/>
      <c r="G20" s="9">
        <f>SUMIF(F17:F19,"X",D17:D19)</f>
        <v>2839</v>
      </c>
      <c r="J20" s="44" t="s">
        <v>121</v>
      </c>
      <c r="K20" s="24" t="s">
        <v>32</v>
      </c>
      <c r="L20" s="45">
        <v>10020</v>
      </c>
      <c r="M20" s="24" t="s">
        <v>9</v>
      </c>
      <c r="N20" s="21">
        <v>10020</v>
      </c>
    </row>
    <row r="21" spans="2:14" ht="17.25" thickBot="1" x14ac:dyDescent="0.35">
      <c r="B21" s="15" t="s">
        <v>11</v>
      </c>
      <c r="C21" s="16"/>
      <c r="D21" s="16"/>
      <c r="E21" s="16"/>
      <c r="F21" s="17"/>
      <c r="G21" s="18">
        <f>SUMIF(F17:F19,"O",G17:G19)</f>
        <v>0</v>
      </c>
      <c r="J21" s="25" t="s">
        <v>11</v>
      </c>
      <c r="K21" s="26"/>
      <c r="L21" s="26"/>
      <c r="M21" s="26"/>
      <c r="N21" s="18">
        <f>SUM(N17:N20)</f>
        <v>26720</v>
      </c>
    </row>
    <row r="24" spans="2:14" ht="17.25" thickBot="1" x14ac:dyDescent="0.35"/>
    <row r="25" spans="2:14" x14ac:dyDescent="0.3">
      <c r="B25" s="38" t="s">
        <v>113</v>
      </c>
      <c r="C25" s="39"/>
      <c r="D25" s="39"/>
      <c r="E25" s="40"/>
      <c r="F25" s="1" t="s">
        <v>43</v>
      </c>
      <c r="G25" s="2">
        <v>10</v>
      </c>
      <c r="J25" s="41" t="s">
        <v>114</v>
      </c>
      <c r="K25" s="42"/>
      <c r="L25" s="42"/>
      <c r="M25" s="42"/>
      <c r="N25" s="43"/>
    </row>
    <row r="26" spans="2:14" ht="33" x14ac:dyDescent="0.3">
      <c r="B26" s="3" t="s">
        <v>28</v>
      </c>
      <c r="C26" s="22" t="s">
        <v>23</v>
      </c>
      <c r="D26" s="4" t="s">
        <v>0</v>
      </c>
      <c r="E26" s="5" t="s">
        <v>2</v>
      </c>
      <c r="F26" s="6" t="s">
        <v>12</v>
      </c>
      <c r="G26" s="7" t="s">
        <v>182</v>
      </c>
      <c r="J26" s="3" t="s">
        <v>28</v>
      </c>
      <c r="K26" s="4" t="s">
        <v>23</v>
      </c>
      <c r="L26" s="4" t="s">
        <v>0</v>
      </c>
      <c r="M26" s="5" t="s">
        <v>12</v>
      </c>
      <c r="N26" s="7" t="s">
        <v>183</v>
      </c>
    </row>
    <row r="27" spans="2:14" x14ac:dyDescent="0.3">
      <c r="B27" s="19" t="s">
        <v>124</v>
      </c>
      <c r="C27" s="23" t="s">
        <v>36</v>
      </c>
      <c r="D27" s="10">
        <v>4008</v>
      </c>
      <c r="E27" s="20">
        <f>D27*$G$5</f>
        <v>40080</v>
      </c>
      <c r="F27" s="20" t="s">
        <v>9</v>
      </c>
      <c r="G27" s="21">
        <v>0</v>
      </c>
      <c r="J27" s="8" t="s">
        <v>116</v>
      </c>
      <c r="K27" s="24" t="s">
        <v>36</v>
      </c>
      <c r="L27" s="20">
        <v>3340</v>
      </c>
      <c r="M27" s="24" t="s">
        <v>9</v>
      </c>
      <c r="N27" s="21">
        <v>3340</v>
      </c>
    </row>
    <row r="28" spans="2:14" x14ac:dyDescent="0.3">
      <c r="B28" s="19" t="s">
        <v>122</v>
      </c>
      <c r="C28" s="23" t="s">
        <v>36</v>
      </c>
      <c r="D28" s="10">
        <v>4008</v>
      </c>
      <c r="E28" s="20">
        <f>D28*$G$5</f>
        <v>40080</v>
      </c>
      <c r="F28" s="20" t="s">
        <v>9</v>
      </c>
      <c r="G28" s="21">
        <v>0</v>
      </c>
      <c r="J28" s="8" t="s">
        <v>117</v>
      </c>
      <c r="K28" s="24" t="s">
        <v>36</v>
      </c>
      <c r="L28" s="20">
        <v>10020</v>
      </c>
      <c r="M28" s="24" t="s">
        <v>9</v>
      </c>
      <c r="N28" s="21">
        <v>10020</v>
      </c>
    </row>
    <row r="29" spans="2:14" ht="17.25" thickBot="1" x14ac:dyDescent="0.35">
      <c r="B29" s="19" t="s">
        <v>123</v>
      </c>
      <c r="C29" s="23" t="s">
        <v>36</v>
      </c>
      <c r="D29" s="10">
        <v>601</v>
      </c>
      <c r="E29" s="20">
        <f>D29*$G$5</f>
        <v>6010</v>
      </c>
      <c r="F29" s="20" t="s">
        <v>9</v>
      </c>
      <c r="G29" s="21">
        <v>0</v>
      </c>
      <c r="J29" s="25" t="s">
        <v>11</v>
      </c>
      <c r="K29" s="26"/>
      <c r="L29" s="26"/>
      <c r="M29" s="26"/>
      <c r="N29" s="18">
        <f>SUM(N27:N28)</f>
        <v>13360</v>
      </c>
    </row>
    <row r="30" spans="2:14" x14ac:dyDescent="0.3">
      <c r="B30" s="12" t="s">
        <v>115</v>
      </c>
      <c r="C30" s="13"/>
      <c r="D30" s="13"/>
      <c r="E30" s="13"/>
      <c r="F30" s="14"/>
      <c r="G30" s="9">
        <f>SUMIF(F27:F29,"X",D27:D29)</f>
        <v>8617</v>
      </c>
    </row>
    <row r="31" spans="2:14" ht="17.25" thickBot="1" x14ac:dyDescent="0.35">
      <c r="B31" s="15" t="s">
        <v>11</v>
      </c>
      <c r="C31" s="16"/>
      <c r="D31" s="16"/>
      <c r="E31" s="16"/>
      <c r="F31" s="17"/>
      <c r="G31" s="18">
        <f>SUMIF(F27:F29,"O",G27:G29)</f>
        <v>0</v>
      </c>
    </row>
    <row r="34" spans="2:14" ht="17.25" thickBot="1" x14ac:dyDescent="0.35"/>
    <row r="35" spans="2:14" x14ac:dyDescent="0.3">
      <c r="B35" s="38" t="s">
        <v>135</v>
      </c>
      <c r="C35" s="39"/>
      <c r="D35" s="39"/>
      <c r="E35" s="40"/>
      <c r="F35" s="1" t="s">
        <v>43</v>
      </c>
      <c r="G35" s="2">
        <v>10</v>
      </c>
      <c r="J35" s="38" t="s">
        <v>136</v>
      </c>
      <c r="K35" s="39"/>
      <c r="L35" s="39"/>
      <c r="M35" s="39"/>
      <c r="N35" s="46"/>
    </row>
    <row r="36" spans="2:14" ht="33" x14ac:dyDescent="0.3">
      <c r="B36" s="3" t="s">
        <v>28</v>
      </c>
      <c r="C36" s="22" t="s">
        <v>23</v>
      </c>
      <c r="D36" s="4" t="s">
        <v>0</v>
      </c>
      <c r="E36" s="5" t="s">
        <v>2</v>
      </c>
      <c r="F36" s="6" t="s">
        <v>12</v>
      </c>
      <c r="G36" s="7" t="s">
        <v>183</v>
      </c>
      <c r="J36" s="3" t="s">
        <v>28</v>
      </c>
      <c r="K36" s="4" t="s">
        <v>23</v>
      </c>
      <c r="L36" s="4" t="s">
        <v>0</v>
      </c>
      <c r="M36" s="5" t="s">
        <v>12</v>
      </c>
      <c r="N36" s="7" t="s">
        <v>183</v>
      </c>
    </row>
    <row r="37" spans="2:14" x14ac:dyDescent="0.3">
      <c r="B37" s="19" t="s">
        <v>131</v>
      </c>
      <c r="C37" s="23" t="s">
        <v>30</v>
      </c>
      <c r="D37" s="10">
        <v>334</v>
      </c>
      <c r="E37" s="20">
        <f>D37*$G$5</f>
        <v>3340</v>
      </c>
      <c r="F37" s="20" t="s">
        <v>9</v>
      </c>
      <c r="G37" s="21">
        <v>0</v>
      </c>
      <c r="J37" s="44" t="s">
        <v>129</v>
      </c>
      <c r="K37" s="24" t="s">
        <v>30</v>
      </c>
      <c r="L37" s="45">
        <v>3340</v>
      </c>
      <c r="M37" s="24" t="s">
        <v>9</v>
      </c>
      <c r="N37" s="21">
        <v>20040</v>
      </c>
    </row>
    <row r="38" spans="2:14" x14ac:dyDescent="0.3">
      <c r="B38" s="19" t="s">
        <v>132</v>
      </c>
      <c r="C38" s="23" t="s">
        <v>30</v>
      </c>
      <c r="D38" s="10">
        <v>1002</v>
      </c>
      <c r="E38" s="20">
        <f>D38*$G$5</f>
        <v>10020</v>
      </c>
      <c r="F38" s="20" t="s">
        <v>9</v>
      </c>
      <c r="G38" s="21">
        <v>0</v>
      </c>
      <c r="J38" s="44" t="s">
        <v>130</v>
      </c>
      <c r="K38" s="24" t="s">
        <v>30</v>
      </c>
      <c r="L38" s="45">
        <v>10020</v>
      </c>
      <c r="M38" s="24" t="s">
        <v>9</v>
      </c>
      <c r="N38" s="21">
        <v>36072</v>
      </c>
    </row>
    <row r="39" spans="2:14" ht="17.25" thickBot="1" x14ac:dyDescent="0.35">
      <c r="B39" s="19" t="s">
        <v>133</v>
      </c>
      <c r="C39" s="23" t="s">
        <v>30</v>
      </c>
      <c r="D39" s="10">
        <v>1503</v>
      </c>
      <c r="E39" s="20">
        <f>D39*$G$5</f>
        <v>15030</v>
      </c>
      <c r="F39" s="20" t="s">
        <v>9</v>
      </c>
      <c r="G39" s="21">
        <v>0</v>
      </c>
      <c r="J39" s="25" t="s">
        <v>11</v>
      </c>
      <c r="K39" s="26"/>
      <c r="L39" s="26"/>
      <c r="M39" s="26"/>
      <c r="N39" s="18">
        <f>SUM(N37:N38)</f>
        <v>56112</v>
      </c>
    </row>
    <row r="40" spans="2:14" x14ac:dyDescent="0.3">
      <c r="B40" s="19" t="s">
        <v>134</v>
      </c>
      <c r="C40" s="23" t="s">
        <v>30</v>
      </c>
      <c r="D40" s="20">
        <v>2004</v>
      </c>
      <c r="E40" s="20">
        <f>D40*$G$5</f>
        <v>20040</v>
      </c>
      <c r="F40" s="20" t="s">
        <v>5</v>
      </c>
      <c r="G40" s="11">
        <v>20000</v>
      </c>
    </row>
    <row r="41" spans="2:14" x14ac:dyDescent="0.3">
      <c r="B41" s="12" t="s">
        <v>115</v>
      </c>
      <c r="C41" s="13"/>
      <c r="D41" s="13"/>
      <c r="E41" s="13"/>
      <c r="F41" s="14"/>
      <c r="G41" s="9">
        <f>SUMIF(F37:F40,"X",D37:D40)</f>
        <v>2839</v>
      </c>
    </row>
    <row r="42" spans="2:14" ht="17.25" thickBot="1" x14ac:dyDescent="0.35">
      <c r="B42" s="15" t="s">
        <v>11</v>
      </c>
      <c r="C42" s="16"/>
      <c r="D42" s="16"/>
      <c r="E42" s="16"/>
      <c r="F42" s="17"/>
      <c r="G42" s="18">
        <f>SUMIF(F37:F40,"O",G37:G40)</f>
        <v>20000</v>
      </c>
    </row>
    <row r="45" spans="2:14" ht="17.25" thickBot="1" x14ac:dyDescent="0.35"/>
    <row r="46" spans="2:14" x14ac:dyDescent="0.3">
      <c r="B46" s="38" t="s">
        <v>141</v>
      </c>
      <c r="C46" s="39"/>
      <c r="D46" s="39"/>
      <c r="E46" s="40"/>
      <c r="F46" s="1" t="s">
        <v>43</v>
      </c>
      <c r="G46" s="2">
        <v>10</v>
      </c>
      <c r="J46" s="41" t="s">
        <v>137</v>
      </c>
      <c r="K46" s="42"/>
      <c r="L46" s="42"/>
      <c r="M46" s="42"/>
      <c r="N46" s="43"/>
    </row>
    <row r="47" spans="2:14" ht="33" x14ac:dyDescent="0.3">
      <c r="B47" s="3" t="s">
        <v>28</v>
      </c>
      <c r="C47" s="22" t="s">
        <v>23</v>
      </c>
      <c r="D47" s="4" t="s">
        <v>0</v>
      </c>
      <c r="E47" s="5" t="s">
        <v>2</v>
      </c>
      <c r="F47" s="6" t="s">
        <v>12</v>
      </c>
      <c r="G47" s="7" t="s">
        <v>184</v>
      </c>
      <c r="J47" s="3" t="s">
        <v>28</v>
      </c>
      <c r="K47" s="4" t="s">
        <v>23</v>
      </c>
      <c r="L47" s="4" t="s">
        <v>0</v>
      </c>
      <c r="M47" s="5" t="s">
        <v>12</v>
      </c>
      <c r="N47" s="7" t="s">
        <v>184</v>
      </c>
    </row>
    <row r="48" spans="2:14" x14ac:dyDescent="0.3">
      <c r="B48" s="19" t="s">
        <v>142</v>
      </c>
      <c r="C48" s="23" t="s">
        <v>29</v>
      </c>
      <c r="D48" s="10">
        <v>1002</v>
      </c>
      <c r="E48" s="20">
        <f>D48*$G$5</f>
        <v>10020</v>
      </c>
      <c r="F48" s="20" t="s">
        <v>9</v>
      </c>
      <c r="G48" s="21">
        <v>0</v>
      </c>
      <c r="J48" s="44" t="s">
        <v>139</v>
      </c>
      <c r="K48" s="24" t="s">
        <v>29</v>
      </c>
      <c r="L48" s="45">
        <v>10020</v>
      </c>
      <c r="M48" s="24" t="s">
        <v>9</v>
      </c>
      <c r="N48" s="31">
        <v>10020</v>
      </c>
    </row>
    <row r="49" spans="2:14" x14ac:dyDescent="0.3">
      <c r="B49" s="19" t="s">
        <v>143</v>
      </c>
      <c r="C49" s="23" t="s">
        <v>29</v>
      </c>
      <c r="D49" s="10">
        <v>1503</v>
      </c>
      <c r="E49" s="20">
        <f t="shared" ref="E49:E52" si="1">D49*$G$5</f>
        <v>15030</v>
      </c>
      <c r="F49" s="20" t="s">
        <v>9</v>
      </c>
      <c r="G49" s="21">
        <v>0</v>
      </c>
      <c r="J49" s="44" t="s">
        <v>138</v>
      </c>
      <c r="K49" s="24" t="s">
        <v>29</v>
      </c>
      <c r="L49" s="45">
        <v>15030</v>
      </c>
      <c r="M49" s="24" t="s">
        <v>9</v>
      </c>
      <c r="N49" s="31">
        <v>15030</v>
      </c>
    </row>
    <row r="50" spans="2:14" x14ac:dyDescent="0.3">
      <c r="B50" s="19" t="s">
        <v>144</v>
      </c>
      <c r="C50" s="23" t="s">
        <v>29</v>
      </c>
      <c r="D50" s="10">
        <v>1002</v>
      </c>
      <c r="E50" s="20">
        <f t="shared" si="1"/>
        <v>10020</v>
      </c>
      <c r="F50" s="20" t="s">
        <v>9</v>
      </c>
      <c r="G50" s="21">
        <v>0</v>
      </c>
      <c r="J50" s="44" t="s">
        <v>83</v>
      </c>
      <c r="K50" s="24" t="s">
        <v>32</v>
      </c>
      <c r="L50" s="45">
        <v>3340</v>
      </c>
      <c r="M50" s="24" t="s">
        <v>9</v>
      </c>
      <c r="N50" s="31">
        <v>3340</v>
      </c>
    </row>
    <row r="51" spans="2:14" x14ac:dyDescent="0.3">
      <c r="B51" s="19" t="s">
        <v>145</v>
      </c>
      <c r="C51" s="23" t="s">
        <v>29</v>
      </c>
      <c r="D51" s="10">
        <v>334</v>
      </c>
      <c r="E51" s="20">
        <f t="shared" si="1"/>
        <v>3340</v>
      </c>
      <c r="F51" s="20" t="s">
        <v>9</v>
      </c>
      <c r="G51" s="21">
        <v>0</v>
      </c>
      <c r="J51" s="44" t="s">
        <v>84</v>
      </c>
      <c r="K51" s="24" t="s">
        <v>32</v>
      </c>
      <c r="L51" s="45">
        <v>10020</v>
      </c>
      <c r="M51" s="24" t="s">
        <v>9</v>
      </c>
      <c r="N51" s="31">
        <v>10020</v>
      </c>
    </row>
    <row r="52" spans="2:14" ht="17.25" thickBot="1" x14ac:dyDescent="0.35">
      <c r="B52" s="19" t="s">
        <v>146</v>
      </c>
      <c r="C52" s="23" t="s">
        <v>29</v>
      </c>
      <c r="D52" s="20">
        <v>2004</v>
      </c>
      <c r="E52" s="20">
        <f t="shared" si="1"/>
        <v>20040</v>
      </c>
      <c r="F52" s="20" t="s">
        <v>5</v>
      </c>
      <c r="G52" s="11">
        <v>20000</v>
      </c>
      <c r="J52" s="25" t="s">
        <v>11</v>
      </c>
      <c r="K52" s="26"/>
      <c r="L52" s="26"/>
      <c r="M52" s="26"/>
      <c r="N52" s="18">
        <f>SUM(N48:N51)</f>
        <v>38410</v>
      </c>
    </row>
    <row r="53" spans="2:14" x14ac:dyDescent="0.3">
      <c r="B53" s="12" t="s">
        <v>115</v>
      </c>
      <c r="C53" s="13"/>
      <c r="D53" s="13"/>
      <c r="E53" s="13"/>
      <c r="F53" s="14"/>
      <c r="G53" s="9">
        <f>SUMIF(F48:F52,"X",D48:D52)</f>
        <v>3841</v>
      </c>
    </row>
    <row r="54" spans="2:14" ht="17.25" thickBot="1" x14ac:dyDescent="0.35">
      <c r="B54" s="15" t="s">
        <v>11</v>
      </c>
      <c r="C54" s="16"/>
      <c r="D54" s="16"/>
      <c r="E54" s="16"/>
      <c r="F54" s="17"/>
      <c r="G54" s="18">
        <f>SUMIF(F48:F52,"O",G48:G52)</f>
        <v>20000</v>
      </c>
    </row>
  </sheetData>
  <mergeCells count="26">
    <mergeCell ref="J52:M52"/>
    <mergeCell ref="B41:F41"/>
    <mergeCell ref="B42:F42"/>
    <mergeCell ref="J35:N35"/>
    <mergeCell ref="J39:M39"/>
    <mergeCell ref="B46:E46"/>
    <mergeCell ref="J46:N46"/>
    <mergeCell ref="B53:F53"/>
    <mergeCell ref="B54:F54"/>
    <mergeCell ref="B25:E25"/>
    <mergeCell ref="J25:N25"/>
    <mergeCell ref="J29:M29"/>
    <mergeCell ref="B30:F30"/>
    <mergeCell ref="B31:F31"/>
    <mergeCell ref="B35:E35"/>
    <mergeCell ref="B11:F11"/>
    <mergeCell ref="B15:E15"/>
    <mergeCell ref="J15:N15"/>
    <mergeCell ref="J21:M21"/>
    <mergeCell ref="B20:F20"/>
    <mergeCell ref="B21:F21"/>
    <mergeCell ref="B2:N3"/>
    <mergeCell ref="B5:E5"/>
    <mergeCell ref="J5:N5"/>
    <mergeCell ref="J9:M9"/>
    <mergeCell ref="B10:F10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tabSelected="1" topLeftCell="A22" workbookViewId="0">
      <selection activeCell="O40" sqref="O40"/>
    </sheetView>
  </sheetViews>
  <sheetFormatPr defaultRowHeight="16.5" x14ac:dyDescent="0.3"/>
  <cols>
    <col min="1" max="1" width="5.375" customWidth="1"/>
    <col min="2" max="2" width="16.5" bestFit="1" customWidth="1"/>
    <col min="3" max="3" width="11" bestFit="1" customWidth="1"/>
    <col min="5" max="6" width="13" bestFit="1" customWidth="1"/>
    <col min="8" max="8" width="5.625" customWidth="1"/>
    <col min="9" max="9" width="5.75" customWidth="1"/>
    <col min="10" max="10" width="16.5" bestFit="1" customWidth="1"/>
    <col min="11" max="11" width="11" bestFit="1" customWidth="1"/>
    <col min="13" max="13" width="11" bestFit="1" customWidth="1"/>
    <col min="14" max="14" width="9.625" bestFit="1" customWidth="1"/>
  </cols>
  <sheetData>
    <row r="1" spans="2:14" ht="17.25" thickBot="1" x14ac:dyDescent="0.35"/>
    <row r="2" spans="2:14" ht="16.5" customHeight="1" x14ac:dyDescent="0.3">
      <c r="B2" s="32" t="s">
        <v>140</v>
      </c>
      <c r="C2" s="33"/>
      <c r="D2" s="33"/>
      <c r="E2" s="33"/>
      <c r="F2" s="33"/>
      <c r="G2" s="33"/>
      <c r="H2" s="33"/>
      <c r="I2" s="34"/>
    </row>
    <row r="3" spans="2:14" ht="16.5" customHeight="1" thickBot="1" x14ac:dyDescent="0.35">
      <c r="B3" s="35"/>
      <c r="C3" s="36"/>
      <c r="D3" s="36"/>
      <c r="E3" s="36"/>
      <c r="F3" s="36"/>
      <c r="G3" s="36"/>
      <c r="H3" s="36"/>
      <c r="I3" s="37"/>
    </row>
    <row r="5" spans="2:14" ht="17.25" thickBot="1" x14ac:dyDescent="0.35"/>
    <row r="6" spans="2:14" ht="19.5" customHeight="1" x14ac:dyDescent="0.3">
      <c r="B6" s="38" t="s">
        <v>150</v>
      </c>
      <c r="C6" s="39"/>
      <c r="D6" s="39"/>
      <c r="E6" s="40"/>
      <c r="F6" s="1" t="s">
        <v>43</v>
      </c>
      <c r="G6" s="2">
        <v>10</v>
      </c>
      <c r="J6" s="41" t="s">
        <v>147</v>
      </c>
      <c r="K6" s="42"/>
      <c r="L6" s="42"/>
      <c r="M6" s="42"/>
      <c r="N6" s="43"/>
    </row>
    <row r="7" spans="2:14" ht="33" x14ac:dyDescent="0.3">
      <c r="B7" s="3" t="s">
        <v>28</v>
      </c>
      <c r="C7" s="22" t="s">
        <v>23</v>
      </c>
      <c r="D7" s="4" t="s">
        <v>0</v>
      </c>
      <c r="E7" s="5" t="s">
        <v>2</v>
      </c>
      <c r="F7" s="6" t="s">
        <v>12</v>
      </c>
      <c r="G7" s="7" t="s">
        <v>184</v>
      </c>
      <c r="J7" s="3" t="s">
        <v>28</v>
      </c>
      <c r="K7" s="4" t="s">
        <v>23</v>
      </c>
      <c r="L7" s="4" t="s">
        <v>0</v>
      </c>
      <c r="M7" s="5" t="s">
        <v>12</v>
      </c>
      <c r="N7" s="7" t="s">
        <v>183</v>
      </c>
    </row>
    <row r="8" spans="2:14" x14ac:dyDescent="0.3">
      <c r="B8" s="19" t="s">
        <v>149</v>
      </c>
      <c r="C8" s="23" t="s">
        <v>35</v>
      </c>
      <c r="D8" s="10">
        <v>1503</v>
      </c>
      <c r="E8" s="20">
        <f>D8*$G$6</f>
        <v>15030</v>
      </c>
      <c r="F8" s="20" t="s">
        <v>9</v>
      </c>
      <c r="G8" s="21">
        <v>0</v>
      </c>
      <c r="J8" s="8" t="s">
        <v>148</v>
      </c>
      <c r="K8" s="24" t="s">
        <v>35</v>
      </c>
      <c r="L8" s="20">
        <v>500</v>
      </c>
      <c r="M8" s="24" t="s">
        <v>9</v>
      </c>
      <c r="N8" s="21">
        <v>500</v>
      </c>
    </row>
    <row r="9" spans="2:14" ht="17.25" thickBot="1" x14ac:dyDescent="0.35">
      <c r="B9" s="12" t="s">
        <v>115</v>
      </c>
      <c r="C9" s="13"/>
      <c r="D9" s="13"/>
      <c r="E9" s="13"/>
      <c r="F9" s="14"/>
      <c r="G9" s="9">
        <f>SUMIF(F8:F8,"X",D8:D8)</f>
        <v>1503</v>
      </c>
      <c r="J9" s="25" t="s">
        <v>11</v>
      </c>
      <c r="K9" s="26"/>
      <c r="L9" s="26"/>
      <c r="M9" s="26"/>
      <c r="N9" s="18">
        <f>SUM(N8:N8)</f>
        <v>500</v>
      </c>
    </row>
    <row r="10" spans="2:14" ht="17.25" thickBot="1" x14ac:dyDescent="0.35">
      <c r="B10" s="15" t="s">
        <v>11</v>
      </c>
      <c r="C10" s="16"/>
      <c r="D10" s="16"/>
      <c r="E10" s="16"/>
      <c r="F10" s="17"/>
      <c r="G10" s="18">
        <f>SUMIF(F8:F8,"O",G8:G8)</f>
        <v>0</v>
      </c>
    </row>
    <row r="12" spans="2:14" ht="17.25" thickBot="1" x14ac:dyDescent="0.35"/>
    <row r="13" spans="2:14" x14ac:dyDescent="0.3">
      <c r="J13" s="41" t="s">
        <v>152</v>
      </c>
      <c r="K13" s="42"/>
      <c r="L13" s="42"/>
      <c r="M13" s="42"/>
      <c r="N13" s="43"/>
    </row>
    <row r="14" spans="2:14" ht="33" x14ac:dyDescent="0.3">
      <c r="J14" s="3" t="s">
        <v>28</v>
      </c>
      <c r="K14" s="4" t="s">
        <v>23</v>
      </c>
      <c r="L14" s="4" t="s">
        <v>0</v>
      </c>
      <c r="M14" s="5" t="s">
        <v>12</v>
      </c>
      <c r="N14" s="7" t="s">
        <v>183</v>
      </c>
    </row>
    <row r="15" spans="2:14" x14ac:dyDescent="0.3">
      <c r="J15" s="8" t="s">
        <v>153</v>
      </c>
      <c r="K15" s="24" t="s">
        <v>30</v>
      </c>
      <c r="L15" s="20">
        <v>20040</v>
      </c>
      <c r="M15" s="24" t="s">
        <v>5</v>
      </c>
      <c r="N15" s="21">
        <v>20000</v>
      </c>
    </row>
    <row r="16" spans="2:14" x14ac:dyDescent="0.3">
      <c r="J16" s="47" t="s">
        <v>154</v>
      </c>
      <c r="K16" s="48" t="s">
        <v>31</v>
      </c>
      <c r="L16" s="20">
        <v>20040</v>
      </c>
      <c r="M16" s="48" t="s">
        <v>5</v>
      </c>
      <c r="N16" s="49">
        <v>20000</v>
      </c>
    </row>
    <row r="17" spans="10:14" x14ac:dyDescent="0.3">
      <c r="J17" s="47" t="s">
        <v>155</v>
      </c>
      <c r="K17" s="48" t="s">
        <v>32</v>
      </c>
      <c r="L17" s="20">
        <v>20040</v>
      </c>
      <c r="M17" s="48" t="s">
        <v>5</v>
      </c>
      <c r="N17" s="49">
        <v>20000</v>
      </c>
    </row>
    <row r="18" spans="10:14" x14ac:dyDescent="0.3">
      <c r="J18" s="47" t="s">
        <v>156</v>
      </c>
      <c r="K18" s="48" t="s">
        <v>36</v>
      </c>
      <c r="L18" s="20">
        <v>20040</v>
      </c>
      <c r="M18" s="48" t="s">
        <v>5</v>
      </c>
      <c r="N18" s="49">
        <v>20000</v>
      </c>
    </row>
    <row r="19" spans="10:14" x14ac:dyDescent="0.3">
      <c r="J19" s="47" t="s">
        <v>157</v>
      </c>
      <c r="K19" s="48" t="s">
        <v>33</v>
      </c>
      <c r="L19" s="20">
        <v>20040</v>
      </c>
      <c r="M19" s="48" t="s">
        <v>5</v>
      </c>
      <c r="N19" s="49">
        <v>20000</v>
      </c>
    </row>
    <row r="20" spans="10:14" x14ac:dyDescent="0.3">
      <c r="J20" s="47" t="s">
        <v>158</v>
      </c>
      <c r="K20" s="48" t="s">
        <v>34</v>
      </c>
      <c r="L20" s="20">
        <v>20040</v>
      </c>
      <c r="M20" s="48" t="s">
        <v>5</v>
      </c>
      <c r="N20" s="49">
        <v>20000</v>
      </c>
    </row>
    <row r="21" spans="10:14" x14ac:dyDescent="0.3">
      <c r="J21" s="47" t="s">
        <v>159</v>
      </c>
      <c r="K21" s="48" t="s">
        <v>35</v>
      </c>
      <c r="L21" s="20">
        <v>20040</v>
      </c>
      <c r="M21" s="48" t="s">
        <v>9</v>
      </c>
      <c r="N21" s="49">
        <v>20040</v>
      </c>
    </row>
    <row r="22" spans="10:14" x14ac:dyDescent="0.3">
      <c r="J22" s="47" t="s">
        <v>160</v>
      </c>
      <c r="K22" s="48" t="s">
        <v>29</v>
      </c>
      <c r="L22" s="20">
        <v>20040</v>
      </c>
      <c r="M22" s="48" t="s">
        <v>5</v>
      </c>
      <c r="N22" s="49">
        <v>20000</v>
      </c>
    </row>
    <row r="23" spans="10:14" ht="17.25" thickBot="1" x14ac:dyDescent="0.35">
      <c r="J23" s="25" t="s">
        <v>11</v>
      </c>
      <c r="K23" s="26"/>
      <c r="L23" s="26"/>
      <c r="M23" s="26"/>
      <c r="N23" s="18">
        <f>SUM(N15:N22)</f>
        <v>160040</v>
      </c>
    </row>
    <row r="26" spans="10:14" ht="17.25" thickBot="1" x14ac:dyDescent="0.35"/>
    <row r="27" spans="10:14" x14ac:dyDescent="0.3">
      <c r="J27" s="41" t="s">
        <v>161</v>
      </c>
      <c r="K27" s="42"/>
      <c r="L27" s="42"/>
      <c r="M27" s="42"/>
      <c r="N27" s="43"/>
    </row>
    <row r="28" spans="10:14" ht="33" x14ac:dyDescent="0.3">
      <c r="J28" s="3" t="s">
        <v>28</v>
      </c>
      <c r="K28" s="4" t="s">
        <v>23</v>
      </c>
      <c r="L28" s="4" t="s">
        <v>0</v>
      </c>
      <c r="M28" s="5" t="s">
        <v>12</v>
      </c>
      <c r="N28" s="7" t="s">
        <v>183</v>
      </c>
    </row>
    <row r="29" spans="10:14" x14ac:dyDescent="0.3">
      <c r="J29" s="8" t="s">
        <v>162</v>
      </c>
      <c r="K29" s="24" t="s">
        <v>30</v>
      </c>
      <c r="L29" s="20">
        <v>80000</v>
      </c>
      <c r="M29" s="24" t="s">
        <v>5</v>
      </c>
      <c r="N29" s="21">
        <v>80000</v>
      </c>
    </row>
    <row r="30" spans="10:14" x14ac:dyDescent="0.3">
      <c r="J30" s="47" t="s">
        <v>163</v>
      </c>
      <c r="K30" s="48" t="s">
        <v>31</v>
      </c>
      <c r="L30" s="20">
        <v>80000</v>
      </c>
      <c r="M30" s="48" t="s">
        <v>5</v>
      </c>
      <c r="N30" s="49">
        <v>80000</v>
      </c>
    </row>
    <row r="31" spans="10:14" x14ac:dyDescent="0.3">
      <c r="J31" s="47" t="s">
        <v>164</v>
      </c>
      <c r="K31" s="48" t="s">
        <v>36</v>
      </c>
      <c r="L31" s="20">
        <v>80000</v>
      </c>
      <c r="M31" s="48" t="s">
        <v>5</v>
      </c>
      <c r="N31" s="49">
        <v>80000</v>
      </c>
    </row>
    <row r="32" spans="10:14" x14ac:dyDescent="0.3">
      <c r="J32" s="47" t="s">
        <v>165</v>
      </c>
      <c r="K32" s="48" t="s">
        <v>33</v>
      </c>
      <c r="L32" s="20">
        <v>80000</v>
      </c>
      <c r="M32" s="48" t="s">
        <v>5</v>
      </c>
      <c r="N32" s="49">
        <v>80000</v>
      </c>
    </row>
    <row r="33" spans="10:14" ht="17.25" thickBot="1" x14ac:dyDescent="0.35">
      <c r="J33" s="25" t="s">
        <v>11</v>
      </c>
      <c r="K33" s="26"/>
      <c r="L33" s="26"/>
      <c r="M33" s="26"/>
      <c r="N33" s="18">
        <f>SUM(N29:N32)</f>
        <v>320000</v>
      </c>
    </row>
    <row r="36" spans="10:14" ht="17.25" thickBot="1" x14ac:dyDescent="0.35"/>
    <row r="37" spans="10:14" x14ac:dyDescent="0.3">
      <c r="J37" s="41" t="s">
        <v>166</v>
      </c>
      <c r="K37" s="42"/>
      <c r="L37" s="42"/>
      <c r="M37" s="42"/>
      <c r="N37" s="43"/>
    </row>
    <row r="38" spans="10:14" ht="33" x14ac:dyDescent="0.3">
      <c r="J38" s="3" t="s">
        <v>28</v>
      </c>
      <c r="K38" s="4" t="s">
        <v>23</v>
      </c>
      <c r="L38" s="4" t="s">
        <v>0</v>
      </c>
      <c r="M38" s="5" t="s">
        <v>12</v>
      </c>
      <c r="N38" s="7" t="s">
        <v>189</v>
      </c>
    </row>
    <row r="39" spans="10:14" x14ac:dyDescent="0.3">
      <c r="J39" s="8" t="s">
        <v>167</v>
      </c>
      <c r="K39" s="24" t="s">
        <v>29</v>
      </c>
      <c r="L39" s="20">
        <v>40000</v>
      </c>
      <c r="M39" s="24" t="s">
        <v>5</v>
      </c>
      <c r="N39" s="21">
        <v>40000</v>
      </c>
    </row>
    <row r="40" spans="10:14" x14ac:dyDescent="0.3">
      <c r="J40" s="47" t="s">
        <v>168</v>
      </c>
      <c r="K40" s="48" t="s">
        <v>30</v>
      </c>
      <c r="L40" s="20">
        <v>40000</v>
      </c>
      <c r="M40" s="48" t="s">
        <v>5</v>
      </c>
      <c r="N40" s="49">
        <v>40000</v>
      </c>
    </row>
    <row r="41" spans="10:14" x14ac:dyDescent="0.3">
      <c r="J41" s="47" t="s">
        <v>169</v>
      </c>
      <c r="K41" s="48" t="s">
        <v>31</v>
      </c>
      <c r="L41" s="20">
        <v>40000</v>
      </c>
      <c r="M41" s="48" t="s">
        <v>5</v>
      </c>
      <c r="N41" s="49">
        <v>40000</v>
      </c>
    </row>
    <row r="42" spans="10:14" x14ac:dyDescent="0.3">
      <c r="J42" s="47" t="s">
        <v>170</v>
      </c>
      <c r="K42" s="48" t="s">
        <v>32</v>
      </c>
      <c r="L42" s="20">
        <v>40000</v>
      </c>
      <c r="M42" s="48" t="s">
        <v>5</v>
      </c>
      <c r="N42" s="49">
        <v>40000</v>
      </c>
    </row>
    <row r="43" spans="10:14" x14ac:dyDescent="0.3">
      <c r="J43" s="47" t="s">
        <v>171</v>
      </c>
      <c r="K43" s="48" t="s">
        <v>33</v>
      </c>
      <c r="L43" s="20">
        <v>40000</v>
      </c>
      <c r="M43" s="48" t="s">
        <v>5</v>
      </c>
      <c r="N43" s="49">
        <v>40000</v>
      </c>
    </row>
    <row r="44" spans="10:14" ht="17.25" thickBot="1" x14ac:dyDescent="0.35">
      <c r="J44" s="25" t="s">
        <v>11</v>
      </c>
      <c r="K44" s="26"/>
      <c r="L44" s="26"/>
      <c r="M44" s="26"/>
      <c r="N44" s="18">
        <f>SUM(N39:N43)</f>
        <v>200000</v>
      </c>
    </row>
    <row r="47" spans="10:14" ht="17.25" thickBot="1" x14ac:dyDescent="0.35"/>
    <row r="48" spans="10:14" x14ac:dyDescent="0.3">
      <c r="J48" s="41" t="s">
        <v>186</v>
      </c>
      <c r="K48" s="42"/>
      <c r="L48" s="42"/>
      <c r="M48" s="42"/>
      <c r="N48" s="43"/>
    </row>
    <row r="49" spans="10:14" ht="33" x14ac:dyDescent="0.3">
      <c r="J49" s="3" t="s">
        <v>28</v>
      </c>
      <c r="K49" s="4" t="s">
        <v>23</v>
      </c>
      <c r="L49" s="4" t="s">
        <v>0</v>
      </c>
      <c r="M49" s="5" t="s">
        <v>12</v>
      </c>
      <c r="N49" s="7" t="s">
        <v>183</v>
      </c>
    </row>
    <row r="50" spans="10:14" x14ac:dyDescent="0.3">
      <c r="J50" s="8" t="s">
        <v>190</v>
      </c>
      <c r="K50" s="24" t="s">
        <v>30</v>
      </c>
      <c r="L50" s="20">
        <v>20000</v>
      </c>
      <c r="M50" s="24" t="s">
        <v>5</v>
      </c>
      <c r="N50" s="21">
        <v>20000</v>
      </c>
    </row>
    <row r="51" spans="10:14" x14ac:dyDescent="0.3">
      <c r="J51" s="47" t="s">
        <v>191</v>
      </c>
      <c r="K51" s="48" t="s">
        <v>30</v>
      </c>
      <c r="L51" s="20">
        <v>20000</v>
      </c>
      <c r="M51" s="48" t="s">
        <v>5</v>
      </c>
      <c r="N51" s="49">
        <v>20000</v>
      </c>
    </row>
    <row r="52" spans="10:14" x14ac:dyDescent="0.3">
      <c r="J52" s="47" t="s">
        <v>192</v>
      </c>
      <c r="K52" s="48" t="s">
        <v>32</v>
      </c>
      <c r="L52" s="20">
        <v>20000</v>
      </c>
      <c r="M52" s="48" t="s">
        <v>5</v>
      </c>
      <c r="N52" s="49">
        <v>20000</v>
      </c>
    </row>
    <row r="53" spans="10:14" x14ac:dyDescent="0.3">
      <c r="J53" s="47" t="s">
        <v>193</v>
      </c>
      <c r="K53" s="48" t="s">
        <v>32</v>
      </c>
      <c r="L53" s="20">
        <v>20000</v>
      </c>
      <c r="M53" s="48" t="s">
        <v>5</v>
      </c>
      <c r="N53" s="49">
        <v>20000</v>
      </c>
    </row>
    <row r="54" spans="10:14" ht="17.25" thickBot="1" x14ac:dyDescent="0.35">
      <c r="J54" s="25" t="s">
        <v>11</v>
      </c>
      <c r="K54" s="26"/>
      <c r="L54" s="26"/>
      <c r="M54" s="26"/>
      <c r="N54" s="18">
        <f>SUM(N50:N53)</f>
        <v>80000</v>
      </c>
    </row>
  </sheetData>
  <mergeCells count="14">
    <mergeCell ref="J54:M54"/>
    <mergeCell ref="J27:N27"/>
    <mergeCell ref="J33:M33"/>
    <mergeCell ref="J37:N37"/>
    <mergeCell ref="J44:M44"/>
    <mergeCell ref="B9:F9"/>
    <mergeCell ref="B10:F10"/>
    <mergeCell ref="J48:N48"/>
    <mergeCell ref="J13:N13"/>
    <mergeCell ref="J23:M23"/>
    <mergeCell ref="J6:N6"/>
    <mergeCell ref="J9:M9"/>
    <mergeCell ref="B2:I3"/>
    <mergeCell ref="B6:E6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J23" sqref="J23"/>
    </sheetView>
  </sheetViews>
  <sheetFormatPr defaultRowHeight="16.5" x14ac:dyDescent="0.3"/>
  <cols>
    <col min="4" max="4" width="10.25" customWidth="1"/>
    <col min="5" max="5" width="11.625" customWidth="1"/>
    <col min="6" max="6" width="15.625" customWidth="1"/>
    <col min="7" max="7" width="10.75" customWidth="1"/>
  </cols>
  <sheetData>
    <row r="1" spans="2:10" ht="17.25" thickBot="1" x14ac:dyDescent="0.35"/>
    <row r="2" spans="2:10" ht="16.5" customHeight="1" x14ac:dyDescent="0.3">
      <c r="B2" s="32" t="s">
        <v>181</v>
      </c>
      <c r="C2" s="33"/>
      <c r="D2" s="33"/>
      <c r="E2" s="33"/>
      <c r="F2" s="33"/>
      <c r="G2" s="33"/>
      <c r="H2" s="33"/>
      <c r="I2" s="33"/>
      <c r="J2" s="34"/>
    </row>
    <row r="3" spans="2:10" ht="17.25" customHeight="1" thickBot="1" x14ac:dyDescent="0.35">
      <c r="B3" s="35"/>
      <c r="C3" s="36"/>
      <c r="D3" s="36"/>
      <c r="E3" s="36"/>
      <c r="F3" s="36"/>
      <c r="G3" s="36"/>
      <c r="H3" s="36"/>
      <c r="I3" s="36"/>
      <c r="J3" s="37"/>
    </row>
    <row r="4" spans="2:10" ht="17.25" thickBot="1" x14ac:dyDescent="0.35"/>
    <row r="5" spans="2:10" ht="21.75" customHeight="1" x14ac:dyDescent="0.3">
      <c r="E5" s="38" t="s">
        <v>172</v>
      </c>
      <c r="F5" s="39"/>
      <c r="G5" s="46"/>
    </row>
    <row r="6" spans="2:10" ht="20.100000000000001" customHeight="1" x14ac:dyDescent="0.3">
      <c r="E6" s="30" t="s">
        <v>173</v>
      </c>
      <c r="F6" s="55"/>
      <c r="G6" s="50" t="s">
        <v>174</v>
      </c>
    </row>
    <row r="7" spans="2:10" ht="20.100000000000001" customHeight="1" x14ac:dyDescent="0.3">
      <c r="E7" s="53" t="s">
        <v>175</v>
      </c>
      <c r="F7" s="54"/>
      <c r="G7" s="9">
        <f>프로키온!G26</f>
        <v>22444</v>
      </c>
    </row>
    <row r="8" spans="2:10" ht="20.100000000000001" customHeight="1" x14ac:dyDescent="0.3">
      <c r="E8" s="53" t="s">
        <v>176</v>
      </c>
      <c r="F8" s="54"/>
      <c r="G8" s="9">
        <f>프로키온!G42</f>
        <v>9151</v>
      </c>
    </row>
    <row r="9" spans="2:10" ht="20.100000000000001" customHeight="1" x14ac:dyDescent="0.3">
      <c r="E9" s="53" t="s">
        <v>177</v>
      </c>
      <c r="F9" s="54"/>
      <c r="G9" s="9">
        <f>프로키온!G57</f>
        <v>5744</v>
      </c>
    </row>
    <row r="10" spans="2:10" ht="20.100000000000001" customHeight="1" x14ac:dyDescent="0.3">
      <c r="E10" s="53" t="s">
        <v>178</v>
      </c>
      <c r="F10" s="54"/>
      <c r="G10" s="9">
        <f>프로키온!G78</f>
        <v>8717</v>
      </c>
    </row>
    <row r="11" spans="2:10" ht="20.100000000000001" customHeight="1" x14ac:dyDescent="0.3">
      <c r="E11" s="53" t="s">
        <v>180</v>
      </c>
      <c r="F11" s="54"/>
      <c r="G11" s="9">
        <f>SUM(기에나!G10,기에나!G20,기에나!G30,기에나!G41,기에나!G53,기타!G9)</f>
        <v>22478</v>
      </c>
    </row>
    <row r="12" spans="2:10" ht="20.100000000000001" customHeight="1" thickBot="1" x14ac:dyDescent="0.35">
      <c r="E12" s="51" t="s">
        <v>179</v>
      </c>
      <c r="F12" s="52"/>
      <c r="G12" s="18">
        <f>SUM(프로키온!G27,프로키온!N11,프로키온!G44,프로키온!N39,프로키온!G58,프로키온!N55,프로키온!G79,프로키온!N92,기에나!N9,기에나!N21,기에나!N29,기에나!G42,기에나!N39,기에나!G54,기에나!N52,기타!N9,기타!N23,기타!N33,기타!N44,기타!N54)</f>
        <v>3153190</v>
      </c>
    </row>
    <row r="13" spans="2:10" ht="20.100000000000001" customHeight="1" x14ac:dyDescent="0.3"/>
  </sheetData>
  <mergeCells count="9">
    <mergeCell ref="E11:F11"/>
    <mergeCell ref="E5:G5"/>
    <mergeCell ref="E12:F12"/>
    <mergeCell ref="E6:F6"/>
    <mergeCell ref="E7:F7"/>
    <mergeCell ref="E8:F8"/>
    <mergeCell ref="E9:F9"/>
    <mergeCell ref="E10:F10"/>
    <mergeCell ref="B2:J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프로키온</vt:lpstr>
      <vt:lpstr>기에나</vt:lpstr>
      <vt:lpstr>기타</vt:lpstr>
      <vt:lpstr>총합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GNU</dc:creator>
  <cp:lastModifiedBy>GNU</cp:lastModifiedBy>
  <dcterms:created xsi:type="dcterms:W3CDTF">2020-12-29T05:45:06Z</dcterms:created>
  <dcterms:modified xsi:type="dcterms:W3CDTF">2020-12-29T10:30:05Z</dcterms:modified>
</cp:coreProperties>
</file>