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zi1\OneDrive\Desktop\"/>
    </mc:Choice>
  </mc:AlternateContent>
  <xr:revisionPtr revIDLastSave="0" documentId="13_ncr:1_{F2A335D9-D4AD-472C-9ACD-BFD03D948468}" xr6:coauthVersionLast="46" xr6:coauthVersionMax="46" xr10:uidLastSave="{00000000-0000-0000-0000-000000000000}"/>
  <bookViews>
    <workbookView xWindow="-120" yWindow="-120" windowWidth="29040" windowHeight="15840" xr2:uid="{8C64CA50-D5AD-4287-B98F-F0B1E2DDA30E}"/>
  </bookViews>
  <sheets>
    <sheet name="주간골드계산기" sheetId="1" r:id="rId1"/>
    <sheet name="장비레벨계산기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8" i="2" l="1"/>
  <c r="Y57" i="2"/>
  <c r="Y56" i="2"/>
  <c r="Y55" i="2"/>
  <c r="Y54" i="2"/>
  <c r="Y53" i="2"/>
  <c r="Y52" i="2"/>
  <c r="Y51" i="2"/>
  <c r="Y50" i="2"/>
  <c r="Y49" i="2"/>
  <c r="Y48" i="2"/>
  <c r="Y47" i="2"/>
  <c r="Y46" i="2"/>
  <c r="Y45" i="2"/>
  <c r="Y44" i="2"/>
  <c r="Y43" i="2"/>
  <c r="Y42" i="2"/>
  <c r="Y41" i="2"/>
  <c r="Y40" i="2"/>
  <c r="Y39" i="2"/>
  <c r="Y38" i="2"/>
  <c r="Y37" i="2"/>
  <c r="Y36" i="2"/>
  <c r="Y35" i="2"/>
  <c r="Y34" i="2"/>
  <c r="Y30" i="2"/>
  <c r="Y29" i="2"/>
  <c r="Y28" i="2"/>
  <c r="Y27" i="2"/>
  <c r="Y26" i="2"/>
  <c r="Y25" i="2"/>
  <c r="Y24" i="2"/>
  <c r="Y23" i="2"/>
  <c r="Y22" i="2"/>
  <c r="Y21" i="2"/>
  <c r="Y20" i="2"/>
  <c r="Y19" i="2"/>
  <c r="Y18" i="2"/>
  <c r="Y17" i="2"/>
  <c r="Y16" i="2"/>
  <c r="Y15" i="2"/>
  <c r="Y14" i="2"/>
  <c r="Y13" i="2"/>
  <c r="Y12" i="2"/>
  <c r="Y11" i="2"/>
  <c r="Y10" i="2"/>
  <c r="Y9" i="2"/>
  <c r="Y8" i="2"/>
  <c r="Y7" i="2"/>
  <c r="Y6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C24" i="2"/>
  <c r="C23" i="2"/>
  <c r="C22" i="2"/>
  <c r="C21" i="2"/>
  <c r="C20" i="2"/>
  <c r="C19" i="2"/>
  <c r="C11" i="2"/>
  <c r="C10" i="2"/>
  <c r="C9" i="2"/>
  <c r="C8" i="2"/>
  <c r="C7" i="2"/>
  <c r="C6" i="2"/>
  <c r="O25" i="1"/>
  <c r="O24" i="1"/>
  <c r="O22" i="1"/>
  <c r="O21" i="1"/>
  <c r="O19" i="1"/>
  <c r="O18" i="1"/>
  <c r="O16" i="1"/>
  <c r="O15" i="1"/>
  <c r="O13" i="1"/>
  <c r="O12" i="1"/>
  <c r="O10" i="1"/>
  <c r="O9" i="1"/>
  <c r="O7" i="1"/>
  <c r="O6" i="1"/>
  <c r="H14" i="1"/>
  <c r="L23" i="1"/>
  <c r="L20" i="1"/>
  <c r="L17" i="1"/>
  <c r="L14" i="1"/>
  <c r="L11" i="1"/>
  <c r="L5" i="1"/>
  <c r="L8" i="1"/>
  <c r="N23" i="1"/>
  <c r="M23" i="1"/>
  <c r="K23" i="1"/>
  <c r="I23" i="1" s="1"/>
  <c r="J23" i="1"/>
  <c r="H23" i="1" s="1"/>
  <c r="G23" i="1"/>
  <c r="F23" i="1"/>
  <c r="E23" i="1"/>
  <c r="D23" i="1"/>
  <c r="N20" i="1"/>
  <c r="M20" i="1"/>
  <c r="K20" i="1"/>
  <c r="I20" i="1" s="1"/>
  <c r="J20" i="1"/>
  <c r="H20" i="1" s="1"/>
  <c r="G20" i="1"/>
  <c r="F20" i="1"/>
  <c r="E20" i="1"/>
  <c r="O20" i="1" s="1"/>
  <c r="D20" i="1"/>
  <c r="N17" i="1"/>
  <c r="M17" i="1"/>
  <c r="K17" i="1"/>
  <c r="I17" i="1" s="1"/>
  <c r="J17" i="1"/>
  <c r="H17" i="1" s="1"/>
  <c r="G17" i="1"/>
  <c r="F17" i="1"/>
  <c r="E17" i="1"/>
  <c r="D17" i="1"/>
  <c r="N14" i="1"/>
  <c r="M14" i="1"/>
  <c r="K14" i="1"/>
  <c r="I14" i="1" s="1"/>
  <c r="J14" i="1"/>
  <c r="G14" i="1"/>
  <c r="F14" i="1"/>
  <c r="E14" i="1"/>
  <c r="D14" i="1"/>
  <c r="N11" i="1"/>
  <c r="M11" i="1"/>
  <c r="K11" i="1"/>
  <c r="I11" i="1" s="1"/>
  <c r="J11" i="1"/>
  <c r="H11" i="1" s="1"/>
  <c r="G11" i="1"/>
  <c r="F11" i="1"/>
  <c r="E11" i="1"/>
  <c r="D11" i="1"/>
  <c r="N8" i="1"/>
  <c r="M8" i="1"/>
  <c r="K8" i="1"/>
  <c r="I8" i="1" s="1"/>
  <c r="J8" i="1"/>
  <c r="H8" i="1" s="1"/>
  <c r="G8" i="1"/>
  <c r="F8" i="1"/>
  <c r="E8" i="1"/>
  <c r="D8" i="1"/>
  <c r="N5" i="1"/>
  <c r="M5" i="1"/>
  <c r="K5" i="1"/>
  <c r="I5" i="1" s="1"/>
  <c r="J5" i="1"/>
  <c r="H5" i="1" s="1"/>
  <c r="G5" i="1"/>
  <c r="F5" i="1"/>
  <c r="E5" i="1"/>
  <c r="D5" i="1"/>
  <c r="O14" i="1" l="1"/>
  <c r="O23" i="1"/>
  <c r="O17" i="1"/>
  <c r="O8" i="1"/>
  <c r="O11" i="1"/>
  <c r="B12" i="2"/>
  <c r="B25" i="2"/>
  <c r="O3" i="1"/>
  <c r="O2" i="1"/>
  <c r="O5" i="1"/>
  <c r="O1" i="1" l="1"/>
</calcChain>
</file>

<file path=xl/sharedStrings.xml><?xml version="1.0" encoding="utf-8"?>
<sst xmlns="http://schemas.openxmlformats.org/spreadsheetml/2006/main" count="127" uniqueCount="62">
  <si>
    <t>캐릭터</t>
    <phoneticPr fontId="1" type="noConversion"/>
  </si>
  <si>
    <t>Level</t>
    <phoneticPr fontId="1" type="noConversion"/>
  </si>
  <si>
    <t>태만</t>
    <phoneticPr fontId="1" type="noConversion"/>
  </si>
  <si>
    <t>카르코사</t>
    <phoneticPr fontId="1" type="noConversion"/>
  </si>
  <si>
    <t>성역</t>
    <phoneticPr fontId="1" type="noConversion"/>
  </si>
  <si>
    <t>카슈</t>
    <phoneticPr fontId="1" type="noConversion"/>
  </si>
  <si>
    <t>아이라</t>
    <phoneticPr fontId="1" type="noConversion"/>
  </si>
  <si>
    <t>프라바사</t>
    <phoneticPr fontId="1" type="noConversion"/>
  </si>
  <si>
    <t>아르고스1페</t>
    <phoneticPr fontId="1" type="noConversion"/>
  </si>
  <si>
    <t>아르고스2페</t>
    <phoneticPr fontId="1" type="noConversion"/>
  </si>
  <si>
    <t>아르고스3페</t>
    <phoneticPr fontId="1" type="noConversion"/>
  </si>
  <si>
    <t>아이라(하드)</t>
    <phoneticPr fontId="1" type="noConversion"/>
  </si>
  <si>
    <t>프라바사(하드)</t>
    <phoneticPr fontId="1" type="noConversion"/>
  </si>
  <si>
    <t>목표</t>
    <phoneticPr fontId="1" type="noConversion"/>
  </si>
  <si>
    <t>가능</t>
    <phoneticPr fontId="1" type="noConversion"/>
  </si>
  <si>
    <t>현실</t>
    <phoneticPr fontId="1" type="noConversion"/>
  </si>
  <si>
    <t>총 수급 골드량</t>
    <phoneticPr fontId="1" type="noConversion"/>
  </si>
  <si>
    <t>컨텐츠명</t>
    <phoneticPr fontId="1" type="noConversion"/>
  </si>
  <si>
    <t>골드량</t>
    <phoneticPr fontId="1" type="noConversion"/>
  </si>
  <si>
    <t>최소레벨</t>
    <phoneticPr fontId="1" type="noConversion"/>
  </si>
  <si>
    <t>최대레벨</t>
    <phoneticPr fontId="1" type="noConversion"/>
  </si>
  <si>
    <t xml:space="preserve">주간 골드 계산기 </t>
    <phoneticPr fontId="1" type="noConversion"/>
  </si>
  <si>
    <t>금주 수급 가능 골드량</t>
    <phoneticPr fontId="1" type="noConversion"/>
  </si>
  <si>
    <t>금주 수급 목표 골드량</t>
    <phoneticPr fontId="1" type="noConversion"/>
  </si>
  <si>
    <t>금주 수급 골드량</t>
    <phoneticPr fontId="1" type="noConversion"/>
  </si>
  <si>
    <t>컨텐츠 정보 (지우면 안되여)</t>
    <phoneticPr fontId="1" type="noConversion"/>
  </si>
  <si>
    <t>아르고스 레벨 산정 기준</t>
    <phoneticPr fontId="1" type="noConversion"/>
  </si>
  <si>
    <t>무기</t>
    <phoneticPr fontId="1" type="noConversion"/>
  </si>
  <si>
    <t>머리</t>
    <phoneticPr fontId="1" type="noConversion"/>
  </si>
  <si>
    <t>어깨</t>
    <phoneticPr fontId="1" type="noConversion"/>
  </si>
  <si>
    <t>상의</t>
    <phoneticPr fontId="1" type="noConversion"/>
  </si>
  <si>
    <t>하의</t>
    <phoneticPr fontId="1" type="noConversion"/>
  </si>
  <si>
    <t>장갑</t>
    <phoneticPr fontId="1" type="noConversion"/>
  </si>
  <si>
    <t>영웅</t>
    <phoneticPr fontId="1" type="noConversion"/>
  </si>
  <si>
    <t>강화</t>
    <phoneticPr fontId="1" type="noConversion"/>
  </si>
  <si>
    <t>레벨</t>
    <phoneticPr fontId="1" type="noConversion"/>
  </si>
  <si>
    <t>결정</t>
    <phoneticPr fontId="1" type="noConversion"/>
  </si>
  <si>
    <t>돌파석</t>
    <phoneticPr fontId="1" type="noConversion"/>
  </si>
  <si>
    <t>융화재료</t>
    <phoneticPr fontId="1" type="noConversion"/>
  </si>
  <si>
    <t>골드</t>
    <phoneticPr fontId="1" type="noConversion"/>
  </si>
  <si>
    <t>실링</t>
    <phoneticPr fontId="1" type="noConversion"/>
  </si>
  <si>
    <t>파편</t>
    <phoneticPr fontId="1" type="noConversion"/>
  </si>
  <si>
    <t>레벨업파편</t>
    <phoneticPr fontId="1" type="noConversion"/>
  </si>
  <si>
    <t>트라이파편</t>
    <phoneticPr fontId="1" type="noConversion"/>
  </si>
  <si>
    <t>확률</t>
    <phoneticPr fontId="1" type="noConversion"/>
  </si>
  <si>
    <t>3T 영웅 방어구 제련재료</t>
    <phoneticPr fontId="1" type="noConversion"/>
  </si>
  <si>
    <t>3T 영웅 무기 제련재료</t>
    <phoneticPr fontId="1" type="noConversion"/>
  </si>
  <si>
    <t>템렙</t>
    <phoneticPr fontId="1" type="noConversion"/>
  </si>
  <si>
    <t>3T 영웅 장비 레벨 계산기</t>
    <phoneticPr fontId="1" type="noConversion"/>
  </si>
  <si>
    <t>3T 전설 장비 레벨 계산기</t>
    <phoneticPr fontId="1" type="noConversion"/>
  </si>
  <si>
    <t>전설</t>
    <phoneticPr fontId="1" type="noConversion"/>
  </si>
  <si>
    <t>1트 골드</t>
    <phoneticPr fontId="1" type="noConversion"/>
  </si>
  <si>
    <t>명돌</t>
    <phoneticPr fontId="1" type="noConversion"/>
  </si>
  <si>
    <t>위명돌</t>
    <phoneticPr fontId="1" type="noConversion"/>
  </si>
  <si>
    <t>경매장시세</t>
    <phoneticPr fontId="1" type="noConversion"/>
  </si>
  <si>
    <t>수호석</t>
    <phoneticPr fontId="1" type="noConversion"/>
  </si>
  <si>
    <t>파괴석</t>
    <phoneticPr fontId="1" type="noConversion"/>
  </si>
  <si>
    <t>하급융화</t>
    <phoneticPr fontId="1" type="noConversion"/>
  </si>
  <si>
    <t>중급융화</t>
    <phoneticPr fontId="1" type="noConversion"/>
  </si>
  <si>
    <t xml:space="preserve">장비레벨 계산기 </t>
    <phoneticPr fontId="1" type="noConversion"/>
  </si>
  <si>
    <t>3T 전설,유물 방어구 제련재료</t>
    <phoneticPr fontId="1" type="noConversion"/>
  </si>
  <si>
    <t>3T 전설,유물 무기 제련재료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</si>
</sst>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맑은 고딕"/>
      <family val="3"/>
      <charset val="129"/>
      <scheme val="minor"/>
    </font>
    <font>
      <sz val="28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154">
    <xf numFmtId="0" fontId="0" fillId="0" borderId="0" xfId="0">
      <alignment vertical="center"/>
    </xf>
    <xf numFmtId="0" fontId="0" fillId="3" borderId="10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10" borderId="14" xfId="0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0" fontId="0" fillId="9" borderId="17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0" xfId="0" applyFill="1" applyBorder="1">
      <alignment vertical="center"/>
    </xf>
    <xf numFmtId="0" fontId="0" fillId="11" borderId="0" xfId="0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5" borderId="2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10" borderId="6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10" borderId="14" xfId="0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0" fillId="14" borderId="12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1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9966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38099</xdr:colOff>
      <xdr:row>17</xdr:row>
      <xdr:rowOff>20207</xdr:rowOff>
    </xdr:from>
    <xdr:to>
      <xdr:col>24</xdr:col>
      <xdr:colOff>648930</xdr:colOff>
      <xdr:row>41</xdr:row>
      <xdr:rowOff>134471</xdr:rowOff>
    </xdr:to>
    <xdr:pic>
      <xdr:nvPicPr>
        <xdr:cNvPr id="2" name="그림 1" descr="viewimage.php?id=21b2c332e4c033&amp;no=24b0d769e1d32ca73cec87fa11d0283141b58444220b0c05398dc82aefd806eeef8a25ee586b1a6532983dd6cdea4c3aea23c132ec38535bacb823ab305f7022777a36">
          <a:extLst>
            <a:ext uri="{FF2B5EF4-FFF2-40B4-BE49-F238E27FC236}">
              <a16:creationId xmlns:a16="http://schemas.microsoft.com/office/drawing/2014/main" id="{1E359AC7-632D-4B58-96D0-772B76891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89423" y="3740560"/>
          <a:ext cx="6493919" cy="52577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BEC1B-3AFC-4A15-B9D4-2AEEB4B66F5B}">
  <dimension ref="A1:Y42"/>
  <sheetViews>
    <sheetView tabSelected="1" zoomScale="85" zoomScaleNormal="85" workbookViewId="0">
      <selection activeCell="M11" sqref="M11"/>
    </sheetView>
  </sheetViews>
  <sheetFormatPr defaultRowHeight="16.5" x14ac:dyDescent="0.3"/>
  <cols>
    <col min="2" max="2" width="5.75" bestFit="1" customWidth="1"/>
    <col min="3" max="3" width="5.75" customWidth="1"/>
    <col min="4" max="4" width="9.375" customWidth="1"/>
    <col min="5" max="5" width="10.5" customWidth="1"/>
    <col min="6" max="6" width="10.25" customWidth="1"/>
    <col min="7" max="7" width="9.125" customWidth="1"/>
    <col min="8" max="8" width="10" customWidth="1"/>
    <col min="9" max="9" width="10.125" customWidth="1"/>
    <col min="10" max="10" width="12.25" customWidth="1"/>
    <col min="11" max="11" width="14.375" bestFit="1" customWidth="1"/>
    <col min="12" max="12" width="12.75" customWidth="1"/>
    <col min="13" max="13" width="12.125" customWidth="1"/>
    <col min="14" max="14" width="12.125" bestFit="1" customWidth="1"/>
    <col min="15" max="15" width="18.625" bestFit="1" customWidth="1"/>
    <col min="16" max="16" width="21" customWidth="1"/>
    <col min="17" max="17" width="14.375" bestFit="1" customWidth="1"/>
  </cols>
  <sheetData>
    <row r="1" spans="1:20" x14ac:dyDescent="0.3">
      <c r="A1" s="82" t="s">
        <v>21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4" t="s">
        <v>22</v>
      </c>
      <c r="N1" s="85"/>
      <c r="O1" s="47">
        <f>$O5+$O8+$O11+$O14+$O17+$O20+$O23</f>
        <v>4400</v>
      </c>
    </row>
    <row r="2" spans="1:20" ht="17.25" customHeight="1" thickBot="1" x14ac:dyDescent="0.3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4" t="s">
        <v>23</v>
      </c>
      <c r="N2" s="85"/>
      <c r="O2" s="47">
        <f>$O6+$O9+$O12+$O15+$O18+$O21+$O24</f>
        <v>0</v>
      </c>
    </row>
    <row r="3" spans="1:20" ht="17.25" thickBot="1" x14ac:dyDescent="0.35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6" t="s">
        <v>24</v>
      </c>
      <c r="N3" s="87"/>
      <c r="O3" s="47">
        <f>$O7+$O10+$O13+$O16+$O19+$O22+$O25</f>
        <v>0</v>
      </c>
      <c r="Q3" s="79" t="s">
        <v>25</v>
      </c>
      <c r="R3" s="80"/>
      <c r="S3" s="80"/>
      <c r="T3" s="81"/>
    </row>
    <row r="4" spans="1:20" ht="17.25" thickBot="1" x14ac:dyDescent="0.35">
      <c r="A4" s="1" t="s">
        <v>0</v>
      </c>
      <c r="B4" s="2" t="s">
        <v>1</v>
      </c>
      <c r="C4" s="26"/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11</v>
      </c>
      <c r="K4" s="3" t="s">
        <v>12</v>
      </c>
      <c r="L4" s="3" t="s">
        <v>8</v>
      </c>
      <c r="M4" s="3" t="s">
        <v>9</v>
      </c>
      <c r="N4" s="3" t="s">
        <v>10</v>
      </c>
      <c r="O4" s="26" t="s">
        <v>16</v>
      </c>
      <c r="Q4" s="51" t="s">
        <v>17</v>
      </c>
      <c r="R4" s="52" t="s">
        <v>18</v>
      </c>
      <c r="S4" s="52" t="s">
        <v>19</v>
      </c>
      <c r="T4" s="53" t="s">
        <v>20</v>
      </c>
    </row>
    <row r="5" spans="1:20" x14ac:dyDescent="0.3">
      <c r="A5" s="110"/>
      <c r="B5" s="107">
        <v>1370</v>
      </c>
      <c r="C5" s="27" t="s">
        <v>14</v>
      </c>
      <c r="D5" s="4" t="str">
        <f>IF(AND($B5&gt;=$S$5,$B5&lt;$T$5),"O","X")</f>
        <v>X</v>
      </c>
      <c r="E5" s="4" t="str">
        <f>IF(AND($B5&gt;=$S$6,$B5&lt;$T$6),"O","X")</f>
        <v>X</v>
      </c>
      <c r="F5" s="4" t="str">
        <f>IF(AND($B5&gt;=$S$7,$B5&lt;$T$7),"O","X")</f>
        <v>X</v>
      </c>
      <c r="G5" s="4" t="str">
        <f>IF(AND($B5&gt;=$S$8,$B5&lt;$T$8),"O","X")</f>
        <v>X</v>
      </c>
      <c r="H5" s="4" t="str">
        <f>IF(AND($B5&gt;=$S$9,$B5&lt;$T$9,NOT($J5="O")),"O","X")</f>
        <v>X</v>
      </c>
      <c r="I5" s="4" t="str">
        <f>IF(AND($B5&gt;=$S$10,$B5&lt;$T$10,NOT($K5="O")),"O","X")</f>
        <v>X</v>
      </c>
      <c r="J5" s="4" t="str">
        <f>IF(AND($B5&gt;=$S$11,$B5&lt;$T$11),"O","X")</f>
        <v>O</v>
      </c>
      <c r="K5" s="4" t="str">
        <f>IF(AND($B5&gt;=$S$12,$B5&lt;$T$12),"O","X")</f>
        <v>O</v>
      </c>
      <c r="L5" s="4" t="str">
        <f>IF($B5&gt;=$S$13,"O","X")</f>
        <v>O</v>
      </c>
      <c r="M5" s="4" t="str">
        <f>IF($B5&gt;=$S$14,"O","X")</f>
        <v>X</v>
      </c>
      <c r="N5" s="4" t="str">
        <f>IF($B5&gt;=$S$15,"O","X")</f>
        <v>X</v>
      </c>
      <c r="O5" s="27">
        <f t="shared" ref="O5:O25" si="0">IF($D5="O",$R$5,0)+IF($E5="O",$R$6,0)+IF($F5="O",$R$7,0)+IF($G5="O",$R$8,0)+IF($H5="O",$R$9,0)+IF($I5="O",$R$10,0)+IF($J5="O",$R$11,0)+IF($K5="O",$R$12,0)+IF($L5="O",$R$13,0)+IF($M5="O",$R$14,0)+IF($N5="O",$R$15,0)</f>
        <v>4400</v>
      </c>
      <c r="Q5" s="48" t="s">
        <v>2</v>
      </c>
      <c r="R5" s="49">
        <v>180</v>
      </c>
      <c r="S5" s="49">
        <v>915</v>
      </c>
      <c r="T5" s="50">
        <v>1370</v>
      </c>
    </row>
    <row r="6" spans="1:20" x14ac:dyDescent="0.3">
      <c r="A6" s="111"/>
      <c r="B6" s="108"/>
      <c r="C6" s="28" t="s">
        <v>13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28">
        <f t="shared" si="0"/>
        <v>0</v>
      </c>
      <c r="Q6" s="48" t="s">
        <v>3</v>
      </c>
      <c r="R6" s="49">
        <v>220</v>
      </c>
      <c r="S6" s="49">
        <v>915</v>
      </c>
      <c r="T6" s="50">
        <v>1370</v>
      </c>
    </row>
    <row r="7" spans="1:20" ht="17.25" thickBot="1" x14ac:dyDescent="0.35">
      <c r="A7" s="112"/>
      <c r="B7" s="109"/>
      <c r="C7" s="29" t="s">
        <v>15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29">
        <f t="shared" si="0"/>
        <v>0</v>
      </c>
      <c r="Q7" s="48" t="s">
        <v>4</v>
      </c>
      <c r="R7" s="49">
        <v>240</v>
      </c>
      <c r="S7" s="49">
        <v>960</v>
      </c>
      <c r="T7" s="50">
        <v>1370</v>
      </c>
    </row>
    <row r="8" spans="1:20" x14ac:dyDescent="0.3">
      <c r="A8" s="116"/>
      <c r="B8" s="113"/>
      <c r="C8" s="30" t="s">
        <v>14</v>
      </c>
      <c r="D8" s="7" t="str">
        <f>IF(AND($B8&gt;=$S$5,$B8&lt;$T$5),"O","X")</f>
        <v>X</v>
      </c>
      <c r="E8" s="7" t="str">
        <f>IF(AND($B8&gt;=$S$6,$B8&lt;$T$6),"O","X")</f>
        <v>X</v>
      </c>
      <c r="F8" s="7" t="str">
        <f>IF(AND($B8&gt;=$S$7,$B8&lt;$T$7),"O","X")</f>
        <v>X</v>
      </c>
      <c r="G8" s="7" t="str">
        <f>IF(AND($B8&gt;=$S$8,$B8&lt;$T$8),"O","X")</f>
        <v>X</v>
      </c>
      <c r="H8" s="7" t="str">
        <f>IF(AND($B8&gt;=$S$9,$B8&lt;$T$9,NOT($J8="O")),"O","X")</f>
        <v>X</v>
      </c>
      <c r="I8" s="7" t="str">
        <f>IF(AND($B8&gt;=$S$10,$B8&lt;$T$10,NOT($K8="O")),"O","X")</f>
        <v>X</v>
      </c>
      <c r="J8" s="7" t="str">
        <f>IF(AND($B8&gt;=$S$11,$B8&lt;$T$11),"O","X")</f>
        <v>X</v>
      </c>
      <c r="K8" s="7" t="str">
        <f>IF(AND($B8&gt;=$S$12,$B8&lt;$T$12),"O","X")</f>
        <v>X</v>
      </c>
      <c r="L8" s="7" t="str">
        <f>IF($B8&gt;=$S$13,"O","X")</f>
        <v>X</v>
      </c>
      <c r="M8" s="7" t="str">
        <f>IF($B8&gt;=$S$14,"O","X")</f>
        <v>X</v>
      </c>
      <c r="N8" s="7" t="str">
        <f>IF($B8&gt;=$S$15,"O","X")</f>
        <v>X</v>
      </c>
      <c r="O8" s="30">
        <f t="shared" si="0"/>
        <v>0</v>
      </c>
      <c r="Q8" s="48" t="s">
        <v>5</v>
      </c>
      <c r="R8" s="49">
        <v>520</v>
      </c>
      <c r="S8" s="49">
        <v>870</v>
      </c>
      <c r="T8" s="50">
        <v>1325</v>
      </c>
    </row>
    <row r="9" spans="1:20" x14ac:dyDescent="0.3">
      <c r="A9" s="117"/>
      <c r="B9" s="114"/>
      <c r="C9" s="31" t="s">
        <v>13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31">
        <f t="shared" si="0"/>
        <v>0</v>
      </c>
      <c r="Q9" s="48" t="s">
        <v>6</v>
      </c>
      <c r="R9" s="49">
        <v>1250</v>
      </c>
      <c r="S9" s="49">
        <v>1325</v>
      </c>
      <c r="T9" s="50">
        <v>1415</v>
      </c>
    </row>
    <row r="10" spans="1:20" ht="17.25" thickBot="1" x14ac:dyDescent="0.35">
      <c r="A10" s="118"/>
      <c r="B10" s="115"/>
      <c r="C10" s="32" t="s">
        <v>15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32">
        <f t="shared" si="0"/>
        <v>0</v>
      </c>
      <c r="Q10" s="48" t="s">
        <v>7</v>
      </c>
      <c r="R10" s="49">
        <v>1350</v>
      </c>
      <c r="S10" s="49">
        <v>1340</v>
      </c>
      <c r="T10" s="50">
        <v>1415</v>
      </c>
    </row>
    <row r="11" spans="1:20" x14ac:dyDescent="0.3">
      <c r="A11" s="93"/>
      <c r="B11" s="119"/>
      <c r="C11" s="33" t="s">
        <v>14</v>
      </c>
      <c r="D11" s="12" t="str">
        <f>IF(AND($B11&gt;=$S$5,$B11&lt;$T$5),"O","X")</f>
        <v>X</v>
      </c>
      <c r="E11" s="12" t="str">
        <f>IF(AND($B11&gt;=$S$6,$B11&lt;$T$6),"O","X")</f>
        <v>X</v>
      </c>
      <c r="F11" s="12" t="str">
        <f>IF(AND($B11&gt;=$S$7,$B11&lt;$T$7),"O","X")</f>
        <v>X</v>
      </c>
      <c r="G11" s="12" t="str">
        <f>IF(AND($B11&gt;=$S$8,$B11&lt;$T$8),"O","X")</f>
        <v>X</v>
      </c>
      <c r="H11" s="12" t="str">
        <f>IF(AND($B11&gt;=$S$9,$B11&lt;$T$9,NOT($J11="O")),"O","X")</f>
        <v>X</v>
      </c>
      <c r="I11" s="12" t="str">
        <f>IF(AND($B11&gt;=$S$10,$B11&lt;$T$10,NOT($K11="O")),"O","X")</f>
        <v>X</v>
      </c>
      <c r="J11" s="12" t="str">
        <f>IF(AND($B11&gt;=$S$11,$B11&lt;$T$11),"O","X")</f>
        <v>X</v>
      </c>
      <c r="K11" s="12" t="str">
        <f>IF(AND($B11&gt;=$S$12,$B11&lt;$T$12),"O","X")</f>
        <v>X</v>
      </c>
      <c r="L11" s="12" t="str">
        <f>IF($B11&gt;=$S$13,"O","X")</f>
        <v>X</v>
      </c>
      <c r="M11" s="12" t="str">
        <f>IF($B11&gt;=$S$14,"O","X")</f>
        <v>X</v>
      </c>
      <c r="N11" s="12" t="str">
        <f>IF($B11&gt;=$S$15,"O","X")</f>
        <v>X</v>
      </c>
      <c r="O11" s="33">
        <f t="shared" si="0"/>
        <v>0</v>
      </c>
      <c r="Q11" s="48" t="s">
        <v>11</v>
      </c>
      <c r="R11" s="49">
        <v>1400</v>
      </c>
      <c r="S11" s="49">
        <v>1355</v>
      </c>
      <c r="T11" s="50">
        <v>1415</v>
      </c>
    </row>
    <row r="12" spans="1:20" x14ac:dyDescent="0.3">
      <c r="A12" s="94"/>
      <c r="B12" s="120"/>
      <c r="C12" s="34" t="s">
        <v>13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34">
        <f t="shared" si="0"/>
        <v>0</v>
      </c>
      <c r="Q12" s="48" t="s">
        <v>12</v>
      </c>
      <c r="R12" s="49">
        <v>1500</v>
      </c>
      <c r="S12" s="49">
        <v>1355</v>
      </c>
      <c r="T12" s="50">
        <v>1415</v>
      </c>
    </row>
    <row r="13" spans="1:20" ht="17.25" thickBot="1" x14ac:dyDescent="0.35">
      <c r="A13" s="95"/>
      <c r="B13" s="121"/>
      <c r="C13" s="35" t="s">
        <v>15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35">
        <f t="shared" si="0"/>
        <v>0</v>
      </c>
      <c r="Q13" s="48" t="s">
        <v>8</v>
      </c>
      <c r="R13" s="49">
        <v>1500</v>
      </c>
      <c r="S13" s="49">
        <v>1370</v>
      </c>
      <c r="T13" s="50"/>
    </row>
    <row r="14" spans="1:20" x14ac:dyDescent="0.3">
      <c r="A14" s="96"/>
      <c r="B14" s="122"/>
      <c r="C14" s="36" t="s">
        <v>14</v>
      </c>
      <c r="D14" s="15" t="str">
        <f>IF(AND($B14&gt;=$S$5,$B14&lt;$T$5),"O","X")</f>
        <v>X</v>
      </c>
      <c r="E14" s="15" t="str">
        <f>IF(AND($B14&gt;=$S$6,$B14&lt;$T$6),"O","X")</f>
        <v>X</v>
      </c>
      <c r="F14" s="15" t="str">
        <f>IF(AND($B14&gt;=$S$7,$B14&lt;$T$7),"O","X")</f>
        <v>X</v>
      </c>
      <c r="G14" s="15" t="str">
        <f>IF(AND($B14&gt;=$S$8,$B14&lt;$T$8),"O","X")</f>
        <v>X</v>
      </c>
      <c r="H14" s="15" t="str">
        <f>IF(AND($B14&gt;=$S$9,$B14&lt;$T$9,NOT($J14="O")),"O","X")</f>
        <v>X</v>
      </c>
      <c r="I14" s="15" t="str">
        <f>IF(AND($B14&gt;=$S$10,$B14&lt;$T$10,NOT($K14="O")),"O","X")</f>
        <v>X</v>
      </c>
      <c r="J14" s="15" t="str">
        <f>IF(AND($B14&gt;=$S$11,$B14&lt;$T$11),"O","X")</f>
        <v>X</v>
      </c>
      <c r="K14" s="15" t="str">
        <f>IF(AND($B14&gt;=$S$12,$B14&lt;$T$12),"O","X")</f>
        <v>X</v>
      </c>
      <c r="L14" s="15" t="str">
        <f>IF($B14&gt;=$S$13,"O","X")</f>
        <v>X</v>
      </c>
      <c r="M14" s="15" t="str">
        <f>IF($B14&gt;=$S$14,"O","X")</f>
        <v>X</v>
      </c>
      <c r="N14" s="15" t="str">
        <f>IF($B14&gt;=$S$15,"O","X")</f>
        <v>X</v>
      </c>
      <c r="O14" s="36">
        <f t="shared" si="0"/>
        <v>0</v>
      </c>
      <c r="Q14" s="48" t="s">
        <v>9</v>
      </c>
      <c r="R14" s="49">
        <v>800</v>
      </c>
      <c r="S14" s="49">
        <v>1385</v>
      </c>
      <c r="T14" s="50"/>
    </row>
    <row r="15" spans="1:20" ht="17.25" thickBot="1" x14ac:dyDescent="0.35">
      <c r="A15" s="97"/>
      <c r="B15" s="123"/>
      <c r="C15" s="37" t="s">
        <v>13</v>
      </c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37">
        <f t="shared" si="0"/>
        <v>0</v>
      </c>
      <c r="Q15" s="51" t="s">
        <v>10</v>
      </c>
      <c r="R15" s="52">
        <v>1000</v>
      </c>
      <c r="S15" s="52">
        <v>1400</v>
      </c>
      <c r="T15" s="53"/>
    </row>
    <row r="16" spans="1:20" ht="17.25" thickBot="1" x14ac:dyDescent="0.35">
      <c r="A16" s="98"/>
      <c r="B16" s="124"/>
      <c r="C16" s="38" t="s">
        <v>15</v>
      </c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38">
        <f t="shared" si="0"/>
        <v>0</v>
      </c>
    </row>
    <row r="17" spans="1:25" ht="17.25" thickBot="1" x14ac:dyDescent="0.35">
      <c r="A17" s="99"/>
      <c r="B17" s="125"/>
      <c r="C17" s="39" t="s">
        <v>14</v>
      </c>
      <c r="D17" s="18" t="str">
        <f>IF(AND($B17&gt;=$S$5,$B17&lt;$T$5),"O","X")</f>
        <v>X</v>
      </c>
      <c r="E17" s="18" t="str">
        <f>IF(AND($B17&gt;=$S$6,$B17&lt;$T$6),"O","X")</f>
        <v>X</v>
      </c>
      <c r="F17" s="18" t="str">
        <f>IF(AND($B17&gt;=$S$7,$B17&lt;$T$7),"O","X")</f>
        <v>X</v>
      </c>
      <c r="G17" s="18" t="str">
        <f>IF(AND($B17&gt;=$S$8,$B17&lt;$T$8),"O","X")</f>
        <v>X</v>
      </c>
      <c r="H17" s="18" t="str">
        <f>IF(AND($B17&gt;=$S$9,$B17&lt;$T$9,NOT($J17="O")),"O","X")</f>
        <v>X</v>
      </c>
      <c r="I17" s="18" t="str">
        <f>IF(AND($B17&gt;=$S$10,$B17&lt;$T$10,NOT($K17="O")),"O","X")</f>
        <v>X</v>
      </c>
      <c r="J17" s="18" t="str">
        <f>IF(AND($B17&gt;=$S$11,$B17&lt;$T$11),"O","X")</f>
        <v>X</v>
      </c>
      <c r="K17" s="18" t="str">
        <f>IF(AND($B17&gt;=$S$12,$B17&lt;$T$12),"O","X")</f>
        <v>X</v>
      </c>
      <c r="L17" s="18" t="str">
        <f>IF($B17&gt;=$S$13,"O","X")</f>
        <v>X</v>
      </c>
      <c r="M17" s="18" t="str">
        <f>IF($B17&gt;=$S$14,"O","X")</f>
        <v>X</v>
      </c>
      <c r="N17" s="18" t="str">
        <f>IF($B17&gt;=$S$15,"O","X")</f>
        <v>X</v>
      </c>
      <c r="O17" s="39">
        <f t="shared" si="0"/>
        <v>0</v>
      </c>
      <c r="Q17" s="79" t="s">
        <v>26</v>
      </c>
      <c r="R17" s="81"/>
    </row>
    <row r="18" spans="1:25" x14ac:dyDescent="0.3">
      <c r="A18" s="100"/>
      <c r="B18" s="126"/>
      <c r="C18" s="40" t="s">
        <v>13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40">
        <f t="shared" si="0"/>
        <v>0</v>
      </c>
      <c r="Q18" s="54"/>
      <c r="R18" s="55"/>
      <c r="S18" s="55"/>
      <c r="T18" s="55"/>
      <c r="U18" s="55"/>
      <c r="V18" s="55"/>
      <c r="W18" s="55"/>
      <c r="X18" s="55"/>
      <c r="Y18" s="56"/>
    </row>
    <row r="19" spans="1:25" ht="17.25" thickBot="1" x14ac:dyDescent="0.35">
      <c r="A19" s="101"/>
      <c r="B19" s="127"/>
      <c r="C19" s="41" t="s">
        <v>15</v>
      </c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41">
        <f t="shared" si="0"/>
        <v>0</v>
      </c>
      <c r="Q19" s="57"/>
      <c r="R19" s="58"/>
      <c r="S19" s="58"/>
      <c r="T19" s="58"/>
      <c r="U19" s="58"/>
      <c r="V19" s="58"/>
      <c r="W19" s="58"/>
      <c r="X19" s="58"/>
      <c r="Y19" s="59"/>
    </row>
    <row r="20" spans="1:25" x14ac:dyDescent="0.3">
      <c r="A20" s="102"/>
      <c r="B20" s="88"/>
      <c r="C20" s="42" t="s">
        <v>14</v>
      </c>
      <c r="D20" s="21" t="str">
        <f>IF(AND($B20&gt;=$S$5,$B20&lt;$T$5),"O","X")</f>
        <v>X</v>
      </c>
      <c r="E20" s="21" t="str">
        <f>IF(AND($B20&gt;=$S$6,$B20&lt;$T$6),"O","X")</f>
        <v>X</v>
      </c>
      <c r="F20" s="21" t="str">
        <f>IF(AND($B20&gt;=$S$7,$B20&lt;$T$7),"O","X")</f>
        <v>X</v>
      </c>
      <c r="G20" s="21" t="str">
        <f>IF(AND($B20&gt;=$S$8,$B20&lt;$T$8),"O","X")</f>
        <v>X</v>
      </c>
      <c r="H20" s="21" t="str">
        <f>IF(AND($B20&gt;=$S$9,$B20&lt;$T$9,NOT($J20="O")),"O","X")</f>
        <v>X</v>
      </c>
      <c r="I20" s="21" t="str">
        <f>IF(AND($B20&gt;=$S$10,$B20&lt;$T$10,NOT($K20="O")),"O","X")</f>
        <v>X</v>
      </c>
      <c r="J20" s="21" t="str">
        <f>IF(AND($B20&gt;=$S$11,$B20&lt;$T$11),"O","X")</f>
        <v>X</v>
      </c>
      <c r="K20" s="21" t="str">
        <f>IF(AND($B20&gt;=$S$12,$B20&lt;$T$12),"O","X")</f>
        <v>X</v>
      </c>
      <c r="L20" s="21" t="str">
        <f>IF($B20&gt;=$S$13,"O","X")</f>
        <v>X</v>
      </c>
      <c r="M20" s="21" t="str">
        <f>IF($B20&gt;=$S$14,"O","X")</f>
        <v>X</v>
      </c>
      <c r="N20" s="21" t="str">
        <f>IF($B20&gt;=$S$15,"O","X")</f>
        <v>X</v>
      </c>
      <c r="O20" s="42">
        <f t="shared" si="0"/>
        <v>0</v>
      </c>
      <c r="Q20" s="57"/>
      <c r="R20" s="58"/>
      <c r="S20" s="58"/>
      <c r="T20" s="58"/>
      <c r="U20" s="58"/>
      <c r="V20" s="58"/>
      <c r="W20" s="58"/>
      <c r="X20" s="58"/>
      <c r="Y20" s="59"/>
    </row>
    <row r="21" spans="1:25" x14ac:dyDescent="0.3">
      <c r="A21" s="103"/>
      <c r="B21" s="89"/>
      <c r="C21" s="43" t="s">
        <v>13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43">
        <f t="shared" si="0"/>
        <v>0</v>
      </c>
      <c r="Q21" s="57"/>
      <c r="R21" s="58"/>
      <c r="S21" s="58"/>
      <c r="T21" s="58"/>
      <c r="U21" s="58"/>
      <c r="V21" s="58"/>
      <c r="W21" s="58"/>
      <c r="X21" s="58"/>
      <c r="Y21" s="59"/>
    </row>
    <row r="22" spans="1:25" ht="17.25" thickBot="1" x14ac:dyDescent="0.35">
      <c r="A22" s="104"/>
      <c r="B22" s="90"/>
      <c r="C22" s="44" t="s">
        <v>15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44">
        <f t="shared" si="0"/>
        <v>0</v>
      </c>
      <c r="Q22" s="57"/>
      <c r="R22" s="58"/>
      <c r="S22" s="58"/>
      <c r="T22" s="58"/>
      <c r="U22" s="58"/>
      <c r="V22" s="58"/>
      <c r="W22" s="58"/>
      <c r="X22" s="58"/>
      <c r="Y22" s="59"/>
    </row>
    <row r="23" spans="1:25" x14ac:dyDescent="0.3">
      <c r="A23" s="105"/>
      <c r="B23" s="91"/>
      <c r="C23" s="45" t="s">
        <v>14</v>
      </c>
      <c r="D23" s="24" t="str">
        <f>IF(AND($B23&gt;=$S$5,$B23&lt;$T$5),"O","X")</f>
        <v>X</v>
      </c>
      <c r="E23" s="24" t="str">
        <f>IF(AND($B23&gt;=$S$6,$B23&lt;$T$6),"O","X")</f>
        <v>X</v>
      </c>
      <c r="F23" s="24" t="str">
        <f>IF(AND($B23&gt;=$S$7,$B23&lt;$T$7),"O","X")</f>
        <v>X</v>
      </c>
      <c r="G23" s="24" t="str">
        <f>IF(AND($B23&gt;=$S$8,$B23&lt;$T$8),"O","X")</f>
        <v>X</v>
      </c>
      <c r="H23" s="24" t="str">
        <f>IF(AND($B23&gt;=$S$9,$B23&lt;$T$9,NOT($J23="O")),"O","X")</f>
        <v>X</v>
      </c>
      <c r="I23" s="24" t="str">
        <f>IF(AND($B23&gt;=$S$10,$B23&lt;$T$10,NOT($K23="O")),"O","X")</f>
        <v>X</v>
      </c>
      <c r="J23" s="24" t="str">
        <f>IF(AND($B23&gt;=$S$11,$B23&lt;$T$11),"O","X")</f>
        <v>X</v>
      </c>
      <c r="K23" s="24" t="str">
        <f>IF(AND($B23&gt;=$S$12,$B23&lt;$T$12),"O","X")</f>
        <v>X</v>
      </c>
      <c r="L23" s="24" t="str">
        <f>IF($B23&gt;=$S$13,"O","X")</f>
        <v>X</v>
      </c>
      <c r="M23" s="24" t="str">
        <f>IF($B23&gt;=$S$14,"O","X")</f>
        <v>X</v>
      </c>
      <c r="N23" s="24" t="str">
        <f>IF($B23&gt;=$S$15,"O","X")</f>
        <v>X</v>
      </c>
      <c r="O23" s="45">
        <f t="shared" si="0"/>
        <v>0</v>
      </c>
      <c r="Q23" s="57"/>
      <c r="R23" s="58"/>
      <c r="S23" s="58"/>
      <c r="T23" s="58"/>
      <c r="U23" s="58"/>
      <c r="V23" s="58"/>
      <c r="W23" s="58"/>
      <c r="X23" s="58"/>
      <c r="Y23" s="59"/>
    </row>
    <row r="24" spans="1:25" x14ac:dyDescent="0.3">
      <c r="A24" s="105"/>
      <c r="B24" s="91"/>
      <c r="C24" s="45" t="s">
        <v>13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45">
        <f t="shared" si="0"/>
        <v>0</v>
      </c>
      <c r="Q24" s="57"/>
      <c r="R24" s="58"/>
      <c r="S24" s="58"/>
      <c r="T24" s="58"/>
      <c r="U24" s="58"/>
      <c r="V24" s="58"/>
      <c r="W24" s="58"/>
      <c r="X24" s="58"/>
      <c r="Y24" s="59"/>
    </row>
    <row r="25" spans="1:25" ht="17.25" thickBot="1" x14ac:dyDescent="0.35">
      <c r="A25" s="106"/>
      <c r="B25" s="92"/>
      <c r="C25" s="46" t="s">
        <v>15</v>
      </c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46">
        <f t="shared" si="0"/>
        <v>0</v>
      </c>
      <c r="Q25" s="57"/>
      <c r="R25" s="58"/>
      <c r="S25" s="58"/>
      <c r="T25" s="58"/>
      <c r="U25" s="58"/>
      <c r="V25" s="58"/>
      <c r="W25" s="58"/>
      <c r="X25" s="58"/>
      <c r="Y25" s="59"/>
    </row>
    <row r="26" spans="1:25" x14ac:dyDescent="0.3">
      <c r="Q26" s="57"/>
      <c r="R26" s="58"/>
      <c r="S26" s="58"/>
      <c r="T26" s="58"/>
      <c r="U26" s="58"/>
      <c r="V26" s="58"/>
      <c r="W26" s="58"/>
      <c r="X26" s="58"/>
      <c r="Y26" s="59"/>
    </row>
    <row r="27" spans="1:25" x14ac:dyDescent="0.3">
      <c r="Q27" s="57"/>
      <c r="R27" s="58"/>
      <c r="S27" s="58"/>
      <c r="T27" s="58"/>
      <c r="U27" s="58"/>
      <c r="V27" s="58"/>
      <c r="W27" s="58"/>
      <c r="X27" s="58"/>
      <c r="Y27" s="59"/>
    </row>
    <row r="28" spans="1:25" x14ac:dyDescent="0.3">
      <c r="Q28" s="57"/>
      <c r="R28" s="58"/>
      <c r="S28" s="58"/>
      <c r="T28" s="58"/>
      <c r="U28" s="58"/>
      <c r="V28" s="58"/>
      <c r="W28" s="58"/>
      <c r="X28" s="58"/>
      <c r="Y28" s="59"/>
    </row>
    <row r="29" spans="1:25" x14ac:dyDescent="0.3">
      <c r="Q29" s="57"/>
      <c r="R29" s="58"/>
      <c r="S29" s="58"/>
      <c r="T29" s="58"/>
      <c r="U29" s="58"/>
      <c r="V29" s="58"/>
      <c r="W29" s="58"/>
      <c r="X29" s="58"/>
      <c r="Y29" s="59"/>
    </row>
    <row r="30" spans="1:25" x14ac:dyDescent="0.3">
      <c r="Q30" s="57"/>
      <c r="R30" s="58"/>
      <c r="S30" s="58"/>
      <c r="T30" s="58"/>
      <c r="U30" s="58"/>
      <c r="V30" s="58"/>
      <c r="W30" s="58"/>
      <c r="X30" s="58"/>
      <c r="Y30" s="59"/>
    </row>
    <row r="31" spans="1:25" x14ac:dyDescent="0.3">
      <c r="Q31" s="57"/>
      <c r="R31" s="58"/>
      <c r="S31" s="58"/>
      <c r="T31" s="58"/>
      <c r="U31" s="58"/>
      <c r="V31" s="58"/>
      <c r="W31" s="58"/>
      <c r="X31" s="58"/>
      <c r="Y31" s="59"/>
    </row>
    <row r="32" spans="1:25" x14ac:dyDescent="0.3">
      <c r="Q32" s="57"/>
      <c r="R32" s="58"/>
      <c r="S32" s="58"/>
      <c r="T32" s="58"/>
      <c r="U32" s="58"/>
      <c r="V32" s="58"/>
      <c r="W32" s="58"/>
      <c r="X32" s="58"/>
      <c r="Y32" s="59"/>
    </row>
    <row r="33" spans="17:25" x14ac:dyDescent="0.3">
      <c r="Q33" s="57"/>
      <c r="R33" s="58"/>
      <c r="S33" s="58"/>
      <c r="T33" s="58"/>
      <c r="U33" s="58"/>
      <c r="V33" s="58"/>
      <c r="W33" s="58"/>
      <c r="X33" s="58"/>
      <c r="Y33" s="59"/>
    </row>
    <row r="34" spans="17:25" x14ac:dyDescent="0.3">
      <c r="Q34" s="57"/>
      <c r="R34" s="58"/>
      <c r="S34" s="58"/>
      <c r="T34" s="58"/>
      <c r="U34" s="58"/>
      <c r="V34" s="58"/>
      <c r="W34" s="58"/>
      <c r="X34" s="58"/>
      <c r="Y34" s="59"/>
    </row>
    <row r="35" spans="17:25" x14ac:dyDescent="0.3">
      <c r="Q35" s="57"/>
      <c r="R35" s="58"/>
      <c r="S35" s="58"/>
      <c r="T35" s="58"/>
      <c r="U35" s="58"/>
      <c r="V35" s="58"/>
      <c r="W35" s="58"/>
      <c r="X35" s="58"/>
      <c r="Y35" s="59"/>
    </row>
    <row r="36" spans="17:25" x14ac:dyDescent="0.3">
      <c r="Q36" s="57"/>
      <c r="R36" s="58"/>
      <c r="S36" s="58"/>
      <c r="T36" s="58"/>
      <c r="U36" s="58"/>
      <c r="V36" s="58"/>
      <c r="W36" s="58"/>
      <c r="X36" s="58"/>
      <c r="Y36" s="59"/>
    </row>
    <row r="37" spans="17:25" x14ac:dyDescent="0.3">
      <c r="Q37" s="57"/>
      <c r="R37" s="58"/>
      <c r="S37" s="58"/>
      <c r="T37" s="58"/>
      <c r="U37" s="58"/>
      <c r="V37" s="58"/>
      <c r="W37" s="58"/>
      <c r="X37" s="58"/>
      <c r="Y37" s="59"/>
    </row>
    <row r="38" spans="17:25" x14ac:dyDescent="0.3">
      <c r="Q38" s="57"/>
      <c r="R38" s="58"/>
      <c r="S38" s="58"/>
      <c r="T38" s="58"/>
      <c r="U38" s="58"/>
      <c r="V38" s="58"/>
      <c r="W38" s="58"/>
      <c r="X38" s="58"/>
      <c r="Y38" s="59"/>
    </row>
    <row r="39" spans="17:25" x14ac:dyDescent="0.3">
      <c r="Q39" s="57"/>
      <c r="R39" s="58"/>
      <c r="S39" s="58"/>
      <c r="T39" s="58"/>
      <c r="U39" s="58"/>
      <c r="V39" s="58"/>
      <c r="W39" s="58"/>
      <c r="X39" s="58"/>
      <c r="Y39" s="59"/>
    </row>
    <row r="40" spans="17:25" x14ac:dyDescent="0.3">
      <c r="Q40" s="57"/>
      <c r="R40" s="58"/>
      <c r="S40" s="58"/>
      <c r="T40" s="58"/>
      <c r="U40" s="58"/>
      <c r="V40" s="58"/>
      <c r="W40" s="58"/>
      <c r="X40" s="58"/>
      <c r="Y40" s="59"/>
    </row>
    <row r="41" spans="17:25" x14ac:dyDescent="0.3">
      <c r="Q41" s="57"/>
      <c r="R41" s="58"/>
      <c r="S41" s="58"/>
      <c r="T41" s="58"/>
      <c r="U41" s="58"/>
      <c r="V41" s="58"/>
      <c r="W41" s="58"/>
      <c r="X41" s="58"/>
      <c r="Y41" s="59"/>
    </row>
    <row r="42" spans="17:25" ht="17.25" thickBot="1" x14ac:dyDescent="0.35">
      <c r="Q42" s="60"/>
      <c r="R42" s="61"/>
      <c r="S42" s="61"/>
      <c r="T42" s="61"/>
      <c r="U42" s="61"/>
      <c r="V42" s="61"/>
      <c r="W42" s="61"/>
      <c r="X42" s="61"/>
      <c r="Y42" s="62"/>
    </row>
  </sheetData>
  <mergeCells count="20">
    <mergeCell ref="B5:B7"/>
    <mergeCell ref="A5:A7"/>
    <mergeCell ref="B8:B10"/>
    <mergeCell ref="A8:A10"/>
    <mergeCell ref="Q17:R17"/>
    <mergeCell ref="B11:B13"/>
    <mergeCell ref="B14:B16"/>
    <mergeCell ref="B17:B19"/>
    <mergeCell ref="B20:B22"/>
    <mergeCell ref="B23:B25"/>
    <mergeCell ref="A11:A13"/>
    <mergeCell ref="A14:A16"/>
    <mergeCell ref="A17:A19"/>
    <mergeCell ref="A20:A22"/>
    <mergeCell ref="A23:A25"/>
    <mergeCell ref="Q3:T3"/>
    <mergeCell ref="A1:L3"/>
    <mergeCell ref="M1:N1"/>
    <mergeCell ref="M2:N2"/>
    <mergeCell ref="M3:N3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90974-882D-498A-B8A8-5E47806C2A83}">
  <dimension ref="A1:Y58"/>
  <sheetViews>
    <sheetView zoomScale="70" zoomScaleNormal="70" workbookViewId="0">
      <selection activeCell="AA30" sqref="AA30"/>
    </sheetView>
  </sheetViews>
  <sheetFormatPr defaultRowHeight="16.5" x14ac:dyDescent="0.3"/>
  <cols>
    <col min="11" max="12" width="11" bestFit="1" customWidth="1"/>
    <col min="18" max="19" width="11" bestFit="1" customWidth="1"/>
    <col min="22" max="23" width="11" bestFit="1" customWidth="1"/>
  </cols>
  <sheetData>
    <row r="1" spans="1:25" ht="17.25" customHeight="1" thickBot="1" x14ac:dyDescent="0.35">
      <c r="A1" s="139" t="s">
        <v>59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1"/>
      <c r="S1" s="131" t="s">
        <v>54</v>
      </c>
      <c r="T1" s="132"/>
      <c r="U1" s="132"/>
      <c r="V1" s="132"/>
      <c r="W1" s="132"/>
      <c r="X1" s="132"/>
      <c r="Y1" s="133"/>
    </row>
    <row r="2" spans="1:25" ht="16.5" customHeight="1" x14ac:dyDescent="0.3">
      <c r="A2" s="142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4"/>
      <c r="S2" s="77" t="s">
        <v>41</v>
      </c>
      <c r="T2" s="7" t="s">
        <v>53</v>
      </c>
      <c r="U2" s="9" t="s">
        <v>52</v>
      </c>
      <c r="V2" s="9" t="s">
        <v>55</v>
      </c>
      <c r="W2" s="9" t="s">
        <v>56</v>
      </c>
      <c r="X2" s="9" t="s">
        <v>57</v>
      </c>
      <c r="Y2" s="8" t="s">
        <v>58</v>
      </c>
    </row>
    <row r="3" spans="1:25" ht="17.25" customHeight="1" thickBot="1" x14ac:dyDescent="0.35">
      <c r="A3" s="145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7"/>
      <c r="S3" s="78">
        <v>0.14000000000000001</v>
      </c>
      <c r="T3" s="11">
        <v>63</v>
      </c>
      <c r="U3" s="11">
        <v>19</v>
      </c>
      <c r="V3" s="11">
        <v>0.4</v>
      </c>
      <c r="W3" s="11">
        <v>1.8</v>
      </c>
      <c r="X3" s="11">
        <v>11</v>
      </c>
      <c r="Y3" s="10">
        <v>13</v>
      </c>
    </row>
    <row r="4" spans="1:25" ht="17.25" thickBot="1" x14ac:dyDescent="0.35">
      <c r="A4" s="151" t="s">
        <v>48</v>
      </c>
      <c r="B4" s="152"/>
      <c r="C4" s="153"/>
      <c r="D4" s="75"/>
      <c r="E4" s="148" t="s">
        <v>45</v>
      </c>
      <c r="F4" s="149"/>
      <c r="G4" s="149"/>
      <c r="H4" s="149"/>
      <c r="I4" s="149"/>
      <c r="J4" s="149"/>
      <c r="K4" s="149"/>
      <c r="L4" s="149"/>
      <c r="M4" s="149"/>
      <c r="N4" s="150"/>
      <c r="P4" s="148" t="s">
        <v>46</v>
      </c>
      <c r="Q4" s="149"/>
      <c r="R4" s="149"/>
      <c r="S4" s="149"/>
      <c r="T4" s="149"/>
      <c r="U4" s="149"/>
      <c r="V4" s="149"/>
      <c r="W4" s="149"/>
      <c r="X4" s="149"/>
      <c r="Y4" s="150"/>
    </row>
    <row r="5" spans="1:25" ht="17.25" thickBot="1" x14ac:dyDescent="0.35">
      <c r="A5" s="71" t="s">
        <v>33</v>
      </c>
      <c r="B5" s="72" t="s">
        <v>34</v>
      </c>
      <c r="C5" s="73" t="s">
        <v>35</v>
      </c>
      <c r="D5" s="75"/>
      <c r="E5" s="66"/>
      <c r="F5" s="67" t="s">
        <v>36</v>
      </c>
      <c r="G5" s="67" t="s">
        <v>37</v>
      </c>
      <c r="H5" s="67" t="s">
        <v>38</v>
      </c>
      <c r="I5" s="67" t="s">
        <v>39</v>
      </c>
      <c r="J5" s="67" t="s">
        <v>40</v>
      </c>
      <c r="K5" s="67" t="s">
        <v>42</v>
      </c>
      <c r="L5" s="67" t="s">
        <v>43</v>
      </c>
      <c r="M5" s="67" t="s">
        <v>44</v>
      </c>
      <c r="N5" s="68" t="s">
        <v>51</v>
      </c>
      <c r="P5" s="66"/>
      <c r="Q5" s="67" t="s">
        <v>36</v>
      </c>
      <c r="R5" s="67" t="s">
        <v>37</v>
      </c>
      <c r="S5" s="67" t="s">
        <v>38</v>
      </c>
      <c r="T5" s="67" t="s">
        <v>39</v>
      </c>
      <c r="U5" s="67" t="s">
        <v>40</v>
      </c>
      <c r="V5" s="67" t="s">
        <v>42</v>
      </c>
      <c r="W5" s="67" t="s">
        <v>43</v>
      </c>
      <c r="X5" s="67" t="s">
        <v>44</v>
      </c>
      <c r="Y5" s="68" t="s">
        <v>51</v>
      </c>
    </row>
    <row r="6" spans="1:25" x14ac:dyDescent="0.3">
      <c r="A6" s="69" t="s">
        <v>27</v>
      </c>
      <c r="B6" s="64">
        <v>12</v>
      </c>
      <c r="C6" s="65">
        <f>IF($B6 &gt; 3,1310+($B6-3)*5,1310 - $B6*3)</f>
        <v>1355</v>
      </c>
      <c r="D6" s="75"/>
      <c r="E6" s="57">
        <v>1</v>
      </c>
      <c r="F6" s="58">
        <v>82</v>
      </c>
      <c r="G6" s="58">
        <v>2</v>
      </c>
      <c r="H6" s="58">
        <v>0</v>
      </c>
      <c r="I6" s="58">
        <v>0</v>
      </c>
      <c r="J6" s="58">
        <v>11100</v>
      </c>
      <c r="K6" s="58">
        <v>474</v>
      </c>
      <c r="L6" s="58">
        <v>22</v>
      </c>
      <c r="M6" s="58">
        <v>100</v>
      </c>
      <c r="N6" s="59">
        <f>F6*$V$3+G6*$U$3+H6*$X$3+I6+L6*$S$3</f>
        <v>73.88000000000001</v>
      </c>
      <c r="P6" s="57">
        <v>1</v>
      </c>
      <c r="Q6" s="63">
        <v>138</v>
      </c>
      <c r="R6" s="63">
        <v>4</v>
      </c>
      <c r="S6" s="63">
        <v>0</v>
      </c>
      <c r="T6" s="63">
        <v>0</v>
      </c>
      <c r="U6" s="63">
        <v>15860</v>
      </c>
      <c r="V6" s="63">
        <v>678</v>
      </c>
      <c r="W6" s="63">
        <v>32</v>
      </c>
      <c r="X6" s="58">
        <v>100</v>
      </c>
      <c r="Y6" s="59">
        <f>Q6*$W$3+R6*$U$3+S6*$X$3+T6+W6*$S$3</f>
        <v>328.88</v>
      </c>
    </row>
    <row r="7" spans="1:25" x14ac:dyDescent="0.3">
      <c r="A7" s="69" t="s">
        <v>28</v>
      </c>
      <c r="B7" s="64">
        <v>12</v>
      </c>
      <c r="C7" s="65">
        <f t="shared" ref="C7:C11" si="0">IF($B7 &gt; 3,1310+($B7-3)*5,1310 - $B7*3)</f>
        <v>1355</v>
      </c>
      <c r="D7" s="75"/>
      <c r="E7" s="57">
        <v>2</v>
      </c>
      <c r="F7" s="58">
        <v>82</v>
      </c>
      <c r="G7" s="58">
        <v>2</v>
      </c>
      <c r="H7" s="58">
        <v>0</v>
      </c>
      <c r="I7" s="58">
        <v>0</v>
      </c>
      <c r="J7" s="58">
        <v>11380</v>
      </c>
      <c r="K7" s="58">
        <v>474</v>
      </c>
      <c r="L7" s="58">
        <v>22</v>
      </c>
      <c r="M7" s="58">
        <v>100</v>
      </c>
      <c r="N7" s="59">
        <f t="shared" ref="N7:N30" si="1">F7*$V$3+G7*$U$3+H7*$X$3+I7+L7*$S$3</f>
        <v>73.88000000000001</v>
      </c>
      <c r="P7" s="57">
        <v>2</v>
      </c>
      <c r="Q7" s="63">
        <v>138</v>
      </c>
      <c r="R7" s="63">
        <v>4</v>
      </c>
      <c r="S7" s="63">
        <v>0</v>
      </c>
      <c r="T7" s="63">
        <v>0</v>
      </c>
      <c r="U7" s="58">
        <v>16240</v>
      </c>
      <c r="V7" s="63">
        <v>678</v>
      </c>
      <c r="W7" s="63">
        <v>32</v>
      </c>
      <c r="X7" s="58">
        <v>100</v>
      </c>
      <c r="Y7" s="59">
        <f t="shared" ref="Y7:Y30" si="2">Q7*$W$3+R7*$U$3+S7*$X$3+T7+W7*$S$3</f>
        <v>328.88</v>
      </c>
    </row>
    <row r="8" spans="1:25" x14ac:dyDescent="0.3">
      <c r="A8" s="69" t="s">
        <v>29</v>
      </c>
      <c r="B8" s="64">
        <v>12</v>
      </c>
      <c r="C8" s="65">
        <f t="shared" si="0"/>
        <v>1355</v>
      </c>
      <c r="D8" s="75"/>
      <c r="E8" s="57">
        <v>3</v>
      </c>
      <c r="F8" s="58">
        <v>82</v>
      </c>
      <c r="G8" s="58">
        <v>2</v>
      </c>
      <c r="H8" s="58">
        <v>0</v>
      </c>
      <c r="I8" s="58">
        <v>0</v>
      </c>
      <c r="J8" s="58">
        <v>11660</v>
      </c>
      <c r="K8" s="58">
        <v>474</v>
      </c>
      <c r="L8" s="58">
        <v>22</v>
      </c>
      <c r="M8" s="58">
        <v>100</v>
      </c>
      <c r="N8" s="59">
        <f t="shared" si="1"/>
        <v>73.88000000000001</v>
      </c>
      <c r="P8" s="57">
        <v>3</v>
      </c>
      <c r="Q8" s="63">
        <v>138</v>
      </c>
      <c r="R8" s="63">
        <v>4</v>
      </c>
      <c r="S8" s="63">
        <v>0</v>
      </c>
      <c r="T8" s="63">
        <v>0</v>
      </c>
      <c r="U8" s="58">
        <v>16640</v>
      </c>
      <c r="V8" s="63">
        <v>678</v>
      </c>
      <c r="W8" s="63">
        <v>32</v>
      </c>
      <c r="X8" s="58">
        <v>100</v>
      </c>
      <c r="Y8" s="59">
        <f t="shared" si="2"/>
        <v>328.88</v>
      </c>
    </row>
    <row r="9" spans="1:25" x14ac:dyDescent="0.3">
      <c r="A9" s="69" t="s">
        <v>30</v>
      </c>
      <c r="B9" s="64">
        <v>12</v>
      </c>
      <c r="C9" s="65">
        <f t="shared" si="0"/>
        <v>1355</v>
      </c>
      <c r="D9" s="75"/>
      <c r="E9" s="57">
        <v>4</v>
      </c>
      <c r="F9" s="58">
        <v>120</v>
      </c>
      <c r="G9" s="58">
        <v>4</v>
      </c>
      <c r="H9" s="58">
        <v>2</v>
      </c>
      <c r="I9" s="58">
        <v>0</v>
      </c>
      <c r="J9" s="58">
        <v>11960</v>
      </c>
      <c r="K9" s="58">
        <v>682</v>
      </c>
      <c r="L9" s="58">
        <v>32</v>
      </c>
      <c r="M9" s="58">
        <v>100</v>
      </c>
      <c r="N9" s="59">
        <f t="shared" si="1"/>
        <v>150.47999999999999</v>
      </c>
      <c r="P9" s="57">
        <v>4</v>
      </c>
      <c r="Q9" s="63">
        <v>198</v>
      </c>
      <c r="R9" s="63">
        <v>6</v>
      </c>
      <c r="S9" s="63">
        <v>2</v>
      </c>
      <c r="T9" s="63">
        <v>0</v>
      </c>
      <c r="U9" s="63">
        <v>17040</v>
      </c>
      <c r="V9" s="63">
        <v>974</v>
      </c>
      <c r="W9" s="63">
        <v>46</v>
      </c>
      <c r="X9" s="58">
        <v>100</v>
      </c>
      <c r="Y9" s="59">
        <f t="shared" si="2"/>
        <v>498.84000000000003</v>
      </c>
    </row>
    <row r="10" spans="1:25" x14ac:dyDescent="0.3">
      <c r="A10" s="69" t="s">
        <v>31</v>
      </c>
      <c r="B10" s="64">
        <v>12</v>
      </c>
      <c r="C10" s="65">
        <f t="shared" si="0"/>
        <v>1355</v>
      </c>
      <c r="D10" s="75"/>
      <c r="E10" s="57">
        <v>5</v>
      </c>
      <c r="F10" s="58">
        <v>120</v>
      </c>
      <c r="G10" s="58">
        <v>4</v>
      </c>
      <c r="H10" s="58">
        <v>2</v>
      </c>
      <c r="I10" s="58">
        <v>0</v>
      </c>
      <c r="J10" s="58">
        <v>12240</v>
      </c>
      <c r="K10" s="58">
        <v>682</v>
      </c>
      <c r="L10" s="58">
        <v>32</v>
      </c>
      <c r="M10" s="58">
        <v>100</v>
      </c>
      <c r="N10" s="59">
        <f t="shared" si="1"/>
        <v>150.47999999999999</v>
      </c>
      <c r="P10" s="57">
        <v>5</v>
      </c>
      <c r="Q10" s="63">
        <v>198</v>
      </c>
      <c r="R10" s="63">
        <v>6</v>
      </c>
      <c r="S10" s="63">
        <v>2</v>
      </c>
      <c r="T10" s="63">
        <v>0</v>
      </c>
      <c r="U10" s="63">
        <v>17460</v>
      </c>
      <c r="V10" s="63">
        <v>974</v>
      </c>
      <c r="W10" s="63">
        <v>46</v>
      </c>
      <c r="X10" s="58">
        <v>100</v>
      </c>
      <c r="Y10" s="59">
        <f t="shared" si="2"/>
        <v>498.84000000000003</v>
      </c>
    </row>
    <row r="11" spans="1:25" ht="17.25" thickBot="1" x14ac:dyDescent="0.35">
      <c r="A11" s="69" t="s">
        <v>32</v>
      </c>
      <c r="B11" s="64">
        <v>12</v>
      </c>
      <c r="C11" s="65">
        <f t="shared" si="0"/>
        <v>1355</v>
      </c>
      <c r="D11" s="75"/>
      <c r="E11" s="57">
        <v>6</v>
      </c>
      <c r="F11" s="58">
        <v>120</v>
      </c>
      <c r="G11" s="58">
        <v>4</v>
      </c>
      <c r="H11" s="58">
        <v>2</v>
      </c>
      <c r="I11" s="58">
        <v>0</v>
      </c>
      <c r="J11" s="58">
        <v>12540</v>
      </c>
      <c r="K11" s="58">
        <v>682</v>
      </c>
      <c r="L11" s="58">
        <v>32</v>
      </c>
      <c r="M11" s="58">
        <v>100</v>
      </c>
      <c r="N11" s="59">
        <f t="shared" si="1"/>
        <v>150.47999999999999</v>
      </c>
      <c r="P11" s="57">
        <v>6</v>
      </c>
      <c r="Q11" s="63">
        <v>198</v>
      </c>
      <c r="R11" s="63">
        <v>6</v>
      </c>
      <c r="S11" s="63">
        <v>2</v>
      </c>
      <c r="T11" s="63">
        <v>0</v>
      </c>
      <c r="U11" s="63">
        <v>17900</v>
      </c>
      <c r="V11" s="63">
        <v>974</v>
      </c>
      <c r="W11" s="63">
        <v>46</v>
      </c>
      <c r="X11" s="58">
        <v>100</v>
      </c>
      <c r="Y11" s="59">
        <f t="shared" si="2"/>
        <v>498.84000000000003</v>
      </c>
    </row>
    <row r="12" spans="1:25" ht="17.25" thickBot="1" x14ac:dyDescent="0.35">
      <c r="A12" s="70" t="s">
        <v>47</v>
      </c>
      <c r="B12" s="137">
        <f>(C6+C7+C8+C9+C10+C11)/6</f>
        <v>1355</v>
      </c>
      <c r="C12" s="138"/>
      <c r="D12" s="75"/>
      <c r="E12" s="57">
        <v>7</v>
      </c>
      <c r="F12" s="58">
        <v>156</v>
      </c>
      <c r="G12" s="58">
        <v>4</v>
      </c>
      <c r="H12" s="58">
        <v>2</v>
      </c>
      <c r="I12" s="58">
        <v>220</v>
      </c>
      <c r="J12" s="58">
        <v>12840</v>
      </c>
      <c r="K12" s="58">
        <v>888</v>
      </c>
      <c r="L12" s="58">
        <v>42</v>
      </c>
      <c r="M12" s="58">
        <v>60</v>
      </c>
      <c r="N12" s="59">
        <f t="shared" si="1"/>
        <v>386.28</v>
      </c>
      <c r="P12" s="57">
        <v>7</v>
      </c>
      <c r="Q12" s="63">
        <v>258</v>
      </c>
      <c r="R12" s="63">
        <v>8</v>
      </c>
      <c r="S12" s="63">
        <v>4</v>
      </c>
      <c r="T12" s="63">
        <v>400</v>
      </c>
      <c r="U12" s="63">
        <v>18320</v>
      </c>
      <c r="V12" s="63">
        <v>1272</v>
      </c>
      <c r="W12" s="63">
        <v>60</v>
      </c>
      <c r="X12" s="58">
        <v>60</v>
      </c>
      <c r="Y12" s="59">
        <f t="shared" si="2"/>
        <v>1068.8000000000002</v>
      </c>
    </row>
    <row r="13" spans="1:25" x14ac:dyDescent="0.3">
      <c r="D13" s="76"/>
      <c r="E13" s="57">
        <v>8</v>
      </c>
      <c r="F13" s="58">
        <v>156</v>
      </c>
      <c r="G13" s="58">
        <v>4</v>
      </c>
      <c r="H13" s="58">
        <v>2</v>
      </c>
      <c r="I13" s="58">
        <v>220</v>
      </c>
      <c r="J13" s="58">
        <v>13160</v>
      </c>
      <c r="K13" s="58">
        <v>888</v>
      </c>
      <c r="L13" s="58">
        <v>42</v>
      </c>
      <c r="M13" s="58">
        <v>45</v>
      </c>
      <c r="N13" s="59">
        <f t="shared" si="1"/>
        <v>386.28</v>
      </c>
      <c r="P13" s="57">
        <v>8</v>
      </c>
      <c r="Q13" s="63">
        <v>258</v>
      </c>
      <c r="R13" s="63">
        <v>8</v>
      </c>
      <c r="S13" s="63">
        <v>4</v>
      </c>
      <c r="T13" s="63">
        <v>400</v>
      </c>
      <c r="U13" s="63">
        <v>18780</v>
      </c>
      <c r="V13" s="63">
        <v>1272</v>
      </c>
      <c r="W13" s="63">
        <v>60</v>
      </c>
      <c r="X13" s="58">
        <v>45</v>
      </c>
      <c r="Y13" s="59">
        <f t="shared" si="2"/>
        <v>1068.8000000000002</v>
      </c>
    </row>
    <row r="14" spans="1:25" x14ac:dyDescent="0.3">
      <c r="D14" s="76"/>
      <c r="E14" s="57">
        <v>9</v>
      </c>
      <c r="F14" s="58">
        <v>156</v>
      </c>
      <c r="G14" s="58">
        <v>4</v>
      </c>
      <c r="H14" s="58">
        <v>2</v>
      </c>
      <c r="I14" s="58">
        <v>220</v>
      </c>
      <c r="J14" s="58">
        <v>13480</v>
      </c>
      <c r="K14" s="58">
        <v>888</v>
      </c>
      <c r="L14" s="58">
        <v>42</v>
      </c>
      <c r="M14" s="58">
        <v>30</v>
      </c>
      <c r="N14" s="59">
        <f t="shared" si="1"/>
        <v>386.28</v>
      </c>
      <c r="P14" s="57">
        <v>9</v>
      </c>
      <c r="Q14" s="63">
        <v>258</v>
      </c>
      <c r="R14" s="63">
        <v>8</v>
      </c>
      <c r="S14" s="63">
        <v>4</v>
      </c>
      <c r="T14" s="63">
        <v>400</v>
      </c>
      <c r="U14" s="63">
        <v>19240</v>
      </c>
      <c r="V14" s="63">
        <v>1272</v>
      </c>
      <c r="W14" s="63">
        <v>60</v>
      </c>
      <c r="X14" s="58">
        <v>30</v>
      </c>
      <c r="Y14" s="59">
        <f t="shared" si="2"/>
        <v>1068.8000000000002</v>
      </c>
    </row>
    <row r="15" spans="1:25" x14ac:dyDescent="0.3">
      <c r="D15" s="76"/>
      <c r="E15" s="57">
        <v>10</v>
      </c>
      <c r="F15" s="58">
        <v>192</v>
      </c>
      <c r="G15" s="58">
        <v>6</v>
      </c>
      <c r="H15" s="58">
        <v>4</v>
      </c>
      <c r="I15" s="58">
        <v>220</v>
      </c>
      <c r="J15" s="58">
        <v>13820</v>
      </c>
      <c r="K15" s="58">
        <v>1096</v>
      </c>
      <c r="L15" s="58">
        <v>50</v>
      </c>
      <c r="M15" s="58">
        <v>30</v>
      </c>
      <c r="N15" s="59">
        <f t="shared" si="1"/>
        <v>461.8</v>
      </c>
      <c r="P15" s="57">
        <v>10</v>
      </c>
      <c r="Q15" s="63">
        <v>320</v>
      </c>
      <c r="R15" s="63">
        <v>10</v>
      </c>
      <c r="S15" s="63">
        <v>4</v>
      </c>
      <c r="T15" s="63">
        <v>400</v>
      </c>
      <c r="U15" s="63">
        <v>19720</v>
      </c>
      <c r="V15" s="63">
        <v>1568</v>
      </c>
      <c r="W15" s="63">
        <v>74</v>
      </c>
      <c r="X15" s="58">
        <v>30</v>
      </c>
      <c r="Y15" s="59">
        <f t="shared" si="2"/>
        <v>1220.3599999999999</v>
      </c>
    </row>
    <row r="16" spans="1:25" ht="17.25" thickBot="1" x14ac:dyDescent="0.35">
      <c r="D16" s="76"/>
      <c r="E16" s="57">
        <v>11</v>
      </c>
      <c r="F16" s="58">
        <v>192</v>
      </c>
      <c r="G16" s="58">
        <v>6</v>
      </c>
      <c r="H16" s="58">
        <v>4</v>
      </c>
      <c r="I16" s="58">
        <v>220</v>
      </c>
      <c r="J16" s="58">
        <v>14140</v>
      </c>
      <c r="K16" s="58">
        <v>1096</v>
      </c>
      <c r="L16" s="58">
        <v>50</v>
      </c>
      <c r="M16" s="58">
        <v>30</v>
      </c>
      <c r="N16" s="59">
        <f t="shared" si="1"/>
        <v>461.8</v>
      </c>
      <c r="P16" s="57">
        <v>11</v>
      </c>
      <c r="Q16" s="63">
        <v>320</v>
      </c>
      <c r="R16" s="63">
        <v>10</v>
      </c>
      <c r="S16" s="63">
        <v>4</v>
      </c>
      <c r="T16" s="63">
        <v>400</v>
      </c>
      <c r="U16" s="63">
        <v>20200</v>
      </c>
      <c r="V16" s="63">
        <v>1568</v>
      </c>
      <c r="W16" s="63">
        <v>74</v>
      </c>
      <c r="X16" s="58">
        <v>30</v>
      </c>
      <c r="Y16" s="59">
        <f t="shared" si="2"/>
        <v>1220.3599999999999</v>
      </c>
    </row>
    <row r="17" spans="1:25" ht="17.25" thickBot="1" x14ac:dyDescent="0.35">
      <c r="A17" s="134" t="s">
        <v>49</v>
      </c>
      <c r="B17" s="135"/>
      <c r="C17" s="136"/>
      <c r="D17" s="75"/>
      <c r="E17" s="57">
        <v>12</v>
      </c>
      <c r="F17" s="58">
        <v>192</v>
      </c>
      <c r="G17" s="58">
        <v>6</v>
      </c>
      <c r="H17" s="58">
        <v>4</v>
      </c>
      <c r="I17" s="58">
        <v>220</v>
      </c>
      <c r="J17" s="58">
        <v>14500</v>
      </c>
      <c r="K17" s="58">
        <v>1096</v>
      </c>
      <c r="L17" s="58">
        <v>50</v>
      </c>
      <c r="M17" s="58">
        <v>15</v>
      </c>
      <c r="N17" s="59">
        <f t="shared" si="1"/>
        <v>461.8</v>
      </c>
      <c r="P17" s="57">
        <v>12</v>
      </c>
      <c r="Q17" s="63">
        <v>320</v>
      </c>
      <c r="R17" s="63">
        <v>10</v>
      </c>
      <c r="S17" s="63">
        <v>4</v>
      </c>
      <c r="T17" s="63">
        <v>400</v>
      </c>
      <c r="U17" s="63">
        <v>20700</v>
      </c>
      <c r="V17" s="63">
        <v>1568</v>
      </c>
      <c r="W17" s="63">
        <v>74</v>
      </c>
      <c r="X17" s="58">
        <v>15</v>
      </c>
      <c r="Y17" s="59">
        <f t="shared" si="2"/>
        <v>1220.3599999999999</v>
      </c>
    </row>
    <row r="18" spans="1:25" ht="17.25" thickBot="1" x14ac:dyDescent="0.35">
      <c r="A18" s="74" t="s">
        <v>50</v>
      </c>
      <c r="B18" s="72" t="s">
        <v>34</v>
      </c>
      <c r="C18" s="73" t="s">
        <v>35</v>
      </c>
      <c r="D18" s="75"/>
      <c r="E18" s="57">
        <v>13</v>
      </c>
      <c r="F18" s="58">
        <v>228</v>
      </c>
      <c r="G18" s="58">
        <v>6</v>
      </c>
      <c r="H18" s="58">
        <v>4</v>
      </c>
      <c r="I18" s="58">
        <v>220</v>
      </c>
      <c r="J18" s="58">
        <v>14860</v>
      </c>
      <c r="K18" s="58">
        <v>1304</v>
      </c>
      <c r="L18" s="58">
        <v>60</v>
      </c>
      <c r="M18" s="58">
        <v>15</v>
      </c>
      <c r="N18" s="59">
        <f t="shared" si="1"/>
        <v>477.59999999999997</v>
      </c>
      <c r="P18" s="57">
        <v>13</v>
      </c>
      <c r="Q18" s="63">
        <v>380</v>
      </c>
      <c r="R18" s="63">
        <v>10</v>
      </c>
      <c r="S18" s="63">
        <v>6</v>
      </c>
      <c r="T18" s="63">
        <v>400</v>
      </c>
      <c r="U18" s="63">
        <v>21200</v>
      </c>
      <c r="V18" s="63">
        <v>1864</v>
      </c>
      <c r="W18" s="63">
        <v>88</v>
      </c>
      <c r="X18" s="58">
        <v>15</v>
      </c>
      <c r="Y18" s="59">
        <f t="shared" si="2"/>
        <v>1352.32</v>
      </c>
    </row>
    <row r="19" spans="1:25" x14ac:dyDescent="0.3">
      <c r="A19" s="69" t="s">
        <v>27</v>
      </c>
      <c r="B19" s="64">
        <v>12</v>
      </c>
      <c r="C19" s="65">
        <f t="shared" ref="C19:C24" si="3">IF($B19&gt;15,1415+($B19-15)*15,1340+$B19*5)+IF($B19=25,10,0)</f>
        <v>1400</v>
      </c>
      <c r="D19" s="75"/>
      <c r="E19" s="57">
        <v>14</v>
      </c>
      <c r="F19" s="58">
        <v>228</v>
      </c>
      <c r="G19" s="58">
        <v>8</v>
      </c>
      <c r="H19" s="58">
        <v>4</v>
      </c>
      <c r="I19" s="58">
        <v>220</v>
      </c>
      <c r="J19" s="58">
        <v>15220</v>
      </c>
      <c r="K19" s="58">
        <v>1304</v>
      </c>
      <c r="L19" s="58">
        <v>60</v>
      </c>
      <c r="M19" s="58">
        <v>15</v>
      </c>
      <c r="N19" s="59">
        <f t="shared" si="1"/>
        <v>515.6</v>
      </c>
      <c r="P19" s="57">
        <v>14</v>
      </c>
      <c r="Q19" s="63">
        <v>380</v>
      </c>
      <c r="R19" s="63">
        <v>10</v>
      </c>
      <c r="S19" s="63">
        <v>6</v>
      </c>
      <c r="T19" s="63">
        <v>400</v>
      </c>
      <c r="U19" s="63">
        <v>21720</v>
      </c>
      <c r="V19" s="63">
        <v>1864</v>
      </c>
      <c r="W19" s="63">
        <v>88</v>
      </c>
      <c r="X19" s="58">
        <v>15</v>
      </c>
      <c r="Y19" s="59">
        <f t="shared" si="2"/>
        <v>1352.32</v>
      </c>
    </row>
    <row r="20" spans="1:25" x14ac:dyDescent="0.3">
      <c r="A20" s="69" t="s">
        <v>28</v>
      </c>
      <c r="B20" s="64">
        <v>12</v>
      </c>
      <c r="C20" s="65">
        <f t="shared" si="3"/>
        <v>1400</v>
      </c>
      <c r="D20" s="75"/>
      <c r="E20" s="57">
        <v>15</v>
      </c>
      <c r="F20" s="58">
        <v>228</v>
      </c>
      <c r="G20" s="58">
        <v>8</v>
      </c>
      <c r="H20" s="58">
        <v>4</v>
      </c>
      <c r="I20" s="58">
        <v>220</v>
      </c>
      <c r="J20" s="58">
        <v>15600</v>
      </c>
      <c r="K20" s="58">
        <v>1304</v>
      </c>
      <c r="L20" s="58">
        <v>60</v>
      </c>
      <c r="M20" s="58">
        <v>10</v>
      </c>
      <c r="N20" s="59">
        <f t="shared" si="1"/>
        <v>515.6</v>
      </c>
      <c r="P20" s="57">
        <v>15</v>
      </c>
      <c r="Q20" s="63">
        <v>380</v>
      </c>
      <c r="R20" s="63">
        <v>12</v>
      </c>
      <c r="S20" s="63">
        <v>6</v>
      </c>
      <c r="T20" s="63">
        <v>400</v>
      </c>
      <c r="U20" s="63">
        <v>22260</v>
      </c>
      <c r="V20" s="63">
        <v>1864</v>
      </c>
      <c r="W20" s="63">
        <v>88</v>
      </c>
      <c r="X20" s="58">
        <v>10</v>
      </c>
      <c r="Y20" s="59">
        <f t="shared" si="2"/>
        <v>1390.32</v>
      </c>
    </row>
    <row r="21" spans="1:25" x14ac:dyDescent="0.3">
      <c r="A21" s="69" t="s">
        <v>29</v>
      </c>
      <c r="B21" s="64">
        <v>12</v>
      </c>
      <c r="C21" s="65">
        <f t="shared" si="3"/>
        <v>1400</v>
      </c>
      <c r="D21" s="75"/>
      <c r="E21" s="57">
        <v>16</v>
      </c>
      <c r="F21" s="58">
        <v>264</v>
      </c>
      <c r="G21" s="58">
        <v>8</v>
      </c>
      <c r="H21" s="58">
        <v>4</v>
      </c>
      <c r="I21" s="58">
        <v>230</v>
      </c>
      <c r="J21" s="58">
        <v>15980</v>
      </c>
      <c r="K21" s="58">
        <v>1768</v>
      </c>
      <c r="L21" s="58">
        <v>82</v>
      </c>
      <c r="M21" s="58">
        <v>10</v>
      </c>
      <c r="N21" s="59">
        <f t="shared" si="1"/>
        <v>543.08000000000004</v>
      </c>
      <c r="P21" s="57">
        <v>16</v>
      </c>
      <c r="Q21" s="63">
        <v>440</v>
      </c>
      <c r="R21" s="63">
        <v>12</v>
      </c>
      <c r="S21" s="63">
        <v>6</v>
      </c>
      <c r="T21" s="63">
        <v>400</v>
      </c>
      <c r="U21" s="63">
        <v>22800</v>
      </c>
      <c r="V21" s="63">
        <v>2544</v>
      </c>
      <c r="W21" s="63">
        <v>120</v>
      </c>
      <c r="X21" s="58">
        <v>10</v>
      </c>
      <c r="Y21" s="59">
        <f t="shared" si="2"/>
        <v>1502.8</v>
      </c>
    </row>
    <row r="22" spans="1:25" x14ac:dyDescent="0.3">
      <c r="A22" s="69" t="s">
        <v>30</v>
      </c>
      <c r="B22" s="64">
        <v>12</v>
      </c>
      <c r="C22" s="65">
        <f t="shared" si="3"/>
        <v>1400</v>
      </c>
      <c r="D22" s="75"/>
      <c r="E22" s="57">
        <v>17</v>
      </c>
      <c r="F22" s="58">
        <v>264</v>
      </c>
      <c r="G22" s="58">
        <v>8</v>
      </c>
      <c r="H22" s="58">
        <v>4</v>
      </c>
      <c r="I22" s="58">
        <v>240</v>
      </c>
      <c r="J22" s="58">
        <v>16380</v>
      </c>
      <c r="K22" s="58">
        <v>2414</v>
      </c>
      <c r="L22" s="58">
        <v>112</v>
      </c>
      <c r="M22" s="58">
        <v>10</v>
      </c>
      <c r="N22" s="59">
        <f t="shared" si="1"/>
        <v>557.28</v>
      </c>
      <c r="P22" s="57">
        <v>17</v>
      </c>
      <c r="Q22" s="63">
        <v>440</v>
      </c>
      <c r="R22" s="63">
        <v>12</v>
      </c>
      <c r="S22" s="63">
        <v>6</v>
      </c>
      <c r="T22" s="63">
        <v>400</v>
      </c>
      <c r="U22" s="63">
        <v>23380</v>
      </c>
      <c r="V22" s="63">
        <v>3476</v>
      </c>
      <c r="W22" s="63">
        <v>164</v>
      </c>
      <c r="X22" s="58">
        <v>10</v>
      </c>
      <c r="Y22" s="59">
        <f t="shared" si="2"/>
        <v>1508.96</v>
      </c>
    </row>
    <row r="23" spans="1:25" x14ac:dyDescent="0.3">
      <c r="A23" s="69" t="s">
        <v>31</v>
      </c>
      <c r="B23" s="64">
        <v>12</v>
      </c>
      <c r="C23" s="65">
        <f t="shared" si="3"/>
        <v>1400</v>
      </c>
      <c r="D23" s="75"/>
      <c r="E23" s="57">
        <v>18</v>
      </c>
      <c r="F23" s="58">
        <v>264</v>
      </c>
      <c r="G23" s="58">
        <v>8</v>
      </c>
      <c r="H23" s="58">
        <v>4</v>
      </c>
      <c r="I23" s="58">
        <v>240</v>
      </c>
      <c r="J23" s="58">
        <v>16760</v>
      </c>
      <c r="K23" s="58">
        <v>3276</v>
      </c>
      <c r="L23" s="58">
        <v>152</v>
      </c>
      <c r="M23" s="58">
        <v>5</v>
      </c>
      <c r="N23" s="59">
        <f t="shared" si="1"/>
        <v>562.88</v>
      </c>
      <c r="O23" s="59"/>
      <c r="P23" s="57">
        <v>18</v>
      </c>
      <c r="Q23" s="63">
        <v>440</v>
      </c>
      <c r="R23" s="63">
        <v>14</v>
      </c>
      <c r="S23" s="63">
        <v>6</v>
      </c>
      <c r="T23" s="63">
        <v>400</v>
      </c>
      <c r="U23" s="63">
        <v>23940</v>
      </c>
      <c r="V23" s="63">
        <v>4704</v>
      </c>
      <c r="W23" s="63">
        <v>222</v>
      </c>
      <c r="X23" s="58">
        <v>5</v>
      </c>
      <c r="Y23" s="59">
        <f t="shared" si="2"/>
        <v>1555.08</v>
      </c>
    </row>
    <row r="24" spans="1:25" ht="17.25" thickBot="1" x14ac:dyDescent="0.35">
      <c r="A24" s="69" t="s">
        <v>32</v>
      </c>
      <c r="B24" s="64">
        <v>12</v>
      </c>
      <c r="C24" s="65">
        <f t="shared" si="3"/>
        <v>1400</v>
      </c>
      <c r="D24" s="75"/>
      <c r="E24" s="57">
        <v>19</v>
      </c>
      <c r="F24" s="58">
        <v>300</v>
      </c>
      <c r="G24" s="58">
        <v>8</v>
      </c>
      <c r="H24" s="58">
        <v>4</v>
      </c>
      <c r="I24" s="58">
        <v>240</v>
      </c>
      <c r="J24" s="58">
        <v>17180</v>
      </c>
      <c r="K24" s="58">
        <v>4392</v>
      </c>
      <c r="L24" s="58">
        <v>206</v>
      </c>
      <c r="M24" s="58">
        <v>5</v>
      </c>
      <c r="N24" s="59">
        <f t="shared" si="1"/>
        <v>584.84</v>
      </c>
      <c r="P24" s="57">
        <v>19</v>
      </c>
      <c r="Q24" s="63">
        <v>500</v>
      </c>
      <c r="R24" s="63">
        <v>14</v>
      </c>
      <c r="S24" s="63">
        <v>8</v>
      </c>
      <c r="T24" s="63">
        <v>400</v>
      </c>
      <c r="U24" s="63">
        <v>24520</v>
      </c>
      <c r="V24" s="63">
        <v>6354</v>
      </c>
      <c r="W24" s="63">
        <v>300</v>
      </c>
      <c r="X24" s="58">
        <v>5</v>
      </c>
      <c r="Y24" s="59">
        <f t="shared" si="2"/>
        <v>1696</v>
      </c>
    </row>
    <row r="25" spans="1:25" ht="17.25" thickBot="1" x14ac:dyDescent="0.35">
      <c r="A25" s="70" t="s">
        <v>47</v>
      </c>
      <c r="B25" s="137">
        <f>(C19+C20+C21+C22+C23+C24)/6</f>
        <v>1400</v>
      </c>
      <c r="C25" s="138"/>
      <c r="D25" s="75"/>
      <c r="E25" s="57">
        <v>20</v>
      </c>
      <c r="F25" s="58">
        <v>300</v>
      </c>
      <c r="G25" s="58">
        <v>10</v>
      </c>
      <c r="H25" s="58">
        <v>6</v>
      </c>
      <c r="I25" s="58">
        <v>240</v>
      </c>
      <c r="J25" s="58">
        <v>17620</v>
      </c>
      <c r="K25" s="58">
        <v>5926</v>
      </c>
      <c r="L25" s="58">
        <v>278</v>
      </c>
      <c r="M25" s="58">
        <v>3</v>
      </c>
      <c r="N25" s="59">
        <f t="shared" si="1"/>
        <v>654.91999999999996</v>
      </c>
      <c r="P25" s="57">
        <v>20</v>
      </c>
      <c r="Q25" s="63">
        <v>500</v>
      </c>
      <c r="R25" s="63">
        <v>16</v>
      </c>
      <c r="S25" s="63">
        <v>8</v>
      </c>
      <c r="T25" s="63">
        <v>400</v>
      </c>
      <c r="U25" s="63">
        <v>25120</v>
      </c>
      <c r="V25" s="63">
        <v>8598</v>
      </c>
      <c r="W25" s="63">
        <v>406</v>
      </c>
      <c r="X25" s="58">
        <v>3</v>
      </c>
      <c r="Y25" s="59">
        <f t="shared" si="2"/>
        <v>1748.84</v>
      </c>
    </row>
    <row r="26" spans="1:25" x14ac:dyDescent="0.3">
      <c r="E26" s="57">
        <v>21</v>
      </c>
      <c r="F26" s="58">
        <v>300</v>
      </c>
      <c r="G26" s="58">
        <v>10</v>
      </c>
      <c r="H26" s="58">
        <v>6</v>
      </c>
      <c r="I26" s="58">
        <v>240</v>
      </c>
      <c r="J26" s="58">
        <v>18040</v>
      </c>
      <c r="K26" s="58">
        <v>8058</v>
      </c>
      <c r="L26" s="58">
        <v>378</v>
      </c>
      <c r="M26" s="58">
        <v>3</v>
      </c>
      <c r="N26" s="59">
        <f t="shared" si="1"/>
        <v>668.92</v>
      </c>
      <c r="P26" s="57">
        <v>21</v>
      </c>
      <c r="Q26" s="63">
        <v>500</v>
      </c>
      <c r="R26" s="63">
        <v>16</v>
      </c>
      <c r="S26" s="63">
        <v>8</v>
      </c>
      <c r="T26" s="63">
        <v>420</v>
      </c>
      <c r="U26" s="63">
        <v>25760</v>
      </c>
      <c r="V26" s="63">
        <v>11688</v>
      </c>
      <c r="W26" s="63">
        <v>552</v>
      </c>
      <c r="X26" s="58">
        <v>3</v>
      </c>
      <c r="Y26" s="59">
        <f t="shared" si="2"/>
        <v>1789.28</v>
      </c>
    </row>
    <row r="27" spans="1:25" x14ac:dyDescent="0.3">
      <c r="A27" s="75"/>
      <c r="E27" s="57">
        <v>22</v>
      </c>
      <c r="F27" s="58">
        <v>336</v>
      </c>
      <c r="G27" s="58">
        <v>10</v>
      </c>
      <c r="H27" s="58">
        <v>6</v>
      </c>
      <c r="I27" s="58">
        <v>240</v>
      </c>
      <c r="J27" s="58">
        <v>18480</v>
      </c>
      <c r="K27" s="58">
        <v>10868</v>
      </c>
      <c r="L27" s="58">
        <v>514</v>
      </c>
      <c r="M27" s="58">
        <v>1</v>
      </c>
      <c r="N27" s="59">
        <f t="shared" si="1"/>
        <v>702.36</v>
      </c>
      <c r="P27" s="57">
        <v>22</v>
      </c>
      <c r="Q27" s="63">
        <v>560</v>
      </c>
      <c r="R27" s="63">
        <v>18</v>
      </c>
      <c r="S27" s="63">
        <v>8</v>
      </c>
      <c r="T27" s="63">
        <v>430</v>
      </c>
      <c r="U27" s="63">
        <v>26380</v>
      </c>
      <c r="V27" s="63">
        <v>15900</v>
      </c>
      <c r="W27" s="63">
        <v>750</v>
      </c>
      <c r="X27" s="58">
        <v>1</v>
      </c>
      <c r="Y27" s="59">
        <f t="shared" si="2"/>
        <v>1973</v>
      </c>
    </row>
    <row r="28" spans="1:25" x14ac:dyDescent="0.3">
      <c r="A28" s="76"/>
      <c r="E28" s="57">
        <v>23</v>
      </c>
      <c r="F28" s="58">
        <v>336</v>
      </c>
      <c r="G28" s="58">
        <v>10</v>
      </c>
      <c r="H28" s="58">
        <v>6</v>
      </c>
      <c r="I28" s="58">
        <v>240</v>
      </c>
      <c r="J28" s="58">
        <v>18940</v>
      </c>
      <c r="K28" s="58">
        <v>14758</v>
      </c>
      <c r="L28" s="58">
        <v>698</v>
      </c>
      <c r="M28" s="58">
        <v>1</v>
      </c>
      <c r="N28" s="59">
        <f t="shared" si="1"/>
        <v>728.12</v>
      </c>
      <c r="P28" s="57">
        <v>23</v>
      </c>
      <c r="Q28" s="63">
        <v>560</v>
      </c>
      <c r="R28" s="63">
        <v>18</v>
      </c>
      <c r="S28" s="63">
        <v>8</v>
      </c>
      <c r="T28" s="63">
        <v>450</v>
      </c>
      <c r="U28" s="63">
        <v>27020</v>
      </c>
      <c r="V28" s="63">
        <v>21540</v>
      </c>
      <c r="W28" s="63">
        <v>1016</v>
      </c>
      <c r="X28" s="58">
        <v>1</v>
      </c>
      <c r="Y28" s="59">
        <f t="shared" si="2"/>
        <v>2030.24</v>
      </c>
    </row>
    <row r="29" spans="1:25" x14ac:dyDescent="0.3">
      <c r="A29" s="76"/>
      <c r="E29" s="57">
        <v>24</v>
      </c>
      <c r="F29" s="58">
        <v>336</v>
      </c>
      <c r="G29" s="58">
        <v>12</v>
      </c>
      <c r="H29" s="58">
        <v>6</v>
      </c>
      <c r="I29" s="58">
        <v>240</v>
      </c>
      <c r="J29" s="58">
        <v>19400</v>
      </c>
      <c r="K29" s="58">
        <v>20044</v>
      </c>
      <c r="L29" s="58">
        <v>948</v>
      </c>
      <c r="M29" s="58">
        <v>0.5</v>
      </c>
      <c r="N29" s="59">
        <f t="shared" si="1"/>
        <v>801.12</v>
      </c>
      <c r="P29" s="57">
        <v>24</v>
      </c>
      <c r="Q29" s="63">
        <v>560</v>
      </c>
      <c r="R29" s="63">
        <v>20</v>
      </c>
      <c r="S29" s="63">
        <v>8</v>
      </c>
      <c r="T29" s="63">
        <v>460</v>
      </c>
      <c r="U29" s="63">
        <v>27700</v>
      </c>
      <c r="V29" s="63">
        <v>29256</v>
      </c>
      <c r="W29" s="63">
        <v>1380</v>
      </c>
      <c r="X29" s="58">
        <v>0.5</v>
      </c>
      <c r="Y29" s="59">
        <f t="shared" si="2"/>
        <v>2129.1999999999998</v>
      </c>
    </row>
    <row r="30" spans="1:25" ht="17.25" thickBot="1" x14ac:dyDescent="0.35">
      <c r="A30" s="76"/>
      <c r="E30" s="60">
        <v>25</v>
      </c>
      <c r="F30" s="61">
        <v>372</v>
      </c>
      <c r="G30" s="61">
        <v>12</v>
      </c>
      <c r="H30" s="61">
        <v>6</v>
      </c>
      <c r="I30" s="61">
        <v>240</v>
      </c>
      <c r="J30" s="61">
        <v>19880</v>
      </c>
      <c r="K30" s="61">
        <v>28234</v>
      </c>
      <c r="L30" s="61">
        <v>1288</v>
      </c>
      <c r="M30" s="61">
        <v>0.5</v>
      </c>
      <c r="N30" s="62">
        <f t="shared" si="1"/>
        <v>863.12</v>
      </c>
      <c r="P30" s="60">
        <v>25</v>
      </c>
      <c r="Q30" s="61">
        <v>622</v>
      </c>
      <c r="R30" s="61">
        <v>20</v>
      </c>
      <c r="S30" s="61">
        <v>8</v>
      </c>
      <c r="T30" s="61">
        <v>490</v>
      </c>
      <c r="U30" s="61">
        <v>28360</v>
      </c>
      <c r="V30" s="61">
        <v>39668</v>
      </c>
      <c r="W30" s="61">
        <v>1872</v>
      </c>
      <c r="X30" s="61">
        <v>0.5</v>
      </c>
      <c r="Y30" s="62">
        <f t="shared" si="2"/>
        <v>2339.6800000000003</v>
      </c>
    </row>
    <row r="31" spans="1:25" ht="17.25" thickBot="1" x14ac:dyDescent="0.35">
      <c r="A31" s="76"/>
    </row>
    <row r="32" spans="1:25" ht="17.25" thickBot="1" x14ac:dyDescent="0.35">
      <c r="A32" s="75"/>
      <c r="E32" s="128" t="s">
        <v>60</v>
      </c>
      <c r="F32" s="129"/>
      <c r="G32" s="129"/>
      <c r="H32" s="129"/>
      <c r="I32" s="129"/>
      <c r="J32" s="129"/>
      <c r="K32" s="129"/>
      <c r="L32" s="129"/>
      <c r="M32" s="129"/>
      <c r="N32" s="130"/>
      <c r="P32" s="128" t="s">
        <v>61</v>
      </c>
      <c r="Q32" s="129"/>
      <c r="R32" s="129"/>
      <c r="S32" s="129"/>
      <c r="T32" s="129"/>
      <c r="U32" s="129"/>
      <c r="V32" s="129"/>
      <c r="W32" s="129"/>
      <c r="X32" s="129"/>
      <c r="Y32" s="130"/>
    </row>
    <row r="33" spans="5:25" ht="17.25" thickBot="1" x14ac:dyDescent="0.35">
      <c r="E33" s="66"/>
      <c r="F33" s="67" t="s">
        <v>36</v>
      </c>
      <c r="G33" s="67" t="s">
        <v>37</v>
      </c>
      <c r="H33" s="67" t="s">
        <v>38</v>
      </c>
      <c r="I33" s="67" t="s">
        <v>39</v>
      </c>
      <c r="J33" s="67" t="s">
        <v>40</v>
      </c>
      <c r="K33" s="67" t="s">
        <v>42</v>
      </c>
      <c r="L33" s="67" t="s">
        <v>43</v>
      </c>
      <c r="M33" s="67" t="s">
        <v>44</v>
      </c>
      <c r="N33" s="68" t="s">
        <v>51</v>
      </c>
      <c r="P33" s="66"/>
      <c r="Q33" s="67" t="s">
        <v>36</v>
      </c>
      <c r="R33" s="67" t="s">
        <v>37</v>
      </c>
      <c r="S33" s="67" t="s">
        <v>38</v>
      </c>
      <c r="T33" s="67" t="s">
        <v>39</v>
      </c>
      <c r="U33" s="67" t="s">
        <v>40</v>
      </c>
      <c r="V33" s="67" t="s">
        <v>42</v>
      </c>
      <c r="W33" s="67" t="s">
        <v>43</v>
      </c>
      <c r="X33" s="67" t="s">
        <v>44</v>
      </c>
      <c r="Y33" s="68" t="s">
        <v>51</v>
      </c>
    </row>
    <row r="34" spans="5:25" x14ac:dyDescent="0.3">
      <c r="E34" s="57">
        <v>1</v>
      </c>
      <c r="F34" s="58">
        <v>216</v>
      </c>
      <c r="G34" s="58">
        <v>4</v>
      </c>
      <c r="H34" s="63">
        <v>4</v>
      </c>
      <c r="I34" s="63">
        <v>320</v>
      </c>
      <c r="J34" s="63">
        <v>19320</v>
      </c>
      <c r="K34" s="63">
        <v>2464</v>
      </c>
      <c r="L34" s="63">
        <v>58</v>
      </c>
      <c r="M34" s="58">
        <v>100</v>
      </c>
      <c r="N34" s="59">
        <f>F34*$V$3+G34*$T$3+H34*$Y$3+I34+L34*$S$3</f>
        <v>718.52</v>
      </c>
      <c r="P34" s="57">
        <v>1</v>
      </c>
      <c r="Q34" s="63">
        <v>358</v>
      </c>
      <c r="R34" s="63">
        <v>6</v>
      </c>
      <c r="S34" s="63">
        <v>4</v>
      </c>
      <c r="T34" s="63">
        <v>600</v>
      </c>
      <c r="U34" s="63">
        <v>27600</v>
      </c>
      <c r="V34" s="63">
        <v>3526</v>
      </c>
      <c r="W34" s="63">
        <v>84</v>
      </c>
      <c r="X34" s="58">
        <v>100</v>
      </c>
      <c r="Y34" s="59">
        <f>Q34*$W$3+R34*$T$3+S34*$Y$3+T34+W34*$S$3</f>
        <v>1686.16</v>
      </c>
    </row>
    <row r="35" spans="5:25" x14ac:dyDescent="0.3">
      <c r="E35" s="57">
        <v>2</v>
      </c>
      <c r="F35" s="58">
        <v>216</v>
      </c>
      <c r="G35" s="58">
        <v>4</v>
      </c>
      <c r="H35" s="63">
        <v>4</v>
      </c>
      <c r="I35" s="63">
        <v>320</v>
      </c>
      <c r="J35" s="58">
        <v>19800</v>
      </c>
      <c r="K35" s="63">
        <v>2464</v>
      </c>
      <c r="L35" s="63">
        <v>58</v>
      </c>
      <c r="M35" s="58">
        <v>100</v>
      </c>
      <c r="N35" s="59">
        <f t="shared" ref="N35:N58" si="4">F35*$V$3+G35*$T$3+H35*$Y$3+I35+L35*$S$3</f>
        <v>718.52</v>
      </c>
      <c r="P35" s="57">
        <v>2</v>
      </c>
      <c r="Q35" s="63">
        <v>358</v>
      </c>
      <c r="R35" s="63">
        <v>6</v>
      </c>
      <c r="S35" s="63">
        <v>4</v>
      </c>
      <c r="T35" s="63">
        <v>600</v>
      </c>
      <c r="U35" s="63">
        <v>28280</v>
      </c>
      <c r="V35" s="63">
        <v>3526</v>
      </c>
      <c r="W35" s="63">
        <v>84</v>
      </c>
      <c r="X35" s="58">
        <v>100</v>
      </c>
      <c r="Y35" s="59">
        <f t="shared" ref="Y35:Y58" si="5">Q35*$W$3+R35*$T$3+S35*$Y$3+T35+W35*$S$3</f>
        <v>1686.16</v>
      </c>
    </row>
    <row r="36" spans="5:25" x14ac:dyDescent="0.3">
      <c r="E36" s="57">
        <v>3</v>
      </c>
      <c r="F36" s="58">
        <v>216</v>
      </c>
      <c r="G36" s="58">
        <v>4</v>
      </c>
      <c r="H36" s="63">
        <v>4</v>
      </c>
      <c r="I36" s="63">
        <v>320</v>
      </c>
      <c r="J36" s="58">
        <v>20300</v>
      </c>
      <c r="K36" s="63">
        <v>2464</v>
      </c>
      <c r="L36" s="63">
        <v>58</v>
      </c>
      <c r="M36" s="58">
        <v>100</v>
      </c>
      <c r="N36" s="59">
        <f t="shared" si="4"/>
        <v>718.52</v>
      </c>
      <c r="P36" s="57">
        <v>3</v>
      </c>
      <c r="Q36" s="63">
        <v>358</v>
      </c>
      <c r="R36" s="63">
        <v>6</v>
      </c>
      <c r="S36" s="63">
        <v>4</v>
      </c>
      <c r="T36" s="63">
        <v>600</v>
      </c>
      <c r="U36" s="63">
        <v>28980</v>
      </c>
      <c r="V36" s="63">
        <v>3526</v>
      </c>
      <c r="W36" s="63">
        <v>84</v>
      </c>
      <c r="X36" s="58">
        <v>100</v>
      </c>
      <c r="Y36" s="59">
        <f t="shared" si="5"/>
        <v>1686.16</v>
      </c>
    </row>
    <row r="37" spans="5:25" x14ac:dyDescent="0.3">
      <c r="E37" s="57">
        <v>4</v>
      </c>
      <c r="F37" s="63">
        <v>310</v>
      </c>
      <c r="G37" s="63">
        <v>6</v>
      </c>
      <c r="H37" s="63">
        <v>4</v>
      </c>
      <c r="I37" s="63">
        <v>330</v>
      </c>
      <c r="J37" s="63">
        <v>20800</v>
      </c>
      <c r="K37" s="63">
        <v>3544</v>
      </c>
      <c r="L37" s="63">
        <v>82</v>
      </c>
      <c r="M37" s="58">
        <v>100</v>
      </c>
      <c r="N37" s="59">
        <f t="shared" si="4"/>
        <v>895.48</v>
      </c>
      <c r="P37" s="57">
        <v>4</v>
      </c>
      <c r="Q37" s="63">
        <v>516</v>
      </c>
      <c r="R37" s="63">
        <v>10</v>
      </c>
      <c r="S37" s="63">
        <v>6</v>
      </c>
      <c r="T37" s="63">
        <v>600</v>
      </c>
      <c r="U37" s="63">
        <v>29680</v>
      </c>
      <c r="V37" s="63">
        <v>5068</v>
      </c>
      <c r="W37" s="63">
        <v>120</v>
      </c>
      <c r="X37" s="58">
        <v>100</v>
      </c>
      <c r="Y37" s="59">
        <f t="shared" si="5"/>
        <v>2253.6000000000004</v>
      </c>
    </row>
    <row r="38" spans="5:25" x14ac:dyDescent="0.3">
      <c r="E38" s="57">
        <v>5</v>
      </c>
      <c r="F38" s="63">
        <v>310</v>
      </c>
      <c r="G38" s="63">
        <v>6</v>
      </c>
      <c r="H38" s="63">
        <v>4</v>
      </c>
      <c r="I38" s="63">
        <v>330</v>
      </c>
      <c r="J38" s="63">
        <v>21300</v>
      </c>
      <c r="K38" s="63">
        <v>3544</v>
      </c>
      <c r="L38" s="63">
        <v>82</v>
      </c>
      <c r="M38" s="58">
        <v>100</v>
      </c>
      <c r="N38" s="59">
        <f t="shared" si="4"/>
        <v>895.48</v>
      </c>
      <c r="P38" s="57">
        <v>5</v>
      </c>
      <c r="Q38" s="63">
        <v>516</v>
      </c>
      <c r="R38" s="63">
        <v>10</v>
      </c>
      <c r="S38" s="63">
        <v>6</v>
      </c>
      <c r="T38" s="63">
        <v>600</v>
      </c>
      <c r="U38" s="63">
        <v>30420</v>
      </c>
      <c r="V38" s="63">
        <v>5068</v>
      </c>
      <c r="W38" s="63">
        <v>120</v>
      </c>
      <c r="X38" s="58">
        <v>100</v>
      </c>
      <c r="Y38" s="59">
        <f t="shared" si="5"/>
        <v>2253.6000000000004</v>
      </c>
    </row>
    <row r="39" spans="5:25" x14ac:dyDescent="0.3">
      <c r="E39" s="57">
        <v>6</v>
      </c>
      <c r="F39" s="63">
        <v>310</v>
      </c>
      <c r="G39" s="63">
        <v>6</v>
      </c>
      <c r="H39" s="63">
        <v>4</v>
      </c>
      <c r="I39" s="63">
        <v>330</v>
      </c>
      <c r="J39" s="63">
        <v>21820</v>
      </c>
      <c r="K39" s="63">
        <v>3544</v>
      </c>
      <c r="L39" s="63">
        <v>82</v>
      </c>
      <c r="M39" s="58">
        <v>100</v>
      </c>
      <c r="N39" s="59">
        <f t="shared" si="4"/>
        <v>895.48</v>
      </c>
      <c r="P39" s="57">
        <v>6</v>
      </c>
      <c r="Q39" s="63">
        <v>516</v>
      </c>
      <c r="R39" s="63">
        <v>12</v>
      </c>
      <c r="S39" s="63">
        <v>6</v>
      </c>
      <c r="T39" s="63">
        <v>600</v>
      </c>
      <c r="U39" s="63">
        <v>31160</v>
      </c>
      <c r="V39" s="63">
        <v>5068</v>
      </c>
      <c r="W39" s="63">
        <v>120</v>
      </c>
      <c r="X39" s="58">
        <v>100</v>
      </c>
      <c r="Y39" s="59">
        <f t="shared" si="5"/>
        <v>2379.6000000000004</v>
      </c>
    </row>
    <row r="40" spans="5:25" x14ac:dyDescent="0.3">
      <c r="E40" s="57">
        <v>7</v>
      </c>
      <c r="F40" s="63">
        <v>404</v>
      </c>
      <c r="G40" s="63">
        <v>8</v>
      </c>
      <c r="H40" s="63">
        <v>6</v>
      </c>
      <c r="I40" s="63">
        <v>330</v>
      </c>
      <c r="J40" s="63">
        <v>22380</v>
      </c>
      <c r="K40" s="63">
        <v>4622</v>
      </c>
      <c r="L40" s="63">
        <v>108</v>
      </c>
      <c r="M40" s="58">
        <v>60</v>
      </c>
      <c r="N40" s="59">
        <f t="shared" si="4"/>
        <v>1088.7199999999998</v>
      </c>
      <c r="P40" s="57">
        <v>7</v>
      </c>
      <c r="Q40" s="63">
        <v>672</v>
      </c>
      <c r="R40" s="63">
        <v>12</v>
      </c>
      <c r="S40" s="63">
        <v>6</v>
      </c>
      <c r="T40" s="63">
        <v>640</v>
      </c>
      <c r="U40" s="63">
        <v>31920</v>
      </c>
      <c r="V40" s="63">
        <v>6610</v>
      </c>
      <c r="W40" s="63">
        <v>156</v>
      </c>
      <c r="X40" s="58">
        <v>60</v>
      </c>
      <c r="Y40" s="59">
        <f t="shared" si="5"/>
        <v>2705.4400000000005</v>
      </c>
    </row>
    <row r="41" spans="5:25" x14ac:dyDescent="0.3">
      <c r="E41" s="57">
        <v>8</v>
      </c>
      <c r="F41" s="63">
        <v>404</v>
      </c>
      <c r="G41" s="63">
        <v>10</v>
      </c>
      <c r="H41" s="63">
        <v>6</v>
      </c>
      <c r="I41" s="63">
        <v>330</v>
      </c>
      <c r="J41" s="63">
        <v>22920</v>
      </c>
      <c r="K41" s="63">
        <v>4622</v>
      </c>
      <c r="L41" s="63">
        <v>108</v>
      </c>
      <c r="M41" s="58">
        <v>45</v>
      </c>
      <c r="N41" s="59">
        <f t="shared" si="4"/>
        <v>1214.7199999999998</v>
      </c>
      <c r="P41" s="57">
        <v>8</v>
      </c>
      <c r="Q41" s="63">
        <v>672</v>
      </c>
      <c r="R41" s="63">
        <v>14</v>
      </c>
      <c r="S41" s="63">
        <v>6</v>
      </c>
      <c r="T41" s="63">
        <v>640</v>
      </c>
      <c r="U41" s="63">
        <v>32700</v>
      </c>
      <c r="V41" s="63">
        <v>6610</v>
      </c>
      <c r="W41" s="63">
        <v>156</v>
      </c>
      <c r="X41" s="58">
        <v>45</v>
      </c>
      <c r="Y41" s="59">
        <f t="shared" si="5"/>
        <v>2831.4400000000005</v>
      </c>
    </row>
    <row r="42" spans="5:25" x14ac:dyDescent="0.3">
      <c r="E42" s="57">
        <v>9</v>
      </c>
      <c r="F42" s="63">
        <v>404</v>
      </c>
      <c r="G42" s="63">
        <v>10</v>
      </c>
      <c r="H42" s="63">
        <v>6</v>
      </c>
      <c r="I42" s="63">
        <v>330</v>
      </c>
      <c r="J42" s="63">
        <v>23480</v>
      </c>
      <c r="K42" s="63">
        <v>4622</v>
      </c>
      <c r="L42" s="63">
        <v>108</v>
      </c>
      <c r="M42" s="58">
        <v>30</v>
      </c>
      <c r="N42" s="59">
        <f t="shared" si="4"/>
        <v>1214.7199999999998</v>
      </c>
      <c r="P42" s="57">
        <v>9</v>
      </c>
      <c r="Q42" s="63">
        <v>672</v>
      </c>
      <c r="R42" s="63">
        <v>14</v>
      </c>
      <c r="S42" s="63">
        <v>8</v>
      </c>
      <c r="T42" s="63">
        <v>640</v>
      </c>
      <c r="U42" s="63">
        <v>33520</v>
      </c>
      <c r="V42" s="63">
        <v>6610</v>
      </c>
      <c r="W42" s="63">
        <v>156</v>
      </c>
      <c r="X42" s="58">
        <v>30</v>
      </c>
      <c r="Y42" s="59">
        <f t="shared" si="5"/>
        <v>2857.4400000000005</v>
      </c>
    </row>
    <row r="43" spans="5:25" x14ac:dyDescent="0.3">
      <c r="E43" s="57">
        <v>10</v>
      </c>
      <c r="F43" s="63">
        <v>498</v>
      </c>
      <c r="G43" s="63">
        <v>10</v>
      </c>
      <c r="H43" s="63">
        <v>8</v>
      </c>
      <c r="I43" s="63">
        <v>330</v>
      </c>
      <c r="J43" s="63">
        <v>24040</v>
      </c>
      <c r="K43" s="63">
        <v>5700</v>
      </c>
      <c r="L43" s="63">
        <v>132</v>
      </c>
      <c r="M43" s="58">
        <v>30</v>
      </c>
      <c r="N43" s="59">
        <f t="shared" si="4"/>
        <v>1281.68</v>
      </c>
      <c r="P43" s="57">
        <v>10</v>
      </c>
      <c r="Q43" s="63">
        <v>830</v>
      </c>
      <c r="R43" s="63">
        <v>16</v>
      </c>
      <c r="S43" s="63">
        <v>8</v>
      </c>
      <c r="T43" s="63">
        <v>640</v>
      </c>
      <c r="U43" s="63">
        <v>34340</v>
      </c>
      <c r="V43" s="63">
        <v>8152</v>
      </c>
      <c r="W43" s="63">
        <v>192</v>
      </c>
      <c r="X43" s="58">
        <v>30</v>
      </c>
      <c r="Y43" s="59">
        <f t="shared" si="5"/>
        <v>3272.88</v>
      </c>
    </row>
    <row r="44" spans="5:25" x14ac:dyDescent="0.3">
      <c r="E44" s="57">
        <v>11</v>
      </c>
      <c r="F44" s="63">
        <v>498</v>
      </c>
      <c r="G44" s="63">
        <v>10</v>
      </c>
      <c r="H44" s="63">
        <v>8</v>
      </c>
      <c r="I44" s="63">
        <v>330</v>
      </c>
      <c r="J44" s="63">
        <v>24640</v>
      </c>
      <c r="K44" s="63">
        <v>5700</v>
      </c>
      <c r="L44" s="63">
        <v>132</v>
      </c>
      <c r="M44" s="58">
        <v>30</v>
      </c>
      <c r="N44" s="59">
        <f t="shared" si="4"/>
        <v>1281.68</v>
      </c>
      <c r="P44" s="57">
        <v>11</v>
      </c>
      <c r="Q44" s="63">
        <v>830</v>
      </c>
      <c r="R44" s="63">
        <v>16</v>
      </c>
      <c r="S44" s="63">
        <v>8</v>
      </c>
      <c r="T44" s="63">
        <v>660</v>
      </c>
      <c r="U44" s="63">
        <v>35180</v>
      </c>
      <c r="V44" s="63">
        <v>8152</v>
      </c>
      <c r="W44" s="63">
        <v>192</v>
      </c>
      <c r="X44" s="58">
        <v>30</v>
      </c>
      <c r="Y44" s="59">
        <f t="shared" si="5"/>
        <v>3292.88</v>
      </c>
    </row>
    <row r="45" spans="5:25" x14ac:dyDescent="0.3">
      <c r="E45" s="57">
        <v>12</v>
      </c>
      <c r="F45" s="63">
        <v>498</v>
      </c>
      <c r="G45" s="63">
        <v>12</v>
      </c>
      <c r="H45" s="63">
        <v>8</v>
      </c>
      <c r="I45" s="63">
        <v>330</v>
      </c>
      <c r="J45" s="63">
        <v>25240</v>
      </c>
      <c r="K45" s="63">
        <v>5700</v>
      </c>
      <c r="L45" s="63">
        <v>132</v>
      </c>
      <c r="M45" s="58">
        <v>15</v>
      </c>
      <c r="N45" s="59">
        <f t="shared" si="4"/>
        <v>1407.68</v>
      </c>
      <c r="P45" s="57">
        <v>12</v>
      </c>
      <c r="Q45" s="63">
        <v>830</v>
      </c>
      <c r="R45" s="63">
        <v>16</v>
      </c>
      <c r="S45" s="63">
        <v>8</v>
      </c>
      <c r="T45" s="63">
        <v>660</v>
      </c>
      <c r="U45" s="63">
        <v>36040</v>
      </c>
      <c r="V45" s="63">
        <v>8152</v>
      </c>
      <c r="W45" s="63">
        <v>192</v>
      </c>
      <c r="X45" s="58">
        <v>15</v>
      </c>
      <c r="Y45" s="59">
        <f t="shared" si="5"/>
        <v>3292.88</v>
      </c>
    </row>
    <row r="46" spans="5:25" x14ac:dyDescent="0.3">
      <c r="E46" s="57">
        <v>13</v>
      </c>
      <c r="F46" s="63">
        <v>592</v>
      </c>
      <c r="G46" s="63">
        <v>12</v>
      </c>
      <c r="H46" s="63">
        <v>8</v>
      </c>
      <c r="I46" s="63">
        <v>330</v>
      </c>
      <c r="J46" s="63">
        <v>25860</v>
      </c>
      <c r="K46" s="63">
        <v>6778</v>
      </c>
      <c r="L46" s="63">
        <v>158</v>
      </c>
      <c r="M46" s="58">
        <v>15</v>
      </c>
      <c r="N46" s="59">
        <f t="shared" si="4"/>
        <v>1448.9199999999998</v>
      </c>
      <c r="P46" s="57">
        <v>13</v>
      </c>
      <c r="Q46" s="63">
        <v>986</v>
      </c>
      <c r="R46" s="63">
        <v>18</v>
      </c>
      <c r="S46" s="63">
        <v>10</v>
      </c>
      <c r="T46" s="63">
        <v>660</v>
      </c>
      <c r="U46" s="63">
        <v>36940</v>
      </c>
      <c r="V46" s="63">
        <v>9696</v>
      </c>
      <c r="W46" s="63">
        <v>228</v>
      </c>
      <c r="X46" s="58">
        <v>15</v>
      </c>
      <c r="Y46" s="59">
        <f t="shared" si="5"/>
        <v>3730.7200000000003</v>
      </c>
    </row>
    <row r="47" spans="5:25" x14ac:dyDescent="0.3">
      <c r="E47" s="57">
        <v>14</v>
      </c>
      <c r="F47" s="63">
        <v>592</v>
      </c>
      <c r="G47" s="63">
        <v>12</v>
      </c>
      <c r="H47" s="63">
        <v>8</v>
      </c>
      <c r="I47" s="63">
        <v>330</v>
      </c>
      <c r="J47" s="63">
        <v>26500</v>
      </c>
      <c r="K47" s="63">
        <v>6778</v>
      </c>
      <c r="L47" s="63">
        <v>158</v>
      </c>
      <c r="M47" s="58">
        <v>15</v>
      </c>
      <c r="N47" s="59">
        <f t="shared" si="4"/>
        <v>1448.9199999999998</v>
      </c>
      <c r="P47" s="57">
        <v>14</v>
      </c>
      <c r="Q47" s="63">
        <v>986</v>
      </c>
      <c r="R47" s="63">
        <v>20</v>
      </c>
      <c r="S47" s="63">
        <v>10</v>
      </c>
      <c r="T47" s="63">
        <v>660</v>
      </c>
      <c r="U47" s="63">
        <v>37840</v>
      </c>
      <c r="V47" s="63">
        <v>9696</v>
      </c>
      <c r="W47" s="63">
        <v>228</v>
      </c>
      <c r="X47" s="58">
        <v>15</v>
      </c>
      <c r="Y47" s="59">
        <f t="shared" si="5"/>
        <v>3856.7200000000003</v>
      </c>
    </row>
    <row r="48" spans="5:25" x14ac:dyDescent="0.3">
      <c r="E48" s="57">
        <v>15</v>
      </c>
      <c r="F48" s="63">
        <v>592</v>
      </c>
      <c r="G48" s="63">
        <v>12</v>
      </c>
      <c r="H48" s="63">
        <v>8</v>
      </c>
      <c r="I48" s="63">
        <v>350</v>
      </c>
      <c r="J48" s="63">
        <v>27160</v>
      </c>
      <c r="K48" s="63">
        <v>6778</v>
      </c>
      <c r="L48" s="63">
        <v>158</v>
      </c>
      <c r="M48" s="58">
        <v>10</v>
      </c>
      <c r="N48" s="59">
        <f t="shared" si="4"/>
        <v>1468.9199999999998</v>
      </c>
      <c r="P48" s="57">
        <v>15</v>
      </c>
      <c r="Q48" s="63">
        <v>986</v>
      </c>
      <c r="R48" s="63">
        <v>20</v>
      </c>
      <c r="S48" s="63">
        <v>10</v>
      </c>
      <c r="T48" s="63">
        <v>660</v>
      </c>
      <c r="U48" s="63">
        <v>38760</v>
      </c>
      <c r="V48" s="63">
        <v>9696</v>
      </c>
      <c r="W48" s="63">
        <v>228</v>
      </c>
      <c r="X48" s="58">
        <v>10</v>
      </c>
      <c r="Y48" s="59">
        <f t="shared" si="5"/>
        <v>3856.7200000000003</v>
      </c>
    </row>
    <row r="49" spans="5:25" x14ac:dyDescent="0.3">
      <c r="E49" s="57">
        <v>16</v>
      </c>
      <c r="F49" s="63">
        <v>686</v>
      </c>
      <c r="G49" s="63">
        <v>14</v>
      </c>
      <c r="H49" s="63">
        <v>10</v>
      </c>
      <c r="I49" s="63">
        <v>350</v>
      </c>
      <c r="J49" s="63">
        <v>27820</v>
      </c>
      <c r="K49" s="63">
        <v>9178</v>
      </c>
      <c r="L49" s="63">
        <v>216</v>
      </c>
      <c r="M49" s="58">
        <v>10</v>
      </c>
      <c r="N49" s="59">
        <f t="shared" si="4"/>
        <v>1666.64</v>
      </c>
      <c r="P49" s="57">
        <v>16</v>
      </c>
      <c r="Q49" s="63">
        <v>1144</v>
      </c>
      <c r="R49" s="63">
        <v>22</v>
      </c>
      <c r="S49" s="63">
        <v>12</v>
      </c>
      <c r="T49" s="63">
        <v>680</v>
      </c>
      <c r="U49" s="63">
        <v>39720</v>
      </c>
      <c r="V49" s="63">
        <v>13014</v>
      </c>
      <c r="W49" s="63">
        <v>310</v>
      </c>
      <c r="X49" s="58">
        <v>10</v>
      </c>
      <c r="Y49" s="59">
        <f t="shared" si="5"/>
        <v>4324.6000000000004</v>
      </c>
    </row>
    <row r="50" spans="5:25" x14ac:dyDescent="0.3">
      <c r="E50" s="57">
        <v>17</v>
      </c>
      <c r="F50" s="63">
        <v>686</v>
      </c>
      <c r="G50" s="63">
        <v>16</v>
      </c>
      <c r="H50" s="63">
        <v>10</v>
      </c>
      <c r="I50" s="63">
        <v>350</v>
      </c>
      <c r="J50" s="63">
        <v>28420</v>
      </c>
      <c r="K50" s="63">
        <v>12406</v>
      </c>
      <c r="L50" s="63">
        <v>292</v>
      </c>
      <c r="M50" s="58">
        <v>10</v>
      </c>
      <c r="N50" s="59">
        <f t="shared" si="4"/>
        <v>1803.2800000000002</v>
      </c>
      <c r="P50" s="57">
        <v>17</v>
      </c>
      <c r="Q50" s="63">
        <v>1144</v>
      </c>
      <c r="R50" s="63">
        <v>24</v>
      </c>
      <c r="S50" s="63">
        <v>14</v>
      </c>
      <c r="T50" s="63">
        <v>680</v>
      </c>
      <c r="U50" s="63">
        <v>40580</v>
      </c>
      <c r="V50" s="63">
        <v>17714</v>
      </c>
      <c r="W50" s="63">
        <v>422</v>
      </c>
      <c r="X50" s="58">
        <v>10</v>
      </c>
      <c r="Y50" s="59">
        <f t="shared" si="5"/>
        <v>4492.2800000000007</v>
      </c>
    </row>
    <row r="51" spans="5:25" x14ac:dyDescent="0.3">
      <c r="E51" s="57">
        <v>18</v>
      </c>
      <c r="F51" s="63">
        <v>686</v>
      </c>
      <c r="G51" s="63">
        <v>16</v>
      </c>
      <c r="H51" s="63">
        <v>12</v>
      </c>
      <c r="I51" s="63">
        <v>350</v>
      </c>
      <c r="J51" s="63">
        <v>29040</v>
      </c>
      <c r="K51" s="63">
        <v>16824</v>
      </c>
      <c r="L51" s="63">
        <v>396</v>
      </c>
      <c r="M51" s="58">
        <v>5</v>
      </c>
      <c r="N51" s="59">
        <f t="shared" si="4"/>
        <v>1843.8400000000001</v>
      </c>
      <c r="P51" s="57">
        <v>18</v>
      </c>
      <c r="Q51" s="63">
        <v>1144</v>
      </c>
      <c r="R51" s="63">
        <v>28</v>
      </c>
      <c r="S51" s="63">
        <v>16</v>
      </c>
      <c r="T51" s="63">
        <v>680</v>
      </c>
      <c r="U51" s="63">
        <v>41460</v>
      </c>
      <c r="V51" s="63">
        <v>24012</v>
      </c>
      <c r="W51" s="63">
        <v>572</v>
      </c>
      <c r="X51" s="58">
        <v>5</v>
      </c>
      <c r="Y51" s="59">
        <f t="shared" si="5"/>
        <v>4791.2800000000007</v>
      </c>
    </row>
    <row r="52" spans="5:25" x14ac:dyDescent="0.3">
      <c r="E52" s="57">
        <v>19</v>
      </c>
      <c r="F52" s="63">
        <v>780</v>
      </c>
      <c r="G52" s="63">
        <v>18</v>
      </c>
      <c r="H52" s="63">
        <v>14</v>
      </c>
      <c r="I52" s="63">
        <v>350</v>
      </c>
      <c r="J52" s="63">
        <v>29660</v>
      </c>
      <c r="K52" s="63">
        <v>23166</v>
      </c>
      <c r="L52" s="63">
        <v>536</v>
      </c>
      <c r="M52" s="58">
        <v>5</v>
      </c>
      <c r="N52" s="59">
        <f t="shared" si="4"/>
        <v>2053.04</v>
      </c>
      <c r="P52" s="57">
        <v>19</v>
      </c>
      <c r="Q52" s="63">
        <v>1300</v>
      </c>
      <c r="R52" s="63">
        <v>30</v>
      </c>
      <c r="S52" s="63">
        <v>18</v>
      </c>
      <c r="T52" s="63">
        <v>710</v>
      </c>
      <c r="U52" s="63">
        <v>42360</v>
      </c>
      <c r="V52" s="63">
        <v>32774</v>
      </c>
      <c r="W52" s="63">
        <v>776</v>
      </c>
      <c r="X52" s="58">
        <v>5</v>
      </c>
      <c r="Y52" s="59">
        <f t="shared" si="5"/>
        <v>5282.64</v>
      </c>
    </row>
    <row r="53" spans="5:25" x14ac:dyDescent="0.3">
      <c r="E53" s="57">
        <v>20</v>
      </c>
      <c r="F53" s="63">
        <v>780</v>
      </c>
      <c r="G53" s="63">
        <v>20</v>
      </c>
      <c r="H53" s="63">
        <v>14</v>
      </c>
      <c r="I53" s="63">
        <v>350</v>
      </c>
      <c r="J53" s="63">
        <v>30320</v>
      </c>
      <c r="K53" s="63">
        <v>31464</v>
      </c>
      <c r="L53" s="63">
        <v>728</v>
      </c>
      <c r="M53" s="58">
        <v>3</v>
      </c>
      <c r="N53" s="59">
        <f t="shared" si="4"/>
        <v>2205.92</v>
      </c>
      <c r="P53" s="57">
        <v>20</v>
      </c>
      <c r="Q53" s="63">
        <v>1300</v>
      </c>
      <c r="R53" s="63">
        <v>32</v>
      </c>
      <c r="S53" s="63">
        <v>20</v>
      </c>
      <c r="T53" s="63">
        <v>730</v>
      </c>
      <c r="U53" s="63">
        <v>43260</v>
      </c>
      <c r="V53" s="63">
        <v>44514</v>
      </c>
      <c r="W53" s="63">
        <v>1054</v>
      </c>
      <c r="X53" s="58">
        <v>3</v>
      </c>
      <c r="Y53" s="59">
        <f t="shared" si="5"/>
        <v>5493.56</v>
      </c>
    </row>
    <row r="54" spans="5:25" x14ac:dyDescent="0.3">
      <c r="E54" s="57">
        <v>21</v>
      </c>
      <c r="F54" s="63">
        <v>780</v>
      </c>
      <c r="G54" s="63">
        <v>22</v>
      </c>
      <c r="H54" s="63">
        <v>16</v>
      </c>
      <c r="I54" s="63">
        <v>360</v>
      </c>
      <c r="J54" s="63">
        <v>30980</v>
      </c>
      <c r="K54" s="63">
        <v>42702</v>
      </c>
      <c r="L54" s="63">
        <v>988</v>
      </c>
      <c r="M54" s="58">
        <v>3</v>
      </c>
      <c r="N54" s="59">
        <f t="shared" si="4"/>
        <v>2404.3200000000002</v>
      </c>
      <c r="P54" s="57">
        <v>21</v>
      </c>
      <c r="Q54" s="63">
        <v>1300</v>
      </c>
      <c r="R54" s="63">
        <v>34</v>
      </c>
      <c r="S54" s="63">
        <v>22</v>
      </c>
      <c r="T54" s="63">
        <v>750</v>
      </c>
      <c r="U54" s="63">
        <v>44200</v>
      </c>
      <c r="V54" s="63">
        <v>60480</v>
      </c>
      <c r="W54" s="63">
        <v>1432</v>
      </c>
      <c r="X54" s="58">
        <v>3</v>
      </c>
      <c r="Y54" s="59">
        <f t="shared" si="5"/>
        <v>5718.48</v>
      </c>
    </row>
    <row r="55" spans="5:25" x14ac:dyDescent="0.3">
      <c r="E55" s="57">
        <v>22</v>
      </c>
      <c r="F55" s="63">
        <v>874</v>
      </c>
      <c r="G55" s="63">
        <v>24</v>
      </c>
      <c r="H55" s="63">
        <v>18</v>
      </c>
      <c r="I55" s="63">
        <v>380</v>
      </c>
      <c r="J55" s="63">
        <v>31640</v>
      </c>
      <c r="K55" s="63">
        <v>57348</v>
      </c>
      <c r="L55" s="63">
        <v>1340</v>
      </c>
      <c r="M55" s="58">
        <v>1</v>
      </c>
      <c r="N55" s="59">
        <f t="shared" si="4"/>
        <v>2663.2</v>
      </c>
      <c r="P55" s="57">
        <v>22</v>
      </c>
      <c r="Q55" s="63">
        <v>1458</v>
      </c>
      <c r="R55" s="63">
        <v>38</v>
      </c>
      <c r="S55" s="63">
        <v>26</v>
      </c>
      <c r="T55" s="63">
        <v>780</v>
      </c>
      <c r="U55" s="63">
        <v>45160</v>
      </c>
      <c r="V55" s="63">
        <v>82372</v>
      </c>
      <c r="W55" s="63">
        <v>1944</v>
      </c>
      <c r="X55" s="58">
        <v>1</v>
      </c>
      <c r="Y55" s="59">
        <f t="shared" si="5"/>
        <v>6408.5599999999995</v>
      </c>
    </row>
    <row r="56" spans="5:25" x14ac:dyDescent="0.3">
      <c r="E56" s="57">
        <v>23</v>
      </c>
      <c r="F56" s="63">
        <v>874</v>
      </c>
      <c r="G56" s="63">
        <v>26</v>
      </c>
      <c r="H56" s="63">
        <v>20</v>
      </c>
      <c r="I56" s="63">
        <v>390</v>
      </c>
      <c r="J56" s="63">
        <v>32320</v>
      </c>
      <c r="K56" s="63">
        <v>77804</v>
      </c>
      <c r="L56" s="63">
        <v>1818</v>
      </c>
      <c r="M56" s="58">
        <v>1</v>
      </c>
      <c r="N56" s="59">
        <f t="shared" si="4"/>
        <v>2892.12</v>
      </c>
      <c r="P56" s="57">
        <v>23</v>
      </c>
      <c r="Q56" s="63">
        <v>1458</v>
      </c>
      <c r="R56" s="63">
        <v>42</v>
      </c>
      <c r="S56" s="63">
        <v>28</v>
      </c>
      <c r="T56" s="63">
        <v>810</v>
      </c>
      <c r="U56" s="63">
        <v>46140</v>
      </c>
      <c r="V56" s="63">
        <v>111862</v>
      </c>
      <c r="W56" s="63">
        <v>2640</v>
      </c>
      <c r="X56" s="58">
        <v>1</v>
      </c>
      <c r="Y56" s="59">
        <f t="shared" si="5"/>
        <v>6814</v>
      </c>
    </row>
    <row r="57" spans="5:25" x14ac:dyDescent="0.3">
      <c r="E57" s="57">
        <v>24</v>
      </c>
      <c r="F57" s="63">
        <v>874</v>
      </c>
      <c r="G57" s="63">
        <v>28</v>
      </c>
      <c r="H57" s="63">
        <v>22</v>
      </c>
      <c r="I57" s="63">
        <v>400</v>
      </c>
      <c r="J57" s="63">
        <v>33040</v>
      </c>
      <c r="K57" s="63">
        <v>105536</v>
      </c>
      <c r="L57" s="63">
        <v>2466</v>
      </c>
      <c r="M57" s="58">
        <v>0.5</v>
      </c>
      <c r="N57" s="59">
        <f t="shared" si="4"/>
        <v>3144.84</v>
      </c>
      <c r="P57" s="57">
        <v>24</v>
      </c>
      <c r="Q57" s="63">
        <v>1458</v>
      </c>
      <c r="R57" s="63">
        <v>44</v>
      </c>
      <c r="S57" s="63">
        <v>32</v>
      </c>
      <c r="T57" s="63">
        <v>840</v>
      </c>
      <c r="U57" s="63">
        <v>47160</v>
      </c>
      <c r="V57" s="63">
        <v>151946</v>
      </c>
      <c r="W57" s="63">
        <v>3586</v>
      </c>
      <c r="X57" s="58">
        <v>0.5</v>
      </c>
      <c r="Y57" s="59">
        <f t="shared" si="5"/>
        <v>7154.44</v>
      </c>
    </row>
    <row r="58" spans="5:25" ht="17.25" thickBot="1" x14ac:dyDescent="0.35">
      <c r="E58" s="60">
        <v>25</v>
      </c>
      <c r="F58" s="61">
        <v>968</v>
      </c>
      <c r="G58" s="61">
        <v>30</v>
      </c>
      <c r="H58" s="61">
        <v>24</v>
      </c>
      <c r="I58" s="61">
        <v>420</v>
      </c>
      <c r="J58" s="61">
        <v>33740</v>
      </c>
      <c r="K58" s="61">
        <v>144488</v>
      </c>
      <c r="L58" s="61">
        <v>3346</v>
      </c>
      <c r="M58" s="61">
        <v>0.5</v>
      </c>
      <c r="N58" s="62">
        <f t="shared" si="4"/>
        <v>3477.64</v>
      </c>
      <c r="P58" s="60">
        <v>25</v>
      </c>
      <c r="Q58" s="61">
        <v>1614</v>
      </c>
      <c r="R58" s="61">
        <v>48</v>
      </c>
      <c r="S58" s="61">
        <v>36</v>
      </c>
      <c r="T58" s="61">
        <v>870</v>
      </c>
      <c r="U58" s="61">
        <v>48180</v>
      </c>
      <c r="V58" s="61">
        <v>206688</v>
      </c>
      <c r="W58" s="61">
        <v>4868</v>
      </c>
      <c r="X58" s="61">
        <v>0.5</v>
      </c>
      <c r="Y58" s="62">
        <f t="shared" si="5"/>
        <v>7948.7200000000012</v>
      </c>
    </row>
  </sheetData>
  <mergeCells count="10">
    <mergeCell ref="E32:N32"/>
    <mergeCell ref="P32:Y32"/>
    <mergeCell ref="S1:Y1"/>
    <mergeCell ref="A17:C17"/>
    <mergeCell ref="B25:C25"/>
    <mergeCell ref="A1:R3"/>
    <mergeCell ref="P4:Y4"/>
    <mergeCell ref="E4:N4"/>
    <mergeCell ref="A4:C4"/>
    <mergeCell ref="B12:C1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주간골드계산기</vt:lpstr>
      <vt:lpstr>장비레벨계산기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박지수</dc:creator>
  <cp:lastModifiedBy>박지수</cp:lastModifiedBy>
  <dcterms:created xsi:type="dcterms:W3CDTF">2021-01-14T03:25:35Z</dcterms:created>
  <dcterms:modified xsi:type="dcterms:W3CDTF">2021-01-14T14:44:15Z</dcterms:modified>
</cp:coreProperties>
</file>