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1834AF5-67D3-4F94-8CDC-18B7E2C9CAE5}" xr6:coauthVersionLast="46" xr6:coauthVersionMax="46" xr10:uidLastSave="{00000000-0000-0000-0000-000000000000}"/>
  <bookViews>
    <workbookView xWindow="-120" yWindow="-120" windowWidth="29040" windowHeight="15840" xr2:uid="{7C4729BB-8287-441E-A1DF-474631133127}"/>
  </bookViews>
  <sheets>
    <sheet name="main" sheetId="1" r:id="rId1"/>
    <sheet name="조선" sheetId="2" r:id="rId2"/>
    <sheet name="일본" sheetId="6" r:id="rId3"/>
    <sheet name="대만" sheetId="5" r:id="rId4"/>
    <sheet name="화남" sheetId="4" r:id="rId5"/>
    <sheet name="참조목록" sheetId="3" r:id="rId6"/>
  </sheets>
  <definedNames>
    <definedName name="_xlnm._FilterDatabase" localSheetId="0" hidden="1">main!$A$1:$A$3</definedName>
    <definedName name="교역품종류">참조목록!$B$2:$B$21</definedName>
    <definedName name="남만국">참조목록!$C$2:$C$5</definedName>
    <definedName name="남만품">참조목록!$B$125:$B$217</definedName>
    <definedName name="문화권">참조목록!$A$2:$A$25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6" i="3" l="1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D125" i="3"/>
  <c r="C241" i="3" s="1"/>
  <c r="E125" i="3"/>
  <c r="C249" i="3" s="1"/>
  <c r="F125" i="3"/>
  <c r="C259" i="3" s="1"/>
  <c r="G125" i="3"/>
  <c r="C273" i="3" s="1"/>
  <c r="H125" i="3"/>
  <c r="C285" i="3" s="1"/>
  <c r="I125" i="3"/>
  <c r="C293" i="3" s="1"/>
  <c r="J125" i="3"/>
  <c r="C303" i="3" s="1"/>
  <c r="K125" i="3"/>
  <c r="L125" i="3"/>
  <c r="C327" i="3" s="1"/>
  <c r="M125" i="3"/>
  <c r="C340" i="3" s="1"/>
  <c r="N125" i="3"/>
  <c r="C347" i="3" s="1"/>
  <c r="O125" i="3"/>
  <c r="C361" i="3" s="1"/>
  <c r="P125" i="3"/>
  <c r="C371" i="3" s="1"/>
  <c r="Q125" i="3"/>
  <c r="C381" i="3" s="1"/>
  <c r="R125" i="3"/>
  <c r="C395" i="3" s="1"/>
  <c r="S125" i="3"/>
  <c r="C405" i="3" s="1"/>
  <c r="T125" i="3"/>
  <c r="C415" i="3" s="1"/>
  <c r="U125" i="3"/>
  <c r="C425" i="3" s="1"/>
  <c r="V125" i="3"/>
  <c r="C439" i="3" s="1"/>
  <c r="W125" i="3"/>
  <c r="C449" i="3" s="1"/>
  <c r="X125" i="3"/>
  <c r="C459" i="3" s="1"/>
  <c r="Y125" i="3"/>
  <c r="C469" i="3" s="1"/>
  <c r="Z125" i="3"/>
  <c r="C483" i="3" s="1"/>
  <c r="C125" i="3"/>
  <c r="C223" i="3" s="1"/>
  <c r="H7" i="1" s="1"/>
  <c r="D29" i="1"/>
  <c r="D28" i="1"/>
  <c r="D24" i="1"/>
  <c r="B28" i="1"/>
  <c r="A22" i="1"/>
  <c r="C21" i="1"/>
  <c r="A21" i="1"/>
  <c r="C20" i="1"/>
  <c r="D25" i="1"/>
  <c r="B21" i="1"/>
  <c r="B22" i="1"/>
  <c r="A27" i="1"/>
  <c r="B24" i="1"/>
  <c r="D23" i="1"/>
  <c r="B27" i="1"/>
  <c r="D22" i="1"/>
  <c r="B26" i="1"/>
  <c r="C27" i="1"/>
  <c r="A23" i="1"/>
  <c r="A20" i="1"/>
  <c r="D26" i="1"/>
  <c r="C26" i="1"/>
  <c r="C29" i="1"/>
  <c r="B23" i="1"/>
  <c r="C28" i="1"/>
  <c r="A28" i="1"/>
  <c r="C23" i="1"/>
  <c r="D27" i="1"/>
  <c r="D21" i="1"/>
  <c r="C22" i="1"/>
  <c r="C25" i="1"/>
  <c r="A25" i="1"/>
  <c r="A24" i="1"/>
  <c r="A29" i="1"/>
  <c r="D20" i="1"/>
  <c r="B20" i="1"/>
  <c r="A26" i="1"/>
  <c r="C24" i="1"/>
  <c r="B25" i="1"/>
  <c r="B29" i="1"/>
  <c r="C317" i="3" l="1"/>
  <c r="C221" i="3"/>
  <c r="H5" i="1" s="1"/>
  <c r="C226" i="3"/>
  <c r="H10" i="1" s="1"/>
  <c r="C230" i="3"/>
  <c r="H14" i="1" s="1"/>
  <c r="C441" i="3"/>
  <c r="C397" i="3"/>
  <c r="C353" i="3"/>
  <c r="C309" i="3"/>
  <c r="C265" i="3"/>
  <c r="C475" i="3"/>
  <c r="C431" i="3"/>
  <c r="C387" i="3"/>
  <c r="C343" i="3"/>
  <c r="C299" i="3"/>
  <c r="C255" i="3"/>
  <c r="C476" i="3"/>
  <c r="C432" i="3"/>
  <c r="C388" i="3"/>
  <c r="C344" i="3"/>
  <c r="C300" i="3"/>
  <c r="C256" i="3"/>
  <c r="C466" i="3"/>
  <c r="C400" i="3"/>
  <c r="C356" i="3"/>
  <c r="C312" i="3"/>
  <c r="C268" i="3"/>
  <c r="C467" i="3"/>
  <c r="C412" i="3"/>
  <c r="C368" i="3"/>
  <c r="C324" i="3"/>
  <c r="C258" i="3"/>
  <c r="C468" i="3"/>
  <c r="C424" i="3"/>
  <c r="C380" i="3"/>
  <c r="C336" i="3"/>
  <c r="C292" i="3"/>
  <c r="C248" i="3"/>
  <c r="C458" i="3"/>
  <c r="C414" i="3"/>
  <c r="C370" i="3"/>
  <c r="C326" i="3"/>
  <c r="C282" i="3"/>
  <c r="C238" i="3"/>
  <c r="C448" i="3"/>
  <c r="C404" i="3"/>
  <c r="C360" i="3"/>
  <c r="C316" i="3"/>
  <c r="C272" i="3"/>
  <c r="C482" i="3"/>
  <c r="C438" i="3"/>
  <c r="C394" i="3"/>
  <c r="C350" i="3"/>
  <c r="C306" i="3"/>
  <c r="C262" i="3"/>
  <c r="C472" i="3"/>
  <c r="C428" i="3"/>
  <c r="C384" i="3"/>
  <c r="C329" i="3"/>
  <c r="C274" i="3"/>
  <c r="C222" i="3"/>
  <c r="H6" i="1" s="1"/>
  <c r="C227" i="3"/>
  <c r="H11" i="1" s="1"/>
  <c r="C474" i="3"/>
  <c r="C430" i="3"/>
  <c r="C386" i="3"/>
  <c r="C342" i="3"/>
  <c r="C298" i="3"/>
  <c r="C254" i="3"/>
  <c r="C464" i="3"/>
  <c r="C420" i="3"/>
  <c r="C376" i="3"/>
  <c r="C332" i="3"/>
  <c r="C288" i="3"/>
  <c r="C244" i="3"/>
  <c r="C465" i="3"/>
  <c r="C421" i="3"/>
  <c r="C377" i="3"/>
  <c r="C333" i="3"/>
  <c r="C289" i="3"/>
  <c r="C245" i="3"/>
  <c r="C455" i="3"/>
  <c r="C389" i="3"/>
  <c r="C345" i="3"/>
  <c r="C301" i="3"/>
  <c r="C257" i="3"/>
  <c r="C445" i="3"/>
  <c r="C401" i="3"/>
  <c r="C357" i="3"/>
  <c r="C302" i="3"/>
  <c r="C247" i="3"/>
  <c r="C457" i="3"/>
  <c r="C413" i="3"/>
  <c r="C369" i="3"/>
  <c r="C325" i="3"/>
  <c r="C281" i="3"/>
  <c r="C237" i="3"/>
  <c r="C447" i="3"/>
  <c r="C403" i="3"/>
  <c r="C359" i="3"/>
  <c r="C315" i="3"/>
  <c r="C271" i="3"/>
  <c r="C481" i="3"/>
  <c r="C437" i="3"/>
  <c r="C393" i="3"/>
  <c r="C349" i="3"/>
  <c r="C305" i="3"/>
  <c r="C261" i="3"/>
  <c r="C471" i="3"/>
  <c r="C427" i="3"/>
  <c r="C383" i="3"/>
  <c r="C339" i="3"/>
  <c r="C295" i="3"/>
  <c r="C251" i="3"/>
  <c r="C461" i="3"/>
  <c r="C417" i="3"/>
  <c r="C362" i="3"/>
  <c r="C318" i="3"/>
  <c r="C263" i="3"/>
  <c r="C224" i="3"/>
  <c r="H8" i="1" s="1"/>
  <c r="C228" i="3"/>
  <c r="H12" i="1" s="1"/>
  <c r="C463" i="3"/>
  <c r="C419" i="3"/>
  <c r="C375" i="3"/>
  <c r="C331" i="3"/>
  <c r="C287" i="3"/>
  <c r="C243" i="3"/>
  <c r="C453" i="3"/>
  <c r="C409" i="3"/>
  <c r="C365" i="3"/>
  <c r="C321" i="3"/>
  <c r="C277" i="3"/>
  <c r="C233" i="3"/>
  <c r="C454" i="3"/>
  <c r="C410" i="3"/>
  <c r="C366" i="3"/>
  <c r="C322" i="3"/>
  <c r="C278" i="3"/>
  <c r="C234" i="3"/>
  <c r="C433" i="3"/>
  <c r="C378" i="3"/>
  <c r="C334" i="3"/>
  <c r="C290" i="3"/>
  <c r="C246" i="3"/>
  <c r="C434" i="3"/>
  <c r="C390" i="3"/>
  <c r="C346" i="3"/>
  <c r="C291" i="3"/>
  <c r="C236" i="3"/>
  <c r="C446" i="3"/>
  <c r="C402" i="3"/>
  <c r="C358" i="3"/>
  <c r="C314" i="3"/>
  <c r="C270" i="3"/>
  <c r="C480" i="3"/>
  <c r="C436" i="3"/>
  <c r="C392" i="3"/>
  <c r="C348" i="3"/>
  <c r="C304" i="3"/>
  <c r="C260" i="3"/>
  <c r="C470" i="3"/>
  <c r="C426" i="3"/>
  <c r="C382" i="3"/>
  <c r="C338" i="3"/>
  <c r="C294" i="3"/>
  <c r="C250" i="3"/>
  <c r="C460" i="3"/>
  <c r="C416" i="3"/>
  <c r="C372" i="3"/>
  <c r="C328" i="3"/>
  <c r="C284" i="3"/>
  <c r="C240" i="3"/>
  <c r="C450" i="3"/>
  <c r="C406" i="3"/>
  <c r="C351" i="3"/>
  <c r="C307" i="3"/>
  <c r="C252" i="3"/>
  <c r="C225" i="3"/>
  <c r="H9" i="1" s="1"/>
  <c r="C229" i="3"/>
  <c r="H13" i="1" s="1"/>
  <c r="C452" i="3"/>
  <c r="C408" i="3"/>
  <c r="C364" i="3"/>
  <c r="C320" i="3"/>
  <c r="C276" i="3"/>
  <c r="C232" i="3"/>
  <c r="C442" i="3"/>
  <c r="C398" i="3"/>
  <c r="C354" i="3"/>
  <c r="C310" i="3"/>
  <c r="C266" i="3"/>
  <c r="C443" i="3"/>
  <c r="C399" i="3"/>
  <c r="C355" i="3"/>
  <c r="C311" i="3"/>
  <c r="C267" i="3"/>
  <c r="C477" i="3"/>
  <c r="C422" i="3"/>
  <c r="C367" i="3"/>
  <c r="C323" i="3"/>
  <c r="C279" i="3"/>
  <c r="C235" i="3"/>
  <c r="C423" i="3"/>
  <c r="C379" i="3"/>
  <c r="C335" i="3"/>
  <c r="C269" i="3"/>
  <c r="C479" i="3"/>
  <c r="C435" i="3"/>
  <c r="C391" i="3"/>
  <c r="C337" i="3"/>
  <c r="C283" i="3"/>
  <c r="C239" i="3"/>
  <c r="B298" i="2"/>
  <c r="B299" i="2"/>
  <c r="B300" i="2"/>
  <c r="B301" i="2"/>
  <c r="B302" i="2"/>
  <c r="B303" i="2"/>
  <c r="B295" i="2"/>
  <c r="B296" i="2"/>
  <c r="B297" i="2"/>
  <c r="B289" i="2"/>
  <c r="B290" i="2"/>
  <c r="B291" i="2"/>
  <c r="B292" i="2"/>
  <c r="B293" i="2"/>
  <c r="B294" i="2"/>
  <c r="B283" i="2"/>
  <c r="B284" i="2"/>
  <c r="B285" i="2"/>
  <c r="B286" i="2"/>
  <c r="B287" i="2"/>
  <c r="B288" i="2"/>
  <c r="B282" i="2"/>
  <c r="B281" i="2"/>
  <c r="F15" i="1"/>
  <c r="A6" i="1"/>
  <c r="D6" i="1"/>
  <c r="A7" i="1"/>
  <c r="E8" i="1"/>
  <c r="A10" i="1"/>
  <c r="A12" i="1"/>
  <c r="F7" i="1"/>
  <c r="A8" i="1"/>
  <c r="F8" i="1"/>
  <c r="A14" i="1"/>
  <c r="A9" i="1"/>
  <c r="A16" i="1"/>
  <c r="B7" i="1"/>
  <c r="B6" i="1"/>
  <c r="F14" i="1"/>
  <c r="F16" i="1"/>
  <c r="B10" i="1"/>
  <c r="D14" i="1"/>
  <c r="C9" i="1"/>
  <c r="A15" i="1"/>
  <c r="B9" i="1"/>
  <c r="D15" i="1"/>
  <c r="F10" i="1"/>
  <c r="E13" i="1"/>
  <c r="F12" i="1"/>
  <c r="C10" i="1"/>
  <c r="D13" i="1"/>
  <c r="C14" i="1"/>
  <c r="D9" i="1"/>
  <c r="F11" i="1"/>
  <c r="C8" i="1"/>
  <c r="F6" i="1"/>
  <c r="C6" i="1"/>
  <c r="D7" i="1"/>
  <c r="C15" i="1"/>
  <c r="C13" i="1"/>
  <c r="B14" i="1"/>
  <c r="B16" i="1"/>
  <c r="A13" i="1"/>
  <c r="E10" i="1"/>
  <c r="B11" i="1"/>
  <c r="C11" i="1"/>
  <c r="B13" i="1"/>
  <c r="B15" i="1"/>
  <c r="D10" i="1"/>
  <c r="C12" i="1"/>
  <c r="D12" i="1"/>
  <c r="C7" i="1"/>
  <c r="D8" i="1"/>
  <c r="E6" i="1"/>
  <c r="E7" i="1"/>
  <c r="D11" i="1"/>
  <c r="E14" i="1"/>
  <c r="E9" i="1"/>
  <c r="E16" i="1"/>
  <c r="E15" i="1"/>
  <c r="F13" i="1"/>
  <c r="E11" i="1"/>
  <c r="F9" i="1"/>
  <c r="B8" i="1"/>
  <c r="B12" i="1"/>
  <c r="E12" i="1"/>
  <c r="D16" i="1"/>
  <c r="C16" i="1"/>
  <c r="A11" i="1"/>
</calcChain>
</file>

<file path=xl/sharedStrings.xml><?xml version="1.0" encoding="utf-8"?>
<sst xmlns="http://schemas.openxmlformats.org/spreadsheetml/2006/main" count="4492" uniqueCount="1145">
  <si>
    <t>식료품</t>
  </si>
  <si>
    <t>식료품</t>
    <phoneticPr fontId="1" type="noConversion"/>
  </si>
  <si>
    <t>링쟈오</t>
  </si>
  <si>
    <t>링쟈오</t>
    <phoneticPr fontId="1" type="noConversion"/>
  </si>
  <si>
    <t>팥소</t>
  </si>
  <si>
    <t>고구마</t>
  </si>
  <si>
    <t>쇠고기</t>
  </si>
  <si>
    <t>감자</t>
  </si>
  <si>
    <t>호박</t>
  </si>
  <si>
    <t>햄</t>
  </si>
  <si>
    <t>남만</t>
    <phoneticPr fontId="1" type="noConversion"/>
  </si>
  <si>
    <t>조미료</t>
  </si>
  <si>
    <t>조미료</t>
    <phoneticPr fontId="1" type="noConversion"/>
  </si>
  <si>
    <t>대만</t>
  </si>
  <si>
    <t>안평</t>
  </si>
  <si>
    <t>생산</t>
  </si>
  <si>
    <t>반자르마신</t>
  </si>
  <si>
    <t>리마</t>
  </si>
  <si>
    <t>분류</t>
  </si>
  <si>
    <t>라한과</t>
  </si>
  <si>
    <t>라한과</t>
    <phoneticPr fontId="1" type="noConversion"/>
  </si>
  <si>
    <t>두반장</t>
  </si>
  <si>
    <t>두반장</t>
    <phoneticPr fontId="1" type="noConversion"/>
  </si>
  <si>
    <t>메이플 시럽</t>
  </si>
  <si>
    <t>설탕</t>
  </si>
  <si>
    <t>꿀</t>
  </si>
  <si>
    <t>타마린드</t>
  </si>
  <si>
    <t>잼</t>
  </si>
  <si>
    <t>마카오</t>
  </si>
  <si>
    <t>마닐라</t>
  </si>
  <si>
    <t>쿠칭</t>
  </si>
  <si>
    <t>룬</t>
  </si>
  <si>
    <t>화남</t>
  </si>
  <si>
    <t>화남</t>
    <phoneticPr fontId="1" type="noConversion"/>
  </si>
  <si>
    <t>대만</t>
    <phoneticPr fontId="1" type="noConversion"/>
  </si>
  <si>
    <t>주류</t>
  </si>
  <si>
    <t>주류</t>
    <phoneticPr fontId="1" type="noConversion"/>
  </si>
  <si>
    <t>데킬라</t>
  </si>
  <si>
    <t>브랜디</t>
  </si>
  <si>
    <t>위스키</t>
  </si>
  <si>
    <t>진</t>
  </si>
  <si>
    <t>후르츠 브랜디</t>
  </si>
  <si>
    <t>문화권</t>
    <phoneticPr fontId="1" type="noConversion"/>
  </si>
  <si>
    <t>교역품</t>
    <phoneticPr fontId="1" type="noConversion"/>
  </si>
  <si>
    <t>남만 교역품 문화별 판매 시세표</t>
    <phoneticPr fontId="1" type="noConversion"/>
  </si>
  <si>
    <t>북유럽</t>
  </si>
  <si>
    <t>북유럽</t>
    <phoneticPr fontId="1" type="noConversion"/>
  </si>
  <si>
    <t>독일</t>
    <phoneticPr fontId="1" type="noConversion"/>
  </si>
  <si>
    <t>브리튼</t>
    <phoneticPr fontId="1" type="noConversion"/>
  </si>
  <si>
    <t>네덜란드</t>
    <phoneticPr fontId="1" type="noConversion"/>
  </si>
  <si>
    <t>프랑스 북부</t>
    <phoneticPr fontId="1" type="noConversion"/>
  </si>
  <si>
    <t>이베리아</t>
    <phoneticPr fontId="1" type="noConversion"/>
  </si>
  <si>
    <t>이탈리아/프랑스</t>
    <phoneticPr fontId="1" type="noConversion"/>
  </si>
  <si>
    <t>발칸</t>
    <phoneticPr fontId="1" type="noConversion"/>
  </si>
  <si>
    <t>서아시아</t>
    <phoneticPr fontId="1" type="noConversion"/>
  </si>
  <si>
    <t>터키</t>
    <phoneticPr fontId="1" type="noConversion"/>
  </si>
  <si>
    <t>조선</t>
  </si>
  <si>
    <t>조선</t>
    <phoneticPr fontId="1" type="noConversion"/>
  </si>
  <si>
    <t>기호품</t>
  </si>
  <si>
    <t>기호품</t>
    <phoneticPr fontId="1" type="noConversion"/>
  </si>
  <si>
    <t>담배</t>
  </si>
  <si>
    <t>금침화</t>
  </si>
  <si>
    <t>금침화</t>
    <phoneticPr fontId="1" type="noConversion"/>
  </si>
  <si>
    <t>중국차</t>
  </si>
  <si>
    <t>중국차</t>
    <phoneticPr fontId="1" type="noConversion"/>
  </si>
  <si>
    <t>애옥</t>
  </si>
  <si>
    <t>애옥</t>
    <phoneticPr fontId="1" type="noConversion"/>
  </si>
  <si>
    <t>치클</t>
  </si>
  <si>
    <t>파인애플</t>
  </si>
  <si>
    <t>커피</t>
  </si>
  <si>
    <t>홍차</t>
  </si>
  <si>
    <t>단수이</t>
  </si>
  <si>
    <t>향신료</t>
  </si>
  <si>
    <t>향신료</t>
    <phoneticPr fontId="1" type="noConversion"/>
  </si>
  <si>
    <t>고추</t>
  </si>
  <si>
    <t>샤프란</t>
  </si>
  <si>
    <t>유자</t>
  </si>
  <si>
    <t>유자</t>
    <phoneticPr fontId="1" type="noConversion"/>
  </si>
  <si>
    <t>마늘</t>
  </si>
  <si>
    <t>생강</t>
  </si>
  <si>
    <t>일본</t>
  </si>
  <si>
    <t>일본</t>
    <phoneticPr fontId="1" type="noConversion"/>
  </si>
  <si>
    <t>아카풀코</t>
  </si>
  <si>
    <t>말라가</t>
  </si>
  <si>
    <t>지아딘</t>
  </si>
  <si>
    <t>캘리컷, 고어, 자메이카</t>
  </si>
  <si>
    <t>섬유</t>
  </si>
  <si>
    <t>섬유</t>
    <phoneticPr fontId="1" type="noConversion"/>
  </si>
  <si>
    <t>등심초</t>
  </si>
  <si>
    <t>등심초</t>
    <phoneticPr fontId="1" type="noConversion"/>
  </si>
  <si>
    <t>사슴가죽</t>
  </si>
  <si>
    <t>모시</t>
  </si>
  <si>
    <t>모시</t>
    <phoneticPr fontId="1" type="noConversion"/>
  </si>
  <si>
    <t>생사</t>
  </si>
  <si>
    <t>모피</t>
  </si>
  <si>
    <t>산양모</t>
  </si>
  <si>
    <t>피혁</t>
  </si>
  <si>
    <t>낙타모</t>
  </si>
  <si>
    <t>나가사키</t>
  </si>
  <si>
    <t>직물</t>
  </si>
  <si>
    <t>직물</t>
    <phoneticPr fontId="1" type="noConversion"/>
  </si>
  <si>
    <t>중국 양탄자</t>
  </si>
  <si>
    <t>일본 비단</t>
  </si>
  <si>
    <t>당 편사</t>
  </si>
  <si>
    <t>빈가타</t>
  </si>
  <si>
    <t>페르시아 융단</t>
  </si>
  <si>
    <t>터키 융단</t>
  </si>
  <si>
    <t>다마스크 직물</t>
  </si>
  <si>
    <t>고블랭 직물</t>
  </si>
  <si>
    <t>타프타</t>
  </si>
  <si>
    <t>조젯</t>
  </si>
  <si>
    <t>공단</t>
  </si>
  <si>
    <t>교역품명</t>
  </si>
  <si>
    <t>명산인정</t>
  </si>
  <si>
    <t>가치</t>
  </si>
  <si>
    <t>필요공헌도</t>
  </si>
  <si>
    <t>추천구입항구</t>
  </si>
  <si>
    <t>메이플시럽</t>
  </si>
  <si>
    <t>하바나, 자메이카</t>
  </si>
  <si>
    <t>파란고추</t>
  </si>
  <si>
    <t>중국</t>
  </si>
  <si>
    <t>호르무즈, 바스라, 인도생산</t>
  </si>
  <si>
    <t>이스탄불, 카파, 인도생산</t>
  </si>
  <si>
    <t>베이루트</t>
  </si>
  <si>
    <t>칼레, 카옌</t>
  </si>
  <si>
    <t>인도생산</t>
  </si>
  <si>
    <t>베네치아, 보르도</t>
  </si>
  <si>
    <t>베네치아, 마르세이유, 인도생산</t>
  </si>
  <si>
    <t>염료</t>
  </si>
  <si>
    <t>강달소라</t>
  </si>
  <si>
    <t>고어, 툼베스, 자메이카</t>
  </si>
  <si>
    <t>나탈인디고</t>
  </si>
  <si>
    <t>길개지</t>
  </si>
  <si>
    <t>페르시안베리</t>
  </si>
  <si>
    <t>바스라</t>
  </si>
  <si>
    <t>워드</t>
  </si>
  <si>
    <t>라구사</t>
  </si>
  <si>
    <t>망고스틴</t>
  </si>
  <si>
    <t>파타니</t>
  </si>
  <si>
    <t>귀금속</t>
  </si>
  <si>
    <t>백금</t>
  </si>
  <si>
    <t>나탈</t>
  </si>
  <si>
    <t>사금</t>
  </si>
  <si>
    <t>케이프타운, 산후안, 자메이카</t>
  </si>
  <si>
    <t>금</t>
  </si>
  <si>
    <t>은</t>
  </si>
  <si>
    <t>운남 은</t>
  </si>
  <si>
    <t>사마 은</t>
  </si>
  <si>
    <t>진과스 금</t>
  </si>
  <si>
    <t>백자광석</t>
  </si>
  <si>
    <t>초석</t>
  </si>
  <si>
    <t>마술리파탐</t>
  </si>
  <si>
    <t>동광석</t>
  </si>
  <si>
    <t>철광석</t>
  </si>
  <si>
    <t>테르나테</t>
  </si>
  <si>
    <t>진사</t>
  </si>
  <si>
    <t>알제</t>
  </si>
  <si>
    <t>주석</t>
  </si>
  <si>
    <t>로프부리, 말라카</t>
  </si>
  <si>
    <t>향료</t>
  </si>
  <si>
    <t>당목향</t>
  </si>
  <si>
    <t>시에라리온</t>
  </si>
  <si>
    <t>사향</t>
  </si>
  <si>
    <t>캘리컷, 코친</t>
  </si>
  <si>
    <t>자스민</t>
  </si>
  <si>
    <t>고어</t>
  </si>
  <si>
    <t>시베트</t>
  </si>
  <si>
    <t>세이라</t>
  </si>
  <si>
    <t>용연향</t>
  </si>
  <si>
    <t>소코트라, 아덴</t>
  </si>
  <si>
    <t>장미</t>
  </si>
  <si>
    <t>칼레, 트레비존드, 피사</t>
  </si>
  <si>
    <t>백단</t>
  </si>
  <si>
    <t>침향</t>
  </si>
  <si>
    <t>유향</t>
  </si>
  <si>
    <t>소코트라</t>
  </si>
  <si>
    <t>패츌리</t>
  </si>
  <si>
    <t>용뇌</t>
  </si>
  <si>
    <t>잠비</t>
  </si>
  <si>
    <t>잉카로즈</t>
  </si>
  <si>
    <t>툼베스</t>
  </si>
  <si>
    <t>토르마린</t>
  </si>
  <si>
    <t>사파이어</t>
  </si>
  <si>
    <t>캘리컷, 실론</t>
  </si>
  <si>
    <t>핑크 다이아몬드</t>
  </si>
  <si>
    <t>핀자라</t>
  </si>
  <si>
    <t>에메랄드</t>
  </si>
  <si>
    <t>툼베스, 카라카스, 코친, 길개지</t>
  </si>
  <si>
    <t>루비</t>
  </si>
  <si>
    <t>실론, 페구</t>
  </si>
  <si>
    <t>다이아몬드</t>
  </si>
  <si>
    <t>케이프타운, 루안다, 아비장</t>
  </si>
  <si>
    <t>석류석</t>
  </si>
  <si>
    <t>몽펠리에, 길개지</t>
  </si>
  <si>
    <t>캣아이</t>
  </si>
  <si>
    <t>마술리파탐, 퐁디셰리</t>
  </si>
  <si>
    <t>진주</t>
  </si>
  <si>
    <t>상투메, 마닐라, 잠비, 페구</t>
  </si>
  <si>
    <t>상아</t>
  </si>
  <si>
    <t>소팔라, 잠비</t>
  </si>
  <si>
    <t>가축</t>
  </si>
  <si>
    <t>물소</t>
  </si>
  <si>
    <t>당나귀</t>
  </si>
  <si>
    <t>알파카</t>
  </si>
  <si>
    <t>소</t>
  </si>
  <si>
    <t>염소</t>
  </si>
  <si>
    <t>양</t>
  </si>
  <si>
    <t>오리</t>
  </si>
  <si>
    <t>자카르타</t>
  </si>
  <si>
    <t>무기류</t>
  </si>
  <si>
    <t>다마스커스 소드</t>
  </si>
  <si>
    <t>서양갑옷</t>
  </si>
  <si>
    <t>런던, 길개지</t>
  </si>
  <si>
    <t>양손검</t>
  </si>
  <si>
    <t>플리머스, 동남아 생산</t>
  </si>
  <si>
    <t>일본도</t>
  </si>
  <si>
    <t>사카이</t>
  </si>
  <si>
    <t>덩굴 갑옷</t>
  </si>
  <si>
    <t>한손검</t>
  </si>
  <si>
    <t>바르셀로나, 동남아 생산</t>
  </si>
  <si>
    <t>곡도</t>
  </si>
  <si>
    <t>무스카트</t>
  </si>
  <si>
    <t>크로스보우</t>
  </si>
  <si>
    <t>피사</t>
  </si>
  <si>
    <t>단검</t>
  </si>
  <si>
    <t>장궁</t>
  </si>
  <si>
    <t>리가</t>
  </si>
  <si>
    <t>총포류</t>
  </si>
  <si>
    <t>머스켓총</t>
  </si>
  <si>
    <t>세비야, 바르셀로나</t>
  </si>
  <si>
    <t>화승총</t>
  </si>
  <si>
    <t>세비야</t>
  </si>
  <si>
    <t>대포</t>
  </si>
  <si>
    <t>포탄</t>
  </si>
  <si>
    <t>암보이나</t>
  </si>
  <si>
    <t>화약</t>
  </si>
  <si>
    <t>바르셀로나, 알렉산드리아</t>
  </si>
  <si>
    <t>고대 미술품</t>
  </si>
  <si>
    <t>제노바, 아테네</t>
  </si>
  <si>
    <t>면죽 연화</t>
  </si>
  <si>
    <t>중경, 낙산대불</t>
  </si>
  <si>
    <t>대리석상</t>
  </si>
  <si>
    <t>피사, 아테네</t>
  </si>
  <si>
    <t>중국화</t>
  </si>
  <si>
    <t>낙산대불</t>
  </si>
  <si>
    <t>유채화</t>
  </si>
  <si>
    <t>베네치아, 앤트워프, 길개지</t>
  </si>
  <si>
    <t>석상</t>
  </si>
  <si>
    <t>목상</t>
  </si>
  <si>
    <t>루안다, 디우, 산토도밍고</t>
  </si>
  <si>
    <t>공업품</t>
  </si>
  <si>
    <t>강철</t>
  </si>
  <si>
    <t>동남아 생산</t>
  </si>
  <si>
    <t>철재</t>
  </si>
  <si>
    <t>동</t>
  </si>
  <si>
    <t>사마라이</t>
  </si>
  <si>
    <t>석탄</t>
  </si>
  <si>
    <t>납</t>
  </si>
  <si>
    <t>대리석</t>
  </si>
  <si>
    <t>아테네</t>
  </si>
  <si>
    <t>흑단</t>
  </si>
  <si>
    <t>브루나이</t>
  </si>
  <si>
    <t>유황</t>
  </si>
  <si>
    <t>양피지</t>
  </si>
  <si>
    <t>유리알</t>
  </si>
  <si>
    <t>암스테르담, 피사</t>
  </si>
  <si>
    <t>보석세공</t>
  </si>
  <si>
    <t>함부르크, 나폴리</t>
  </si>
  <si>
    <t>오수</t>
  </si>
  <si>
    <t>항주</t>
  </si>
  <si>
    <t>호필</t>
  </si>
  <si>
    <t>천주</t>
  </si>
  <si>
    <t>유리세공</t>
  </si>
  <si>
    <t>나폴리, 더블린</t>
  </si>
  <si>
    <t>은세공</t>
  </si>
  <si>
    <t>제노바</t>
  </si>
  <si>
    <t>은식기</t>
  </si>
  <si>
    <t>가는끈</t>
  </si>
  <si>
    <t>고급의류</t>
  </si>
  <si>
    <t>제노바, 앤트워프, 칼레</t>
  </si>
  <si>
    <t>상아세공</t>
  </si>
  <si>
    <t>툼바가</t>
  </si>
  <si>
    <t>고묵</t>
  </si>
  <si>
    <t>운대산</t>
  </si>
  <si>
    <t>초롱</t>
  </si>
  <si>
    <t>에도</t>
  </si>
  <si>
    <t>의약품</t>
  </si>
  <si>
    <t>동충하초</t>
  </si>
  <si>
    <t>수은제</t>
  </si>
  <si>
    <t>용혈</t>
  </si>
  <si>
    <t>굴조개</t>
  </si>
  <si>
    <t>만드라고라</t>
  </si>
  <si>
    <t>시라쿠사</t>
  </si>
  <si>
    <t>기나피</t>
  </si>
  <si>
    <t>코뿔소뿔</t>
  </si>
  <si>
    <t>아체, 팔렘방</t>
  </si>
  <si>
    <t>몰약</t>
  </si>
  <si>
    <t>알렉산드리아, 벵가지</t>
  </si>
  <si>
    <t>양주 밤</t>
  </si>
  <si>
    <t>한양</t>
  </si>
  <si>
    <t>참다시마</t>
  </si>
  <si>
    <t>산후안, 메리다</t>
  </si>
  <si>
    <t>사탕수수</t>
  </si>
  <si>
    <t>툼베스, 나탈</t>
  </si>
  <si>
    <t>옥수수</t>
  </si>
  <si>
    <t>토마토</t>
  </si>
  <si>
    <t>과테말라</t>
  </si>
  <si>
    <t>발렌시아</t>
  </si>
  <si>
    <t>와인</t>
  </si>
  <si>
    <t>보르도</t>
  </si>
  <si>
    <t>카리브</t>
  </si>
  <si>
    <t>보드카</t>
  </si>
  <si>
    <t>리큐르</t>
  </si>
  <si>
    <t>안동소주</t>
  </si>
  <si>
    <t>대만미주</t>
  </si>
  <si>
    <t>소흥주</t>
  </si>
  <si>
    <t>복분자</t>
  </si>
  <si>
    <t>포항</t>
  </si>
  <si>
    <t>하바나</t>
  </si>
  <si>
    <t>산티아고</t>
  </si>
  <si>
    <t>캘리컷</t>
  </si>
  <si>
    <t>가르다몬</t>
  </si>
  <si>
    <t>코친</t>
  </si>
  <si>
    <t>메이스</t>
  </si>
  <si>
    <t>지아딘, 캘커타, 마술리파탐</t>
  </si>
  <si>
    <t>소팔라, 왕가누이</t>
  </si>
  <si>
    <t>로프부리</t>
  </si>
  <si>
    <t>무스카트, 몸바사</t>
  </si>
  <si>
    <t>중국비단</t>
  </si>
  <si>
    <t>운대산,천주</t>
  </si>
  <si>
    <t>이스탄불, 인도생산</t>
  </si>
  <si>
    <t>인도 생산</t>
  </si>
  <si>
    <t>비단 원단</t>
  </si>
  <si>
    <t>조선 은</t>
  </si>
  <si>
    <t>북투석</t>
  </si>
  <si>
    <t>칼레, 피사, 트레비존드</t>
  </si>
  <si>
    <t>잉카 로즈</t>
  </si>
  <si>
    <t>동권총</t>
  </si>
  <si>
    <t>중국 서화</t>
  </si>
  <si>
    <t>나전칠기</t>
  </si>
  <si>
    <t>면죽연화</t>
  </si>
  <si>
    <t>낙산대불, 중경</t>
  </si>
  <si>
    <t>송백자</t>
  </si>
  <si>
    <t>천주, 항주</t>
  </si>
  <si>
    <t>도자기</t>
  </si>
  <si>
    <t>리스본, 나폴리, 피사</t>
  </si>
  <si>
    <t>금실</t>
  </si>
  <si>
    <t>산호세공</t>
  </si>
  <si>
    <t>산후안</t>
  </si>
  <si>
    <t>등</t>
  </si>
  <si>
    <t>아네테, 살로니카</t>
  </si>
  <si>
    <t>수은</t>
  </si>
  <si>
    <t>디바오</t>
  </si>
  <si>
    <t>중국 서적</t>
  </si>
  <si>
    <t>등 세공</t>
  </si>
  <si>
    <t>서양 서적</t>
  </si>
  <si>
    <t>이스탄불, 리스본</t>
  </si>
  <si>
    <t>백년초</t>
  </si>
  <si>
    <t>부산</t>
  </si>
  <si>
    <t>인삼</t>
  </si>
  <si>
    <t>순무</t>
  </si>
  <si>
    <t>라구사, 트리폴리, 오슬로</t>
  </si>
  <si>
    <t>자메이카</t>
  </si>
  <si>
    <t>청주</t>
  </si>
  <si>
    <t>소주</t>
  </si>
  <si>
    <t>런던</t>
  </si>
  <si>
    <t>암스테르담</t>
  </si>
  <si>
    <t>낭트</t>
  </si>
  <si>
    <t>망고</t>
  </si>
  <si>
    <t>파나마</t>
  </si>
  <si>
    <t>레몬머틀</t>
  </si>
  <si>
    <t>산초</t>
  </si>
  <si>
    <t>중국 비단</t>
  </si>
  <si>
    <t>페르시안 베리</t>
  </si>
  <si>
    <t>청룡도</t>
  </si>
  <si>
    <t>대도</t>
  </si>
  <si>
    <t>단안총</t>
  </si>
  <si>
    <t>타네가시마 총</t>
  </si>
  <si>
    <t>투척 폭탄</t>
  </si>
  <si>
    <t>일본화</t>
  </si>
  <si>
    <t>가는 끈</t>
  </si>
  <si>
    <t>일본 서적</t>
  </si>
  <si>
    <t>살구씨</t>
  </si>
  <si>
    <t>이스탄불</t>
  </si>
  <si>
    <t>알파카 고기</t>
  </si>
  <si>
    <t>사탕무</t>
  </si>
  <si>
    <t>단치히, 르아브르</t>
  </si>
  <si>
    <t>악어고기</t>
  </si>
  <si>
    <t>올리브유</t>
  </si>
  <si>
    <t>피시 소스</t>
  </si>
  <si>
    <t>말린 살구</t>
  </si>
  <si>
    <t>케이프타운</t>
  </si>
  <si>
    <t>헤이즐넛</t>
  </si>
  <si>
    <t>마카다미아넛트</t>
  </si>
  <si>
    <t>카카두</t>
  </si>
  <si>
    <t>피스타치오</t>
  </si>
  <si>
    <t>도파르</t>
  </si>
  <si>
    <t>커민</t>
  </si>
  <si>
    <t>베르가못</t>
  </si>
  <si>
    <t>오레가노</t>
  </si>
  <si>
    <t>팔마, 라구사</t>
  </si>
  <si>
    <t>계피</t>
  </si>
  <si>
    <t>팔렘방, 반자르마신</t>
  </si>
  <si>
    <t>육두구</t>
  </si>
  <si>
    <t>호피</t>
  </si>
  <si>
    <t>모직 원단</t>
  </si>
  <si>
    <t>쇼로우</t>
  </si>
  <si>
    <t>오배자</t>
  </si>
  <si>
    <t>대만 사파이어</t>
  </si>
  <si>
    <t>비취</t>
  </si>
  <si>
    <t>페구</t>
  </si>
  <si>
    <t>하석</t>
  </si>
  <si>
    <t>왕가누이</t>
  </si>
  <si>
    <t>리가, 단치히</t>
  </si>
  <si>
    <t>칠기</t>
  </si>
  <si>
    <t>고급가구</t>
  </si>
  <si>
    <t>조선 서적</t>
  </si>
  <si>
    <t>마카</t>
  </si>
  <si>
    <t>노니</t>
  </si>
  <si>
    <t>벨라돈나</t>
  </si>
  <si>
    <t>참다시마</t>
    <phoneticPr fontId="1" type="noConversion"/>
  </si>
  <si>
    <t>산초 된장</t>
    <phoneticPr fontId="1" type="noConversion"/>
  </si>
  <si>
    <t>한우</t>
    <phoneticPr fontId="1" type="noConversion"/>
  </si>
  <si>
    <t>인삼</t>
    <phoneticPr fontId="1" type="noConversion"/>
  </si>
  <si>
    <t>조선 서적</t>
    <phoneticPr fontId="1" type="noConversion"/>
  </si>
  <si>
    <t>안동소주</t>
    <phoneticPr fontId="1" type="noConversion"/>
  </si>
  <si>
    <t>자근</t>
    <phoneticPr fontId="1" type="noConversion"/>
  </si>
  <si>
    <t>맥반석</t>
    <phoneticPr fontId="1" type="noConversion"/>
  </si>
  <si>
    <t>한지</t>
    <phoneticPr fontId="1" type="noConversion"/>
  </si>
  <si>
    <t>조선차</t>
    <phoneticPr fontId="1" type="noConversion"/>
  </si>
  <si>
    <t>호피</t>
    <phoneticPr fontId="1" type="noConversion"/>
  </si>
  <si>
    <t>명주</t>
    <phoneticPr fontId="1" type="noConversion"/>
  </si>
  <si>
    <t>대도</t>
    <phoneticPr fontId="1" type="noConversion"/>
  </si>
  <si>
    <t>투척 폭탄</t>
    <phoneticPr fontId="1" type="noConversion"/>
  </si>
  <si>
    <t>고려청자</t>
    <phoneticPr fontId="1" type="noConversion"/>
  </si>
  <si>
    <t>나전칠기</t>
    <phoneticPr fontId="1" type="noConversion"/>
  </si>
  <si>
    <t>조선 은</t>
    <phoneticPr fontId="1" type="noConversion"/>
  </si>
  <si>
    <t>진달래</t>
    <phoneticPr fontId="1" type="noConversion"/>
  </si>
  <si>
    <t>호안석</t>
    <phoneticPr fontId="1" type="noConversion"/>
  </si>
  <si>
    <t>복분자</t>
    <phoneticPr fontId="1" type="noConversion"/>
  </si>
  <si>
    <t>양주 밤</t>
    <phoneticPr fontId="1" type="noConversion"/>
  </si>
  <si>
    <t>백년초</t>
    <phoneticPr fontId="1" type="noConversion"/>
  </si>
  <si>
    <t>산초</t>
    <phoneticPr fontId="1" type="noConversion"/>
  </si>
  <si>
    <t>북아프리카</t>
    <phoneticPr fontId="1" type="noConversion"/>
  </si>
  <si>
    <t>서아프리카</t>
    <phoneticPr fontId="1" type="noConversion"/>
  </si>
  <si>
    <t>동아프리카</t>
    <phoneticPr fontId="1" type="noConversion"/>
  </si>
  <si>
    <t>아랍</t>
    <phoneticPr fontId="1" type="noConversion"/>
  </si>
  <si>
    <t>페르시아</t>
    <phoneticPr fontId="1" type="noConversion"/>
  </si>
  <si>
    <t>인도</t>
    <phoneticPr fontId="1" type="noConversion"/>
  </si>
  <si>
    <t>대서양</t>
    <phoneticPr fontId="1" type="noConversion"/>
  </si>
  <si>
    <t>북미</t>
    <phoneticPr fontId="1" type="noConversion"/>
  </si>
  <si>
    <t>카리브 해</t>
    <phoneticPr fontId="1" type="noConversion"/>
  </si>
  <si>
    <t>중남미 동해안</t>
    <phoneticPr fontId="1" type="noConversion"/>
  </si>
  <si>
    <t>인도차이나</t>
    <phoneticPr fontId="1" type="noConversion"/>
  </si>
  <si>
    <t>동남아시아</t>
    <phoneticPr fontId="1" type="noConversion"/>
  </si>
  <si>
    <t>오세아니아</t>
    <phoneticPr fontId="1" type="noConversion"/>
  </si>
  <si>
    <t>브리튼 섬</t>
    <phoneticPr fontId="1" type="noConversion"/>
  </si>
  <si>
    <t>중남미서해안</t>
    <phoneticPr fontId="1" type="noConversion"/>
  </si>
  <si>
    <t>청주</t>
    <phoneticPr fontId="1" type="noConversion"/>
  </si>
  <si>
    <t>소바</t>
    <phoneticPr fontId="1" type="noConversion"/>
  </si>
  <si>
    <t>멧돼지</t>
    <phoneticPr fontId="1" type="noConversion"/>
  </si>
  <si>
    <t>간장</t>
    <phoneticPr fontId="1" type="noConversion"/>
  </si>
  <si>
    <t>가지</t>
    <phoneticPr fontId="1" type="noConversion"/>
  </si>
  <si>
    <t>치자나무</t>
    <phoneticPr fontId="1" type="noConversion"/>
  </si>
  <si>
    <t>붓꽃</t>
    <phoneticPr fontId="1" type="noConversion"/>
  </si>
  <si>
    <t>오배자</t>
    <phoneticPr fontId="1" type="noConversion"/>
  </si>
  <si>
    <t>서진 직물</t>
    <phoneticPr fontId="1" type="noConversion"/>
  </si>
  <si>
    <t xml:space="preserve">사마 은 </t>
    <phoneticPr fontId="1" type="noConversion"/>
  </si>
  <si>
    <t>백자광석</t>
    <phoneticPr fontId="1" type="noConversion"/>
  </si>
  <si>
    <t>자수정</t>
    <phoneticPr fontId="1" type="noConversion"/>
  </si>
  <si>
    <t>칠기</t>
    <phoneticPr fontId="1" type="noConversion"/>
  </si>
  <si>
    <t>가는 끈</t>
    <phoneticPr fontId="1" type="noConversion"/>
  </si>
  <si>
    <t>일본화</t>
    <phoneticPr fontId="1" type="noConversion"/>
  </si>
  <si>
    <t>일본 서적</t>
    <phoneticPr fontId="1" type="noConversion"/>
  </si>
  <si>
    <t>초롱</t>
    <phoneticPr fontId="1" type="noConversion"/>
  </si>
  <si>
    <t>일본도</t>
    <phoneticPr fontId="1" type="noConversion"/>
  </si>
  <si>
    <t>타네가시마 총</t>
    <phoneticPr fontId="1" type="noConversion"/>
  </si>
  <si>
    <t>화지</t>
    <phoneticPr fontId="1" type="noConversion"/>
  </si>
  <si>
    <t>숭어알 젓갈</t>
    <phoneticPr fontId="1" type="noConversion"/>
  </si>
  <si>
    <t>물소</t>
    <phoneticPr fontId="1" type="noConversion"/>
  </si>
  <si>
    <t>대만 미주</t>
    <phoneticPr fontId="1" type="noConversion"/>
  </si>
  <si>
    <t>사다장</t>
    <phoneticPr fontId="1" type="noConversion"/>
  </si>
  <si>
    <t>홍두</t>
    <phoneticPr fontId="1" type="noConversion"/>
  </si>
  <si>
    <t>굴조개</t>
    <phoneticPr fontId="1" type="noConversion"/>
  </si>
  <si>
    <t>사슴 가죽</t>
    <phoneticPr fontId="1" type="noConversion"/>
  </si>
  <si>
    <t>쇼로우</t>
    <phoneticPr fontId="1" type="noConversion"/>
  </si>
  <si>
    <t>해당화</t>
    <phoneticPr fontId="1" type="noConversion"/>
  </si>
  <si>
    <t>마직물</t>
    <phoneticPr fontId="1" type="noConversion"/>
  </si>
  <si>
    <t>진과스 금</t>
    <phoneticPr fontId="1" type="noConversion"/>
  </si>
  <si>
    <t>북투석</t>
    <phoneticPr fontId="1" type="noConversion"/>
  </si>
  <si>
    <t>대만 사파이어</t>
    <phoneticPr fontId="1" type="noConversion"/>
  </si>
  <si>
    <t>각 세공</t>
    <phoneticPr fontId="1" type="noConversion"/>
  </si>
  <si>
    <t>대만 목각</t>
    <phoneticPr fontId="1" type="noConversion"/>
  </si>
  <si>
    <t>등 세공</t>
    <phoneticPr fontId="1" type="noConversion"/>
  </si>
  <si>
    <t>덩굴 갑옷</t>
    <phoneticPr fontId="1" type="noConversion"/>
  </si>
  <si>
    <t>동권총</t>
    <phoneticPr fontId="1" type="noConversion"/>
  </si>
  <si>
    <t>등</t>
    <phoneticPr fontId="1" type="noConversion"/>
  </si>
  <si>
    <t>소홍주</t>
    <phoneticPr fontId="1" type="noConversion"/>
  </si>
  <si>
    <t>중화면</t>
    <phoneticPr fontId="1" type="noConversion"/>
  </si>
  <si>
    <t>당나귀</t>
    <phoneticPr fontId="1" type="noConversion"/>
  </si>
  <si>
    <t>스타아니스</t>
    <phoneticPr fontId="1" type="noConversion"/>
  </si>
  <si>
    <t>동충하초</t>
    <phoneticPr fontId="1" type="noConversion"/>
  </si>
  <si>
    <t>파초</t>
    <phoneticPr fontId="1" type="noConversion"/>
  </si>
  <si>
    <t>로카오</t>
    <phoneticPr fontId="1" type="noConversion"/>
  </si>
  <si>
    <t>금목서</t>
    <phoneticPr fontId="1" type="noConversion"/>
  </si>
  <si>
    <t>중국비단</t>
    <phoneticPr fontId="1" type="noConversion"/>
  </si>
  <si>
    <t>운남 은</t>
    <phoneticPr fontId="1" type="noConversion"/>
  </si>
  <si>
    <t>적동광</t>
    <phoneticPr fontId="1" type="noConversion"/>
  </si>
  <si>
    <t>양지백옥</t>
    <phoneticPr fontId="1" type="noConversion"/>
  </si>
  <si>
    <t>송백자</t>
    <phoneticPr fontId="1" type="noConversion"/>
  </si>
  <si>
    <t>호필</t>
    <phoneticPr fontId="1" type="noConversion"/>
  </si>
  <si>
    <t>오수</t>
    <phoneticPr fontId="1" type="noConversion"/>
  </si>
  <si>
    <t>중국 서화</t>
    <phoneticPr fontId="1" type="noConversion"/>
  </si>
  <si>
    <t>면죽연화</t>
    <phoneticPr fontId="1" type="noConversion"/>
  </si>
  <si>
    <t>중국 서적</t>
    <phoneticPr fontId="1" type="noConversion"/>
  </si>
  <si>
    <t>고묵</t>
    <phoneticPr fontId="1" type="noConversion"/>
  </si>
  <si>
    <t>청룡도</t>
    <phoneticPr fontId="1" type="noConversion"/>
  </si>
  <si>
    <t>단안총</t>
    <phoneticPr fontId="1" type="noConversion"/>
  </si>
  <si>
    <t>대나무</t>
    <phoneticPr fontId="1" type="noConversion"/>
  </si>
  <si>
    <t>상태이상</t>
  </si>
  <si>
    <t>발생시 재고의 변화</t>
  </si>
  <si>
    <t>거래시 보너스 획득 물품</t>
  </si>
  <si>
    <t>전쟁</t>
  </si>
  <si>
    <t>모든 분류 재고 -50</t>
  </si>
  <si>
    <t>전염병</t>
  </si>
  <si>
    <t>식료,가축,의약,섬유, 직물 -20</t>
  </si>
  <si>
    <t>기호</t>
  </si>
  <si>
    <t>가뭄</t>
  </si>
  <si>
    <t>식료,가축,향신료,향료,기호,주류 -30</t>
  </si>
  <si>
    <t>수해</t>
  </si>
  <si>
    <t>식료품, 섬유,염료,조미료 -10</t>
  </si>
  <si>
    <t>냉해</t>
  </si>
  <si>
    <t>식료품, 섬유, 염료, 조미료 -10</t>
  </si>
  <si>
    <t>조선특수</t>
  </si>
  <si>
    <t>섬유, 직물, 광석, 총포, 공업, 주류 -10</t>
  </si>
  <si>
    <t>축제</t>
  </si>
  <si>
    <t>주류, 식료,기호,공예,직물 재고 -20</t>
  </si>
  <si>
    <t>불경기</t>
  </si>
  <si>
    <t>모든 분류 재고 +10</t>
  </si>
  <si>
    <t>없음</t>
  </si>
  <si>
    <t>호경기</t>
  </si>
  <si>
    <t>모든 분류 재고 -10</t>
  </si>
  <si>
    <t>모두</t>
  </si>
  <si>
    <t>이탈리아</t>
    <phoneticPr fontId="1" type="noConversion"/>
  </si>
  <si>
    <t>북프랑스</t>
    <phoneticPr fontId="1" type="noConversion"/>
  </si>
  <si>
    <t>남만 보너스</t>
    <phoneticPr fontId="1" type="noConversion"/>
  </si>
  <si>
    <t>교역품 종류</t>
    <phoneticPr fontId="1" type="noConversion"/>
  </si>
  <si>
    <t>가축</t>
    <phoneticPr fontId="1" type="noConversion"/>
  </si>
  <si>
    <t>의약품</t>
    <phoneticPr fontId="1" type="noConversion"/>
  </si>
  <si>
    <t>잡화</t>
    <phoneticPr fontId="1" type="noConversion"/>
  </si>
  <si>
    <t>염료</t>
    <phoneticPr fontId="1" type="noConversion"/>
  </si>
  <si>
    <t>광석</t>
    <phoneticPr fontId="1" type="noConversion"/>
  </si>
  <si>
    <t>공업품</t>
    <phoneticPr fontId="1" type="noConversion"/>
  </si>
  <si>
    <t>무기류</t>
    <phoneticPr fontId="1" type="noConversion"/>
  </si>
  <si>
    <t>총포류</t>
    <phoneticPr fontId="1" type="noConversion"/>
  </si>
  <si>
    <t>미술품</t>
    <phoneticPr fontId="1" type="noConversion"/>
  </si>
  <si>
    <t>공예품</t>
    <phoneticPr fontId="1" type="noConversion"/>
  </si>
  <si>
    <t>귀금속</t>
    <phoneticPr fontId="1" type="noConversion"/>
  </si>
  <si>
    <t>향료</t>
    <phoneticPr fontId="1" type="noConversion"/>
  </si>
  <si>
    <t>보석</t>
    <phoneticPr fontId="1" type="noConversion"/>
  </si>
  <si>
    <t>가져갈 교역품</t>
    <phoneticPr fontId="1" type="noConversion"/>
  </si>
  <si>
    <t>교역품명</t>
    <phoneticPr fontId="1" type="noConversion"/>
  </si>
  <si>
    <t>명산인정</t>
    <phoneticPr fontId="1" type="noConversion"/>
  </si>
  <si>
    <t>가치</t>
    <phoneticPr fontId="1" type="noConversion"/>
  </si>
  <si>
    <t>필요공헌도</t>
    <phoneticPr fontId="1" type="noConversion"/>
  </si>
  <si>
    <t>추천구입항구</t>
    <phoneticPr fontId="1" type="noConversion"/>
  </si>
  <si>
    <t>남만문화권</t>
    <phoneticPr fontId="1" type="noConversion"/>
  </si>
  <si>
    <t>카리브</t>
    <phoneticPr fontId="1" type="noConversion"/>
  </si>
  <si>
    <t>X</t>
    <phoneticPr fontId="1" type="noConversion"/>
  </si>
  <si>
    <t xml:space="preserve"> </t>
    <phoneticPr fontId="1" type="noConversion"/>
  </si>
  <si>
    <t>남만 순위</t>
    <phoneticPr fontId="1" type="noConversion"/>
  </si>
  <si>
    <t>전체 남만가격</t>
    <phoneticPr fontId="1" type="noConversion"/>
  </si>
  <si>
    <t>판매할 문화권 TOP 10</t>
    <phoneticPr fontId="1" type="noConversion"/>
  </si>
  <si>
    <t>독일</t>
  </si>
  <si>
    <t>북유럽1</t>
    <phoneticPr fontId="1" type="noConversion"/>
  </si>
  <si>
    <t>북유럽2</t>
    <phoneticPr fontId="1" type="noConversion"/>
  </si>
  <si>
    <t>북유럽3</t>
    <phoneticPr fontId="1" type="noConversion"/>
  </si>
  <si>
    <t>북유럽4</t>
    <phoneticPr fontId="1" type="noConversion"/>
  </si>
  <si>
    <t>북유럽5</t>
  </si>
  <si>
    <t>북유럽6</t>
  </si>
  <si>
    <t>북유럽7</t>
  </si>
  <si>
    <t>북유럽8</t>
  </si>
  <si>
    <t>북유럽9</t>
  </si>
  <si>
    <t>북유럽10</t>
  </si>
  <si>
    <t>독일1</t>
    <phoneticPr fontId="1" type="noConversion"/>
  </si>
  <si>
    <t>독일2</t>
    <phoneticPr fontId="1" type="noConversion"/>
  </si>
  <si>
    <t>독일3</t>
  </si>
  <si>
    <t>독일4</t>
  </si>
  <si>
    <t>독일5</t>
  </si>
  <si>
    <t>독일6</t>
  </si>
  <si>
    <t>독일7</t>
  </si>
  <si>
    <t>독일8</t>
  </si>
  <si>
    <t>독일9</t>
  </si>
  <si>
    <t>독일10</t>
  </si>
  <si>
    <t>네덜란드1</t>
    <phoneticPr fontId="1" type="noConversion"/>
  </si>
  <si>
    <t>네덜란드2</t>
    <phoneticPr fontId="1" type="noConversion"/>
  </si>
  <si>
    <t>네덜란드3</t>
  </si>
  <si>
    <t>네덜란드4</t>
  </si>
  <si>
    <t>네덜란드5</t>
  </si>
  <si>
    <t>네덜란드6</t>
  </si>
  <si>
    <t>네덜란드7</t>
  </si>
  <si>
    <t>네덜란드8</t>
  </si>
  <si>
    <t>네덜란드9</t>
  </si>
  <si>
    <t>네덜란드10</t>
  </si>
  <si>
    <t>브리튼 섬1</t>
    <phoneticPr fontId="1" type="noConversion"/>
  </si>
  <si>
    <t>브리튼 섬2</t>
    <phoneticPr fontId="1" type="noConversion"/>
  </si>
  <si>
    <t>브리튼 섬3</t>
  </si>
  <si>
    <t>브리튼 섬4</t>
  </si>
  <si>
    <t>브리튼 섬5</t>
  </si>
  <si>
    <t>브리튼 섬6</t>
  </si>
  <si>
    <t>브리튼 섬7</t>
  </si>
  <si>
    <t>브리튼 섬8</t>
  </si>
  <si>
    <t>브리튼 섬9</t>
  </si>
  <si>
    <t>브리튼 섬10</t>
  </si>
  <si>
    <t>프랑스 북부1</t>
    <phoneticPr fontId="1" type="noConversion"/>
  </si>
  <si>
    <t>프랑스 북부2</t>
    <phoneticPr fontId="1" type="noConversion"/>
  </si>
  <si>
    <t>프랑스 북부3</t>
  </si>
  <si>
    <t>프랑스 북부4</t>
  </si>
  <si>
    <t>프랑스 북부5</t>
  </si>
  <si>
    <t>프랑스 북부6</t>
  </si>
  <si>
    <t>프랑스 북부7</t>
  </si>
  <si>
    <t>프랑스 북부8</t>
  </si>
  <si>
    <t>프랑스 북부9</t>
  </si>
  <si>
    <t>프랑스 북부10</t>
  </si>
  <si>
    <t>이베리아1</t>
    <phoneticPr fontId="1" type="noConversion"/>
  </si>
  <si>
    <t>이베리아2</t>
    <phoneticPr fontId="1" type="noConversion"/>
  </si>
  <si>
    <t>이베리아3</t>
  </si>
  <si>
    <t>이베리아4</t>
  </si>
  <si>
    <t>이베리아5</t>
  </si>
  <si>
    <t>이베리아6</t>
  </si>
  <si>
    <t>이베리아7</t>
  </si>
  <si>
    <t>이베리아8</t>
  </si>
  <si>
    <t>이베리아9</t>
  </si>
  <si>
    <t>이베리아10</t>
  </si>
  <si>
    <t>대만목각</t>
    <phoneticPr fontId="1" type="noConversion"/>
  </si>
  <si>
    <t>이탈리아/프랑스1</t>
    <phoneticPr fontId="1" type="noConversion"/>
  </si>
  <si>
    <t>이탈리아/프랑스2</t>
    <phoneticPr fontId="1" type="noConversion"/>
  </si>
  <si>
    <t>이탈리아/프랑스3</t>
  </si>
  <si>
    <t>이탈리아/프랑스4</t>
  </si>
  <si>
    <t>이탈리아/프랑스5</t>
  </si>
  <si>
    <t>이탈리아/프랑스6</t>
  </si>
  <si>
    <t>이탈리아/프랑스7</t>
  </si>
  <si>
    <t>이탈리아/프랑스8</t>
  </si>
  <si>
    <t>이탈리아/프랑스9</t>
  </si>
  <si>
    <t>이탈리아/프랑스10</t>
  </si>
  <si>
    <t>중국서화</t>
    <phoneticPr fontId="1" type="noConversion"/>
  </si>
  <si>
    <t>발칸1</t>
    <phoneticPr fontId="1" type="noConversion"/>
  </si>
  <si>
    <t>발칸2</t>
    <phoneticPr fontId="1" type="noConversion"/>
  </si>
  <si>
    <t>발칸3</t>
  </si>
  <si>
    <t>발칸4</t>
  </si>
  <si>
    <t>발칸5</t>
  </si>
  <si>
    <t>발칸6</t>
  </si>
  <si>
    <t>발칸7</t>
  </si>
  <si>
    <t>발칸8</t>
  </si>
  <si>
    <t>발칸9</t>
  </si>
  <si>
    <t>발칸10</t>
  </si>
  <si>
    <t>단안총</t>
    <phoneticPr fontId="1" type="noConversion"/>
  </si>
  <si>
    <t>서아시아1</t>
    <phoneticPr fontId="1" type="noConversion"/>
  </si>
  <si>
    <t>서아시아2</t>
    <phoneticPr fontId="1" type="noConversion"/>
  </si>
  <si>
    <t>서아시아3</t>
  </si>
  <si>
    <t>서아시아4</t>
  </si>
  <si>
    <t>서아시아5</t>
  </si>
  <si>
    <t>서아시아6</t>
  </si>
  <si>
    <t>서아시아7</t>
  </si>
  <si>
    <t>서아시아8</t>
  </si>
  <si>
    <t>서아시아9</t>
  </si>
  <si>
    <t>서아시아10</t>
  </si>
  <si>
    <t>터키1</t>
    <phoneticPr fontId="1" type="noConversion"/>
  </si>
  <si>
    <t>터키2</t>
    <phoneticPr fontId="1" type="noConversion"/>
  </si>
  <si>
    <t>터키3</t>
  </si>
  <si>
    <t>터키4</t>
  </si>
  <si>
    <t>터키5</t>
  </si>
  <si>
    <t>터키6</t>
  </si>
  <si>
    <t>터키7</t>
  </si>
  <si>
    <t>터키8</t>
  </si>
  <si>
    <t>터키9</t>
  </si>
  <si>
    <t>터키10</t>
  </si>
  <si>
    <t>북아프리카1</t>
    <phoneticPr fontId="1" type="noConversion"/>
  </si>
  <si>
    <t>북아프리카2</t>
    <phoneticPr fontId="1" type="noConversion"/>
  </si>
  <si>
    <t>북아프리카3</t>
  </si>
  <si>
    <t>북아프리카4</t>
  </si>
  <si>
    <t>북아프리카5</t>
  </si>
  <si>
    <t>북아프리카6</t>
  </si>
  <si>
    <t>북아프리카7</t>
  </si>
  <si>
    <t>북아프리카8</t>
  </si>
  <si>
    <t>북아프리카9</t>
  </si>
  <si>
    <t>북아프리카10</t>
  </si>
  <si>
    <t>서아프리카1</t>
    <phoneticPr fontId="1" type="noConversion"/>
  </si>
  <si>
    <t>서아프리카2</t>
    <phoneticPr fontId="1" type="noConversion"/>
  </si>
  <si>
    <t>서아프리카3</t>
  </si>
  <si>
    <t>서아프리카4</t>
  </si>
  <si>
    <t>서아프리카5</t>
  </si>
  <si>
    <t>서아프리카6</t>
  </si>
  <si>
    <t>서아프리카7</t>
  </si>
  <si>
    <t>서아프리카8</t>
  </si>
  <si>
    <t>서아프리카9</t>
  </si>
  <si>
    <t>서아프리카10</t>
  </si>
  <si>
    <t>동아프리카1</t>
    <phoneticPr fontId="1" type="noConversion"/>
  </si>
  <si>
    <t>동아프리카2</t>
    <phoneticPr fontId="1" type="noConversion"/>
  </si>
  <si>
    <t>동아프리카3</t>
  </si>
  <si>
    <t>동아프리카4</t>
  </si>
  <si>
    <t>동아프리카5</t>
  </si>
  <si>
    <t>동아프리카6</t>
  </si>
  <si>
    <t>동아프리카7</t>
  </si>
  <si>
    <t>동아프리카8</t>
  </si>
  <si>
    <t>동아프리카9</t>
  </si>
  <si>
    <t>동아프리카10</t>
  </si>
  <si>
    <t>아랍1</t>
    <phoneticPr fontId="1" type="noConversion"/>
  </si>
  <si>
    <t>아랍2</t>
    <phoneticPr fontId="1" type="noConversion"/>
  </si>
  <si>
    <t>아랍3</t>
  </si>
  <si>
    <t>아랍4</t>
  </si>
  <si>
    <t>아랍5</t>
  </si>
  <si>
    <t>아랍6</t>
  </si>
  <si>
    <t>아랍7</t>
  </si>
  <si>
    <t>아랍8</t>
  </si>
  <si>
    <t>아랍9</t>
  </si>
  <si>
    <t>아랍10</t>
  </si>
  <si>
    <t>페르시아1</t>
    <phoneticPr fontId="1" type="noConversion"/>
  </si>
  <si>
    <t>페르시아2</t>
    <phoneticPr fontId="1" type="noConversion"/>
  </si>
  <si>
    <t>페르시아3</t>
  </si>
  <si>
    <t>페르시아4</t>
  </si>
  <si>
    <t>페르시아5</t>
  </si>
  <si>
    <t>페르시아6</t>
  </si>
  <si>
    <t>페르시아7</t>
  </si>
  <si>
    <t>페르시아8</t>
  </si>
  <si>
    <t>페르시아9</t>
  </si>
  <si>
    <t>페르시아10</t>
  </si>
  <si>
    <t>인도1</t>
    <phoneticPr fontId="1" type="noConversion"/>
  </si>
  <si>
    <t>인도2</t>
    <phoneticPr fontId="1" type="noConversion"/>
  </si>
  <si>
    <t>인도3</t>
  </si>
  <si>
    <t>인도4</t>
  </si>
  <si>
    <t>인도5</t>
  </si>
  <si>
    <t>인도6</t>
  </si>
  <si>
    <t>인도7</t>
  </si>
  <si>
    <t>인도8</t>
  </si>
  <si>
    <t>인도9</t>
  </si>
  <si>
    <t>인도10</t>
  </si>
  <si>
    <t>대서양1</t>
    <phoneticPr fontId="1" type="noConversion"/>
  </si>
  <si>
    <t>대서양2</t>
    <phoneticPr fontId="1" type="noConversion"/>
  </si>
  <si>
    <t>대서양3</t>
  </si>
  <si>
    <t>대서양4</t>
  </si>
  <si>
    <t>대서양5</t>
  </si>
  <si>
    <t>대서양6</t>
  </si>
  <si>
    <t>대서양7</t>
  </si>
  <si>
    <t>대서양8</t>
  </si>
  <si>
    <t>대서양9</t>
  </si>
  <si>
    <t>대서양10</t>
  </si>
  <si>
    <t>북미1</t>
    <phoneticPr fontId="1" type="noConversion"/>
  </si>
  <si>
    <t>북미2</t>
    <phoneticPr fontId="1" type="noConversion"/>
  </si>
  <si>
    <t>북미3</t>
  </si>
  <si>
    <t>북미4</t>
  </si>
  <si>
    <t>북미5</t>
  </si>
  <si>
    <t>북미6</t>
  </si>
  <si>
    <t>북미7</t>
  </si>
  <si>
    <t>북미8</t>
  </si>
  <si>
    <t>북미9</t>
  </si>
  <si>
    <t>북미10</t>
  </si>
  <si>
    <t>카리브 해1</t>
    <phoneticPr fontId="1" type="noConversion"/>
  </si>
  <si>
    <t>카리브 해2</t>
    <phoneticPr fontId="1" type="noConversion"/>
  </si>
  <si>
    <t>카리브 해3</t>
  </si>
  <si>
    <t>카리브 해4</t>
  </si>
  <si>
    <t>카리브 해5</t>
  </si>
  <si>
    <t>카리브 해6</t>
  </si>
  <si>
    <t>카리브 해7</t>
  </si>
  <si>
    <t>카리브 해8</t>
  </si>
  <si>
    <t>카리브 해9</t>
  </si>
  <si>
    <t>카리브 해10</t>
  </si>
  <si>
    <t>중남미 동해안1</t>
    <phoneticPr fontId="1" type="noConversion"/>
  </si>
  <si>
    <t>중남미 동해안2</t>
    <phoneticPr fontId="1" type="noConversion"/>
  </si>
  <si>
    <t>중남미 동해안3</t>
  </si>
  <si>
    <t>중남미 동해안4</t>
  </si>
  <si>
    <t>중남미 동해안5</t>
  </si>
  <si>
    <t>중남미 동해안6</t>
  </si>
  <si>
    <t>중남미 동해안7</t>
  </si>
  <si>
    <t>중남미 동해안8</t>
  </si>
  <si>
    <t>중남미 동해안9</t>
  </si>
  <si>
    <t>중남미 동해안10</t>
  </si>
  <si>
    <t>중남미서해안1</t>
    <phoneticPr fontId="1" type="noConversion"/>
  </si>
  <si>
    <t>중남미서해안2</t>
    <phoneticPr fontId="1" type="noConversion"/>
  </si>
  <si>
    <t>중남미서해안3</t>
  </si>
  <si>
    <t>중남미서해안4</t>
  </si>
  <si>
    <t>중남미서해안5</t>
  </si>
  <si>
    <t>중남미서해안6</t>
  </si>
  <si>
    <t>중남미서해안7</t>
  </si>
  <si>
    <t>중남미서해안8</t>
  </si>
  <si>
    <t>중남미서해안9</t>
  </si>
  <si>
    <t>중남미서해안10</t>
  </si>
  <si>
    <t>인도차이나1</t>
    <phoneticPr fontId="1" type="noConversion"/>
  </si>
  <si>
    <t>인도차이나2</t>
    <phoneticPr fontId="1" type="noConversion"/>
  </si>
  <si>
    <t>인도차이나3</t>
  </si>
  <si>
    <t>인도차이나4</t>
  </si>
  <si>
    <t>인도차이나5</t>
  </si>
  <si>
    <t>인도차이나6</t>
  </si>
  <si>
    <t>인도차이나7</t>
  </si>
  <si>
    <t>인도차이나8</t>
  </si>
  <si>
    <t>인도차이나9</t>
  </si>
  <si>
    <t>인도차이나10</t>
  </si>
  <si>
    <t>동남아시아1</t>
    <phoneticPr fontId="1" type="noConversion"/>
  </si>
  <si>
    <t>동남아시아2</t>
    <phoneticPr fontId="1" type="noConversion"/>
  </si>
  <si>
    <t>동남아시아3</t>
  </si>
  <si>
    <t>동남아시아4</t>
  </si>
  <si>
    <t>동남아시아5</t>
  </si>
  <si>
    <t>동남아시아6</t>
  </si>
  <si>
    <t>동남아시아7</t>
  </si>
  <si>
    <t>동남아시아8</t>
  </si>
  <si>
    <t>동남아시아9</t>
  </si>
  <si>
    <t>동남아시아10</t>
  </si>
  <si>
    <t>오세아니아1</t>
    <phoneticPr fontId="1" type="noConversion"/>
  </si>
  <si>
    <t>오세아니아2</t>
    <phoneticPr fontId="1" type="noConversion"/>
  </si>
  <si>
    <t>오세아니아3</t>
  </si>
  <si>
    <t>오세아니아4</t>
  </si>
  <si>
    <t>오세아니아5</t>
  </si>
  <si>
    <t>오세아니아6</t>
  </si>
  <si>
    <t>오세아니아7</t>
  </si>
  <si>
    <t>오세아니아8</t>
  </si>
  <si>
    <t>오세아니아9</t>
  </si>
  <si>
    <t>오세아니아10</t>
  </si>
  <si>
    <t>운남 은</t>
    <phoneticPr fontId="1" type="noConversion"/>
  </si>
  <si>
    <t>사다장</t>
    <phoneticPr fontId="1" type="noConversion"/>
  </si>
  <si>
    <t>동충하초</t>
    <phoneticPr fontId="1" type="noConversion"/>
  </si>
  <si>
    <t>스타아니스</t>
    <phoneticPr fontId="1" type="noConversion"/>
  </si>
  <si>
    <t>조선1</t>
    <phoneticPr fontId="1" type="noConversion"/>
  </si>
  <si>
    <t>조선2</t>
    <phoneticPr fontId="1" type="noConversion"/>
  </si>
  <si>
    <t>조선3</t>
  </si>
  <si>
    <t>조선4</t>
  </si>
  <si>
    <t>조선5</t>
  </si>
  <si>
    <t>조선6</t>
  </si>
  <si>
    <t>조선7</t>
  </si>
  <si>
    <t>조선8</t>
  </si>
  <si>
    <t>조선9</t>
  </si>
  <si>
    <t>조선10</t>
  </si>
  <si>
    <t>사향</t>
    <phoneticPr fontId="1" type="noConversion"/>
  </si>
  <si>
    <t>사파이어</t>
    <phoneticPr fontId="1" type="noConversion"/>
  </si>
  <si>
    <t>초석</t>
    <phoneticPr fontId="1" type="noConversion"/>
  </si>
  <si>
    <t>백단</t>
    <phoneticPr fontId="1" type="noConversion"/>
  </si>
  <si>
    <t>자수실</t>
    <phoneticPr fontId="1" type="noConversion"/>
  </si>
  <si>
    <t>철재</t>
    <phoneticPr fontId="1" type="noConversion"/>
  </si>
  <si>
    <t>석탄</t>
    <phoneticPr fontId="1" type="noConversion"/>
  </si>
  <si>
    <t>고구마</t>
    <phoneticPr fontId="1" type="noConversion"/>
  </si>
  <si>
    <t>동광석</t>
    <phoneticPr fontId="1" type="noConversion"/>
  </si>
  <si>
    <t>코뿔소뿔</t>
    <phoneticPr fontId="1" type="noConversion"/>
  </si>
  <si>
    <t>구입항구</t>
    <phoneticPr fontId="1" type="noConversion"/>
  </si>
  <si>
    <t>향료</t>
    <phoneticPr fontId="1" type="noConversion"/>
  </si>
  <si>
    <t>보석</t>
    <phoneticPr fontId="1" type="noConversion"/>
  </si>
  <si>
    <t>광석</t>
    <phoneticPr fontId="1" type="noConversion"/>
  </si>
  <si>
    <t>공예품</t>
    <phoneticPr fontId="1" type="noConversion"/>
  </si>
  <si>
    <t>공업품</t>
    <phoneticPr fontId="1" type="noConversion"/>
  </si>
  <si>
    <t>식료품</t>
    <phoneticPr fontId="1" type="noConversion"/>
  </si>
  <si>
    <t>의약품</t>
    <phoneticPr fontId="1" type="noConversion"/>
  </si>
  <si>
    <t>남만</t>
  </si>
  <si>
    <t>종류</t>
    <phoneticPr fontId="1" type="noConversion"/>
  </si>
  <si>
    <t>교역품</t>
    <phoneticPr fontId="1" type="noConversion"/>
  </si>
  <si>
    <t>일본1</t>
    <phoneticPr fontId="1" type="noConversion"/>
  </si>
  <si>
    <t>일본2</t>
    <phoneticPr fontId="1" type="noConversion"/>
  </si>
  <si>
    <t>일본3</t>
  </si>
  <si>
    <t>일본4</t>
  </si>
  <si>
    <t>일본5</t>
  </si>
  <si>
    <t>일본6</t>
  </si>
  <si>
    <t>일본7</t>
  </si>
  <si>
    <t>일본8</t>
  </si>
  <si>
    <t>일본9</t>
  </si>
  <si>
    <t>일본10</t>
  </si>
  <si>
    <t>대만1</t>
    <phoneticPr fontId="1" type="noConversion"/>
  </si>
  <si>
    <t>대만2</t>
    <phoneticPr fontId="1" type="noConversion"/>
  </si>
  <si>
    <t>대만3</t>
  </si>
  <si>
    <t>대만4</t>
  </si>
  <si>
    <t>대만5</t>
  </si>
  <si>
    <t>대만6</t>
  </si>
  <si>
    <t>대만7</t>
  </si>
  <si>
    <t>대만8</t>
  </si>
  <si>
    <t>대만9</t>
  </si>
  <si>
    <t>대만10</t>
  </si>
  <si>
    <t>명산인정</t>
    <phoneticPr fontId="1" type="noConversion"/>
  </si>
  <si>
    <t>x</t>
    <phoneticPr fontId="1" type="noConversion"/>
  </si>
  <si>
    <t>유황</t>
    <phoneticPr fontId="1" type="noConversion"/>
  </si>
  <si>
    <t>석상</t>
    <phoneticPr fontId="1" type="noConversion"/>
  </si>
  <si>
    <t>커피</t>
    <phoneticPr fontId="1" type="noConversion"/>
  </si>
  <si>
    <t>화남1</t>
    <phoneticPr fontId="1" type="noConversion"/>
  </si>
  <si>
    <t>화남2</t>
    <phoneticPr fontId="1" type="noConversion"/>
  </si>
  <si>
    <t>화남3</t>
  </si>
  <si>
    <t>화남4</t>
  </si>
  <si>
    <t>화남5</t>
  </si>
  <si>
    <t>화남6</t>
  </si>
  <si>
    <t>화남7</t>
  </si>
  <si>
    <t>화남8</t>
  </si>
  <si>
    <t>화남9</t>
  </si>
  <si>
    <t>화남10</t>
  </si>
  <si>
    <t>미술품</t>
    <phoneticPr fontId="1" type="noConversion"/>
  </si>
  <si>
    <t>기호품</t>
    <phoneticPr fontId="1" type="noConversion"/>
  </si>
  <si>
    <t>비단 원단</t>
    <phoneticPr fontId="1" type="noConversion"/>
  </si>
  <si>
    <t>설탕</t>
    <phoneticPr fontId="1" type="noConversion"/>
  </si>
  <si>
    <t>직물</t>
    <phoneticPr fontId="1" type="noConversion"/>
  </si>
  <si>
    <t>조미료</t>
    <phoneticPr fontId="1" type="noConversion"/>
  </si>
  <si>
    <t>비취</t>
    <phoneticPr fontId="1" type="noConversion"/>
  </si>
  <si>
    <t>반자르마신</t>
    <phoneticPr fontId="1" type="noConversion"/>
  </si>
  <si>
    <t>캘리컷</t>
    <phoneticPr fontId="1" type="noConversion"/>
  </si>
  <si>
    <t>근거리 교역 TOP10</t>
    <phoneticPr fontId="1" type="noConversion"/>
  </si>
  <si>
    <t>캘리컷, 코친</t>
    <phoneticPr fontId="1" type="noConversion"/>
  </si>
  <si>
    <t>마술리파탐</t>
    <phoneticPr fontId="1" type="noConversion"/>
  </si>
  <si>
    <t>룬, 딜리, 캘리컷</t>
    <phoneticPr fontId="1" type="noConversion"/>
  </si>
  <si>
    <t>생산</t>
    <phoneticPr fontId="1" type="noConversion"/>
  </si>
  <si>
    <t>테르나테</t>
    <phoneticPr fontId="1" type="noConversion"/>
  </si>
  <si>
    <t>쿠칭, 암보이나</t>
    <phoneticPr fontId="1" type="noConversion"/>
  </si>
  <si>
    <t>마닐라, 브루나이</t>
    <phoneticPr fontId="1" type="noConversion"/>
  </si>
  <si>
    <t>팔렘방, 아체</t>
    <phoneticPr fontId="1" type="noConversion"/>
  </si>
  <si>
    <t>딜리, 짐비</t>
    <phoneticPr fontId="1" type="noConversion"/>
  </si>
  <si>
    <t>잠비</t>
    <phoneticPr fontId="1" type="noConversion"/>
  </si>
  <si>
    <t>쿠칭</t>
    <phoneticPr fontId="1" type="noConversion"/>
  </si>
  <si>
    <t>로프부리, 캘커타</t>
    <phoneticPr fontId="1" type="noConversion"/>
  </si>
  <si>
    <t>마닐라</t>
    <phoneticPr fontId="1" type="noConversion"/>
  </si>
  <si>
    <t>페구</t>
    <phoneticPr fontId="1" type="noConversion"/>
  </si>
  <si>
    <t>남만국 선택</t>
    <phoneticPr fontId="1" type="noConversion"/>
  </si>
  <si>
    <t>가져갈 교역품 종류</t>
    <phoneticPr fontId="1" type="noConversion"/>
  </si>
  <si>
    <t>식료품1</t>
    <phoneticPr fontId="1" type="noConversion"/>
  </si>
  <si>
    <t>식료품2</t>
    <phoneticPr fontId="1" type="noConversion"/>
  </si>
  <si>
    <t>식료품3</t>
    <phoneticPr fontId="1" type="noConversion"/>
  </si>
  <si>
    <t>식료품4</t>
    <phoneticPr fontId="1" type="noConversion"/>
  </si>
  <si>
    <t>식료품5</t>
    <phoneticPr fontId="1" type="noConversion"/>
  </si>
  <si>
    <t>식료품6</t>
    <phoneticPr fontId="1" type="noConversion"/>
  </si>
  <si>
    <t>식료품7</t>
    <phoneticPr fontId="1" type="noConversion"/>
  </si>
  <si>
    <r>
      <t>식료품8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</si>
  <si>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식료품9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</si>
  <si>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식료품10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</si>
  <si>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식료품11</t>
    </r>
    <r>
      <rPr>
        <sz val="11"/>
        <color theme="1"/>
        <rFont val="맑은 고딕"/>
        <family val="2"/>
        <charset val="129"/>
        <scheme val="minor"/>
      </rPr>
      <t/>
    </r>
  </si>
  <si>
    <t>조미료1</t>
    <phoneticPr fontId="1" type="noConversion"/>
  </si>
  <si>
    <t>조미료2</t>
    <phoneticPr fontId="1" type="noConversion"/>
  </si>
  <si>
    <r>
      <t>조미료3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</si>
  <si>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조미료4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</si>
  <si>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조미료5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</si>
  <si>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조미료6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</si>
  <si>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조미료7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</si>
  <si>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조미료8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</si>
  <si>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조미료9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</si>
  <si>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조미료10</t>
    </r>
    <r>
      <rPr>
        <sz val="11"/>
        <color theme="1"/>
        <rFont val="맑은 고딕"/>
        <family val="2"/>
        <charset val="129"/>
        <scheme val="minor"/>
      </rPr>
      <t/>
    </r>
  </si>
  <si>
    <r>
      <t>조미료11</t>
    </r>
    <r>
      <rPr>
        <sz val="11"/>
        <color theme="1"/>
        <rFont val="맑은 고딕"/>
        <family val="2"/>
        <charset val="129"/>
        <scheme val="minor"/>
      </rPr>
      <t/>
    </r>
  </si>
  <si>
    <t>주류1</t>
    <phoneticPr fontId="1" type="noConversion"/>
  </si>
  <si>
    <t>주류2</t>
    <phoneticPr fontId="1" type="noConversion"/>
  </si>
  <si>
    <r>
      <t>주류3</t>
    </r>
    <r>
      <rPr>
        <sz val="11"/>
        <color theme="1"/>
        <rFont val="맑은 고딕"/>
        <family val="2"/>
        <charset val="129"/>
        <scheme val="minor"/>
      </rPr>
      <t/>
    </r>
  </si>
  <si>
    <r>
      <t>주류4</t>
    </r>
    <r>
      <rPr>
        <sz val="11"/>
        <color theme="1"/>
        <rFont val="맑은 고딕"/>
        <family val="2"/>
        <charset val="129"/>
        <scheme val="minor"/>
      </rPr>
      <t/>
    </r>
  </si>
  <si>
    <r>
      <t>주류5</t>
    </r>
    <r>
      <rPr>
        <sz val="11"/>
        <color theme="1"/>
        <rFont val="맑은 고딕"/>
        <family val="2"/>
        <charset val="129"/>
        <scheme val="minor"/>
      </rPr>
      <t/>
    </r>
  </si>
  <si>
    <r>
      <t>주류6</t>
    </r>
    <r>
      <rPr>
        <sz val="11"/>
        <color theme="1"/>
        <rFont val="맑은 고딕"/>
        <family val="2"/>
        <charset val="129"/>
        <scheme val="minor"/>
      </rPr>
      <t/>
    </r>
  </si>
  <si>
    <r>
      <t>주류7</t>
    </r>
    <r>
      <rPr>
        <sz val="11"/>
        <color theme="1"/>
        <rFont val="맑은 고딕"/>
        <family val="2"/>
        <charset val="129"/>
        <scheme val="minor"/>
      </rPr>
      <t/>
    </r>
  </si>
  <si>
    <r>
      <t>주류8</t>
    </r>
    <r>
      <rPr>
        <sz val="11"/>
        <color theme="1"/>
        <rFont val="맑은 고딕"/>
        <family val="2"/>
        <charset val="129"/>
        <scheme val="minor"/>
      </rPr>
      <t/>
    </r>
  </si>
  <si>
    <r>
      <t>주류9</t>
    </r>
    <r>
      <rPr>
        <sz val="11"/>
        <color theme="1"/>
        <rFont val="맑은 고딕"/>
        <family val="2"/>
        <charset val="129"/>
        <scheme val="minor"/>
      </rPr>
      <t/>
    </r>
  </si>
  <si>
    <r>
      <t>주류10</t>
    </r>
    <r>
      <rPr>
        <sz val="11"/>
        <color theme="1"/>
        <rFont val="맑은 고딕"/>
        <family val="2"/>
        <charset val="129"/>
        <scheme val="minor"/>
      </rPr>
      <t/>
    </r>
  </si>
  <si>
    <r>
      <t>주류11</t>
    </r>
    <r>
      <rPr>
        <sz val="11"/>
        <color theme="1"/>
        <rFont val="맑은 고딕"/>
        <family val="2"/>
        <charset val="129"/>
        <scheme val="minor"/>
      </rPr>
      <t/>
    </r>
  </si>
  <si>
    <t>기호품1</t>
    <phoneticPr fontId="1" type="noConversion"/>
  </si>
  <si>
    <t>기호품2</t>
    <phoneticPr fontId="1" type="noConversion"/>
  </si>
  <si>
    <r>
      <t>기호품3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</si>
  <si>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기호품4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</si>
  <si>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기호품5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</si>
  <si>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기호품6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</si>
  <si>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기호품7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</si>
  <si>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기호품8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</si>
  <si>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기호품9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</si>
  <si>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기호품10</t>
    </r>
    <r>
      <rPr>
        <sz val="11"/>
        <color theme="1"/>
        <rFont val="맑은 고딕"/>
        <family val="2"/>
        <charset val="129"/>
        <scheme val="minor"/>
      </rPr>
      <t/>
    </r>
  </si>
  <si>
    <r>
      <t>기호품11</t>
    </r>
    <r>
      <rPr>
        <sz val="11"/>
        <color theme="1"/>
        <rFont val="맑은 고딕"/>
        <family val="2"/>
        <charset val="129"/>
        <scheme val="minor"/>
      </rPr>
      <t/>
    </r>
  </si>
  <si>
    <t>향신료1</t>
    <phoneticPr fontId="1" type="noConversion"/>
  </si>
  <si>
    <t>향신료2</t>
    <phoneticPr fontId="1" type="noConversion"/>
  </si>
  <si>
    <r>
      <t>향신료3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</si>
  <si>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향신료4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</si>
  <si>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향신료5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</si>
  <si>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향신료6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</si>
  <si>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향신료7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</si>
  <si>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향신료8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</si>
  <si>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향신료9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</si>
  <si>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향신료10</t>
    </r>
    <r>
      <rPr>
        <sz val="11"/>
        <color theme="1"/>
        <rFont val="맑은 고딕"/>
        <family val="2"/>
        <charset val="129"/>
        <scheme val="minor"/>
      </rPr>
      <t/>
    </r>
  </si>
  <si>
    <r>
      <t>향신료11</t>
    </r>
    <r>
      <rPr>
        <sz val="11"/>
        <color theme="1"/>
        <rFont val="맑은 고딕"/>
        <family val="2"/>
        <charset val="129"/>
        <scheme val="minor"/>
      </rPr>
      <t/>
    </r>
  </si>
  <si>
    <t>섬유1</t>
    <phoneticPr fontId="1" type="noConversion"/>
  </si>
  <si>
    <t>섬유2</t>
    <phoneticPr fontId="1" type="noConversion"/>
  </si>
  <si>
    <r>
      <t>섬유3</t>
    </r>
    <r>
      <rPr>
        <sz val="11"/>
        <color theme="1"/>
        <rFont val="맑은 고딕"/>
        <family val="2"/>
        <charset val="129"/>
        <scheme val="minor"/>
      </rPr>
      <t/>
    </r>
  </si>
  <si>
    <r>
      <t>섬유4</t>
    </r>
    <r>
      <rPr>
        <sz val="11"/>
        <color theme="1"/>
        <rFont val="맑은 고딕"/>
        <family val="2"/>
        <charset val="129"/>
        <scheme val="minor"/>
      </rPr>
      <t/>
    </r>
  </si>
  <si>
    <r>
      <t>섬유5</t>
    </r>
    <r>
      <rPr>
        <sz val="11"/>
        <color theme="1"/>
        <rFont val="맑은 고딕"/>
        <family val="2"/>
        <charset val="129"/>
        <scheme val="minor"/>
      </rPr>
      <t/>
    </r>
  </si>
  <si>
    <r>
      <t>섬유6</t>
    </r>
    <r>
      <rPr>
        <sz val="11"/>
        <color theme="1"/>
        <rFont val="맑은 고딕"/>
        <family val="2"/>
        <charset val="129"/>
        <scheme val="minor"/>
      </rPr>
      <t/>
    </r>
  </si>
  <si>
    <r>
      <t>섬유7</t>
    </r>
    <r>
      <rPr>
        <sz val="11"/>
        <color theme="1"/>
        <rFont val="맑은 고딕"/>
        <family val="2"/>
        <charset val="129"/>
        <scheme val="minor"/>
      </rPr>
      <t/>
    </r>
  </si>
  <si>
    <r>
      <t>섬유8</t>
    </r>
    <r>
      <rPr>
        <sz val="11"/>
        <color theme="1"/>
        <rFont val="맑은 고딕"/>
        <family val="2"/>
        <charset val="129"/>
        <scheme val="minor"/>
      </rPr>
      <t/>
    </r>
  </si>
  <si>
    <r>
      <t>섬유9</t>
    </r>
    <r>
      <rPr>
        <sz val="11"/>
        <color theme="1"/>
        <rFont val="맑은 고딕"/>
        <family val="2"/>
        <charset val="129"/>
        <scheme val="minor"/>
      </rPr>
      <t/>
    </r>
  </si>
  <si>
    <r>
      <t>섬유10</t>
    </r>
    <r>
      <rPr>
        <sz val="11"/>
        <color theme="1"/>
        <rFont val="맑은 고딕"/>
        <family val="2"/>
        <charset val="129"/>
        <scheme val="minor"/>
      </rPr>
      <t/>
    </r>
  </si>
  <si>
    <r>
      <t>섬유11</t>
    </r>
    <r>
      <rPr>
        <sz val="11"/>
        <color theme="1"/>
        <rFont val="맑은 고딕"/>
        <family val="2"/>
        <charset val="129"/>
        <scheme val="minor"/>
      </rPr>
      <t/>
    </r>
  </si>
  <si>
    <t>직물1</t>
    <phoneticPr fontId="1" type="noConversion"/>
  </si>
  <si>
    <t>직물2</t>
    <phoneticPr fontId="1" type="noConversion"/>
  </si>
  <si>
    <r>
      <t>직물3</t>
    </r>
    <r>
      <rPr>
        <sz val="11"/>
        <color theme="1"/>
        <rFont val="맑은 고딕"/>
        <family val="2"/>
        <charset val="129"/>
        <scheme val="minor"/>
      </rPr>
      <t/>
    </r>
  </si>
  <si>
    <r>
      <t>직물4</t>
    </r>
    <r>
      <rPr>
        <sz val="11"/>
        <color theme="1"/>
        <rFont val="맑은 고딕"/>
        <family val="2"/>
        <charset val="129"/>
        <scheme val="minor"/>
      </rPr>
      <t/>
    </r>
  </si>
  <si>
    <r>
      <t>직물5</t>
    </r>
    <r>
      <rPr>
        <sz val="11"/>
        <color theme="1"/>
        <rFont val="맑은 고딕"/>
        <family val="2"/>
        <charset val="129"/>
        <scheme val="minor"/>
      </rPr>
      <t/>
    </r>
  </si>
  <si>
    <r>
      <t>직물6</t>
    </r>
    <r>
      <rPr>
        <sz val="11"/>
        <color theme="1"/>
        <rFont val="맑은 고딕"/>
        <family val="2"/>
        <charset val="129"/>
        <scheme val="minor"/>
      </rPr>
      <t/>
    </r>
  </si>
  <si>
    <r>
      <t>직물7</t>
    </r>
    <r>
      <rPr>
        <sz val="11"/>
        <color theme="1"/>
        <rFont val="맑은 고딕"/>
        <family val="2"/>
        <charset val="129"/>
        <scheme val="minor"/>
      </rPr>
      <t/>
    </r>
  </si>
  <si>
    <r>
      <t>직물8</t>
    </r>
    <r>
      <rPr>
        <sz val="11"/>
        <color theme="1"/>
        <rFont val="맑은 고딕"/>
        <family val="2"/>
        <charset val="129"/>
        <scheme val="minor"/>
      </rPr>
      <t/>
    </r>
  </si>
  <si>
    <r>
      <t>직물9</t>
    </r>
    <r>
      <rPr>
        <sz val="11"/>
        <color theme="1"/>
        <rFont val="맑은 고딕"/>
        <family val="2"/>
        <charset val="129"/>
        <scheme val="minor"/>
      </rPr>
      <t/>
    </r>
  </si>
  <si>
    <r>
      <t>직물10</t>
    </r>
    <r>
      <rPr>
        <sz val="11"/>
        <color theme="1"/>
        <rFont val="맑은 고딕"/>
        <family val="2"/>
        <charset val="129"/>
        <scheme val="minor"/>
      </rPr>
      <t/>
    </r>
  </si>
  <si>
    <r>
      <t>직물11</t>
    </r>
    <r>
      <rPr>
        <sz val="11"/>
        <color theme="1"/>
        <rFont val="맑은 고딕"/>
        <family val="2"/>
        <charset val="129"/>
        <scheme val="minor"/>
      </rPr>
      <t/>
    </r>
  </si>
  <si>
    <t>염료1</t>
    <phoneticPr fontId="1" type="noConversion"/>
  </si>
  <si>
    <t>염료2</t>
    <phoneticPr fontId="1" type="noConversion"/>
  </si>
  <si>
    <r>
      <t>염료3</t>
    </r>
    <r>
      <rPr>
        <sz val="11"/>
        <color theme="1"/>
        <rFont val="맑은 고딕"/>
        <family val="2"/>
        <charset val="129"/>
        <scheme val="minor"/>
      </rPr>
      <t/>
    </r>
  </si>
  <si>
    <r>
      <t>염료4</t>
    </r>
    <r>
      <rPr>
        <sz val="11"/>
        <color theme="1"/>
        <rFont val="맑은 고딕"/>
        <family val="2"/>
        <charset val="129"/>
        <scheme val="minor"/>
      </rPr>
      <t/>
    </r>
  </si>
  <si>
    <r>
      <t>염료5</t>
    </r>
    <r>
      <rPr>
        <sz val="11"/>
        <color theme="1"/>
        <rFont val="맑은 고딕"/>
        <family val="2"/>
        <charset val="129"/>
        <scheme val="minor"/>
      </rPr>
      <t/>
    </r>
  </si>
  <si>
    <r>
      <t>염료6</t>
    </r>
    <r>
      <rPr>
        <sz val="11"/>
        <color theme="1"/>
        <rFont val="맑은 고딕"/>
        <family val="2"/>
        <charset val="129"/>
        <scheme val="minor"/>
      </rPr>
      <t/>
    </r>
  </si>
  <si>
    <r>
      <t>염료7</t>
    </r>
    <r>
      <rPr>
        <sz val="11"/>
        <color theme="1"/>
        <rFont val="맑은 고딕"/>
        <family val="2"/>
        <charset val="129"/>
        <scheme val="minor"/>
      </rPr>
      <t/>
    </r>
  </si>
  <si>
    <r>
      <t>염료8</t>
    </r>
    <r>
      <rPr>
        <sz val="11"/>
        <color theme="1"/>
        <rFont val="맑은 고딕"/>
        <family val="2"/>
        <charset val="129"/>
        <scheme val="minor"/>
      </rPr>
      <t/>
    </r>
  </si>
  <si>
    <r>
      <t>염료9</t>
    </r>
    <r>
      <rPr>
        <sz val="11"/>
        <color theme="1"/>
        <rFont val="맑은 고딕"/>
        <family val="2"/>
        <charset val="129"/>
        <scheme val="minor"/>
      </rPr>
      <t/>
    </r>
  </si>
  <si>
    <r>
      <t>염료10</t>
    </r>
    <r>
      <rPr>
        <sz val="11"/>
        <color theme="1"/>
        <rFont val="맑은 고딕"/>
        <family val="2"/>
        <charset val="129"/>
        <scheme val="minor"/>
      </rPr>
      <t/>
    </r>
  </si>
  <si>
    <r>
      <t>염료11</t>
    </r>
    <r>
      <rPr>
        <sz val="11"/>
        <color theme="1"/>
        <rFont val="맑은 고딕"/>
        <family val="2"/>
        <charset val="129"/>
        <scheme val="minor"/>
      </rPr>
      <t/>
    </r>
  </si>
  <si>
    <t>귀금속1</t>
    <phoneticPr fontId="1" type="noConversion"/>
  </si>
  <si>
    <t>귀금속2</t>
    <phoneticPr fontId="1" type="noConversion"/>
  </si>
  <si>
    <r>
      <t>귀금속3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</si>
  <si>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귀금속4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</si>
  <si>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귀금속5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</si>
  <si>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귀금속6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</si>
  <si>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귀금속7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</si>
  <si>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귀금속8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</si>
  <si>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귀금속9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</si>
  <si>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귀금속10</t>
    </r>
    <r>
      <rPr>
        <sz val="11"/>
        <color theme="1"/>
        <rFont val="맑은 고딕"/>
        <family val="2"/>
        <charset val="129"/>
        <scheme val="minor"/>
      </rPr>
      <t/>
    </r>
  </si>
  <si>
    <r>
      <t>귀금속11</t>
    </r>
    <r>
      <rPr>
        <sz val="11"/>
        <color theme="1"/>
        <rFont val="맑은 고딕"/>
        <family val="2"/>
        <charset val="129"/>
        <scheme val="minor"/>
      </rPr>
      <t/>
    </r>
  </si>
  <si>
    <t>광석1</t>
    <phoneticPr fontId="1" type="noConversion"/>
  </si>
  <si>
    <t>광석2</t>
    <phoneticPr fontId="1" type="noConversion"/>
  </si>
  <si>
    <r>
      <t>광석3</t>
    </r>
    <r>
      <rPr>
        <sz val="11"/>
        <color theme="1"/>
        <rFont val="맑은 고딕"/>
        <family val="2"/>
        <charset val="129"/>
        <scheme val="minor"/>
      </rPr>
      <t/>
    </r>
  </si>
  <si>
    <r>
      <t>광석4</t>
    </r>
    <r>
      <rPr>
        <sz val="11"/>
        <color theme="1"/>
        <rFont val="맑은 고딕"/>
        <family val="2"/>
        <charset val="129"/>
        <scheme val="minor"/>
      </rPr>
      <t/>
    </r>
  </si>
  <si>
    <r>
      <t>광석5</t>
    </r>
    <r>
      <rPr>
        <sz val="11"/>
        <color theme="1"/>
        <rFont val="맑은 고딕"/>
        <family val="2"/>
        <charset val="129"/>
        <scheme val="minor"/>
      </rPr>
      <t/>
    </r>
  </si>
  <si>
    <r>
      <t>광석6</t>
    </r>
    <r>
      <rPr>
        <sz val="11"/>
        <color theme="1"/>
        <rFont val="맑은 고딕"/>
        <family val="2"/>
        <charset val="129"/>
        <scheme val="minor"/>
      </rPr>
      <t/>
    </r>
  </si>
  <si>
    <r>
      <t>광석7</t>
    </r>
    <r>
      <rPr>
        <sz val="11"/>
        <color theme="1"/>
        <rFont val="맑은 고딕"/>
        <family val="2"/>
        <charset val="129"/>
        <scheme val="minor"/>
      </rPr>
      <t/>
    </r>
  </si>
  <si>
    <r>
      <t>광석8</t>
    </r>
    <r>
      <rPr>
        <sz val="11"/>
        <color theme="1"/>
        <rFont val="맑은 고딕"/>
        <family val="2"/>
        <charset val="129"/>
        <scheme val="minor"/>
      </rPr>
      <t/>
    </r>
  </si>
  <si>
    <r>
      <t>광석9</t>
    </r>
    <r>
      <rPr>
        <sz val="11"/>
        <color theme="1"/>
        <rFont val="맑은 고딕"/>
        <family val="2"/>
        <charset val="129"/>
        <scheme val="minor"/>
      </rPr>
      <t/>
    </r>
  </si>
  <si>
    <r>
      <t>광석10</t>
    </r>
    <r>
      <rPr>
        <sz val="11"/>
        <color theme="1"/>
        <rFont val="맑은 고딕"/>
        <family val="2"/>
        <charset val="129"/>
        <scheme val="minor"/>
      </rPr>
      <t/>
    </r>
  </si>
  <si>
    <r>
      <t>광석11</t>
    </r>
    <r>
      <rPr>
        <sz val="11"/>
        <color theme="1"/>
        <rFont val="맑은 고딕"/>
        <family val="2"/>
        <charset val="129"/>
        <scheme val="minor"/>
      </rPr>
      <t/>
    </r>
  </si>
  <si>
    <t>향료1</t>
    <phoneticPr fontId="1" type="noConversion"/>
  </si>
  <si>
    <t>향료2</t>
    <phoneticPr fontId="1" type="noConversion"/>
  </si>
  <si>
    <r>
      <t>향료3</t>
    </r>
    <r>
      <rPr>
        <sz val="11"/>
        <color theme="1"/>
        <rFont val="맑은 고딕"/>
        <family val="2"/>
        <charset val="129"/>
        <scheme val="minor"/>
      </rPr>
      <t/>
    </r>
  </si>
  <si>
    <r>
      <t>향료4</t>
    </r>
    <r>
      <rPr>
        <sz val="11"/>
        <color theme="1"/>
        <rFont val="맑은 고딕"/>
        <family val="2"/>
        <charset val="129"/>
        <scheme val="minor"/>
      </rPr>
      <t/>
    </r>
  </si>
  <si>
    <r>
      <t>향료5</t>
    </r>
    <r>
      <rPr>
        <sz val="11"/>
        <color theme="1"/>
        <rFont val="맑은 고딕"/>
        <family val="2"/>
        <charset val="129"/>
        <scheme val="minor"/>
      </rPr>
      <t/>
    </r>
  </si>
  <si>
    <r>
      <t>향료6</t>
    </r>
    <r>
      <rPr>
        <sz val="11"/>
        <color theme="1"/>
        <rFont val="맑은 고딕"/>
        <family val="2"/>
        <charset val="129"/>
        <scheme val="minor"/>
      </rPr>
      <t/>
    </r>
  </si>
  <si>
    <r>
      <t>향료7</t>
    </r>
    <r>
      <rPr>
        <sz val="11"/>
        <color theme="1"/>
        <rFont val="맑은 고딕"/>
        <family val="2"/>
        <charset val="129"/>
        <scheme val="minor"/>
      </rPr>
      <t/>
    </r>
  </si>
  <si>
    <r>
      <t>향료8</t>
    </r>
    <r>
      <rPr>
        <sz val="11"/>
        <color theme="1"/>
        <rFont val="맑은 고딕"/>
        <family val="2"/>
        <charset val="129"/>
        <scheme val="minor"/>
      </rPr>
      <t/>
    </r>
  </si>
  <si>
    <r>
      <t>향료9</t>
    </r>
    <r>
      <rPr>
        <sz val="11"/>
        <color theme="1"/>
        <rFont val="맑은 고딕"/>
        <family val="2"/>
        <charset val="129"/>
        <scheme val="minor"/>
      </rPr>
      <t/>
    </r>
  </si>
  <si>
    <r>
      <t>향료10</t>
    </r>
    <r>
      <rPr>
        <sz val="11"/>
        <color theme="1"/>
        <rFont val="맑은 고딕"/>
        <family val="2"/>
        <charset val="129"/>
        <scheme val="minor"/>
      </rPr>
      <t/>
    </r>
  </si>
  <si>
    <r>
      <t>향료11</t>
    </r>
    <r>
      <rPr>
        <sz val="11"/>
        <color theme="1"/>
        <rFont val="맑은 고딕"/>
        <family val="2"/>
        <charset val="129"/>
        <scheme val="minor"/>
      </rPr>
      <t/>
    </r>
  </si>
  <si>
    <t>보석1</t>
    <phoneticPr fontId="1" type="noConversion"/>
  </si>
  <si>
    <t>보석2</t>
    <phoneticPr fontId="1" type="noConversion"/>
  </si>
  <si>
    <r>
      <t>보석3</t>
    </r>
    <r>
      <rPr>
        <sz val="11"/>
        <color theme="1"/>
        <rFont val="맑은 고딕"/>
        <family val="2"/>
        <charset val="129"/>
        <scheme val="minor"/>
      </rPr>
      <t/>
    </r>
  </si>
  <si>
    <r>
      <t>보석4</t>
    </r>
    <r>
      <rPr>
        <sz val="11"/>
        <color theme="1"/>
        <rFont val="맑은 고딕"/>
        <family val="2"/>
        <charset val="129"/>
        <scheme val="minor"/>
      </rPr>
      <t/>
    </r>
  </si>
  <si>
    <r>
      <t>보석5</t>
    </r>
    <r>
      <rPr>
        <sz val="11"/>
        <color theme="1"/>
        <rFont val="맑은 고딕"/>
        <family val="2"/>
        <charset val="129"/>
        <scheme val="minor"/>
      </rPr>
      <t/>
    </r>
  </si>
  <si>
    <r>
      <t>보석6</t>
    </r>
    <r>
      <rPr>
        <sz val="11"/>
        <color theme="1"/>
        <rFont val="맑은 고딕"/>
        <family val="2"/>
        <charset val="129"/>
        <scheme val="minor"/>
      </rPr>
      <t/>
    </r>
  </si>
  <si>
    <r>
      <t>보석7</t>
    </r>
    <r>
      <rPr>
        <sz val="11"/>
        <color theme="1"/>
        <rFont val="맑은 고딕"/>
        <family val="2"/>
        <charset val="129"/>
        <scheme val="minor"/>
      </rPr>
      <t/>
    </r>
  </si>
  <si>
    <r>
      <t>보석8</t>
    </r>
    <r>
      <rPr>
        <sz val="11"/>
        <color theme="1"/>
        <rFont val="맑은 고딕"/>
        <family val="2"/>
        <charset val="129"/>
        <scheme val="minor"/>
      </rPr>
      <t/>
    </r>
  </si>
  <si>
    <r>
      <t>보석9</t>
    </r>
    <r>
      <rPr>
        <sz val="11"/>
        <color theme="1"/>
        <rFont val="맑은 고딕"/>
        <family val="2"/>
        <charset val="129"/>
        <scheme val="minor"/>
      </rPr>
      <t/>
    </r>
  </si>
  <si>
    <r>
      <t>보석10</t>
    </r>
    <r>
      <rPr>
        <sz val="11"/>
        <color theme="1"/>
        <rFont val="맑은 고딕"/>
        <family val="2"/>
        <charset val="129"/>
        <scheme val="minor"/>
      </rPr>
      <t/>
    </r>
  </si>
  <si>
    <r>
      <t>보석11</t>
    </r>
    <r>
      <rPr>
        <sz val="11"/>
        <color theme="1"/>
        <rFont val="맑은 고딕"/>
        <family val="2"/>
        <charset val="129"/>
        <scheme val="minor"/>
      </rPr>
      <t/>
    </r>
  </si>
  <si>
    <t>가축1</t>
    <phoneticPr fontId="1" type="noConversion"/>
  </si>
  <si>
    <t>가축2</t>
    <phoneticPr fontId="1" type="noConversion"/>
  </si>
  <si>
    <r>
      <t>가축3</t>
    </r>
    <r>
      <rPr>
        <sz val="11"/>
        <color theme="1"/>
        <rFont val="맑은 고딕"/>
        <family val="2"/>
        <charset val="129"/>
        <scheme val="minor"/>
      </rPr>
      <t/>
    </r>
  </si>
  <si>
    <r>
      <t>가축4</t>
    </r>
    <r>
      <rPr>
        <sz val="11"/>
        <color theme="1"/>
        <rFont val="맑은 고딕"/>
        <family val="2"/>
        <charset val="129"/>
        <scheme val="minor"/>
      </rPr>
      <t/>
    </r>
  </si>
  <si>
    <r>
      <t>가축5</t>
    </r>
    <r>
      <rPr>
        <sz val="11"/>
        <color theme="1"/>
        <rFont val="맑은 고딕"/>
        <family val="2"/>
        <charset val="129"/>
        <scheme val="minor"/>
      </rPr>
      <t/>
    </r>
  </si>
  <si>
    <r>
      <t>가축6</t>
    </r>
    <r>
      <rPr>
        <sz val="11"/>
        <color theme="1"/>
        <rFont val="맑은 고딕"/>
        <family val="2"/>
        <charset val="129"/>
        <scheme val="minor"/>
      </rPr>
      <t/>
    </r>
  </si>
  <si>
    <r>
      <t>가축7</t>
    </r>
    <r>
      <rPr>
        <sz val="11"/>
        <color theme="1"/>
        <rFont val="맑은 고딕"/>
        <family val="2"/>
        <charset val="129"/>
        <scheme val="minor"/>
      </rPr>
      <t/>
    </r>
  </si>
  <si>
    <r>
      <t>가축8</t>
    </r>
    <r>
      <rPr>
        <sz val="11"/>
        <color theme="1"/>
        <rFont val="맑은 고딕"/>
        <family val="2"/>
        <charset val="129"/>
        <scheme val="minor"/>
      </rPr>
      <t/>
    </r>
  </si>
  <si>
    <r>
      <t>가축9</t>
    </r>
    <r>
      <rPr>
        <sz val="11"/>
        <color theme="1"/>
        <rFont val="맑은 고딕"/>
        <family val="2"/>
        <charset val="129"/>
        <scheme val="minor"/>
      </rPr>
      <t/>
    </r>
  </si>
  <si>
    <r>
      <t>가축10</t>
    </r>
    <r>
      <rPr>
        <sz val="11"/>
        <color theme="1"/>
        <rFont val="맑은 고딕"/>
        <family val="2"/>
        <charset val="129"/>
        <scheme val="minor"/>
      </rPr>
      <t/>
    </r>
  </si>
  <si>
    <r>
      <t>가축11</t>
    </r>
    <r>
      <rPr>
        <sz val="11"/>
        <color theme="1"/>
        <rFont val="맑은 고딕"/>
        <family val="2"/>
        <charset val="129"/>
        <scheme val="minor"/>
      </rPr>
      <t/>
    </r>
  </si>
  <si>
    <t>무기류1</t>
    <phoneticPr fontId="1" type="noConversion"/>
  </si>
  <si>
    <t>무기류2</t>
    <phoneticPr fontId="1" type="noConversion"/>
  </si>
  <si>
    <r>
      <t>무기류3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</si>
  <si>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무기류4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</si>
  <si>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무기류5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</si>
  <si>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무기류6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</si>
  <si>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무기류7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</si>
  <si>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무기류8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</si>
  <si>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무기류9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</si>
  <si>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무기류10</t>
    </r>
    <r>
      <rPr>
        <sz val="11"/>
        <color theme="1"/>
        <rFont val="맑은 고딕"/>
        <family val="2"/>
        <charset val="129"/>
        <scheme val="minor"/>
      </rPr>
      <t/>
    </r>
  </si>
  <si>
    <r>
      <t>무기류11</t>
    </r>
    <r>
      <rPr>
        <sz val="11"/>
        <color theme="1"/>
        <rFont val="맑은 고딕"/>
        <family val="2"/>
        <charset val="129"/>
        <scheme val="minor"/>
      </rPr>
      <t/>
    </r>
  </si>
  <si>
    <t>총포류1</t>
    <phoneticPr fontId="1" type="noConversion"/>
  </si>
  <si>
    <t>총포류2</t>
    <phoneticPr fontId="1" type="noConversion"/>
  </si>
  <si>
    <r>
      <t>총포류3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</si>
  <si>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총포류4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</si>
  <si>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총포류5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</si>
  <si>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총포류6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</si>
  <si>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총포류7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</si>
  <si>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총포류8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</si>
  <si>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총포류9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</si>
  <si>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총포류10</t>
    </r>
    <r>
      <rPr>
        <sz val="11"/>
        <color theme="1"/>
        <rFont val="맑은 고딕"/>
        <family val="2"/>
        <charset val="129"/>
        <scheme val="minor"/>
      </rPr>
      <t/>
    </r>
  </si>
  <si>
    <r>
      <t>총포류11</t>
    </r>
    <r>
      <rPr>
        <sz val="11"/>
        <color theme="1"/>
        <rFont val="맑은 고딕"/>
        <family val="2"/>
        <charset val="129"/>
        <scheme val="minor"/>
      </rPr>
      <t/>
    </r>
  </si>
  <si>
    <t>미술품1</t>
    <phoneticPr fontId="1" type="noConversion"/>
  </si>
  <si>
    <t>미술품2</t>
    <phoneticPr fontId="1" type="noConversion"/>
  </si>
  <si>
    <r>
      <t>미술품3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</si>
  <si>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미술품4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</si>
  <si>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미술품5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</si>
  <si>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미술품6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</si>
  <si>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미술품7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</si>
  <si>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미술품8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</si>
  <si>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미술품9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</si>
  <si>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미술품10</t>
    </r>
    <r>
      <rPr>
        <sz val="11"/>
        <color theme="1"/>
        <rFont val="맑은 고딕"/>
        <family val="2"/>
        <charset val="129"/>
        <scheme val="minor"/>
      </rPr>
      <t/>
    </r>
  </si>
  <si>
    <r>
      <t>미술품11</t>
    </r>
    <r>
      <rPr>
        <sz val="11"/>
        <color theme="1"/>
        <rFont val="맑은 고딕"/>
        <family val="2"/>
        <charset val="129"/>
        <scheme val="minor"/>
      </rPr>
      <t/>
    </r>
  </si>
  <si>
    <t>공업품1</t>
    <phoneticPr fontId="1" type="noConversion"/>
  </si>
  <si>
    <t>공업품2</t>
    <phoneticPr fontId="1" type="noConversion"/>
  </si>
  <si>
    <r>
      <t>공업품3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</si>
  <si>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공업품4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</si>
  <si>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공업품5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</si>
  <si>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공업품6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</si>
  <si>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공업품7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</si>
  <si>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공업품8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</si>
  <si>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공업품9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</si>
  <si>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공업품10</t>
    </r>
    <r>
      <rPr>
        <sz val="11"/>
        <color theme="1"/>
        <rFont val="맑은 고딕"/>
        <family val="2"/>
        <charset val="129"/>
        <scheme val="minor"/>
      </rPr>
      <t/>
    </r>
  </si>
  <si>
    <r>
      <t>공업품11</t>
    </r>
    <r>
      <rPr>
        <sz val="11"/>
        <color theme="1"/>
        <rFont val="맑은 고딕"/>
        <family val="2"/>
        <charset val="129"/>
        <scheme val="minor"/>
      </rPr>
      <t/>
    </r>
  </si>
  <si>
    <t>공예품1</t>
    <phoneticPr fontId="1" type="noConversion"/>
  </si>
  <si>
    <t>공예품2</t>
    <phoneticPr fontId="1" type="noConversion"/>
  </si>
  <si>
    <r>
      <t>공예품3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</si>
  <si>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공예품4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</si>
  <si>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공예품5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</si>
  <si>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공예품6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</si>
  <si>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공예품7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</si>
  <si>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공예품8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</si>
  <si>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공예품9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</si>
  <si>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공예품10</t>
    </r>
    <r>
      <rPr>
        <sz val="11"/>
        <color theme="1"/>
        <rFont val="맑은 고딕"/>
        <family val="2"/>
        <charset val="129"/>
        <scheme val="minor"/>
      </rPr>
      <t/>
    </r>
  </si>
  <si>
    <r>
      <t>공예품11</t>
    </r>
    <r>
      <rPr>
        <sz val="11"/>
        <color theme="1"/>
        <rFont val="맑은 고딕"/>
        <family val="2"/>
        <charset val="129"/>
        <scheme val="minor"/>
      </rPr>
      <t/>
    </r>
  </si>
  <si>
    <t>의약품1</t>
    <phoneticPr fontId="1" type="noConversion"/>
  </si>
  <si>
    <t>의약품2</t>
    <phoneticPr fontId="1" type="noConversion"/>
  </si>
  <si>
    <r>
      <t>의약품3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</si>
  <si>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의약품4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</si>
  <si>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의약품5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</si>
  <si>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의약품6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</si>
  <si>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의약품7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</si>
  <si>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의약품8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</si>
  <si>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의약품9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</si>
  <si>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의약품10</t>
    </r>
    <r>
      <rPr>
        <sz val="11"/>
        <color theme="1"/>
        <rFont val="맑은 고딕"/>
        <family val="2"/>
        <charset val="129"/>
        <scheme val="minor"/>
      </rPr>
      <t/>
    </r>
  </si>
  <si>
    <r>
      <t>의약품11</t>
    </r>
    <r>
      <rPr>
        <sz val="11"/>
        <color theme="1"/>
        <rFont val="맑은 고딕"/>
        <family val="2"/>
        <charset val="129"/>
        <scheme val="minor"/>
      </rPr>
      <t/>
    </r>
  </si>
  <si>
    <t>잡화1</t>
    <phoneticPr fontId="1" type="noConversion"/>
  </si>
  <si>
    <t>잡화2</t>
    <phoneticPr fontId="1" type="noConversion"/>
  </si>
  <si>
    <r>
      <t>잡화3</t>
    </r>
    <r>
      <rPr>
        <sz val="11"/>
        <color theme="1"/>
        <rFont val="맑은 고딕"/>
        <family val="2"/>
        <charset val="129"/>
        <scheme val="minor"/>
      </rPr>
      <t/>
    </r>
  </si>
  <si>
    <r>
      <t>잡화4</t>
    </r>
    <r>
      <rPr>
        <sz val="11"/>
        <color theme="1"/>
        <rFont val="맑은 고딕"/>
        <family val="2"/>
        <charset val="129"/>
        <scheme val="minor"/>
      </rPr>
      <t/>
    </r>
  </si>
  <si>
    <r>
      <t>잡화5</t>
    </r>
    <r>
      <rPr>
        <sz val="11"/>
        <color theme="1"/>
        <rFont val="맑은 고딕"/>
        <family val="2"/>
        <charset val="129"/>
        <scheme val="minor"/>
      </rPr>
      <t/>
    </r>
  </si>
  <si>
    <r>
      <t>잡화6</t>
    </r>
    <r>
      <rPr>
        <sz val="11"/>
        <color theme="1"/>
        <rFont val="맑은 고딕"/>
        <family val="2"/>
        <charset val="129"/>
        <scheme val="minor"/>
      </rPr>
      <t/>
    </r>
  </si>
  <si>
    <r>
      <t>잡화7</t>
    </r>
    <r>
      <rPr>
        <sz val="11"/>
        <color theme="1"/>
        <rFont val="맑은 고딕"/>
        <family val="2"/>
        <charset val="129"/>
        <scheme val="minor"/>
      </rPr>
      <t/>
    </r>
  </si>
  <si>
    <r>
      <t>잡화8</t>
    </r>
    <r>
      <rPr>
        <sz val="11"/>
        <color theme="1"/>
        <rFont val="맑은 고딕"/>
        <family val="2"/>
        <charset val="129"/>
        <scheme val="minor"/>
      </rPr>
      <t/>
    </r>
  </si>
  <si>
    <r>
      <t>잡화9</t>
    </r>
    <r>
      <rPr>
        <sz val="11"/>
        <color theme="1"/>
        <rFont val="맑은 고딕"/>
        <family val="2"/>
        <charset val="129"/>
        <scheme val="minor"/>
      </rPr>
      <t/>
    </r>
  </si>
  <si>
    <r>
      <t>잡화10</t>
    </r>
    <r>
      <rPr>
        <sz val="11"/>
        <color theme="1"/>
        <rFont val="맑은 고딕"/>
        <family val="2"/>
        <charset val="129"/>
        <scheme val="minor"/>
      </rPr>
      <t/>
    </r>
  </si>
  <si>
    <r>
      <t>잡화11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</si>
  <si>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식료품3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</si>
  <si>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식료품4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</si>
  <si>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식료품5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</si>
  <si>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식료품6</t>
    </r>
    <r>
      <rPr>
        <sz val="11"/>
        <color theme="1"/>
        <rFont val="맑은 고딕"/>
        <family val="2"/>
        <charset val="129"/>
        <scheme val="minor"/>
      </rPr>
      <t/>
    </r>
  </si>
  <si>
    <r>
      <t>식료품7</t>
    </r>
    <r>
      <rPr>
        <sz val="11"/>
        <color theme="1"/>
        <rFont val="맑은 고딕"/>
        <family val="2"/>
        <charset val="129"/>
        <scheme val="minor"/>
      </rPr>
      <t/>
    </r>
  </si>
  <si>
    <t>조선 근거리 tOp10</t>
  </si>
  <si>
    <t>O</t>
  </si>
  <si>
    <t>일본 근거리 tOp10</t>
  </si>
  <si>
    <t>대만 근거리 tOp10</t>
  </si>
  <si>
    <t>화남 근거리 tOp10</t>
  </si>
  <si>
    <t>X</t>
    <phoneticPr fontId="1" type="noConversion"/>
  </si>
  <si>
    <t>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</si>
</sst>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</fills>
  <borders count="2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754B9-30F3-4CBD-A208-CABD8191F249}">
  <dimension ref="A1:K32"/>
  <sheetViews>
    <sheetView tabSelected="1" zoomScale="85" zoomScaleNormal="85" workbookViewId="0">
      <selection activeCell="D27" sqref="D27"/>
    </sheetView>
  </sheetViews>
  <sheetFormatPr defaultRowHeight="16.5" x14ac:dyDescent="0.3"/>
  <cols>
    <col min="1" max="1" width="18.375" style="17" customWidth="1"/>
    <col min="2" max="2" width="16.75" style="17" customWidth="1"/>
    <col min="3" max="3" width="23.875" style="17" customWidth="1"/>
    <col min="4" max="4" width="14.125" style="17" customWidth="1"/>
    <col min="5" max="5" width="10.625" style="17" customWidth="1"/>
    <col min="6" max="6" width="32.125" style="17" customWidth="1"/>
    <col min="7" max="7" width="19.25" style="17" customWidth="1"/>
    <col min="8" max="8" width="30.5" style="17" customWidth="1"/>
    <col min="9" max="16384" width="9" style="17"/>
  </cols>
  <sheetData>
    <row r="1" spans="1:8" ht="18" thickTop="1" thickBot="1" x14ac:dyDescent="0.3">
      <c r="B1" s="1" t="s">
        <v>911</v>
      </c>
      <c r="C1" s="1" t="s">
        <v>912</v>
      </c>
      <c r="G1" s="2" t="s">
        <v>572</v>
      </c>
    </row>
    <row r="2" spans="1:8" ht="27.75" customHeight="1" thickTop="1" thickBot="1" x14ac:dyDescent="0.35">
      <c r="B2" s="18" t="s">
        <v>80</v>
      </c>
      <c r="C2" s="19" t="s">
        <v>0</v>
      </c>
      <c r="G2" s="20" t="s">
        <v>573</v>
      </c>
    </row>
    <row r="3" spans="1:8" ht="18" thickTop="1" thickBot="1" x14ac:dyDescent="0.3">
      <c r="C3" s="3"/>
    </row>
    <row r="4" spans="1:8" ht="18" thickTop="1" thickBot="1" x14ac:dyDescent="0.35">
      <c r="A4" s="20" t="s">
        <v>560</v>
      </c>
    </row>
    <row r="5" spans="1:8" ht="18" thickTop="1" thickBot="1" x14ac:dyDescent="0.35">
      <c r="A5" s="2" t="s">
        <v>561</v>
      </c>
      <c r="B5" s="2" t="s">
        <v>562</v>
      </c>
      <c r="C5" s="2" t="s">
        <v>563</v>
      </c>
      <c r="D5" s="2" t="s">
        <v>10</v>
      </c>
      <c r="E5" s="2" t="s">
        <v>564</v>
      </c>
      <c r="F5" s="2" t="s">
        <v>565</v>
      </c>
      <c r="G5" s="21">
        <v>1</v>
      </c>
      <c r="H5" s="22" t="str">
        <f>IFERROR(INDEX(참조목록!$C:$C,MATCH($G$2&amp;1,INDEX(참조목록!$B:$B,,),0)),"")</f>
        <v>북투석</v>
      </c>
    </row>
    <row r="6" spans="1:8" ht="17.25" thickTop="1" x14ac:dyDescent="0.3">
      <c r="A6" s="23" t="str">
        <f ca="1">IFERROR(INDEX(INDIRECT($B$2&amp;"!$B1:$B240"),MATCH($C$2&amp;1,INDEX(INDIRECT($B$2&amp;"!$A$1:$A$240"),0),0)),"")</f>
        <v>양주 밤</v>
      </c>
      <c r="B6" s="24" t="str">
        <f ca="1">IFERROR(INDEX(INDIRECT($B$2&amp;"!$C1:$C240"),MATCH($C$2&amp;1,INDEX(INDIRECT($B$2&amp;"!$A$1:$A$240"),0),0)),"")</f>
        <v>O</v>
      </c>
      <c r="C6" s="25">
        <f ca="1">IFERROR(INDEX(INDIRECT($B$2&amp;"!$D1:$D240"),MATCH($C$2&amp;1,INDEX(INDIRECT($B$2&amp;"!$A$1:$A$240"),0),0)),"")</f>
        <v>3220</v>
      </c>
      <c r="D6" s="25" t="str">
        <f ca="1">IFERROR(INDEX(INDIRECT($B$2&amp;"!$E1:$E240"),MATCH($C$2&amp;1,INDEX(INDIRECT($B$2&amp;"!$A$1:$A$240"),0),0)),"")</f>
        <v>조선</v>
      </c>
      <c r="E6" s="25">
        <f ca="1">IFERROR(INDEX(INDIRECT($B$2&amp;"!$F1:$F240"),MATCH($C$2&amp;1,INDEX(INDIRECT($B$2&amp;"!$A$1:$A$240"),0),0)),"")</f>
        <v>32000</v>
      </c>
      <c r="F6" s="26" t="str">
        <f ca="1">IFERROR(INDEX(INDIRECT($B$2&amp;"!$G1:$G240"),MATCH($C$2&amp;1,INDEX(INDIRECT($B$2&amp;"!$A$1:$A$240"),0),0)),"")</f>
        <v>한양</v>
      </c>
      <c r="G6" s="27">
        <v>2</v>
      </c>
      <c r="H6" s="28" t="str">
        <f>IFERROR(INDEX(참조목록!$C:$C,MATCH($G$2&amp;2,INDEX(참조목록!$B:$B,,),0)),"")</f>
        <v>청주</v>
      </c>
    </row>
    <row r="7" spans="1:8" x14ac:dyDescent="0.3">
      <c r="A7" s="23" t="str">
        <f ca="1">IFERROR(INDEX(INDIRECT($B$2&amp;"!$B1:$B240"),MATCH($C$2&amp;2,INDEX(INDIRECT($B$2&amp;"!$A$1:$A$240"),0),0)),"")</f>
        <v>링쟈오</v>
      </c>
      <c r="B7" s="25" t="str">
        <f ca="1">IFERROR(INDEX(INDIRECT($B$2&amp;"!$C1:$C240"),MATCH($C$2&amp;2,INDEX(INDIRECT($B$2&amp;"!$A$1:$A$240"),0),0)),"")</f>
        <v>O</v>
      </c>
      <c r="C7" s="25">
        <f ca="1">IFERROR(INDEX(INDIRECT($B$2&amp;"!$D1:$D240"),MATCH($C$2&amp;2,INDEX(INDIRECT($B$2&amp;"!$A$1:$A$240"),0),0)),"")</f>
        <v>2560</v>
      </c>
      <c r="D7" s="25" t="str">
        <f ca="1">IFERROR(INDEX(INDIRECT($B$2&amp;"!$E1:$E240"),MATCH($C$2&amp;2,INDEX(INDIRECT($B$2&amp;"!$A$1:$A$240"),0),0)),"")</f>
        <v>대만</v>
      </c>
      <c r="E7" s="25">
        <f ca="1">IFERROR(INDEX(INDIRECT($B$2&amp;"!$F1:$F240"),MATCH($C$2&amp;2,INDEX(INDIRECT($B$2&amp;"!$A$1:$A$240"),0),0)),"")</f>
        <v>46000</v>
      </c>
      <c r="F7" s="26" t="str">
        <f ca="1">IFERROR(INDEX(INDIRECT($B$2&amp;"!$G1:$G240"),MATCH($C$2&amp;2,INDEX(INDIRECT($B$2&amp;"!$A$1:$A$240"),0),0)),"")</f>
        <v>안평</v>
      </c>
      <c r="G7" s="27">
        <v>3</v>
      </c>
      <c r="H7" s="28" t="str">
        <f>IFERROR(INDEX(참조목록!$C:$C,MATCH($G$2&amp;3,INDEX(참조목록!$B:$B,,),0)),"")</f>
        <v>초롱</v>
      </c>
    </row>
    <row r="8" spans="1:8" x14ac:dyDescent="0.3">
      <c r="A8" s="23" t="str">
        <f ca="1">IFERROR(INDEX(INDIRECT($B$2&amp;"!$B1:$B240"),MATCH($C$2&amp;3,INDEX(INDIRECT($B$2&amp;"!$A$1:$A$240"),0),0)),"")</f>
        <v>감자</v>
      </c>
      <c r="B8" s="25" t="str">
        <f ca="1">IFERROR(INDEX(INDIRECT($B$2&amp;"!$C1:$C240"),MATCH($C$2&amp;3,INDEX(INDIRECT($B$2&amp;"!$A$1:$A$240"),0),0)),"")</f>
        <v>X</v>
      </c>
      <c r="C8" s="25">
        <f ca="1">IFERROR(INDEX(INDIRECT($B$2&amp;"!$D1:$D240"),MATCH($C$2&amp;3,INDEX(INDIRECT($B$2&amp;"!$A$1:$A$240"),0),0)),"")</f>
        <v>2436</v>
      </c>
      <c r="D8" s="25">
        <f ca="1">IFERROR(INDEX(INDIRECT($B$2&amp;"!$E1:$E240"),MATCH($C$2&amp;3,INDEX(INDIRECT($B$2&amp;"!$A$1:$A$240"),0),0)),"")</f>
        <v>0</v>
      </c>
      <c r="E8" s="25">
        <f ca="1">IFERROR(INDEX(INDIRECT($B$2&amp;"!$F1:$F240"),MATCH($C$2&amp;3,INDEX(INDIRECT($B$2&amp;"!$A$1:$A$240"),0),0)),"")</f>
        <v>0</v>
      </c>
      <c r="F8" s="26" t="str">
        <f ca="1">IFERROR(INDEX(INDIRECT($B$2&amp;"!$G1:$G240"),MATCH($C$2&amp;3,INDEX(INDIRECT($B$2&amp;"!$A$1:$A$240"),0),0)),"")</f>
        <v>리마</v>
      </c>
      <c r="G8" s="27">
        <v>4</v>
      </c>
      <c r="H8" s="28" t="str">
        <f>IFERROR(INDEX(참조목록!$C:$C,MATCH($G$2&amp;4,INDEX(참조목록!$B:$B,,),0)),"")</f>
        <v>멧돼지</v>
      </c>
    </row>
    <row r="9" spans="1:8" x14ac:dyDescent="0.3">
      <c r="A9" s="23" t="str">
        <f ca="1">IFERROR(INDEX(INDIRECT($B$2&amp;"!$B1:$B240"),MATCH($C$2&amp;4,INDEX(INDIRECT($B$2&amp;"!$A$1:$A$240"),0),0)),"")</f>
        <v>참다시마</v>
      </c>
      <c r="B9" s="25" t="str">
        <f ca="1">IFERROR(INDEX(INDIRECT($B$2&amp;"!$C1:$C240"),MATCH($C$2&amp;4,INDEX(INDIRECT($B$2&amp;"!$A$1:$A$240"),0),0)),"")</f>
        <v>O</v>
      </c>
      <c r="C9" s="25">
        <f ca="1">IFERROR(INDEX(INDIRECT($B$2&amp;"!$D1:$D240"),MATCH($C$2&amp;4,INDEX(INDIRECT($B$2&amp;"!$A$1:$A$240"),0),0)),"")</f>
        <v>2076</v>
      </c>
      <c r="D9" s="25" t="str">
        <f ca="1">IFERROR(INDEX(INDIRECT($B$2&amp;"!$E1:$E240"),MATCH($C$2&amp;4,INDEX(INDIRECT($B$2&amp;"!$A$1:$A$240"),0),0)),"")</f>
        <v>조선</v>
      </c>
      <c r="E9" s="25">
        <f ca="1">IFERROR(INDEX(INDIRECT($B$2&amp;"!$F1:$F240"),MATCH($C$2&amp;4,INDEX(INDIRECT($B$2&amp;"!$A$1:$A$240"),0),0)),"")</f>
        <v>0</v>
      </c>
      <c r="F9" s="26" t="str">
        <f ca="1">IFERROR(INDEX(INDIRECT($B$2&amp;"!$G1:$G240"),MATCH($C$2&amp;4,INDEX(INDIRECT($B$2&amp;"!$A$1:$A$240"),0),0)),"")</f>
        <v>한양</v>
      </c>
      <c r="G9" s="27">
        <v>5</v>
      </c>
      <c r="H9" s="28" t="str">
        <f>IFERROR(INDEX(참조목록!$C:$C,MATCH($G$2&amp;5,INDEX(참조목록!$B:$B,,),0)),"")</f>
        <v>덩굴 갑옷</v>
      </c>
    </row>
    <row r="10" spans="1:8" x14ac:dyDescent="0.3">
      <c r="A10" s="23" t="str">
        <f ca="1">IFERROR(INDEX(INDIRECT($B$2&amp;"!$B1:$B240"),MATCH($C$2&amp;5,INDEX(INDIRECT($B$2&amp;"!$A$1:$A$240"),0),0)),"")</f>
        <v>호박</v>
      </c>
      <c r="B10" s="25" t="str">
        <f ca="1">IFERROR(INDEX(INDIRECT($B$2&amp;"!$C1:$C240"),MATCH($C$2&amp;5,INDEX(INDIRECT($B$2&amp;"!$A$1:$A$240"),0),0)),"")</f>
        <v>X</v>
      </c>
      <c r="C10" s="25">
        <f ca="1">IFERROR(INDEX(INDIRECT($B$2&amp;"!$D1:$D240"),MATCH($C$2&amp;5,INDEX(INDIRECT($B$2&amp;"!$A$1:$A$240"),0),0)),"")</f>
        <v>1536</v>
      </c>
      <c r="D10" s="25">
        <f ca="1">IFERROR(INDEX(INDIRECT($B$2&amp;"!$E1:$E240"),MATCH($C$2&amp;5,INDEX(INDIRECT($B$2&amp;"!$A$1:$A$240"),0),0)),"")</f>
        <v>0</v>
      </c>
      <c r="E10" s="25">
        <f ca="1">IFERROR(INDEX(INDIRECT($B$2&amp;"!$F1:$F240"),MATCH($C$2&amp;5,INDEX(INDIRECT($B$2&amp;"!$A$1:$A$240"),0),0)),"")</f>
        <v>0</v>
      </c>
      <c r="F10" s="26" t="str">
        <f ca="1">IFERROR(INDEX(INDIRECT($B$2&amp;"!$G1:$G240"),MATCH($C$2&amp;5,INDEX(INDIRECT($B$2&amp;"!$A$1:$A$240"),0),0)),"")</f>
        <v>산후안, 메리다</v>
      </c>
      <c r="G10" s="27">
        <v>6</v>
      </c>
      <c r="H10" s="28" t="str">
        <f>IFERROR(INDEX(참조목록!$C:$C,MATCH($G$2&amp;6,INDEX(참조목록!$B:$B,,),0)),"")</f>
        <v>스타아니스</v>
      </c>
    </row>
    <row r="11" spans="1:8" x14ac:dyDescent="0.3">
      <c r="A11" s="23" t="str">
        <f ca="1">IFERROR(INDEX(INDIRECT($B$2&amp;"!$B1:$B240"),MATCH($C$2&amp;6,INDEX(INDIRECT($B$2&amp;"!$A$1:$A$240"),0),0)),"")</f>
        <v>고구마</v>
      </c>
      <c r="B11" s="25" t="str">
        <f ca="1">IFERROR(INDEX(INDIRECT($B$2&amp;"!$C1:$C240"),MATCH($C$2&amp;6,INDEX(INDIRECT($B$2&amp;"!$A$1:$A$240"),0),0)),"")</f>
        <v>X</v>
      </c>
      <c r="C11" s="25">
        <f ca="1">IFERROR(INDEX(INDIRECT($B$2&amp;"!$D1:$D240"),MATCH($C$2&amp;6,INDEX(INDIRECT($B$2&amp;"!$A$1:$A$240"),0),0)),"")</f>
        <v>1444</v>
      </c>
      <c r="D11" s="25">
        <f ca="1">IFERROR(INDEX(INDIRECT($B$2&amp;"!$E1:$E240"),MATCH($C$2&amp;6,INDEX(INDIRECT($B$2&amp;"!$A$1:$A$240"),0),0)),"")</f>
        <v>0</v>
      </c>
      <c r="E11" s="25">
        <f ca="1">IFERROR(INDEX(INDIRECT($B$2&amp;"!$F1:$F240"),MATCH($C$2&amp;6,INDEX(INDIRECT($B$2&amp;"!$A$1:$A$240"),0),0)),"")</f>
        <v>0</v>
      </c>
      <c r="F11" s="26" t="str">
        <f ca="1">IFERROR(INDEX(INDIRECT($B$2&amp;"!$G1:$G240"),MATCH($C$2&amp;6,INDEX(INDIRECT($B$2&amp;"!$A$1:$A$240"),0),0)),"")</f>
        <v>반자르마신</v>
      </c>
      <c r="G11" s="27">
        <v>7</v>
      </c>
      <c r="H11" s="28" t="str">
        <f>IFERROR(INDEX(참조목록!$C:$C,MATCH($G$2&amp;7,INDEX(참조목록!$B:$B,,),0)),"")</f>
        <v>사다장</v>
      </c>
    </row>
    <row r="12" spans="1:8" x14ac:dyDescent="0.3">
      <c r="A12" s="23" t="str">
        <f ca="1">IFERROR(INDEX(INDIRECT($B$2&amp;"!$B1:$B240"),MATCH($C$2&amp;7,INDEX(INDIRECT($B$2&amp;"!$A$1:$A$240"),0),0)),"")</f>
        <v>사탕수수</v>
      </c>
      <c r="B12" s="25" t="str">
        <f ca="1">IFERROR(INDEX(INDIRECT($B$2&amp;"!$C1:$C240"),MATCH($C$2&amp;7,INDEX(INDIRECT($B$2&amp;"!$A$1:$A$240"),0),0)),"")</f>
        <v>X</v>
      </c>
      <c r="C12" s="25">
        <f ca="1">IFERROR(INDEX(INDIRECT($B$2&amp;"!$D1:$D240"),MATCH($C$2&amp;7,INDEX(INDIRECT($B$2&amp;"!$A$1:$A$240"),0),0)),"")</f>
        <v>1152</v>
      </c>
      <c r="D12" s="25">
        <f ca="1">IFERROR(INDEX(INDIRECT($B$2&amp;"!$E1:$E240"),MATCH($C$2&amp;7,INDEX(INDIRECT($B$2&amp;"!$A$1:$A$240"),0),0)),"")</f>
        <v>0</v>
      </c>
      <c r="E12" s="25">
        <f ca="1">IFERROR(INDEX(INDIRECT($B$2&amp;"!$F1:$F240"),MATCH($C$2&amp;7,INDEX(INDIRECT($B$2&amp;"!$A$1:$A$240"),0),0)),"")</f>
        <v>0</v>
      </c>
      <c r="F12" s="26" t="str">
        <f ca="1">IFERROR(INDEX(INDIRECT($B$2&amp;"!$G1:$G240"),MATCH($C$2&amp;7,INDEX(INDIRECT($B$2&amp;"!$A$1:$A$240"),0),0)),"")</f>
        <v>툼베스, 나탈</v>
      </c>
      <c r="G12" s="27">
        <v>8</v>
      </c>
      <c r="H12" s="28" t="str">
        <f>IFERROR(INDEX(참조목록!$C:$C,MATCH($G$2&amp;8,INDEX(참조목록!$B:$B,,),0)),"")</f>
        <v>로카오</v>
      </c>
    </row>
    <row r="13" spans="1:8" x14ac:dyDescent="0.3">
      <c r="A13" s="23" t="str">
        <f ca="1">IFERROR(INDEX(INDIRECT($B$2&amp;"!$B1:$B240"),MATCH($C$2&amp;8,INDEX(INDIRECT($B$2&amp;"!$A$1:$A$240"),0),0)),"")</f>
        <v>옥수수</v>
      </c>
      <c r="B13" s="25" t="str">
        <f ca="1">IFERROR(INDEX(INDIRECT($B$2&amp;"!$C1:$C240"),MATCH($C$2&amp;8,INDEX(INDIRECT($B$2&amp;"!$A$1:$A$240"),0),0)),"")</f>
        <v>X</v>
      </c>
      <c r="C13" s="25">
        <f ca="1">IFERROR(INDEX(INDIRECT($B$2&amp;"!$D1:$D240"),MATCH($C$2&amp;8,INDEX(INDIRECT($B$2&amp;"!$A$1:$A$240"),0),0)),"")</f>
        <v>1008</v>
      </c>
      <c r="D13" s="25">
        <f ca="1">IFERROR(INDEX(INDIRECT($B$2&amp;"!$E1:$E240"),MATCH($C$2&amp;8,INDEX(INDIRECT($B$2&amp;"!$A$1:$A$240"),0),0)),"")</f>
        <v>0</v>
      </c>
      <c r="E13" s="25">
        <f ca="1">IFERROR(INDEX(INDIRECT($B$2&amp;"!$F1:$F240"),MATCH($C$2&amp;8,INDEX(INDIRECT($B$2&amp;"!$A$1:$A$240"),0),0)),"")</f>
        <v>0</v>
      </c>
      <c r="F13" s="26" t="str">
        <f ca="1">IFERROR(INDEX(INDIRECT($B$2&amp;"!$G1:$G240"),MATCH($C$2&amp;8,INDEX(INDIRECT($B$2&amp;"!$A$1:$A$240"),0),0)),"")</f>
        <v>테르나테</v>
      </c>
      <c r="G13" s="27">
        <v>9</v>
      </c>
      <c r="H13" s="28" t="str">
        <f>IFERROR(INDEX(참조목록!$C:$C,MATCH($G$2&amp;9,INDEX(참조목록!$B:$B,,),0)),"")</f>
        <v>안동소주</v>
      </c>
    </row>
    <row r="14" spans="1:8" ht="17.25" thickBot="1" x14ac:dyDescent="0.35">
      <c r="A14" s="23" t="str">
        <f ca="1">IFERROR(INDEX(INDIRECT($B$2&amp;"!$B1:$B240"),MATCH($C$2&amp;9,INDEX(INDIRECT($B$2&amp;"!$A$1:$A$240"),0),0)),"")</f>
        <v>토마토</v>
      </c>
      <c r="B14" s="25" t="str">
        <f ca="1">IFERROR(INDEX(INDIRECT($B$2&amp;"!$C1:$C240"),MATCH($C$2&amp;9,INDEX(INDIRECT($B$2&amp;"!$A$1:$A$240"),0),0)),"")</f>
        <v>X</v>
      </c>
      <c r="C14" s="25">
        <f ca="1">IFERROR(INDEX(INDIRECT($B$2&amp;"!$D1:$D240"),MATCH($C$2&amp;9,INDEX(INDIRECT($B$2&amp;"!$A$1:$A$240"),0),0)),"")</f>
        <v>968</v>
      </c>
      <c r="D14" s="25">
        <f ca="1">IFERROR(INDEX(INDIRECT($B$2&amp;"!$E1:$E240"),MATCH($C$2&amp;9,INDEX(INDIRECT($B$2&amp;"!$A$1:$A$240"),0),0)),"")</f>
        <v>0</v>
      </c>
      <c r="E14" s="25">
        <f ca="1">IFERROR(INDEX(INDIRECT($B$2&amp;"!$F1:$F240"),MATCH($C$2&amp;9,INDEX(INDIRECT($B$2&amp;"!$A$1:$A$240"),0),0)),"")</f>
        <v>0</v>
      </c>
      <c r="F14" s="26" t="str">
        <f ca="1">IFERROR(INDEX(INDIRECT($B$2&amp;"!$G1:$G240"),MATCH($C$2&amp;9,INDEX(INDIRECT($B$2&amp;"!$A$1:$A$240"),0),0)),"")</f>
        <v>과테말라</v>
      </c>
      <c r="G14" s="29">
        <v>10</v>
      </c>
      <c r="H14" s="19" t="str">
        <f>IFERROR(INDEX(참조목록!$C:$C,MATCH($G$2&amp;10,INDEX(참조목록!$B:$B,,),0)),"")</f>
        <v>한우</v>
      </c>
    </row>
    <row r="15" spans="1:8" ht="17.25" thickTop="1" x14ac:dyDescent="0.3">
      <c r="A15" s="23">
        <f ca="1">IFERROR(INDEX(INDIRECT($B$2&amp;"!$B1:$B240"),MATCH($C$2&amp;10,INDEX(INDIRECT($B$2&amp;"!$A$1:$A$240"),0),0)),"")</f>
        <v>0</v>
      </c>
      <c r="B15" s="25">
        <f ca="1">IFERROR(INDEX(INDIRECT($B$2&amp;"!$C1:$C240"),MATCH($C$2&amp;10,INDEX(INDIRECT($B$2&amp;"!$A$1:$A$240"),0),0)),"")</f>
        <v>0</v>
      </c>
      <c r="C15" s="25">
        <f ca="1">IFERROR(INDEX(INDIRECT($B$2&amp;"!$D1:$D240"),MATCH($C$2&amp;10,INDEX(INDIRECT($B$2&amp;"!$A$1:$A$240"),0),0)),"")</f>
        <v>0</v>
      </c>
      <c r="D15" s="25">
        <f ca="1">IFERROR(INDEX(INDIRECT($B$2&amp;"!$E1:$E240"),MATCH($C$2&amp;10,INDEX(INDIRECT($B$2&amp;"!$A$1:$A$240"),0),0)),"")</f>
        <v>0</v>
      </c>
      <c r="E15" s="25">
        <f ca="1">IFERROR(INDEX(INDIRECT($B$2&amp;"!$F1:$F240"),MATCH($C$2&amp;10,INDEX(INDIRECT($B$2&amp;"!$A$1:$A$240"),0),0)),"")</f>
        <v>0</v>
      </c>
      <c r="F15" s="26">
        <f ca="1">IFERROR(INDEX(INDIRECT($B$2&amp;"!$G1:$G240"),MATCH($C$2&amp;10,INDEX(INDIRECT($B$2&amp;"!$A$1:$A$240"),0),0)),"")</f>
        <v>0</v>
      </c>
    </row>
    <row r="16" spans="1:8" ht="17.25" thickBot="1" x14ac:dyDescent="0.35">
      <c r="A16" s="30">
        <f ca="1">IFERROR(INDEX(INDIRECT($B$2&amp;"!$B1:$B240"),MATCH($C$2&amp;11,INDEX(INDIRECT($B$2&amp;"!$A$1:$A$240"),0),0)),"")</f>
        <v>0</v>
      </c>
      <c r="B16" s="31">
        <f ca="1">IFERROR(INDEX(INDIRECT($B$2&amp;"!$C1:$C240"),MATCH($C$2&amp;11,INDEX(INDIRECT($B$2&amp;"!$A$1:$A$240"),0),0)),"")</f>
        <v>0</v>
      </c>
      <c r="C16" s="31">
        <f ca="1">IFERROR(INDEX(INDIRECT($B$2&amp;"!$D1:$D240"),MATCH($C$2&amp;11,INDEX(INDIRECT($B$2&amp;"!$A$1:$A$240"),0),0)),"")</f>
        <v>0</v>
      </c>
      <c r="D16" s="31">
        <f ca="1">IFERROR(INDEX(INDIRECT($B$2&amp;"!$E1:$E240"),MATCH($C$2&amp;11,INDEX(INDIRECT($B$2&amp;"!$A$1:$A$240"),0),0)),"")</f>
        <v>0</v>
      </c>
      <c r="E16" s="31">
        <f ca="1">IFERROR(INDEX(INDIRECT($B$2&amp;"!$F1:$F240"),MATCH($C$2&amp;11,INDEX(INDIRECT($B$2&amp;"!$A$1:$A$240"),0),0)),"")</f>
        <v>0</v>
      </c>
      <c r="F16" s="32">
        <f ca="1">IFERROR(INDEX(INDIRECT($B$2&amp;"!$G1:$G240"),MATCH($C$2&amp;11,INDEX(INDIRECT($B$2&amp;"!$A$1:$A$240"),0),0)),"")</f>
        <v>0</v>
      </c>
    </row>
    <row r="17" spans="1:11" ht="18" thickTop="1" thickBot="1" x14ac:dyDescent="0.35">
      <c r="A17" s="33"/>
      <c r="B17" s="33"/>
      <c r="C17" s="33"/>
      <c r="D17" s="33"/>
      <c r="E17" s="33"/>
      <c r="F17" s="33"/>
    </row>
    <row r="18" spans="1:11" ht="18" thickTop="1" thickBot="1" x14ac:dyDescent="0.35">
      <c r="A18" s="20" t="s">
        <v>896</v>
      </c>
    </row>
    <row r="19" spans="1:11" ht="18" thickTop="1" thickBot="1" x14ac:dyDescent="0.3">
      <c r="A19" s="1" t="s">
        <v>851</v>
      </c>
      <c r="B19" s="1" t="s">
        <v>850</v>
      </c>
      <c r="C19" s="1" t="s">
        <v>872</v>
      </c>
      <c r="D19" s="1" t="s">
        <v>841</v>
      </c>
    </row>
    <row r="20" spans="1:11" ht="17.25" thickTop="1" x14ac:dyDescent="0.3">
      <c r="A20" s="23" t="str">
        <f ca="1">IFERROR(INDEX(INDIRECT($B$2&amp;"!$J$1:$J$15"),MATCH($B$2&amp;1,INDEX(INDIRECT($B$2&amp;"!$I1:$I15"),0),0)),"")</f>
        <v>사향</v>
      </c>
      <c r="B20" s="25" t="str">
        <f ca="1">IFERROR(INDEX(INDIRECT($B$2&amp;"!$K$1:$K$15"),MATCH($B$2&amp;1,INDEX(INDIRECT($B$2&amp;"!$I1:$I15"),0),0)),"")</f>
        <v>향료</v>
      </c>
      <c r="C20" s="25" t="str">
        <f ca="1">IFERROR(INDEX(INDIRECT($B$2&amp;"!L$1:L$15"),MATCH($B$2&amp;1,INDEX(INDIRECT($B$2&amp;"!$I1:$I15"),0),0)),"")</f>
        <v>x</v>
      </c>
      <c r="D20" s="26" t="str">
        <f ca="1">IFERROR(INDEX(INDIRECT($B$2&amp;"!M$1:M$15"),MATCH($B$2&amp;1,INDEX(INDIRECT($B$2&amp;"!$I1:$I15"),0),0)),"")</f>
        <v>캘리컷, 코친</v>
      </c>
    </row>
    <row r="21" spans="1:11" ht="17.25" thickBot="1" x14ac:dyDescent="0.35">
      <c r="A21" s="23" t="str">
        <f ca="1">IFERROR(INDEX(INDIRECT($B$2&amp;"!$J$1:$J$15"),MATCH($B$2&amp;2,INDEX(INDIRECT($B$2&amp;"!$I1:$I15"),0),0)),"")</f>
        <v>초석</v>
      </c>
      <c r="B21" s="25" t="str">
        <f ca="1">IFERROR(INDEX(INDIRECT($B$2&amp;"!$K$1:$K$15"),MATCH($B$2&amp;2,INDEX(INDIRECT($B$2&amp;"!$I1:$I15"),0),0)),"")</f>
        <v>광석</v>
      </c>
      <c r="C21" s="25" t="str">
        <f ca="1">IFERROR(INDEX(INDIRECT($B$2&amp;"!$L$1:$L$15"),MATCH($B$2&amp;2,INDEX(INDIRECT($B$2&amp;"!$I1:$I15"),0),0)),"")</f>
        <v>x</v>
      </c>
      <c r="D21" s="26" t="str">
        <f ca="1">IFERROR(INDEX(INDIRECT($B$2&amp;"!$M$1:$M$15"),MATCH($B$2&amp;2,INDEX(INDIRECT($B$2&amp;"!$I1:$I15"),0),0)),"")</f>
        <v>마술리파탐</v>
      </c>
      <c r="G21" s="17" t="s">
        <v>545</v>
      </c>
    </row>
    <row r="22" spans="1:11" ht="18" thickTop="1" thickBot="1" x14ac:dyDescent="0.3">
      <c r="A22" s="23" t="str">
        <f ca="1">IFERROR(INDEX(INDIRECT($B$2&amp;"!$J$1:$J$15"),MATCH($B$2&amp;3,INDEX(INDIRECT($B$2&amp;"!$I1:$I15"),0),0)),"")</f>
        <v>사파이어</v>
      </c>
      <c r="B22" s="25" t="str">
        <f ca="1">IFERROR(INDEX(INDIRECT($B$2&amp;"!$K$1:$K$15"),MATCH($B$2&amp;3,INDEX(INDIRECT($B$2&amp;"!$I1:$I15"),0),0)),"")</f>
        <v>보석</v>
      </c>
      <c r="C22" s="25" t="str">
        <f ca="1">IFERROR(INDEX(INDIRECT($B$2&amp;"!$L$1:$L$15"),MATCH($B$2&amp;3,INDEX(INDIRECT($B$2&amp;"!$I1:$I15"),0),0)),"")</f>
        <v>O</v>
      </c>
      <c r="D22" s="26" t="str">
        <f ca="1">IFERROR(INDEX(INDIRECT($B$2&amp;"!$M$1:$M$15"),MATCH($B$2&amp;3,INDEX(INDIRECT($B$2&amp;"!$I1:$I15"),0),0)),"")</f>
        <v>캘리컷</v>
      </c>
      <c r="G22" s="4" t="s">
        <v>519</v>
      </c>
      <c r="H22" s="5" t="s">
        <v>520</v>
      </c>
      <c r="I22" s="41" t="s">
        <v>521</v>
      </c>
      <c r="J22" s="42"/>
      <c r="K22" s="43"/>
    </row>
    <row r="23" spans="1:11" ht="17.25" thickBot="1" x14ac:dyDescent="0.3">
      <c r="A23" s="23" t="str">
        <f ca="1">IFERROR(INDEX(INDIRECT($B$2&amp;"!$J$1:$J$15"),MATCH($B$2&amp;4,INDEX(INDIRECT($B$2&amp;"!$I1:$I15"),0),0)),"")</f>
        <v>백단</v>
      </c>
      <c r="B23" s="25" t="str">
        <f ca="1">IFERROR(INDEX(INDIRECT($B$2&amp;"!$K$1:$K$15"),MATCH($B$2&amp;4,INDEX(INDIRECT($B$2&amp;"!$I1:$I15"),0),0)),"")</f>
        <v>향료</v>
      </c>
      <c r="C23" s="25" t="str">
        <f ca="1">IFERROR(INDEX(INDIRECT($B$2&amp;"!$L$1:$L$15"),MATCH($B$2&amp;4,INDEX(INDIRECT($B$2&amp;"!$I1:$I15"),0),0)),"")</f>
        <v>O</v>
      </c>
      <c r="D23" s="26" t="str">
        <f ca="1">IFERROR(INDEX(INDIRECT($B$2&amp;"!$M$1:$M$15"),MATCH($B$2&amp;4,INDEX(INDIRECT($B$2&amp;"!$I1:$I15"),0),0)),"")</f>
        <v>룬, 딜리, 캘리컷</v>
      </c>
      <c r="G23" s="6" t="s">
        <v>522</v>
      </c>
      <c r="H23" s="7" t="s">
        <v>523</v>
      </c>
      <c r="I23" s="7" t="s">
        <v>286</v>
      </c>
      <c r="J23" s="7" t="s">
        <v>86</v>
      </c>
      <c r="K23" s="8" t="s">
        <v>209</v>
      </c>
    </row>
    <row r="24" spans="1:11" ht="17.25" thickBot="1" x14ac:dyDescent="0.3">
      <c r="A24" s="23" t="str">
        <f ca="1">IFERROR(INDEX(INDIRECT($B$2&amp;"!$J$1:$J$15"),MATCH($B$2&amp;5,INDEX(INDIRECT($B$2&amp;"!$I1:$I15"),0),0)),"")</f>
        <v>자수실</v>
      </c>
      <c r="B24" s="25" t="str">
        <f ca="1">IFERROR(INDEX(INDIRECT($B$2&amp;"!$K$1:$K$15"),MATCH($B$2&amp;5,INDEX(INDIRECT($B$2&amp;"!$I1:$I15"),0),0)),"")</f>
        <v>공예품</v>
      </c>
      <c r="C24" s="25" t="str">
        <f ca="1">IFERROR(INDEX(INDIRECT($B$2&amp;"!$L$1:$L$15"),MATCH($B$2&amp;5,INDEX(INDIRECT($B$2&amp;"!$I1:$I15"),0),0)),"")</f>
        <v>x</v>
      </c>
      <c r="D24" s="26" t="str">
        <f ca="1">IFERROR(INDEX(INDIRECT($B$2&amp;"!$M$1:$M$15"),MATCH($B$2&amp;5,INDEX(INDIRECT($B$2&amp;"!$I1:$I15"),0),0)),"")</f>
        <v>생산</v>
      </c>
      <c r="G24" s="6" t="s">
        <v>524</v>
      </c>
      <c r="H24" s="7" t="s">
        <v>525</v>
      </c>
      <c r="I24" s="7" t="s">
        <v>0</v>
      </c>
      <c r="J24" s="7" t="s">
        <v>200</v>
      </c>
      <c r="K24" s="8" t="s">
        <v>526</v>
      </c>
    </row>
    <row r="25" spans="1:11" ht="17.25" thickBot="1" x14ac:dyDescent="0.3">
      <c r="A25" s="23" t="str">
        <f ca="1">IFERROR(INDEX(INDIRECT($B$2&amp;"!$J$1:$J$15"),MATCH($B$2&amp;6,INDEX(INDIRECT($B$2&amp;"!$I1:$I15"),0),0)),"")</f>
        <v>유황</v>
      </c>
      <c r="B25" s="25" t="str">
        <f ca="1">IFERROR(INDEX(INDIRECT($B$2&amp;"!$K$1:$K$15"),MATCH($B$2&amp;6,INDEX(INDIRECT($B$2&amp;"!$I1:$I15"),0),0)),"")</f>
        <v>공업품</v>
      </c>
      <c r="C25" s="25" t="str">
        <f ca="1">IFERROR(INDEX(INDIRECT($B$2&amp;"!$L$1:$L$15"),MATCH($B$2&amp;6,INDEX(INDIRECT($B$2&amp;"!$I1:$I15"),0),0)),"")</f>
        <v>x</v>
      </c>
      <c r="D25" s="26" t="str">
        <f ca="1">IFERROR(INDEX(INDIRECT($B$2&amp;"!$M$1:$M$15"),MATCH($B$2&amp;6,INDEX(INDIRECT($B$2&amp;"!$I1:$I15"),0),0)),"")</f>
        <v>쿠칭</v>
      </c>
      <c r="G25" s="6" t="s">
        <v>527</v>
      </c>
      <c r="H25" s="7" t="s">
        <v>528</v>
      </c>
      <c r="I25" s="7" t="s">
        <v>128</v>
      </c>
      <c r="J25" s="7" t="s">
        <v>72</v>
      </c>
      <c r="K25" s="8" t="s">
        <v>159</v>
      </c>
    </row>
    <row r="26" spans="1:11" ht="17.25" thickBot="1" x14ac:dyDescent="0.3">
      <c r="A26" s="23" t="str">
        <f ca="1">IFERROR(INDEX(INDIRECT($B$2&amp;"!$J$1:$J$15"),MATCH($B$2&amp;7,INDEX(INDIRECT($B$2&amp;"!$I1:$I15"),0),0)),"")</f>
        <v>고구마</v>
      </c>
      <c r="B26" s="25" t="str">
        <f ca="1">IFERROR(INDEX(INDIRECT($B$2&amp;"!$K$1:$K$15"),MATCH($B$2&amp;7,INDEX(INDIRECT($B$2&amp;"!$I1:$I15"),0),0)),"")</f>
        <v>식료품</v>
      </c>
      <c r="C26" s="25" t="str">
        <f ca="1">IFERROR(INDEX(INDIRECT($B$2&amp;"!$L$1:$L$15"),MATCH($B$2&amp;7,INDEX(INDIRECT($B$2&amp;"!$I1:$I15"),0),0)),"")</f>
        <v>x</v>
      </c>
      <c r="D26" s="26" t="str">
        <f ca="1">IFERROR(INDEX(INDIRECT($B$2&amp;"!$M$1:$M$15"),MATCH($B$2&amp;7,INDEX(INDIRECT($B$2&amp;"!$I1:$I15"),0),0)),"")</f>
        <v>반자르마신</v>
      </c>
      <c r="G26" s="6" t="s">
        <v>529</v>
      </c>
      <c r="H26" s="7" t="s">
        <v>530</v>
      </c>
      <c r="I26" s="7" t="s">
        <v>139</v>
      </c>
      <c r="J26" s="7" t="s">
        <v>209</v>
      </c>
      <c r="K26" s="8" t="s">
        <v>227</v>
      </c>
    </row>
    <row r="27" spans="1:11" ht="17.25" thickBot="1" x14ac:dyDescent="0.3">
      <c r="A27" s="23" t="str">
        <f ca="1">IFERROR(INDEX(INDIRECT($B$2&amp;"!$J$1:$J$15"),MATCH($B$2&amp;8,INDEX(INDIRECT($B$2&amp;"!$I1:$I15"),0),0)),"")</f>
        <v>석상</v>
      </c>
      <c r="B27" s="25" t="str">
        <f ca="1">IFERROR(INDEX(INDIRECT($B$2&amp;"!$K$1:$K$15"),MATCH($B$2&amp;8,INDEX(INDIRECT($B$2&amp;"!$I1:$I15"),0),0)),"")</f>
        <v>미술품</v>
      </c>
      <c r="C27" s="25" t="str">
        <f ca="1">IFERROR(INDEX(INDIRECT($B$2&amp;"!$L$1:$L$15"),MATCH($B$2&amp;8,INDEX(INDIRECT($B$2&amp;"!$I1:$I15"),0),0)),"")</f>
        <v>x</v>
      </c>
      <c r="D27" s="26" t="str">
        <f ca="1">IFERROR(INDEX(INDIRECT($B$2&amp;"!$M$1:$M$15"),MATCH($B$2&amp;8,INDEX(INDIRECT($B$2&amp;"!$I1:$I15"),0),0)),"")</f>
        <v>잠비</v>
      </c>
      <c r="G27" s="6" t="s">
        <v>531</v>
      </c>
      <c r="H27" s="7" t="s">
        <v>532</v>
      </c>
      <c r="I27" s="7" t="s">
        <v>0</v>
      </c>
      <c r="J27" s="7" t="s">
        <v>11</v>
      </c>
      <c r="K27" s="8" t="s">
        <v>58</v>
      </c>
    </row>
    <row r="28" spans="1:11" ht="17.25" thickBot="1" x14ac:dyDescent="0.3">
      <c r="A28" s="23" t="str">
        <f ca="1">IFERROR(INDEX(INDIRECT($B$2&amp;"!$J$1:$J$15"),MATCH($B$2&amp;9,INDEX(INDIRECT($B$2&amp;"!$I1:$I15"),0),0)),"")</f>
        <v>코뿔소뿔</v>
      </c>
      <c r="B28" s="25" t="str">
        <f ca="1">IFERROR(INDEX(INDIRECT($B$2&amp;"!$K$1:$K$15"),MATCH($B$2&amp;9,INDEX(INDIRECT($B$2&amp;"!$I1:$I15"),0),0)),"")</f>
        <v>의약품</v>
      </c>
      <c r="C28" s="25" t="str">
        <f ca="1">IFERROR(INDEX(INDIRECT($B$2&amp;"!$L$1:$L$15"),MATCH($B$2&amp;9,INDEX(INDIRECT($B$2&amp;"!$I1:$I15"),0),0)),"")</f>
        <v>O</v>
      </c>
      <c r="D28" s="26" t="str">
        <f ca="1">IFERROR(INDEX(INDIRECT($B$2&amp;"!$M$1:$M$15"),MATCH($B$2&amp;9,INDEX(INDIRECT($B$2&amp;"!$I1:$I15"),0),0)),"")</f>
        <v>팔렘방, 아체</v>
      </c>
      <c r="G28" s="6" t="s">
        <v>533</v>
      </c>
      <c r="H28" s="7" t="s">
        <v>534</v>
      </c>
      <c r="I28" s="7" t="s">
        <v>86</v>
      </c>
      <c r="J28" s="7" t="s">
        <v>99</v>
      </c>
      <c r="K28" s="8" t="s">
        <v>250</v>
      </c>
    </row>
    <row r="29" spans="1:11" ht="17.25" thickBot="1" x14ac:dyDescent="0.3">
      <c r="A29" s="30" t="str">
        <f ca="1">IFERROR(INDEX(INDIRECT($B$2&amp;"!$J$1:$J$15"),MATCH($B$2&amp;10,INDEX(INDIRECT($B$2&amp;"!$I1:$I15"),0),0)),"")</f>
        <v>커피</v>
      </c>
      <c r="B29" s="31" t="str">
        <f ca="1">IFERROR(INDEX(INDIRECT($B$2&amp;"!$K$1:$K$15"),MATCH($B$2&amp;10,INDEX(INDIRECT($B$2&amp;"!$I1:$I15"),0),0)),"")</f>
        <v>기호품</v>
      </c>
      <c r="C29" s="31" t="str">
        <f ca="1">IFERROR(INDEX(INDIRECT($B$2&amp;"!$L$1:$L$15"),MATCH($B$2&amp;10,INDEX(INDIRECT($B$2&amp;"!$I1:$I15"),0),0)),"")</f>
        <v>x</v>
      </c>
      <c r="D29" s="32" t="str">
        <f ca="1">IFERROR(INDEX(INDIRECT($B$2&amp;"!$M$1:$M$15"),MATCH($B$2&amp;10,INDEX(INDIRECT($B$2&amp;"!$I1:$I15"),0),0)),"")</f>
        <v>딜리, 짐비</v>
      </c>
      <c r="G29" s="6" t="s">
        <v>535</v>
      </c>
      <c r="H29" s="7" t="s">
        <v>536</v>
      </c>
      <c r="I29" s="7" t="s">
        <v>35</v>
      </c>
      <c r="J29" s="7" t="s">
        <v>0</v>
      </c>
      <c r="K29" s="8" t="s">
        <v>58</v>
      </c>
    </row>
    <row r="30" spans="1:11" ht="18" thickTop="1" thickBot="1" x14ac:dyDescent="0.3">
      <c r="G30" s="6" t="s">
        <v>537</v>
      </c>
      <c r="H30" s="7" t="s">
        <v>538</v>
      </c>
      <c r="I30" s="9" t="s">
        <v>539</v>
      </c>
      <c r="J30" s="10"/>
      <c r="K30" s="11"/>
    </row>
    <row r="31" spans="1:11" ht="17.25" thickBot="1" x14ac:dyDescent="0.3">
      <c r="G31" s="12" t="s">
        <v>540</v>
      </c>
      <c r="H31" s="13" t="s">
        <v>541</v>
      </c>
      <c r="I31" s="14" t="s">
        <v>542</v>
      </c>
      <c r="J31" s="15"/>
      <c r="K31" s="16"/>
    </row>
    <row r="32" spans="1:11" ht="17.25" thickTop="1" x14ac:dyDescent="0.3"/>
  </sheetData>
  <dataConsolidate/>
  <mergeCells count="1">
    <mergeCell ref="I22:K22"/>
  </mergeCells>
  <phoneticPr fontId="1" type="noConversion"/>
  <dataValidations count="3">
    <dataValidation type="list" allowBlank="1" showInputMessage="1" showErrorMessage="1" sqref="G2" xr:uid="{409D621C-2FB8-4E52-A262-7C4684EB5134}">
      <formula1>문화권</formula1>
    </dataValidation>
    <dataValidation type="list" allowBlank="1" showInputMessage="1" showErrorMessage="1" sqref="B2" xr:uid="{132FDD33-5254-4B85-9A39-90D1652F929B}">
      <formula1>남만국</formula1>
    </dataValidation>
    <dataValidation type="list" allowBlank="1" showInputMessage="1" showErrorMessage="1" sqref="C2" xr:uid="{ABEC1169-CBCD-4196-BFCA-410DD66583E0}">
      <formula1>교역품종류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034B-1C2E-4314-9879-FD09D34DE689}">
  <dimension ref="A1:Y303"/>
  <sheetViews>
    <sheetView topLeftCell="A256" zoomScale="70" zoomScaleNormal="70" workbookViewId="0">
      <selection activeCell="B282" sqref="B282"/>
    </sheetView>
  </sheetViews>
  <sheetFormatPr defaultRowHeight="16.5" x14ac:dyDescent="0.3"/>
  <cols>
    <col min="1" max="1" width="11" style="35" customWidth="1"/>
    <col min="2" max="2" width="13.5" style="35" customWidth="1"/>
    <col min="3" max="5" width="9" style="35"/>
    <col min="6" max="6" width="23" style="35" customWidth="1"/>
    <col min="7" max="7" width="16.75" style="35" customWidth="1"/>
    <col min="8" max="9" width="15.125" style="35" customWidth="1"/>
    <col min="10" max="10" width="9" style="35"/>
    <col min="11" max="11" width="13.5" style="35" customWidth="1"/>
    <col min="12" max="12" width="9" style="35"/>
    <col min="13" max="13" width="13.875" style="35" customWidth="1"/>
    <col min="14" max="20" width="9" style="35"/>
    <col min="21" max="21" width="13.875" style="35" customWidth="1"/>
    <col min="22" max="22" width="12.75" style="35" customWidth="1"/>
    <col min="23" max="23" width="13.625" style="35" customWidth="1"/>
    <col min="24" max="16384" width="9" style="35"/>
  </cols>
  <sheetData>
    <row r="1" spans="1:13" ht="33" x14ac:dyDescent="0.3">
      <c r="A1" s="34" t="s">
        <v>18</v>
      </c>
      <c r="B1" s="34" t="s">
        <v>112</v>
      </c>
      <c r="C1" s="34" t="s">
        <v>113</v>
      </c>
      <c r="D1" s="34" t="s">
        <v>114</v>
      </c>
      <c r="E1" s="34" t="s">
        <v>849</v>
      </c>
      <c r="F1" s="34" t="s">
        <v>115</v>
      </c>
      <c r="G1" s="34" t="s">
        <v>116</v>
      </c>
      <c r="I1" s="34" t="s">
        <v>1138</v>
      </c>
      <c r="J1" s="34" t="s">
        <v>851</v>
      </c>
      <c r="K1" s="34" t="s">
        <v>850</v>
      </c>
      <c r="L1" s="34" t="s">
        <v>872</v>
      </c>
      <c r="M1" s="34" t="s">
        <v>841</v>
      </c>
    </row>
    <row r="2" spans="1:13" x14ac:dyDescent="0.3">
      <c r="A2" s="34" t="s">
        <v>913</v>
      </c>
      <c r="B2" s="34" t="s">
        <v>2</v>
      </c>
      <c r="C2" s="34" t="s">
        <v>1139</v>
      </c>
      <c r="D2" s="34">
        <v>2816</v>
      </c>
      <c r="E2" s="34" t="s">
        <v>13</v>
      </c>
      <c r="F2" s="34">
        <v>46000</v>
      </c>
      <c r="G2" s="34" t="s">
        <v>14</v>
      </c>
      <c r="I2" s="35" t="s">
        <v>821</v>
      </c>
      <c r="J2" s="34" t="s">
        <v>831</v>
      </c>
      <c r="K2" s="34" t="s">
        <v>842</v>
      </c>
      <c r="L2" s="35" t="s">
        <v>873</v>
      </c>
      <c r="M2" s="35" t="s">
        <v>897</v>
      </c>
    </row>
    <row r="3" spans="1:13" x14ac:dyDescent="0.3">
      <c r="A3" s="34" t="s">
        <v>914</v>
      </c>
      <c r="B3" s="34" t="s">
        <v>4</v>
      </c>
      <c r="C3" s="34" t="s">
        <v>568</v>
      </c>
      <c r="D3" s="34">
        <v>1504</v>
      </c>
      <c r="E3" s="34"/>
      <c r="F3" s="34"/>
      <c r="G3" s="34" t="s">
        <v>15</v>
      </c>
      <c r="I3" s="35" t="s">
        <v>822</v>
      </c>
      <c r="J3" s="35" t="s">
        <v>832</v>
      </c>
      <c r="K3" s="35" t="s">
        <v>843</v>
      </c>
      <c r="L3" s="35" t="s">
        <v>1139</v>
      </c>
      <c r="M3" s="35" t="s">
        <v>895</v>
      </c>
    </row>
    <row r="4" spans="1:13" x14ac:dyDescent="0.3">
      <c r="A4" s="34" t="s">
        <v>915</v>
      </c>
      <c r="B4" s="34" t="s">
        <v>5</v>
      </c>
      <c r="C4" s="34" t="s">
        <v>568</v>
      </c>
      <c r="D4" s="34">
        <v>1444</v>
      </c>
      <c r="E4" s="34"/>
      <c r="F4" s="34"/>
      <c r="G4" s="34" t="s">
        <v>16</v>
      </c>
      <c r="I4" s="35" t="s">
        <v>823</v>
      </c>
      <c r="J4" s="35" t="s">
        <v>833</v>
      </c>
      <c r="K4" s="35" t="s">
        <v>844</v>
      </c>
      <c r="L4" s="35" t="s">
        <v>873</v>
      </c>
      <c r="M4" s="35" t="s">
        <v>898</v>
      </c>
    </row>
    <row r="5" spans="1:13" x14ac:dyDescent="0.3">
      <c r="A5" s="34" t="s">
        <v>916</v>
      </c>
      <c r="B5" s="34" t="s">
        <v>6</v>
      </c>
      <c r="C5" s="34" t="s">
        <v>568</v>
      </c>
      <c r="D5" s="34">
        <v>852</v>
      </c>
      <c r="E5" s="34"/>
      <c r="F5" s="34"/>
      <c r="G5" s="34"/>
      <c r="I5" s="35" t="s">
        <v>824</v>
      </c>
      <c r="J5" s="35" t="s">
        <v>834</v>
      </c>
      <c r="K5" s="35" t="s">
        <v>842</v>
      </c>
      <c r="L5" s="35" t="s">
        <v>1139</v>
      </c>
      <c r="M5" s="35" t="s">
        <v>899</v>
      </c>
    </row>
    <row r="6" spans="1:13" x14ac:dyDescent="0.3">
      <c r="A6" s="34" t="s">
        <v>917</v>
      </c>
      <c r="B6" s="34" t="s">
        <v>7</v>
      </c>
      <c r="C6" s="34" t="s">
        <v>568</v>
      </c>
      <c r="D6" s="34">
        <v>696</v>
      </c>
      <c r="E6" s="34"/>
      <c r="F6" s="34"/>
      <c r="G6" s="34" t="s">
        <v>17</v>
      </c>
      <c r="I6" s="35" t="s">
        <v>825</v>
      </c>
      <c r="J6" s="35" t="s">
        <v>835</v>
      </c>
      <c r="K6" s="35" t="s">
        <v>845</v>
      </c>
      <c r="L6" s="35" t="s">
        <v>873</v>
      </c>
      <c r="M6" s="35" t="s">
        <v>900</v>
      </c>
    </row>
    <row r="7" spans="1:13" x14ac:dyDescent="0.3">
      <c r="A7" s="34" t="s">
        <v>918</v>
      </c>
      <c r="B7" s="34" t="s">
        <v>8</v>
      </c>
      <c r="C7" s="34" t="s">
        <v>568</v>
      </c>
      <c r="D7" s="34">
        <v>576</v>
      </c>
      <c r="E7" s="34"/>
      <c r="F7" s="34"/>
      <c r="G7" s="34"/>
      <c r="I7" s="35" t="s">
        <v>826</v>
      </c>
      <c r="J7" s="35" t="s">
        <v>836</v>
      </c>
      <c r="K7" s="35" t="s">
        <v>846</v>
      </c>
      <c r="L7" s="35" t="s">
        <v>873</v>
      </c>
      <c r="M7" s="35" t="s">
        <v>901</v>
      </c>
    </row>
    <row r="8" spans="1:13" x14ac:dyDescent="0.3">
      <c r="A8" s="34" t="s">
        <v>919</v>
      </c>
      <c r="B8" s="34" t="s">
        <v>9</v>
      </c>
      <c r="C8" s="34" t="s">
        <v>568</v>
      </c>
      <c r="D8" s="34">
        <v>564</v>
      </c>
      <c r="E8" s="34"/>
      <c r="F8" s="34"/>
      <c r="G8" s="34"/>
      <c r="I8" s="35" t="s">
        <v>827</v>
      </c>
      <c r="J8" s="35" t="s">
        <v>837</v>
      </c>
      <c r="K8" s="35" t="s">
        <v>846</v>
      </c>
      <c r="L8" s="35" t="s">
        <v>873</v>
      </c>
      <c r="M8" s="35" t="s">
        <v>902</v>
      </c>
    </row>
    <row r="9" spans="1:13" x14ac:dyDescent="0.3">
      <c r="A9" s="34" t="s">
        <v>920</v>
      </c>
      <c r="B9" s="34"/>
      <c r="C9" s="34"/>
      <c r="D9" s="34"/>
      <c r="E9" s="34"/>
      <c r="F9" s="34"/>
      <c r="G9" s="34"/>
      <c r="I9" s="35" t="s">
        <v>828</v>
      </c>
      <c r="J9" s="35" t="s">
        <v>838</v>
      </c>
      <c r="K9" s="35" t="s">
        <v>847</v>
      </c>
      <c r="L9" s="35" t="s">
        <v>873</v>
      </c>
      <c r="M9" s="35" t="s">
        <v>894</v>
      </c>
    </row>
    <row r="10" spans="1:13" x14ac:dyDescent="0.3">
      <c r="A10" s="34" t="s">
        <v>921</v>
      </c>
      <c r="B10" s="34"/>
      <c r="C10" s="34"/>
      <c r="D10" s="34"/>
      <c r="E10" s="34"/>
      <c r="F10" s="34"/>
      <c r="G10" s="34"/>
      <c r="I10" s="35" t="s">
        <v>829</v>
      </c>
      <c r="J10" s="35" t="s">
        <v>839</v>
      </c>
      <c r="K10" s="35" t="s">
        <v>844</v>
      </c>
      <c r="L10" s="35" t="s">
        <v>873</v>
      </c>
      <c r="M10" s="35" t="s">
        <v>903</v>
      </c>
    </row>
    <row r="11" spans="1:13" x14ac:dyDescent="0.3">
      <c r="A11" s="34" t="s">
        <v>922</v>
      </c>
      <c r="B11" s="34"/>
      <c r="C11" s="34"/>
      <c r="D11" s="34"/>
      <c r="E11" s="34"/>
      <c r="F11" s="34"/>
      <c r="G11" s="34"/>
      <c r="I11" s="35" t="s">
        <v>830</v>
      </c>
      <c r="J11" s="35" t="s">
        <v>840</v>
      </c>
      <c r="K11" s="35" t="s">
        <v>848</v>
      </c>
      <c r="L11" s="35" t="s">
        <v>1139</v>
      </c>
      <c r="M11" s="35" t="s">
        <v>904</v>
      </c>
    </row>
    <row r="12" spans="1:13" x14ac:dyDescent="0.3">
      <c r="A12" s="34" t="s">
        <v>923</v>
      </c>
      <c r="B12" s="34"/>
      <c r="C12" s="34"/>
      <c r="D12" s="34"/>
      <c r="E12" s="34"/>
      <c r="F12" s="34"/>
      <c r="G12" s="34"/>
    </row>
    <row r="13" spans="1:13" x14ac:dyDescent="0.3">
      <c r="A13" s="34" t="s">
        <v>18</v>
      </c>
      <c r="B13" s="34" t="s">
        <v>112</v>
      </c>
      <c r="C13" s="34" t="s">
        <v>113</v>
      </c>
      <c r="D13" s="34" t="s">
        <v>114</v>
      </c>
      <c r="E13" s="34" t="s">
        <v>849</v>
      </c>
      <c r="F13" s="34" t="s">
        <v>115</v>
      </c>
      <c r="G13" s="34" t="s">
        <v>116</v>
      </c>
    </row>
    <row r="14" spans="1:13" x14ac:dyDescent="0.3">
      <c r="A14" s="34" t="s">
        <v>924</v>
      </c>
      <c r="B14" s="34" t="s">
        <v>19</v>
      </c>
      <c r="C14" s="34" t="s">
        <v>1139</v>
      </c>
      <c r="D14" s="34">
        <v>2696</v>
      </c>
      <c r="E14" s="34" t="s">
        <v>32</v>
      </c>
      <c r="F14" s="34">
        <v>31000</v>
      </c>
      <c r="G14" s="34" t="s">
        <v>28</v>
      </c>
    </row>
    <row r="15" spans="1:13" x14ac:dyDescent="0.3">
      <c r="A15" s="34" t="s">
        <v>925</v>
      </c>
      <c r="B15" s="34" t="s">
        <v>21</v>
      </c>
      <c r="C15" s="34" t="s">
        <v>1139</v>
      </c>
      <c r="D15" s="34">
        <v>2364</v>
      </c>
      <c r="E15" s="34" t="s">
        <v>32</v>
      </c>
      <c r="F15" s="34"/>
      <c r="G15" s="34" t="s">
        <v>28</v>
      </c>
    </row>
    <row r="16" spans="1:13" x14ac:dyDescent="0.3">
      <c r="A16" s="34" t="s">
        <v>926</v>
      </c>
      <c r="B16" s="34" t="s">
        <v>117</v>
      </c>
      <c r="C16" s="34" t="s">
        <v>1139</v>
      </c>
      <c r="D16" s="34">
        <v>896</v>
      </c>
      <c r="E16" s="34"/>
      <c r="F16" s="34"/>
      <c r="G16" s="34"/>
    </row>
    <row r="17" spans="1:7" x14ac:dyDescent="0.3">
      <c r="A17" s="34" t="s">
        <v>927</v>
      </c>
      <c r="B17" s="34" t="s">
        <v>24</v>
      </c>
      <c r="C17" s="34" t="s">
        <v>568</v>
      </c>
      <c r="D17" s="34">
        <v>858</v>
      </c>
      <c r="E17" s="34"/>
      <c r="F17" s="34"/>
      <c r="G17" s="34" t="s">
        <v>29</v>
      </c>
    </row>
    <row r="18" spans="1:7" x14ac:dyDescent="0.3">
      <c r="A18" s="34" t="s">
        <v>928</v>
      </c>
      <c r="B18" s="34" t="s">
        <v>25</v>
      </c>
      <c r="C18" s="34" t="s">
        <v>568</v>
      </c>
      <c r="D18" s="34">
        <v>768</v>
      </c>
      <c r="E18" s="34"/>
      <c r="F18" s="34"/>
      <c r="G18" s="34" t="s">
        <v>30</v>
      </c>
    </row>
    <row r="19" spans="1:7" x14ac:dyDescent="0.3">
      <c r="A19" s="34" t="s">
        <v>929</v>
      </c>
      <c r="B19" s="34" t="s">
        <v>26</v>
      </c>
      <c r="C19" s="34" t="s">
        <v>1139</v>
      </c>
      <c r="D19" s="34">
        <v>712</v>
      </c>
      <c r="E19" s="34"/>
      <c r="F19" s="34"/>
      <c r="G19" s="34" t="s">
        <v>31</v>
      </c>
    </row>
    <row r="20" spans="1:7" x14ac:dyDescent="0.3">
      <c r="A20" s="34" t="s">
        <v>930</v>
      </c>
      <c r="B20" s="34" t="s">
        <v>27</v>
      </c>
      <c r="C20" s="34" t="s">
        <v>568</v>
      </c>
      <c r="D20" s="34">
        <v>456</v>
      </c>
      <c r="E20" s="34"/>
      <c r="F20" s="34"/>
      <c r="G20" s="34"/>
    </row>
    <row r="21" spans="1:7" x14ac:dyDescent="0.3">
      <c r="A21" s="34" t="s">
        <v>931</v>
      </c>
      <c r="B21" s="34"/>
      <c r="C21" s="34"/>
      <c r="D21" s="34"/>
      <c r="E21" s="34"/>
      <c r="F21" s="34"/>
      <c r="G21" s="34"/>
    </row>
    <row r="22" spans="1:7" x14ac:dyDescent="0.3">
      <c r="A22" s="34" t="s">
        <v>932</v>
      </c>
      <c r="B22" s="34"/>
      <c r="C22" s="34"/>
      <c r="D22" s="34"/>
      <c r="E22" s="34"/>
      <c r="F22" s="34"/>
      <c r="G22" s="34"/>
    </row>
    <row r="23" spans="1:7" x14ac:dyDescent="0.3">
      <c r="A23" s="34" t="s">
        <v>933</v>
      </c>
      <c r="B23" s="34"/>
      <c r="C23" s="34"/>
      <c r="D23" s="34"/>
      <c r="E23" s="34"/>
      <c r="F23" s="34"/>
      <c r="G23" s="34"/>
    </row>
    <row r="24" spans="1:7" x14ac:dyDescent="0.3">
      <c r="A24" s="34" t="s">
        <v>934</v>
      </c>
      <c r="B24" s="34"/>
      <c r="C24" s="34"/>
      <c r="D24" s="34"/>
      <c r="E24" s="34"/>
      <c r="F24" s="34"/>
      <c r="G24" s="34"/>
    </row>
    <row r="25" spans="1:7" x14ac:dyDescent="0.3">
      <c r="A25" s="34" t="s">
        <v>18</v>
      </c>
      <c r="B25" s="34" t="s">
        <v>112</v>
      </c>
      <c r="C25" s="34" t="s">
        <v>113</v>
      </c>
      <c r="D25" s="34" t="s">
        <v>114</v>
      </c>
      <c r="E25" s="34" t="s">
        <v>849</v>
      </c>
      <c r="F25" s="34" t="s">
        <v>115</v>
      </c>
      <c r="G25" s="34" t="s">
        <v>116</v>
      </c>
    </row>
    <row r="26" spans="1:7" x14ac:dyDescent="0.3">
      <c r="A26" s="34" t="s">
        <v>935</v>
      </c>
      <c r="B26" s="34" t="s">
        <v>37</v>
      </c>
      <c r="C26" s="34" t="s">
        <v>1139</v>
      </c>
      <c r="D26" s="34">
        <v>992</v>
      </c>
      <c r="E26" s="34"/>
      <c r="F26" s="34"/>
      <c r="G26" s="34"/>
    </row>
    <row r="27" spans="1:7" x14ac:dyDescent="0.3">
      <c r="A27" s="34" t="s">
        <v>936</v>
      </c>
      <c r="B27" s="34" t="s">
        <v>38</v>
      </c>
      <c r="C27" s="34" t="s">
        <v>568</v>
      </c>
      <c r="D27" s="34">
        <v>656</v>
      </c>
      <c r="E27" s="34"/>
      <c r="F27" s="34"/>
      <c r="G27" s="34"/>
    </row>
    <row r="28" spans="1:7" x14ac:dyDescent="0.3">
      <c r="A28" s="34" t="s">
        <v>937</v>
      </c>
      <c r="B28" s="34" t="s">
        <v>39</v>
      </c>
      <c r="C28" s="34" t="s">
        <v>568</v>
      </c>
      <c r="D28" s="34">
        <v>552</v>
      </c>
      <c r="E28" s="34"/>
      <c r="F28" s="34"/>
      <c r="G28" s="34"/>
    </row>
    <row r="29" spans="1:7" x14ac:dyDescent="0.3">
      <c r="A29" s="34" t="s">
        <v>938</v>
      </c>
      <c r="B29" s="34" t="s">
        <v>40</v>
      </c>
      <c r="C29" s="34" t="s">
        <v>1139</v>
      </c>
      <c r="D29" s="34">
        <v>516</v>
      </c>
      <c r="E29" s="34"/>
      <c r="F29" s="34"/>
      <c r="G29" s="34"/>
    </row>
    <row r="30" spans="1:7" x14ac:dyDescent="0.3">
      <c r="A30" s="34" t="s">
        <v>939</v>
      </c>
      <c r="B30" s="34" t="s">
        <v>41</v>
      </c>
      <c r="C30" s="34" t="s">
        <v>1139</v>
      </c>
      <c r="D30" s="34">
        <v>512</v>
      </c>
      <c r="E30" s="34"/>
      <c r="F30" s="34"/>
      <c r="G30" s="34"/>
    </row>
    <row r="31" spans="1:7" x14ac:dyDescent="0.3">
      <c r="A31" s="34" t="s">
        <v>940</v>
      </c>
      <c r="B31" s="34"/>
      <c r="C31" s="34"/>
      <c r="D31" s="34"/>
      <c r="E31" s="34"/>
      <c r="F31" s="34"/>
      <c r="G31" s="34"/>
    </row>
    <row r="32" spans="1:7" x14ac:dyDescent="0.3">
      <c r="A32" s="34" t="s">
        <v>941</v>
      </c>
      <c r="B32" s="34"/>
      <c r="C32" s="34"/>
      <c r="D32" s="34"/>
      <c r="E32" s="34"/>
      <c r="F32" s="34"/>
      <c r="G32" s="34"/>
    </row>
    <row r="33" spans="1:7" x14ac:dyDescent="0.3">
      <c r="A33" s="34" t="s">
        <v>942</v>
      </c>
      <c r="B33" s="34"/>
      <c r="C33" s="34"/>
      <c r="D33" s="34"/>
      <c r="E33" s="34"/>
      <c r="F33" s="34"/>
      <c r="G33" s="34"/>
    </row>
    <row r="34" spans="1:7" x14ac:dyDescent="0.3">
      <c r="A34" s="34" t="s">
        <v>943</v>
      </c>
      <c r="B34" s="34"/>
      <c r="C34" s="34"/>
      <c r="D34" s="34"/>
      <c r="E34" s="34"/>
      <c r="F34" s="34"/>
      <c r="G34" s="34"/>
    </row>
    <row r="35" spans="1:7" x14ac:dyDescent="0.3">
      <c r="A35" s="34" t="s">
        <v>944</v>
      </c>
      <c r="B35" s="34"/>
      <c r="C35" s="34"/>
      <c r="D35" s="34"/>
      <c r="E35" s="34"/>
      <c r="F35" s="34"/>
      <c r="G35" s="34"/>
    </row>
    <row r="36" spans="1:7" x14ac:dyDescent="0.3">
      <c r="A36" s="34" t="s">
        <v>945</v>
      </c>
      <c r="B36" s="34"/>
      <c r="C36" s="34"/>
      <c r="D36" s="34"/>
      <c r="E36" s="34"/>
      <c r="F36" s="34"/>
      <c r="G36" s="34"/>
    </row>
    <row r="37" spans="1:7" x14ac:dyDescent="0.3">
      <c r="A37" s="34" t="s">
        <v>18</v>
      </c>
      <c r="B37" s="34" t="s">
        <v>112</v>
      </c>
      <c r="C37" s="34" t="s">
        <v>113</v>
      </c>
      <c r="D37" s="34" t="s">
        <v>114</v>
      </c>
      <c r="E37" s="34" t="s">
        <v>849</v>
      </c>
      <c r="F37" s="34" t="s">
        <v>115</v>
      </c>
      <c r="G37" s="34" t="s">
        <v>116</v>
      </c>
    </row>
    <row r="38" spans="1:7" x14ac:dyDescent="0.3">
      <c r="A38" s="34" t="s">
        <v>946</v>
      </c>
      <c r="B38" s="34" t="s">
        <v>60</v>
      </c>
      <c r="C38" s="34" t="s">
        <v>1139</v>
      </c>
      <c r="D38" s="34">
        <v>2688</v>
      </c>
      <c r="E38" s="34"/>
      <c r="F38" s="34"/>
      <c r="G38" s="34" t="s">
        <v>118</v>
      </c>
    </row>
    <row r="39" spans="1:7" x14ac:dyDescent="0.3">
      <c r="A39" s="34" t="s">
        <v>947</v>
      </c>
      <c r="B39" s="34" t="s">
        <v>61</v>
      </c>
      <c r="C39" s="34" t="s">
        <v>1139</v>
      </c>
      <c r="D39" s="34">
        <v>2600</v>
      </c>
      <c r="E39" s="34" t="s">
        <v>13</v>
      </c>
      <c r="F39" s="34">
        <v>26000</v>
      </c>
      <c r="G39" s="34"/>
    </row>
    <row r="40" spans="1:7" x14ac:dyDescent="0.3">
      <c r="A40" s="34" t="s">
        <v>948</v>
      </c>
      <c r="B40" s="34" t="s">
        <v>63</v>
      </c>
      <c r="C40" s="34" t="s">
        <v>1139</v>
      </c>
      <c r="D40" s="34">
        <v>2244</v>
      </c>
      <c r="E40" s="34" t="s">
        <v>32</v>
      </c>
      <c r="F40" s="34"/>
      <c r="G40" s="34"/>
    </row>
    <row r="41" spans="1:7" x14ac:dyDescent="0.3">
      <c r="A41" s="34" t="s">
        <v>949</v>
      </c>
      <c r="B41" s="34" t="s">
        <v>65</v>
      </c>
      <c r="C41" s="34" t="s">
        <v>1139</v>
      </c>
      <c r="D41" s="34">
        <v>1504</v>
      </c>
      <c r="E41" s="34" t="s">
        <v>13</v>
      </c>
      <c r="F41" s="34"/>
      <c r="G41" s="34" t="s">
        <v>71</v>
      </c>
    </row>
    <row r="42" spans="1:7" x14ac:dyDescent="0.3">
      <c r="A42" s="34" t="s">
        <v>950</v>
      </c>
      <c r="B42" s="34" t="s">
        <v>67</v>
      </c>
      <c r="C42" s="34" t="s">
        <v>1139</v>
      </c>
      <c r="D42" s="34">
        <v>792</v>
      </c>
      <c r="E42" s="34"/>
      <c r="F42" s="34"/>
      <c r="G42" s="34"/>
    </row>
    <row r="43" spans="1:7" x14ac:dyDescent="0.3">
      <c r="A43" s="34" t="s">
        <v>951</v>
      </c>
      <c r="B43" s="34" t="s">
        <v>68</v>
      </c>
      <c r="C43" s="34" t="s">
        <v>1139</v>
      </c>
      <c r="D43" s="34">
        <v>776</v>
      </c>
      <c r="E43" s="34"/>
      <c r="F43" s="34"/>
      <c r="G43" s="34"/>
    </row>
    <row r="44" spans="1:7" x14ac:dyDescent="0.3">
      <c r="A44" s="34" t="s">
        <v>952</v>
      </c>
      <c r="B44" s="34" t="s">
        <v>69</v>
      </c>
      <c r="C44" s="34" t="s">
        <v>568</v>
      </c>
      <c r="D44" s="34">
        <v>752</v>
      </c>
      <c r="E44" s="34"/>
      <c r="F44" s="34"/>
      <c r="G44" s="34"/>
    </row>
    <row r="45" spans="1:7" x14ac:dyDescent="0.3">
      <c r="A45" s="34" t="s">
        <v>953</v>
      </c>
      <c r="B45" s="34" t="s">
        <v>70</v>
      </c>
      <c r="C45" s="34" t="s">
        <v>1139</v>
      </c>
      <c r="D45" s="34">
        <v>644</v>
      </c>
      <c r="E45" s="34"/>
      <c r="F45" s="34"/>
      <c r="G45" s="34"/>
    </row>
    <row r="46" spans="1:7" x14ac:dyDescent="0.3">
      <c r="A46" s="34" t="s">
        <v>954</v>
      </c>
      <c r="B46" s="34"/>
      <c r="C46" s="34"/>
      <c r="D46" s="34"/>
      <c r="E46" s="34"/>
      <c r="F46" s="34"/>
      <c r="G46" s="34"/>
    </row>
    <row r="47" spans="1:7" x14ac:dyDescent="0.3">
      <c r="A47" s="34" t="s">
        <v>955</v>
      </c>
      <c r="B47" s="34"/>
      <c r="C47" s="34"/>
      <c r="D47" s="34"/>
      <c r="E47" s="34"/>
      <c r="F47" s="34"/>
      <c r="G47" s="34"/>
    </row>
    <row r="48" spans="1:7" x14ac:dyDescent="0.3">
      <c r="A48" s="34" t="s">
        <v>956</v>
      </c>
      <c r="B48" s="34"/>
      <c r="C48" s="34"/>
      <c r="D48" s="34"/>
      <c r="E48" s="34"/>
      <c r="F48" s="34"/>
      <c r="G48" s="34"/>
    </row>
    <row r="49" spans="1:7" x14ac:dyDescent="0.3">
      <c r="A49" s="34" t="s">
        <v>18</v>
      </c>
      <c r="B49" s="34" t="s">
        <v>112</v>
      </c>
      <c r="C49" s="34" t="s">
        <v>113</v>
      </c>
      <c r="D49" s="34" t="s">
        <v>114</v>
      </c>
      <c r="E49" s="34" t="s">
        <v>849</v>
      </c>
      <c r="F49" s="34" t="s">
        <v>115</v>
      </c>
      <c r="G49" s="34" t="s">
        <v>116</v>
      </c>
    </row>
    <row r="50" spans="1:7" x14ac:dyDescent="0.3">
      <c r="A50" s="34" t="s">
        <v>957</v>
      </c>
      <c r="B50" s="34" t="s">
        <v>74</v>
      </c>
      <c r="C50" s="34" t="s">
        <v>1139</v>
      </c>
      <c r="D50" s="34">
        <v>2464</v>
      </c>
      <c r="E50" s="34"/>
      <c r="F50" s="34"/>
      <c r="G50" s="34" t="s">
        <v>82</v>
      </c>
    </row>
    <row r="51" spans="1:7" x14ac:dyDescent="0.3">
      <c r="A51" s="34" t="s">
        <v>958</v>
      </c>
      <c r="B51" s="34" t="s">
        <v>75</v>
      </c>
      <c r="C51" s="34" t="s">
        <v>1139</v>
      </c>
      <c r="D51" s="34">
        <v>2164</v>
      </c>
      <c r="E51" s="34"/>
      <c r="F51" s="34"/>
      <c r="G51" s="34" t="s">
        <v>83</v>
      </c>
    </row>
    <row r="52" spans="1:7" x14ac:dyDescent="0.3">
      <c r="A52" s="34" t="s">
        <v>959</v>
      </c>
      <c r="B52" s="34" t="s">
        <v>119</v>
      </c>
      <c r="C52" s="34" t="s">
        <v>1139</v>
      </c>
      <c r="D52" s="34">
        <v>2112</v>
      </c>
      <c r="E52" s="34"/>
      <c r="F52" s="34"/>
      <c r="G52" s="34" t="s">
        <v>82</v>
      </c>
    </row>
    <row r="53" spans="1:7" x14ac:dyDescent="0.3">
      <c r="A53" s="34" t="s">
        <v>960</v>
      </c>
      <c r="B53" s="34" t="s">
        <v>76</v>
      </c>
      <c r="C53" s="34" t="s">
        <v>1139</v>
      </c>
      <c r="D53" s="34">
        <v>1600</v>
      </c>
      <c r="E53" s="34" t="s">
        <v>80</v>
      </c>
      <c r="F53" s="34"/>
      <c r="G53" s="34"/>
    </row>
    <row r="54" spans="1:7" x14ac:dyDescent="0.3">
      <c r="A54" s="34" t="s">
        <v>961</v>
      </c>
      <c r="B54" s="34" t="s">
        <v>78</v>
      </c>
      <c r="C54" s="34" t="s">
        <v>568</v>
      </c>
      <c r="D54" s="34">
        <v>1464</v>
      </c>
      <c r="E54" s="34"/>
      <c r="F54" s="34"/>
      <c r="G54" s="34" t="s">
        <v>84</v>
      </c>
    </row>
    <row r="55" spans="1:7" ht="33" x14ac:dyDescent="0.3">
      <c r="A55" s="34" t="s">
        <v>962</v>
      </c>
      <c r="B55" s="34" t="s">
        <v>79</v>
      </c>
      <c r="C55" s="34" t="s">
        <v>568</v>
      </c>
      <c r="D55" s="34">
        <v>1368</v>
      </c>
      <c r="E55" s="34"/>
      <c r="F55" s="34"/>
      <c r="G55" s="34" t="s">
        <v>85</v>
      </c>
    </row>
    <row r="56" spans="1:7" x14ac:dyDescent="0.3">
      <c r="A56" s="34" t="s">
        <v>963</v>
      </c>
      <c r="B56" s="34"/>
      <c r="C56" s="34"/>
      <c r="D56" s="34"/>
      <c r="E56" s="34"/>
      <c r="F56" s="34"/>
      <c r="G56" s="34"/>
    </row>
    <row r="57" spans="1:7" x14ac:dyDescent="0.3">
      <c r="A57" s="34" t="s">
        <v>964</v>
      </c>
      <c r="B57" s="34"/>
      <c r="C57" s="34"/>
      <c r="D57" s="34"/>
      <c r="E57" s="34"/>
      <c r="F57" s="34"/>
      <c r="G57" s="34"/>
    </row>
    <row r="58" spans="1:7" x14ac:dyDescent="0.3">
      <c r="A58" s="34" t="s">
        <v>965</v>
      </c>
      <c r="B58" s="34"/>
      <c r="C58" s="34"/>
      <c r="D58" s="34"/>
      <c r="E58" s="34"/>
      <c r="F58" s="34"/>
      <c r="G58" s="34"/>
    </row>
    <row r="59" spans="1:7" x14ac:dyDescent="0.3">
      <c r="A59" s="34" t="s">
        <v>966</v>
      </c>
      <c r="B59" s="34"/>
      <c r="C59" s="34"/>
      <c r="D59" s="34"/>
      <c r="E59" s="34"/>
      <c r="F59" s="34"/>
      <c r="G59" s="34"/>
    </row>
    <row r="60" spans="1:7" x14ac:dyDescent="0.3">
      <c r="A60" s="34" t="s">
        <v>967</v>
      </c>
      <c r="B60" s="34"/>
      <c r="C60" s="34"/>
      <c r="D60" s="34"/>
      <c r="E60" s="34"/>
      <c r="F60" s="34"/>
      <c r="G60" s="34"/>
    </row>
    <row r="61" spans="1:7" x14ac:dyDescent="0.3">
      <c r="A61" s="34" t="s">
        <v>18</v>
      </c>
      <c r="B61" s="34" t="s">
        <v>112</v>
      </c>
      <c r="C61" s="34" t="s">
        <v>113</v>
      </c>
      <c r="D61" s="34" t="s">
        <v>114</v>
      </c>
      <c r="E61" s="34" t="s">
        <v>849</v>
      </c>
      <c r="F61" s="34" t="s">
        <v>115</v>
      </c>
      <c r="G61" s="34" t="s">
        <v>116</v>
      </c>
    </row>
    <row r="62" spans="1:7" x14ac:dyDescent="0.3">
      <c r="A62" s="34" t="s">
        <v>968</v>
      </c>
      <c r="B62" s="34" t="s">
        <v>88</v>
      </c>
      <c r="C62" s="34" t="s">
        <v>1139</v>
      </c>
      <c r="D62" s="34">
        <v>2552</v>
      </c>
      <c r="E62" s="34" t="s">
        <v>80</v>
      </c>
      <c r="F62" s="34">
        <v>34000</v>
      </c>
      <c r="G62" s="34" t="s">
        <v>98</v>
      </c>
    </row>
    <row r="63" spans="1:7" x14ac:dyDescent="0.3">
      <c r="A63" s="34" t="s">
        <v>969</v>
      </c>
      <c r="B63" s="34" t="s">
        <v>90</v>
      </c>
      <c r="C63" s="34" t="s">
        <v>1139</v>
      </c>
      <c r="D63" s="34">
        <v>2424</v>
      </c>
      <c r="E63" s="34" t="s">
        <v>13</v>
      </c>
      <c r="F63" s="34"/>
      <c r="G63" s="34" t="s">
        <v>14</v>
      </c>
    </row>
    <row r="64" spans="1:7" x14ac:dyDescent="0.3">
      <c r="A64" s="34" t="s">
        <v>970</v>
      </c>
      <c r="B64" s="34" t="s">
        <v>91</v>
      </c>
      <c r="C64" s="34" t="s">
        <v>1139</v>
      </c>
      <c r="D64" s="34">
        <v>2010</v>
      </c>
      <c r="E64" s="34" t="s">
        <v>80</v>
      </c>
      <c r="F64" s="34"/>
      <c r="G64" s="34" t="s">
        <v>98</v>
      </c>
    </row>
    <row r="65" spans="1:7" x14ac:dyDescent="0.3">
      <c r="A65" s="34" t="s">
        <v>971</v>
      </c>
      <c r="B65" s="34" t="s">
        <v>93</v>
      </c>
      <c r="C65" s="34" t="s">
        <v>568</v>
      </c>
      <c r="D65" s="34">
        <v>1168</v>
      </c>
      <c r="E65" s="34"/>
      <c r="F65" s="34"/>
      <c r="G65" s="34"/>
    </row>
    <row r="66" spans="1:7" x14ac:dyDescent="0.3">
      <c r="A66" s="34" t="s">
        <v>972</v>
      </c>
      <c r="B66" s="34" t="s">
        <v>94</v>
      </c>
      <c r="C66" s="34" t="s">
        <v>568</v>
      </c>
      <c r="D66" s="34">
        <v>1136</v>
      </c>
      <c r="E66" s="34"/>
      <c r="F66" s="34"/>
      <c r="G66" s="34"/>
    </row>
    <row r="67" spans="1:7" x14ac:dyDescent="0.3">
      <c r="A67" s="34" t="s">
        <v>973</v>
      </c>
      <c r="B67" s="34" t="s">
        <v>95</v>
      </c>
      <c r="C67" s="34" t="s">
        <v>568</v>
      </c>
      <c r="D67" s="34">
        <v>744</v>
      </c>
      <c r="E67" s="34"/>
      <c r="F67" s="34"/>
      <c r="G67" s="34"/>
    </row>
    <row r="68" spans="1:7" x14ac:dyDescent="0.3">
      <c r="A68" s="34" t="s">
        <v>974</v>
      </c>
      <c r="B68" s="34" t="s">
        <v>96</v>
      </c>
      <c r="C68" s="34" t="s">
        <v>568</v>
      </c>
      <c r="D68" s="34">
        <v>372</v>
      </c>
      <c r="E68" s="34"/>
      <c r="F68" s="34"/>
      <c r="G68" s="34"/>
    </row>
    <row r="69" spans="1:7" x14ac:dyDescent="0.3">
      <c r="A69" s="34" t="s">
        <v>975</v>
      </c>
      <c r="B69" s="34" t="s">
        <v>97</v>
      </c>
      <c r="C69" s="34" t="s">
        <v>568</v>
      </c>
      <c r="D69" s="34">
        <v>344</v>
      </c>
      <c r="E69" s="34"/>
      <c r="F69" s="34"/>
      <c r="G69" s="34"/>
    </row>
    <row r="70" spans="1:7" x14ac:dyDescent="0.3">
      <c r="A70" s="34" t="s">
        <v>976</v>
      </c>
      <c r="B70" s="34"/>
      <c r="C70" s="34"/>
      <c r="D70" s="34"/>
      <c r="E70" s="34"/>
      <c r="F70" s="34"/>
      <c r="G70" s="34"/>
    </row>
    <row r="71" spans="1:7" x14ac:dyDescent="0.3">
      <c r="A71" s="34" t="s">
        <v>977</v>
      </c>
      <c r="B71" s="34"/>
      <c r="C71" s="34"/>
      <c r="D71" s="34"/>
      <c r="E71" s="34"/>
      <c r="F71" s="34"/>
      <c r="G71" s="34"/>
    </row>
    <row r="72" spans="1:7" x14ac:dyDescent="0.3">
      <c r="A72" s="34" t="s">
        <v>978</v>
      </c>
      <c r="B72" s="34"/>
      <c r="C72" s="34"/>
      <c r="D72" s="34"/>
      <c r="E72" s="34"/>
      <c r="F72" s="34"/>
      <c r="G72" s="34"/>
    </row>
    <row r="73" spans="1:7" x14ac:dyDescent="0.3">
      <c r="A73" s="34" t="s">
        <v>18</v>
      </c>
      <c r="B73" s="34" t="s">
        <v>112</v>
      </c>
      <c r="C73" s="34" t="s">
        <v>113</v>
      </c>
      <c r="D73" s="34" t="s">
        <v>114</v>
      </c>
      <c r="E73" s="34" t="s">
        <v>849</v>
      </c>
      <c r="F73" s="34" t="s">
        <v>115</v>
      </c>
      <c r="G73" s="34" t="s">
        <v>116</v>
      </c>
    </row>
    <row r="74" spans="1:7" x14ac:dyDescent="0.3">
      <c r="A74" s="34" t="s">
        <v>979</v>
      </c>
      <c r="B74" s="34" t="s">
        <v>101</v>
      </c>
      <c r="C74" s="34" t="s">
        <v>1139</v>
      </c>
      <c r="D74" s="34">
        <v>3928</v>
      </c>
      <c r="E74" s="34" t="s">
        <v>120</v>
      </c>
      <c r="F74" s="34"/>
      <c r="G74" s="34" t="s">
        <v>15</v>
      </c>
    </row>
    <row r="75" spans="1:7" x14ac:dyDescent="0.3">
      <c r="A75" s="34" t="s">
        <v>980</v>
      </c>
      <c r="B75" s="34" t="s">
        <v>102</v>
      </c>
      <c r="C75" s="34" t="s">
        <v>1139</v>
      </c>
      <c r="D75" s="34">
        <v>3924</v>
      </c>
      <c r="E75" s="34" t="s">
        <v>80</v>
      </c>
      <c r="F75" s="34"/>
      <c r="G75" s="34" t="s">
        <v>15</v>
      </c>
    </row>
    <row r="76" spans="1:7" x14ac:dyDescent="0.3">
      <c r="A76" s="34" t="s">
        <v>981</v>
      </c>
      <c r="B76" s="34" t="s">
        <v>103</v>
      </c>
      <c r="C76" s="34" t="s">
        <v>1139</v>
      </c>
      <c r="D76" s="34">
        <v>3916</v>
      </c>
      <c r="E76" s="34" t="s">
        <v>32</v>
      </c>
      <c r="F76" s="34"/>
      <c r="G76" s="34" t="s">
        <v>15</v>
      </c>
    </row>
    <row r="77" spans="1:7" x14ac:dyDescent="0.3">
      <c r="A77" s="34" t="s">
        <v>982</v>
      </c>
      <c r="B77" s="34" t="s">
        <v>104</v>
      </c>
      <c r="C77" s="34" t="s">
        <v>1139</v>
      </c>
      <c r="D77" s="34">
        <v>3912</v>
      </c>
      <c r="E77" s="34" t="s">
        <v>80</v>
      </c>
      <c r="F77" s="34"/>
      <c r="G77" s="34" t="s">
        <v>15</v>
      </c>
    </row>
    <row r="78" spans="1:7" ht="33" x14ac:dyDescent="0.3">
      <c r="A78" s="34" t="s">
        <v>983</v>
      </c>
      <c r="B78" s="34" t="s">
        <v>105</v>
      </c>
      <c r="C78" s="34" t="s">
        <v>1139</v>
      </c>
      <c r="D78" s="34">
        <v>2915</v>
      </c>
      <c r="E78" s="34"/>
      <c r="F78" s="34"/>
      <c r="G78" s="34" t="s">
        <v>121</v>
      </c>
    </row>
    <row r="79" spans="1:7" ht="33" x14ac:dyDescent="0.3">
      <c r="A79" s="34" t="s">
        <v>984</v>
      </c>
      <c r="B79" s="34" t="s">
        <v>106</v>
      </c>
      <c r="C79" s="34" t="s">
        <v>1139</v>
      </c>
      <c r="D79" s="34">
        <v>2554</v>
      </c>
      <c r="E79" s="34"/>
      <c r="F79" s="34"/>
      <c r="G79" s="34" t="s">
        <v>122</v>
      </c>
    </row>
    <row r="80" spans="1:7" x14ac:dyDescent="0.3">
      <c r="A80" s="34" t="s">
        <v>985</v>
      </c>
      <c r="B80" s="34" t="s">
        <v>107</v>
      </c>
      <c r="C80" s="34" t="s">
        <v>1139</v>
      </c>
      <c r="D80" s="34">
        <v>2276</v>
      </c>
      <c r="E80" s="34"/>
      <c r="F80" s="34"/>
      <c r="G80" s="34" t="s">
        <v>123</v>
      </c>
    </row>
    <row r="81" spans="1:7" x14ac:dyDescent="0.3">
      <c r="A81" s="34" t="s">
        <v>986</v>
      </c>
      <c r="B81" s="34" t="s">
        <v>108</v>
      </c>
      <c r="C81" s="34" t="s">
        <v>1139</v>
      </c>
      <c r="D81" s="34">
        <v>2184</v>
      </c>
      <c r="E81" s="34"/>
      <c r="F81" s="34"/>
      <c r="G81" s="34" t="s">
        <v>124</v>
      </c>
    </row>
    <row r="82" spans="1:7" x14ac:dyDescent="0.3">
      <c r="A82" s="34" t="s">
        <v>987</v>
      </c>
      <c r="B82" s="34" t="s">
        <v>109</v>
      </c>
      <c r="C82" s="34" t="s">
        <v>1139</v>
      </c>
      <c r="D82" s="34">
        <v>2080</v>
      </c>
      <c r="E82" s="34"/>
      <c r="F82" s="34"/>
      <c r="G82" s="34" t="s">
        <v>125</v>
      </c>
    </row>
    <row r="83" spans="1:7" x14ac:dyDescent="0.3">
      <c r="A83" s="34" t="s">
        <v>988</v>
      </c>
      <c r="B83" s="34" t="s">
        <v>110</v>
      </c>
      <c r="C83" s="34" t="s">
        <v>568</v>
      </c>
      <c r="D83" s="34">
        <v>2027</v>
      </c>
      <c r="E83" s="34"/>
      <c r="F83" s="34"/>
      <c r="G83" s="34" t="s">
        <v>126</v>
      </c>
    </row>
    <row r="84" spans="1:7" ht="33" x14ac:dyDescent="0.3">
      <c r="A84" s="34" t="s">
        <v>989</v>
      </c>
      <c r="B84" s="34" t="s">
        <v>111</v>
      </c>
      <c r="C84" s="34" t="s">
        <v>568</v>
      </c>
      <c r="D84" s="34">
        <v>1935</v>
      </c>
      <c r="E84" s="34"/>
      <c r="F84" s="34"/>
      <c r="G84" s="34" t="s">
        <v>127</v>
      </c>
    </row>
    <row r="85" spans="1:7" x14ac:dyDescent="0.3">
      <c r="A85" s="34" t="s">
        <v>18</v>
      </c>
      <c r="B85" s="34" t="s">
        <v>112</v>
      </c>
      <c r="C85" s="34" t="s">
        <v>113</v>
      </c>
      <c r="D85" s="34" t="s">
        <v>114</v>
      </c>
      <c r="E85" s="34" t="s">
        <v>849</v>
      </c>
      <c r="F85" s="34" t="s">
        <v>115</v>
      </c>
      <c r="G85" s="34" t="s">
        <v>116</v>
      </c>
    </row>
    <row r="86" spans="1:7" ht="33" x14ac:dyDescent="0.3">
      <c r="A86" s="34" t="s">
        <v>990</v>
      </c>
      <c r="B86" s="34" t="s">
        <v>129</v>
      </c>
      <c r="C86" s="34" t="s">
        <v>568</v>
      </c>
      <c r="D86" s="34">
        <v>2280</v>
      </c>
      <c r="E86" s="34"/>
      <c r="F86" s="34"/>
      <c r="G86" s="34" t="s">
        <v>130</v>
      </c>
    </row>
    <row r="87" spans="1:7" x14ac:dyDescent="0.3">
      <c r="A87" s="34" t="s">
        <v>991</v>
      </c>
      <c r="B87" s="34" t="s">
        <v>131</v>
      </c>
      <c r="C87" s="34" t="s">
        <v>1139</v>
      </c>
      <c r="D87" s="34">
        <v>1056</v>
      </c>
      <c r="E87" s="34"/>
      <c r="F87" s="34"/>
      <c r="G87" s="34" t="s">
        <v>132</v>
      </c>
    </row>
    <row r="88" spans="1:7" x14ac:dyDescent="0.3">
      <c r="A88" s="34" t="s">
        <v>992</v>
      </c>
      <c r="B88" s="34" t="s">
        <v>133</v>
      </c>
      <c r="C88" s="34" t="s">
        <v>568</v>
      </c>
      <c r="D88" s="34">
        <v>984</v>
      </c>
      <c r="E88" s="34"/>
      <c r="F88" s="34"/>
      <c r="G88" s="34" t="s">
        <v>134</v>
      </c>
    </row>
    <row r="89" spans="1:7" x14ac:dyDescent="0.3">
      <c r="A89" s="34" t="s">
        <v>993</v>
      </c>
      <c r="B89" s="34" t="s">
        <v>135</v>
      </c>
      <c r="C89" s="34" t="s">
        <v>1139</v>
      </c>
      <c r="D89" s="34">
        <v>840</v>
      </c>
      <c r="E89" s="34"/>
      <c r="F89" s="34"/>
      <c r="G89" s="34" t="s">
        <v>136</v>
      </c>
    </row>
    <row r="90" spans="1:7" x14ac:dyDescent="0.3">
      <c r="A90" s="34" t="s">
        <v>994</v>
      </c>
      <c r="B90" s="34" t="s">
        <v>137</v>
      </c>
      <c r="C90" s="34" t="s">
        <v>1139</v>
      </c>
      <c r="D90" s="34">
        <v>660</v>
      </c>
      <c r="E90" s="34"/>
      <c r="F90" s="34"/>
      <c r="G90" s="34" t="s">
        <v>138</v>
      </c>
    </row>
    <row r="91" spans="1:7" x14ac:dyDescent="0.3">
      <c r="A91" s="34" t="s">
        <v>995</v>
      </c>
      <c r="B91" s="34"/>
      <c r="C91" s="34"/>
      <c r="D91" s="34"/>
      <c r="E91" s="34"/>
      <c r="F91" s="34"/>
      <c r="G91" s="34"/>
    </row>
    <row r="92" spans="1:7" x14ac:dyDescent="0.3">
      <c r="A92" s="34" t="s">
        <v>996</v>
      </c>
      <c r="B92" s="34"/>
      <c r="C92" s="34"/>
      <c r="D92" s="34"/>
      <c r="E92" s="34"/>
      <c r="F92" s="34"/>
      <c r="G92" s="34"/>
    </row>
    <row r="93" spans="1:7" x14ac:dyDescent="0.3">
      <c r="A93" s="34" t="s">
        <v>997</v>
      </c>
      <c r="B93" s="34"/>
      <c r="C93" s="34"/>
      <c r="D93" s="34"/>
      <c r="E93" s="34"/>
      <c r="F93" s="34"/>
      <c r="G93" s="34"/>
    </row>
    <row r="94" spans="1:7" x14ac:dyDescent="0.3">
      <c r="A94" s="34" t="s">
        <v>998</v>
      </c>
      <c r="B94" s="34"/>
      <c r="C94" s="34"/>
      <c r="D94" s="34"/>
      <c r="E94" s="34"/>
      <c r="F94" s="34"/>
      <c r="G94" s="34"/>
    </row>
    <row r="95" spans="1:7" x14ac:dyDescent="0.3">
      <c r="A95" s="34" t="s">
        <v>999</v>
      </c>
      <c r="B95" s="34"/>
      <c r="C95" s="34"/>
      <c r="D95" s="34"/>
      <c r="E95" s="34"/>
      <c r="F95" s="34"/>
      <c r="G95" s="34"/>
    </row>
    <row r="96" spans="1:7" x14ac:dyDescent="0.3">
      <c r="A96" s="34" t="s">
        <v>1000</v>
      </c>
      <c r="B96" s="34"/>
      <c r="C96" s="34"/>
      <c r="D96" s="34"/>
      <c r="E96" s="34"/>
      <c r="F96" s="34"/>
      <c r="G96" s="34"/>
    </row>
    <row r="97" spans="1:7" x14ac:dyDescent="0.3">
      <c r="A97" s="34" t="s">
        <v>18</v>
      </c>
      <c r="B97" s="34" t="s">
        <v>112</v>
      </c>
      <c r="C97" s="34" t="s">
        <v>113</v>
      </c>
      <c r="D97" s="34" t="s">
        <v>114</v>
      </c>
      <c r="E97" s="34" t="s">
        <v>849</v>
      </c>
      <c r="F97" s="34" t="s">
        <v>115</v>
      </c>
      <c r="G97" s="34" t="s">
        <v>116</v>
      </c>
    </row>
    <row r="98" spans="1:7" x14ac:dyDescent="0.3">
      <c r="A98" s="34" t="s">
        <v>1001</v>
      </c>
      <c r="B98" s="34" t="s">
        <v>140</v>
      </c>
      <c r="C98" s="34" t="s">
        <v>1139</v>
      </c>
      <c r="D98" s="34">
        <v>2800</v>
      </c>
      <c r="E98" s="34"/>
      <c r="F98" s="34"/>
      <c r="G98" s="34" t="s">
        <v>141</v>
      </c>
    </row>
    <row r="99" spans="1:7" ht="33" x14ac:dyDescent="0.3">
      <c r="A99" s="34" t="s">
        <v>1002</v>
      </c>
      <c r="B99" s="34" t="s">
        <v>142</v>
      </c>
      <c r="C99" s="34" t="s">
        <v>568</v>
      </c>
      <c r="D99" s="34">
        <v>2582</v>
      </c>
      <c r="E99" s="34"/>
      <c r="F99" s="34"/>
      <c r="G99" s="34" t="s">
        <v>143</v>
      </c>
    </row>
    <row r="100" spans="1:7" x14ac:dyDescent="0.3">
      <c r="A100" s="34" t="s">
        <v>1003</v>
      </c>
      <c r="B100" s="34" t="s">
        <v>144</v>
      </c>
      <c r="C100" s="34" t="s">
        <v>568</v>
      </c>
      <c r="D100" s="34">
        <v>1968</v>
      </c>
      <c r="E100" s="34"/>
      <c r="F100" s="34"/>
      <c r="G100" s="34"/>
    </row>
    <row r="101" spans="1:7" x14ac:dyDescent="0.3">
      <c r="A101" s="34" t="s">
        <v>1004</v>
      </c>
      <c r="B101" s="34" t="s">
        <v>145</v>
      </c>
      <c r="C101" s="34" t="s">
        <v>568</v>
      </c>
      <c r="D101" s="34">
        <v>1756</v>
      </c>
      <c r="E101" s="34"/>
      <c r="F101" s="34"/>
      <c r="G101" s="34"/>
    </row>
    <row r="102" spans="1:7" x14ac:dyDescent="0.3">
      <c r="A102" s="34" t="s">
        <v>1005</v>
      </c>
      <c r="B102" s="34" t="s">
        <v>146</v>
      </c>
      <c r="C102" s="34" t="s">
        <v>1139</v>
      </c>
      <c r="D102" s="34">
        <v>1080</v>
      </c>
      <c r="E102" s="34" t="s">
        <v>32</v>
      </c>
      <c r="F102" s="34"/>
      <c r="G102" s="34"/>
    </row>
    <row r="103" spans="1:7" x14ac:dyDescent="0.3">
      <c r="A103" s="34" t="s">
        <v>1006</v>
      </c>
      <c r="B103" s="34" t="s">
        <v>147</v>
      </c>
      <c r="C103" s="34" t="s">
        <v>1139</v>
      </c>
      <c r="D103" s="34">
        <v>1060</v>
      </c>
      <c r="E103" s="34" t="s">
        <v>80</v>
      </c>
      <c r="F103" s="34"/>
      <c r="G103" s="34"/>
    </row>
    <row r="104" spans="1:7" x14ac:dyDescent="0.3">
      <c r="A104" s="34" t="s">
        <v>1007</v>
      </c>
      <c r="B104" s="34" t="s">
        <v>148</v>
      </c>
      <c r="C104" s="34" t="s">
        <v>1139</v>
      </c>
      <c r="D104" s="34">
        <v>1048</v>
      </c>
      <c r="E104" s="34" t="s">
        <v>13</v>
      </c>
      <c r="F104" s="34"/>
      <c r="G104" s="34"/>
    </row>
    <row r="105" spans="1:7" x14ac:dyDescent="0.3">
      <c r="A105" s="34" t="s">
        <v>1008</v>
      </c>
      <c r="B105" s="34"/>
      <c r="C105" s="34"/>
      <c r="D105" s="34"/>
      <c r="E105" s="34"/>
      <c r="F105" s="34"/>
      <c r="G105" s="34"/>
    </row>
    <row r="106" spans="1:7" x14ac:dyDescent="0.3">
      <c r="A106" s="34" t="s">
        <v>1009</v>
      </c>
      <c r="B106" s="34"/>
      <c r="C106" s="34"/>
      <c r="D106" s="34"/>
      <c r="E106" s="34"/>
      <c r="F106" s="34"/>
      <c r="G106" s="34"/>
    </row>
    <row r="107" spans="1:7" x14ac:dyDescent="0.3">
      <c r="A107" s="34" t="s">
        <v>1010</v>
      </c>
      <c r="B107" s="34"/>
      <c r="C107" s="34"/>
      <c r="D107" s="34"/>
      <c r="E107" s="34"/>
      <c r="F107" s="34"/>
      <c r="G107" s="34"/>
    </row>
    <row r="108" spans="1:7" x14ac:dyDescent="0.3">
      <c r="A108" s="34" t="s">
        <v>1011</v>
      </c>
      <c r="B108" s="34"/>
      <c r="C108" s="34"/>
      <c r="D108" s="34"/>
      <c r="E108" s="34"/>
      <c r="F108" s="34"/>
      <c r="G108" s="34"/>
    </row>
    <row r="109" spans="1:7" x14ac:dyDescent="0.3">
      <c r="A109" s="34" t="s">
        <v>18</v>
      </c>
      <c r="B109" s="34" t="s">
        <v>112</v>
      </c>
      <c r="C109" s="34" t="s">
        <v>113</v>
      </c>
      <c r="D109" s="34" t="s">
        <v>114</v>
      </c>
      <c r="E109" s="34" t="s">
        <v>849</v>
      </c>
      <c r="F109" s="34" t="s">
        <v>115</v>
      </c>
      <c r="G109" s="34" t="s">
        <v>116</v>
      </c>
    </row>
    <row r="110" spans="1:7" x14ac:dyDescent="0.3">
      <c r="A110" s="34" t="s">
        <v>1012</v>
      </c>
      <c r="B110" s="34" t="s">
        <v>149</v>
      </c>
      <c r="C110" s="34" t="s">
        <v>1139</v>
      </c>
      <c r="D110" s="34">
        <v>2520</v>
      </c>
      <c r="E110" s="34" t="s">
        <v>80</v>
      </c>
      <c r="F110" s="34"/>
      <c r="G110" s="34"/>
    </row>
    <row r="111" spans="1:7" x14ac:dyDescent="0.3">
      <c r="A111" s="34" t="s">
        <v>1013</v>
      </c>
      <c r="B111" s="34" t="s">
        <v>150</v>
      </c>
      <c r="C111" s="34" t="s">
        <v>568</v>
      </c>
      <c r="D111" s="34">
        <v>2172</v>
      </c>
      <c r="E111" s="34"/>
      <c r="F111" s="34"/>
      <c r="G111" s="34" t="s">
        <v>151</v>
      </c>
    </row>
    <row r="112" spans="1:7" x14ac:dyDescent="0.3">
      <c r="A112" s="34" t="s">
        <v>1014</v>
      </c>
      <c r="B112" s="34" t="s">
        <v>152</v>
      </c>
      <c r="C112" s="34" t="s">
        <v>568</v>
      </c>
      <c r="D112" s="34">
        <v>1384</v>
      </c>
      <c r="E112" s="34"/>
      <c r="F112" s="34"/>
      <c r="G112" s="34" t="s">
        <v>29</v>
      </c>
    </row>
    <row r="113" spans="1:7" x14ac:dyDescent="0.3">
      <c r="A113" s="34" t="s">
        <v>1015</v>
      </c>
      <c r="B113" s="34" t="s">
        <v>153</v>
      </c>
      <c r="C113" s="34" t="s">
        <v>568</v>
      </c>
      <c r="D113" s="34">
        <v>1136</v>
      </c>
      <c r="E113" s="34"/>
      <c r="F113" s="34"/>
      <c r="G113" s="34" t="s">
        <v>154</v>
      </c>
    </row>
    <row r="114" spans="1:7" x14ac:dyDescent="0.3">
      <c r="A114" s="34" t="s">
        <v>1016</v>
      </c>
      <c r="B114" s="34" t="s">
        <v>155</v>
      </c>
      <c r="C114" s="34" t="s">
        <v>568</v>
      </c>
      <c r="D114" s="34">
        <v>728</v>
      </c>
      <c r="E114" s="34"/>
      <c r="F114" s="34"/>
      <c r="G114" s="34" t="s">
        <v>156</v>
      </c>
    </row>
    <row r="115" spans="1:7" x14ac:dyDescent="0.3">
      <c r="A115" s="34" t="s">
        <v>1017</v>
      </c>
      <c r="B115" s="34" t="s">
        <v>157</v>
      </c>
      <c r="C115" s="34" t="s">
        <v>568</v>
      </c>
      <c r="D115" s="34">
        <v>424</v>
      </c>
      <c r="E115" s="34"/>
      <c r="F115" s="34"/>
      <c r="G115" s="34" t="s">
        <v>158</v>
      </c>
    </row>
    <row r="116" spans="1:7" x14ac:dyDescent="0.3">
      <c r="A116" s="34" t="s">
        <v>1018</v>
      </c>
      <c r="B116" s="34"/>
      <c r="C116" s="34"/>
      <c r="D116" s="34"/>
      <c r="E116" s="34"/>
      <c r="F116" s="34"/>
      <c r="G116" s="34"/>
    </row>
    <row r="117" spans="1:7" x14ac:dyDescent="0.3">
      <c r="A117" s="34" t="s">
        <v>1019</v>
      </c>
      <c r="B117" s="34"/>
      <c r="C117" s="34"/>
      <c r="D117" s="34"/>
      <c r="E117" s="34"/>
      <c r="F117" s="34"/>
      <c r="G117" s="34"/>
    </row>
    <row r="118" spans="1:7" x14ac:dyDescent="0.3">
      <c r="A118" s="34" t="s">
        <v>1020</v>
      </c>
      <c r="B118" s="34"/>
      <c r="C118" s="34"/>
      <c r="D118" s="34"/>
      <c r="E118" s="34"/>
      <c r="F118" s="34"/>
      <c r="G118" s="34"/>
    </row>
    <row r="119" spans="1:7" x14ac:dyDescent="0.3">
      <c r="A119" s="34" t="s">
        <v>1021</v>
      </c>
      <c r="B119" s="34"/>
      <c r="C119" s="34"/>
      <c r="D119" s="34"/>
      <c r="E119" s="34"/>
      <c r="F119" s="34"/>
      <c r="G119" s="34"/>
    </row>
    <row r="120" spans="1:7" x14ac:dyDescent="0.3">
      <c r="A120" s="34" t="s">
        <v>1022</v>
      </c>
      <c r="B120" s="34"/>
      <c r="C120" s="34"/>
      <c r="D120" s="34"/>
      <c r="E120" s="34"/>
      <c r="F120" s="34"/>
      <c r="G120" s="34"/>
    </row>
    <row r="121" spans="1:7" x14ac:dyDescent="0.3">
      <c r="A121" s="34" t="s">
        <v>18</v>
      </c>
      <c r="B121" s="34" t="s">
        <v>112</v>
      </c>
      <c r="C121" s="34" t="s">
        <v>113</v>
      </c>
      <c r="D121" s="34" t="s">
        <v>114</v>
      </c>
      <c r="E121" s="34" t="s">
        <v>849</v>
      </c>
      <c r="F121" s="34" t="s">
        <v>115</v>
      </c>
      <c r="G121" s="34" t="s">
        <v>116</v>
      </c>
    </row>
    <row r="122" spans="1:7" x14ac:dyDescent="0.3">
      <c r="A122" s="34" t="s">
        <v>1023</v>
      </c>
      <c r="B122" s="34" t="s">
        <v>160</v>
      </c>
      <c r="C122" s="34" t="s">
        <v>1139</v>
      </c>
      <c r="D122" s="34">
        <v>4176</v>
      </c>
      <c r="E122" s="34"/>
      <c r="F122" s="34"/>
      <c r="G122" s="34" t="s">
        <v>161</v>
      </c>
    </row>
    <row r="123" spans="1:7" x14ac:dyDescent="0.3">
      <c r="A123" s="34" t="s">
        <v>1024</v>
      </c>
      <c r="B123" s="34" t="s">
        <v>162</v>
      </c>
      <c r="C123" s="34" t="s">
        <v>568</v>
      </c>
      <c r="D123" s="34">
        <v>2984</v>
      </c>
      <c r="E123" s="34"/>
      <c r="F123" s="34"/>
      <c r="G123" s="34" t="s">
        <v>163</v>
      </c>
    </row>
    <row r="124" spans="1:7" x14ac:dyDescent="0.3">
      <c r="A124" s="34" t="s">
        <v>1025</v>
      </c>
      <c r="B124" s="34" t="s">
        <v>164</v>
      </c>
      <c r="C124" s="34" t="s">
        <v>1139</v>
      </c>
      <c r="D124" s="34">
        <v>2592</v>
      </c>
      <c r="E124" s="34"/>
      <c r="F124" s="34"/>
      <c r="G124" s="34" t="s">
        <v>165</v>
      </c>
    </row>
    <row r="125" spans="1:7" x14ac:dyDescent="0.3">
      <c r="A125" s="34" t="s">
        <v>1026</v>
      </c>
      <c r="B125" s="34" t="s">
        <v>166</v>
      </c>
      <c r="C125" s="34" t="s">
        <v>568</v>
      </c>
      <c r="D125" s="34">
        <v>2496</v>
      </c>
      <c r="E125" s="34"/>
      <c r="F125" s="34"/>
      <c r="G125" s="34" t="s">
        <v>167</v>
      </c>
    </row>
    <row r="126" spans="1:7" x14ac:dyDescent="0.3">
      <c r="A126" s="34" t="s">
        <v>1027</v>
      </c>
      <c r="B126" s="34" t="s">
        <v>168</v>
      </c>
      <c r="C126" s="34" t="s">
        <v>568</v>
      </c>
      <c r="D126" s="34">
        <v>2472</v>
      </c>
      <c r="E126" s="34"/>
      <c r="F126" s="34"/>
      <c r="G126" s="34" t="s">
        <v>169</v>
      </c>
    </row>
    <row r="127" spans="1:7" ht="33" x14ac:dyDescent="0.3">
      <c r="A127" s="34" t="s">
        <v>1028</v>
      </c>
      <c r="B127" s="34" t="s">
        <v>170</v>
      </c>
      <c r="C127" s="34" t="s">
        <v>568</v>
      </c>
      <c r="D127" s="34">
        <v>2456</v>
      </c>
      <c r="E127" s="34"/>
      <c r="F127" s="34"/>
      <c r="G127" s="34" t="s">
        <v>171</v>
      </c>
    </row>
    <row r="128" spans="1:7" x14ac:dyDescent="0.3">
      <c r="A128" s="34" t="s">
        <v>1029</v>
      </c>
      <c r="B128" s="34" t="s">
        <v>172</v>
      </c>
      <c r="C128" s="34" t="s">
        <v>1139</v>
      </c>
      <c r="D128" s="34">
        <v>1993</v>
      </c>
      <c r="E128" s="34"/>
      <c r="F128" s="34"/>
      <c r="G128" s="34" t="s">
        <v>31</v>
      </c>
    </row>
    <row r="129" spans="1:7" x14ac:dyDescent="0.3">
      <c r="A129" s="34" t="s">
        <v>1030</v>
      </c>
      <c r="B129" s="34" t="s">
        <v>173</v>
      </c>
      <c r="C129" s="34" t="s">
        <v>568</v>
      </c>
      <c r="D129" s="34">
        <v>1973</v>
      </c>
      <c r="E129" s="34"/>
      <c r="F129" s="34"/>
      <c r="G129" s="34" t="s">
        <v>84</v>
      </c>
    </row>
    <row r="130" spans="1:7" x14ac:dyDescent="0.3">
      <c r="A130" s="34" t="s">
        <v>1031</v>
      </c>
      <c r="B130" s="34" t="s">
        <v>174</v>
      </c>
      <c r="C130" s="34" t="s">
        <v>1139</v>
      </c>
      <c r="D130" s="34">
        <v>1968</v>
      </c>
      <c r="E130" s="34"/>
      <c r="F130" s="34"/>
      <c r="G130" s="34" t="s">
        <v>175</v>
      </c>
    </row>
    <row r="131" spans="1:7" x14ac:dyDescent="0.3">
      <c r="A131" s="34" t="s">
        <v>1032</v>
      </c>
      <c r="B131" s="34" t="s">
        <v>176</v>
      </c>
      <c r="C131" s="34" t="s">
        <v>1139</v>
      </c>
      <c r="D131" s="34">
        <v>1220</v>
      </c>
      <c r="E131" s="34"/>
      <c r="F131" s="34"/>
      <c r="G131" s="34" t="s">
        <v>29</v>
      </c>
    </row>
    <row r="132" spans="1:7" x14ac:dyDescent="0.3">
      <c r="A132" s="34" t="s">
        <v>1033</v>
      </c>
      <c r="B132" s="34" t="s">
        <v>177</v>
      </c>
      <c r="C132" s="34" t="s">
        <v>1139</v>
      </c>
      <c r="D132" s="34">
        <v>1088</v>
      </c>
      <c r="E132" s="34"/>
      <c r="F132" s="34"/>
      <c r="G132" s="34" t="s">
        <v>178</v>
      </c>
    </row>
    <row r="133" spans="1:7" x14ac:dyDescent="0.3">
      <c r="A133" s="34" t="s">
        <v>18</v>
      </c>
      <c r="B133" s="34" t="s">
        <v>112</v>
      </c>
      <c r="C133" s="34" t="s">
        <v>113</v>
      </c>
      <c r="D133" s="34" t="s">
        <v>114</v>
      </c>
      <c r="E133" s="34" t="s">
        <v>849</v>
      </c>
      <c r="F133" s="34" t="s">
        <v>115</v>
      </c>
      <c r="G133" s="34" t="s">
        <v>116</v>
      </c>
    </row>
    <row r="134" spans="1:7" x14ac:dyDescent="0.3">
      <c r="A134" s="34" t="s">
        <v>1034</v>
      </c>
      <c r="B134" s="34" t="s">
        <v>179</v>
      </c>
      <c r="C134" s="34" t="s">
        <v>1139</v>
      </c>
      <c r="D134" s="34">
        <v>2808</v>
      </c>
      <c r="E134" s="34"/>
      <c r="F134" s="34"/>
      <c r="G134" s="34" t="s">
        <v>180</v>
      </c>
    </row>
    <row r="135" spans="1:7" x14ac:dyDescent="0.3">
      <c r="A135" s="34" t="s">
        <v>1035</v>
      </c>
      <c r="B135" s="34" t="s">
        <v>181</v>
      </c>
      <c r="C135" s="34" t="s">
        <v>1139</v>
      </c>
      <c r="D135" s="34">
        <v>2428</v>
      </c>
      <c r="E135" s="34"/>
      <c r="F135" s="34"/>
      <c r="G135" s="34" t="s">
        <v>132</v>
      </c>
    </row>
    <row r="136" spans="1:7" x14ac:dyDescent="0.3">
      <c r="A136" s="34" t="s">
        <v>1036</v>
      </c>
      <c r="B136" s="34" t="s">
        <v>182</v>
      </c>
      <c r="C136" s="34" t="s">
        <v>1139</v>
      </c>
      <c r="D136" s="34">
        <v>2268</v>
      </c>
      <c r="E136" s="34"/>
      <c r="F136" s="34"/>
      <c r="G136" s="34" t="s">
        <v>183</v>
      </c>
    </row>
    <row r="137" spans="1:7" ht="33" x14ac:dyDescent="0.3">
      <c r="A137" s="34" t="s">
        <v>1037</v>
      </c>
      <c r="B137" s="34" t="s">
        <v>184</v>
      </c>
      <c r="C137" s="34" t="s">
        <v>1139</v>
      </c>
      <c r="D137" s="34">
        <v>2195</v>
      </c>
      <c r="E137" s="34"/>
      <c r="F137" s="34"/>
      <c r="G137" s="34" t="s">
        <v>185</v>
      </c>
    </row>
    <row r="138" spans="1:7" ht="33" x14ac:dyDescent="0.3">
      <c r="A138" s="34" t="s">
        <v>1038</v>
      </c>
      <c r="B138" s="34" t="s">
        <v>186</v>
      </c>
      <c r="C138" s="34" t="s">
        <v>568</v>
      </c>
      <c r="D138" s="34">
        <v>2117</v>
      </c>
      <c r="E138" s="34"/>
      <c r="F138" s="34"/>
      <c r="G138" s="34" t="s">
        <v>187</v>
      </c>
    </row>
    <row r="139" spans="1:7" x14ac:dyDescent="0.3">
      <c r="A139" s="34" t="s">
        <v>1039</v>
      </c>
      <c r="B139" s="34" t="s">
        <v>188</v>
      </c>
      <c r="C139" s="34" t="s">
        <v>1139</v>
      </c>
      <c r="D139" s="34">
        <v>2030</v>
      </c>
      <c r="E139" s="34"/>
      <c r="F139" s="34"/>
      <c r="G139" s="34" t="s">
        <v>189</v>
      </c>
    </row>
    <row r="140" spans="1:7" ht="33" x14ac:dyDescent="0.3">
      <c r="A140" s="34" t="s">
        <v>1040</v>
      </c>
      <c r="B140" s="34" t="s">
        <v>190</v>
      </c>
      <c r="C140" s="34" t="s">
        <v>1139</v>
      </c>
      <c r="D140" s="34">
        <v>1943</v>
      </c>
      <c r="E140" s="34"/>
      <c r="F140" s="34"/>
      <c r="G140" s="34" t="s">
        <v>191</v>
      </c>
    </row>
    <row r="141" spans="1:7" x14ac:dyDescent="0.3">
      <c r="A141" s="34" t="s">
        <v>1041</v>
      </c>
      <c r="B141" s="34" t="s">
        <v>192</v>
      </c>
      <c r="C141" s="34" t="s">
        <v>568</v>
      </c>
      <c r="D141" s="34">
        <v>1840</v>
      </c>
      <c r="E141" s="34"/>
      <c r="F141" s="34"/>
      <c r="G141" s="34" t="s">
        <v>193</v>
      </c>
    </row>
    <row r="142" spans="1:7" ht="33" x14ac:dyDescent="0.3">
      <c r="A142" s="34" t="s">
        <v>1042</v>
      </c>
      <c r="B142" s="34" t="s">
        <v>194</v>
      </c>
      <c r="C142" s="34" t="s">
        <v>1139</v>
      </c>
      <c r="D142" s="34">
        <v>1795</v>
      </c>
      <c r="E142" s="34"/>
      <c r="F142" s="34"/>
      <c r="G142" s="34" t="s">
        <v>195</v>
      </c>
    </row>
    <row r="143" spans="1:7" ht="33" x14ac:dyDescent="0.3">
      <c r="A143" s="34" t="s">
        <v>1043</v>
      </c>
      <c r="B143" s="34" t="s">
        <v>196</v>
      </c>
      <c r="C143" s="34" t="s">
        <v>568</v>
      </c>
      <c r="D143" s="34">
        <v>1699</v>
      </c>
      <c r="E143" s="34"/>
      <c r="F143" s="34"/>
      <c r="G143" s="34" t="s">
        <v>197</v>
      </c>
    </row>
    <row r="144" spans="1:7" x14ac:dyDescent="0.3">
      <c r="A144" s="34" t="s">
        <v>1044</v>
      </c>
      <c r="B144" s="34" t="s">
        <v>198</v>
      </c>
      <c r="C144" s="34"/>
      <c r="D144" s="34">
        <v>1680</v>
      </c>
      <c r="E144" s="34"/>
      <c r="F144" s="34"/>
      <c r="G144" s="34" t="s">
        <v>199</v>
      </c>
    </row>
    <row r="145" spans="1:7" x14ac:dyDescent="0.3">
      <c r="A145" s="34" t="s">
        <v>18</v>
      </c>
      <c r="B145" s="34" t="s">
        <v>112</v>
      </c>
      <c r="C145" s="34" t="s">
        <v>113</v>
      </c>
      <c r="D145" s="34" t="s">
        <v>114</v>
      </c>
      <c r="E145" s="34" t="s">
        <v>849</v>
      </c>
      <c r="F145" s="34" t="s">
        <v>115</v>
      </c>
      <c r="G145" s="34" t="s">
        <v>116</v>
      </c>
    </row>
    <row r="146" spans="1:7" x14ac:dyDescent="0.3">
      <c r="A146" s="34" t="s">
        <v>1045</v>
      </c>
      <c r="B146" s="34" t="s">
        <v>201</v>
      </c>
      <c r="C146" s="34" t="s">
        <v>1139</v>
      </c>
      <c r="D146" s="34">
        <v>2100</v>
      </c>
      <c r="E146" s="34" t="s">
        <v>13</v>
      </c>
      <c r="F146" s="34"/>
      <c r="G146" s="34" t="s">
        <v>14</v>
      </c>
    </row>
    <row r="147" spans="1:7" x14ac:dyDescent="0.3">
      <c r="A147" s="34" t="s">
        <v>1046</v>
      </c>
      <c r="B147" s="34" t="s">
        <v>202</v>
      </c>
      <c r="C147" s="34" t="s">
        <v>1139</v>
      </c>
      <c r="D147" s="34">
        <v>1980</v>
      </c>
      <c r="E147" s="34" t="s">
        <v>32</v>
      </c>
      <c r="F147" s="34"/>
      <c r="G147" s="34" t="s">
        <v>28</v>
      </c>
    </row>
    <row r="148" spans="1:7" x14ac:dyDescent="0.3">
      <c r="A148" s="34" t="s">
        <v>1047</v>
      </c>
      <c r="B148" s="34" t="s">
        <v>203</v>
      </c>
      <c r="C148" s="34" t="s">
        <v>568</v>
      </c>
      <c r="D148" s="34">
        <v>596</v>
      </c>
      <c r="E148" s="34"/>
      <c r="F148" s="34"/>
      <c r="G148" s="34" t="s">
        <v>17</v>
      </c>
    </row>
    <row r="149" spans="1:7" x14ac:dyDescent="0.3">
      <c r="A149" s="34" t="s">
        <v>1048</v>
      </c>
      <c r="B149" s="34" t="s">
        <v>204</v>
      </c>
      <c r="C149" s="34" t="s">
        <v>568</v>
      </c>
      <c r="D149" s="34">
        <v>420</v>
      </c>
      <c r="E149" s="34"/>
      <c r="F149" s="34"/>
      <c r="G149" s="34"/>
    </row>
    <row r="150" spans="1:7" x14ac:dyDescent="0.3">
      <c r="A150" s="34" t="s">
        <v>1049</v>
      </c>
      <c r="B150" s="34" t="s">
        <v>205</v>
      </c>
      <c r="C150" s="34" t="s">
        <v>568</v>
      </c>
      <c r="D150" s="34">
        <v>164</v>
      </c>
      <c r="E150" s="34"/>
      <c r="F150" s="34"/>
      <c r="G150" s="34"/>
    </row>
    <row r="151" spans="1:7" x14ac:dyDescent="0.3">
      <c r="A151" s="34" t="s">
        <v>1050</v>
      </c>
      <c r="B151" s="34" t="s">
        <v>206</v>
      </c>
      <c r="C151" s="34" t="s">
        <v>568</v>
      </c>
      <c r="D151" s="34">
        <v>108</v>
      </c>
      <c r="E151" s="34"/>
      <c r="F151" s="34"/>
      <c r="G151" s="34"/>
    </row>
    <row r="152" spans="1:7" x14ac:dyDescent="0.3">
      <c r="A152" s="34" t="s">
        <v>1051</v>
      </c>
      <c r="B152" s="34" t="s">
        <v>207</v>
      </c>
      <c r="C152" s="34" t="s">
        <v>568</v>
      </c>
      <c r="D152" s="34">
        <v>56</v>
      </c>
      <c r="E152" s="34"/>
      <c r="F152" s="34"/>
      <c r="G152" s="34" t="s">
        <v>208</v>
      </c>
    </row>
    <row r="153" spans="1:7" x14ac:dyDescent="0.3">
      <c r="A153" s="34" t="s">
        <v>1052</v>
      </c>
      <c r="B153" s="34"/>
      <c r="C153" s="34"/>
      <c r="D153" s="34"/>
      <c r="E153" s="34"/>
      <c r="F153" s="34"/>
      <c r="G153" s="34"/>
    </row>
    <row r="154" spans="1:7" x14ac:dyDescent="0.3">
      <c r="A154" s="34" t="s">
        <v>1053</v>
      </c>
      <c r="B154" s="34"/>
      <c r="C154" s="34"/>
      <c r="D154" s="34"/>
      <c r="E154" s="34"/>
      <c r="F154" s="34"/>
      <c r="G154" s="34"/>
    </row>
    <row r="155" spans="1:7" x14ac:dyDescent="0.3">
      <c r="A155" s="34" t="s">
        <v>1054</v>
      </c>
      <c r="B155" s="34"/>
      <c r="C155" s="34"/>
      <c r="D155" s="34"/>
      <c r="E155" s="34"/>
      <c r="F155" s="34"/>
      <c r="G155" s="34"/>
    </row>
    <row r="156" spans="1:7" x14ac:dyDescent="0.3">
      <c r="A156" s="34" t="s">
        <v>1055</v>
      </c>
      <c r="B156" s="34"/>
      <c r="C156" s="34"/>
      <c r="D156" s="34"/>
      <c r="E156" s="34"/>
      <c r="F156" s="34"/>
      <c r="G156" s="34"/>
    </row>
    <row r="157" spans="1:7" x14ac:dyDescent="0.3">
      <c r="A157" s="34" t="s">
        <v>18</v>
      </c>
      <c r="B157" s="34" t="s">
        <v>112</v>
      </c>
      <c r="C157" s="34" t="s">
        <v>113</v>
      </c>
      <c r="D157" s="34" t="s">
        <v>114</v>
      </c>
      <c r="E157" s="34" t="s">
        <v>849</v>
      </c>
      <c r="F157" s="34" t="s">
        <v>115</v>
      </c>
      <c r="G157" s="34" t="s">
        <v>116</v>
      </c>
    </row>
    <row r="158" spans="1:7" ht="33" x14ac:dyDescent="0.3">
      <c r="A158" s="34" t="s">
        <v>1056</v>
      </c>
      <c r="B158" s="34" t="s">
        <v>210</v>
      </c>
      <c r="C158" s="34" t="s">
        <v>1139</v>
      </c>
      <c r="D158" s="34">
        <v>3733</v>
      </c>
      <c r="E158" s="34"/>
      <c r="F158" s="34"/>
      <c r="G158" s="34" t="s">
        <v>123</v>
      </c>
    </row>
    <row r="159" spans="1:7" x14ac:dyDescent="0.3">
      <c r="A159" s="34" t="s">
        <v>1057</v>
      </c>
      <c r="B159" s="34" t="s">
        <v>211</v>
      </c>
      <c r="C159" s="34" t="s">
        <v>1139</v>
      </c>
      <c r="D159" s="34">
        <v>2244</v>
      </c>
      <c r="E159" s="34"/>
      <c r="F159" s="34"/>
      <c r="G159" s="34" t="s">
        <v>212</v>
      </c>
    </row>
    <row r="160" spans="1:7" ht="33" x14ac:dyDescent="0.3">
      <c r="A160" s="34" t="s">
        <v>1058</v>
      </c>
      <c r="B160" s="34" t="s">
        <v>213</v>
      </c>
      <c r="C160" s="34" t="s">
        <v>568</v>
      </c>
      <c r="D160" s="34">
        <v>2122</v>
      </c>
      <c r="E160" s="34"/>
      <c r="F160" s="34"/>
      <c r="G160" s="34" t="s">
        <v>214</v>
      </c>
    </row>
    <row r="161" spans="1:7" x14ac:dyDescent="0.3">
      <c r="A161" s="34" t="s">
        <v>1059</v>
      </c>
      <c r="B161" s="34" t="s">
        <v>215</v>
      </c>
      <c r="C161" s="34" t="s">
        <v>1139</v>
      </c>
      <c r="D161" s="34">
        <v>1832</v>
      </c>
      <c r="E161" s="34" t="s">
        <v>80</v>
      </c>
      <c r="F161" s="34"/>
      <c r="G161" s="34" t="s">
        <v>216</v>
      </c>
    </row>
    <row r="162" spans="1:7" x14ac:dyDescent="0.3">
      <c r="A162" s="34" t="s">
        <v>1060</v>
      </c>
      <c r="B162" s="34" t="s">
        <v>217</v>
      </c>
      <c r="C162" s="34" t="s">
        <v>1139</v>
      </c>
      <c r="D162" s="34">
        <v>1816</v>
      </c>
      <c r="E162" s="34" t="s">
        <v>13</v>
      </c>
      <c r="F162" s="34"/>
      <c r="G162" s="34"/>
    </row>
    <row r="163" spans="1:7" ht="33" x14ac:dyDescent="0.3">
      <c r="A163" s="34" t="s">
        <v>1061</v>
      </c>
      <c r="B163" s="34" t="s">
        <v>218</v>
      </c>
      <c r="C163" s="34" t="s">
        <v>568</v>
      </c>
      <c r="D163" s="34">
        <v>1768</v>
      </c>
      <c r="E163" s="34"/>
      <c r="F163" s="34"/>
      <c r="G163" s="34" t="s">
        <v>219</v>
      </c>
    </row>
    <row r="164" spans="1:7" x14ac:dyDescent="0.3">
      <c r="A164" s="34" t="s">
        <v>1062</v>
      </c>
      <c r="B164" s="34" t="s">
        <v>220</v>
      </c>
      <c r="C164" s="34" t="s">
        <v>568</v>
      </c>
      <c r="D164" s="34">
        <v>1736</v>
      </c>
      <c r="E164" s="34"/>
      <c r="F164" s="34"/>
      <c r="G164" s="34" t="s">
        <v>221</v>
      </c>
    </row>
    <row r="165" spans="1:7" x14ac:dyDescent="0.3">
      <c r="A165" s="34" t="s">
        <v>1063</v>
      </c>
      <c r="B165" s="34" t="s">
        <v>222</v>
      </c>
      <c r="C165" s="34" t="s">
        <v>1139</v>
      </c>
      <c r="D165" s="34">
        <v>1236</v>
      </c>
      <c r="E165" s="34"/>
      <c r="F165" s="34"/>
      <c r="G165" s="34" t="s">
        <v>223</v>
      </c>
    </row>
    <row r="166" spans="1:7" x14ac:dyDescent="0.3">
      <c r="A166" s="34" t="s">
        <v>1064</v>
      </c>
      <c r="B166" s="34" t="s">
        <v>224</v>
      </c>
      <c r="C166" s="34" t="s">
        <v>568</v>
      </c>
      <c r="D166" s="34">
        <v>1146</v>
      </c>
      <c r="E166" s="34"/>
      <c r="F166" s="34"/>
      <c r="G166" s="34" t="s">
        <v>178</v>
      </c>
    </row>
    <row r="167" spans="1:7" x14ac:dyDescent="0.3">
      <c r="A167" s="34" t="s">
        <v>1065</v>
      </c>
      <c r="B167" s="34" t="s">
        <v>225</v>
      </c>
      <c r="C167" s="34" t="s">
        <v>568</v>
      </c>
      <c r="D167" s="34">
        <v>1044</v>
      </c>
      <c r="E167" s="34"/>
      <c r="F167" s="34"/>
      <c r="G167" s="34" t="s">
        <v>226</v>
      </c>
    </row>
    <row r="168" spans="1:7" x14ac:dyDescent="0.3">
      <c r="A168" s="34" t="s">
        <v>1066</v>
      </c>
      <c r="B168" s="34"/>
      <c r="C168" s="34"/>
      <c r="D168" s="34"/>
      <c r="E168" s="34"/>
      <c r="F168" s="34"/>
      <c r="G168" s="34"/>
    </row>
    <row r="169" spans="1:7" x14ac:dyDescent="0.3">
      <c r="A169" s="34" t="s">
        <v>18</v>
      </c>
      <c r="B169" s="34" t="s">
        <v>112</v>
      </c>
      <c r="C169" s="34" t="s">
        <v>113</v>
      </c>
      <c r="D169" s="34" t="s">
        <v>114</v>
      </c>
      <c r="E169" s="34" t="s">
        <v>849</v>
      </c>
      <c r="F169" s="34" t="s">
        <v>115</v>
      </c>
      <c r="G169" s="34" t="s">
        <v>116</v>
      </c>
    </row>
    <row r="170" spans="1:7" x14ac:dyDescent="0.3">
      <c r="A170" s="34" t="s">
        <v>1067</v>
      </c>
      <c r="B170" s="34" t="s">
        <v>228</v>
      </c>
      <c r="C170" s="34" t="s">
        <v>1139</v>
      </c>
      <c r="D170" s="34">
        <v>1981</v>
      </c>
      <c r="E170" s="34"/>
      <c r="F170" s="34"/>
      <c r="G170" s="34" t="s">
        <v>229</v>
      </c>
    </row>
    <row r="171" spans="1:7" x14ac:dyDescent="0.3">
      <c r="A171" s="34" t="s">
        <v>1068</v>
      </c>
      <c r="B171" s="34" t="s">
        <v>230</v>
      </c>
      <c r="C171" s="34" t="s">
        <v>568</v>
      </c>
      <c r="D171" s="34">
        <v>1672</v>
      </c>
      <c r="E171" s="34"/>
      <c r="F171" s="34"/>
      <c r="G171" s="34" t="s">
        <v>231</v>
      </c>
    </row>
    <row r="172" spans="1:7" x14ac:dyDescent="0.3">
      <c r="A172" s="34" t="s">
        <v>1069</v>
      </c>
      <c r="B172" s="34" t="s">
        <v>232</v>
      </c>
      <c r="C172" s="34" t="s">
        <v>568</v>
      </c>
      <c r="D172" s="34">
        <v>1624</v>
      </c>
      <c r="E172" s="34"/>
      <c r="F172" s="34"/>
      <c r="G172" s="34" t="s">
        <v>154</v>
      </c>
    </row>
    <row r="173" spans="1:7" x14ac:dyDescent="0.3">
      <c r="A173" s="34" t="s">
        <v>1070</v>
      </c>
      <c r="B173" s="34" t="s">
        <v>233</v>
      </c>
      <c r="C173" s="34" t="s">
        <v>568</v>
      </c>
      <c r="D173" s="34">
        <v>1468</v>
      </c>
      <c r="E173" s="34"/>
      <c r="F173" s="34"/>
      <c r="G173" s="34" t="s">
        <v>234</v>
      </c>
    </row>
    <row r="174" spans="1:7" ht="33" x14ac:dyDescent="0.3">
      <c r="A174" s="34" t="s">
        <v>1071</v>
      </c>
      <c r="B174" s="34" t="s">
        <v>235</v>
      </c>
      <c r="C174" s="34" t="s">
        <v>568</v>
      </c>
      <c r="D174" s="34">
        <v>768</v>
      </c>
      <c r="E174" s="34"/>
      <c r="F174" s="34"/>
      <c r="G174" s="34" t="s">
        <v>236</v>
      </c>
    </row>
    <row r="175" spans="1:7" x14ac:dyDescent="0.3">
      <c r="A175" s="34" t="s">
        <v>1072</v>
      </c>
      <c r="B175" s="34"/>
      <c r="C175" s="34"/>
      <c r="D175" s="34"/>
      <c r="E175" s="34"/>
      <c r="F175" s="34"/>
      <c r="G175" s="34"/>
    </row>
    <row r="176" spans="1:7" x14ac:dyDescent="0.3">
      <c r="A176" s="34" t="s">
        <v>1073</v>
      </c>
      <c r="B176" s="34"/>
      <c r="C176" s="34"/>
      <c r="D176" s="34"/>
      <c r="E176" s="34"/>
      <c r="F176" s="34"/>
      <c r="G176" s="34"/>
    </row>
    <row r="177" spans="1:7" x14ac:dyDescent="0.3">
      <c r="A177" s="34" t="s">
        <v>1074</v>
      </c>
      <c r="B177" s="34"/>
      <c r="C177" s="34"/>
      <c r="D177" s="34"/>
      <c r="E177" s="34"/>
      <c r="F177" s="34"/>
      <c r="G177" s="34"/>
    </row>
    <row r="178" spans="1:7" x14ac:dyDescent="0.3">
      <c r="A178" s="34" t="s">
        <v>1075</v>
      </c>
      <c r="B178" s="34"/>
      <c r="C178" s="34"/>
      <c r="D178" s="34"/>
      <c r="E178" s="34"/>
      <c r="F178" s="34"/>
      <c r="G178" s="34"/>
    </row>
    <row r="179" spans="1:7" x14ac:dyDescent="0.3">
      <c r="A179" s="34" t="s">
        <v>1076</v>
      </c>
      <c r="B179" s="34"/>
      <c r="C179" s="34"/>
      <c r="D179" s="34"/>
      <c r="E179" s="34"/>
      <c r="F179" s="34"/>
      <c r="G179" s="34"/>
    </row>
    <row r="180" spans="1:7" x14ac:dyDescent="0.3">
      <c r="A180" s="34" t="s">
        <v>1077</v>
      </c>
      <c r="B180" s="34"/>
      <c r="C180" s="34"/>
      <c r="D180" s="34"/>
      <c r="E180" s="34"/>
      <c r="F180" s="34"/>
      <c r="G180" s="34"/>
    </row>
    <row r="181" spans="1:7" x14ac:dyDescent="0.3">
      <c r="A181" s="34" t="s">
        <v>18</v>
      </c>
      <c r="B181" s="34" t="s">
        <v>112</v>
      </c>
      <c r="C181" s="34" t="s">
        <v>113</v>
      </c>
      <c r="D181" s="34" t="s">
        <v>114</v>
      </c>
      <c r="E181" s="34" t="s">
        <v>849</v>
      </c>
      <c r="F181" s="34" t="s">
        <v>115</v>
      </c>
      <c r="G181" s="34" t="s">
        <v>116</v>
      </c>
    </row>
    <row r="182" spans="1:7" x14ac:dyDescent="0.3">
      <c r="A182" s="34" t="s">
        <v>1078</v>
      </c>
      <c r="B182" s="34" t="s">
        <v>237</v>
      </c>
      <c r="C182" s="34" t="s">
        <v>568</v>
      </c>
      <c r="D182" s="34">
        <v>3284</v>
      </c>
      <c r="E182" s="34"/>
      <c r="F182" s="34"/>
      <c r="G182" s="34" t="s">
        <v>238</v>
      </c>
    </row>
    <row r="183" spans="1:7" x14ac:dyDescent="0.3">
      <c r="A183" s="34" t="s">
        <v>1079</v>
      </c>
      <c r="B183" s="34" t="s">
        <v>239</v>
      </c>
      <c r="C183" s="34" t="s">
        <v>1139</v>
      </c>
      <c r="D183" s="34">
        <v>2776</v>
      </c>
      <c r="E183" s="34" t="s">
        <v>32</v>
      </c>
      <c r="F183" s="34"/>
      <c r="G183" s="34" t="s">
        <v>240</v>
      </c>
    </row>
    <row r="184" spans="1:7" x14ac:dyDescent="0.3">
      <c r="A184" s="34" t="s">
        <v>1080</v>
      </c>
      <c r="B184" s="34" t="s">
        <v>241</v>
      </c>
      <c r="C184" s="34" t="s">
        <v>568</v>
      </c>
      <c r="D184" s="34">
        <v>2536</v>
      </c>
      <c r="E184" s="34"/>
      <c r="F184" s="34"/>
      <c r="G184" s="34" t="s">
        <v>242</v>
      </c>
    </row>
    <row r="185" spans="1:7" x14ac:dyDescent="0.3">
      <c r="A185" s="34" t="s">
        <v>1081</v>
      </c>
      <c r="B185" s="34" t="s">
        <v>243</v>
      </c>
      <c r="C185" s="34" t="s">
        <v>1139</v>
      </c>
      <c r="D185" s="34">
        <v>2164</v>
      </c>
      <c r="E185" s="34" t="s">
        <v>32</v>
      </c>
      <c r="F185" s="34"/>
      <c r="G185" s="34" t="s">
        <v>244</v>
      </c>
    </row>
    <row r="186" spans="1:7" ht="33" x14ac:dyDescent="0.3">
      <c r="A186" s="34" t="s">
        <v>1082</v>
      </c>
      <c r="B186" s="34" t="s">
        <v>245</v>
      </c>
      <c r="C186" s="34" t="s">
        <v>1139</v>
      </c>
      <c r="D186" s="34">
        <v>2056</v>
      </c>
      <c r="E186" s="34"/>
      <c r="F186" s="34"/>
      <c r="G186" s="34" t="s">
        <v>246</v>
      </c>
    </row>
    <row r="187" spans="1:7" x14ac:dyDescent="0.3">
      <c r="A187" s="34" t="s">
        <v>1083</v>
      </c>
      <c r="B187" s="34" t="s">
        <v>247</v>
      </c>
      <c r="C187" s="34" t="s">
        <v>568</v>
      </c>
      <c r="D187" s="34">
        <v>1396</v>
      </c>
      <c r="E187" s="34"/>
      <c r="F187" s="34"/>
      <c r="G187" s="34" t="s">
        <v>178</v>
      </c>
    </row>
    <row r="188" spans="1:7" ht="33" x14ac:dyDescent="0.3">
      <c r="A188" s="34" t="s">
        <v>1084</v>
      </c>
      <c r="B188" s="34" t="s">
        <v>248</v>
      </c>
      <c r="C188" s="34" t="s">
        <v>568</v>
      </c>
      <c r="D188" s="34">
        <v>872</v>
      </c>
      <c r="E188" s="34"/>
      <c r="F188" s="34"/>
      <c r="G188" s="34" t="s">
        <v>249</v>
      </c>
    </row>
    <row r="189" spans="1:7" x14ac:dyDescent="0.3">
      <c r="A189" s="34" t="s">
        <v>1085</v>
      </c>
      <c r="B189" s="34"/>
      <c r="C189" s="34"/>
      <c r="D189" s="34"/>
      <c r="E189" s="34"/>
      <c r="F189" s="34"/>
      <c r="G189" s="34"/>
    </row>
    <row r="190" spans="1:7" x14ac:dyDescent="0.3">
      <c r="A190" s="34" t="s">
        <v>1086</v>
      </c>
      <c r="B190" s="34"/>
      <c r="C190" s="34"/>
      <c r="D190" s="34"/>
      <c r="E190" s="34"/>
      <c r="F190" s="34"/>
      <c r="G190" s="34"/>
    </row>
    <row r="191" spans="1:7" x14ac:dyDescent="0.3">
      <c r="A191" s="34" t="s">
        <v>1087</v>
      </c>
      <c r="B191" s="34"/>
      <c r="C191" s="34"/>
      <c r="D191" s="34"/>
      <c r="E191" s="34"/>
      <c r="F191" s="34"/>
      <c r="G191" s="34"/>
    </row>
    <row r="192" spans="1:7" x14ac:dyDescent="0.3">
      <c r="A192" s="34" t="s">
        <v>1088</v>
      </c>
      <c r="B192" s="34"/>
      <c r="C192" s="34"/>
      <c r="D192" s="34"/>
      <c r="E192" s="34"/>
      <c r="F192" s="34"/>
      <c r="G192" s="34"/>
    </row>
    <row r="193" spans="1:7" x14ac:dyDescent="0.3">
      <c r="A193" s="34" t="s">
        <v>18</v>
      </c>
      <c r="B193" s="34" t="s">
        <v>112</v>
      </c>
      <c r="C193" s="34" t="s">
        <v>113</v>
      </c>
      <c r="D193" s="34" t="s">
        <v>114</v>
      </c>
      <c r="E193" s="34" t="s">
        <v>849</v>
      </c>
      <c r="F193" s="34" t="s">
        <v>115</v>
      </c>
      <c r="G193" s="34" t="s">
        <v>116</v>
      </c>
    </row>
    <row r="194" spans="1:7" x14ac:dyDescent="0.3">
      <c r="A194" s="34" t="s">
        <v>1089</v>
      </c>
      <c r="B194" s="34" t="s">
        <v>251</v>
      </c>
      <c r="C194" s="34" t="s">
        <v>568</v>
      </c>
      <c r="D194" s="34">
        <v>1944</v>
      </c>
      <c r="E194" s="34"/>
      <c r="F194" s="34"/>
      <c r="G194" s="34" t="s">
        <v>252</v>
      </c>
    </row>
    <row r="195" spans="1:7" x14ac:dyDescent="0.3">
      <c r="A195" s="34" t="s">
        <v>1090</v>
      </c>
      <c r="B195" s="34" t="s">
        <v>253</v>
      </c>
      <c r="C195" s="34" t="s">
        <v>568</v>
      </c>
      <c r="D195" s="34">
        <v>1760</v>
      </c>
      <c r="E195" s="34"/>
      <c r="F195" s="34"/>
      <c r="G195" s="34" t="s">
        <v>154</v>
      </c>
    </row>
    <row r="196" spans="1:7" x14ac:dyDescent="0.3">
      <c r="A196" s="34" t="s">
        <v>1091</v>
      </c>
      <c r="B196" s="34" t="s">
        <v>254</v>
      </c>
      <c r="C196" s="34" t="s">
        <v>568</v>
      </c>
      <c r="D196" s="34">
        <v>1744</v>
      </c>
      <c r="E196" s="34"/>
      <c r="F196" s="34"/>
      <c r="G196" s="34" t="s">
        <v>255</v>
      </c>
    </row>
    <row r="197" spans="1:7" x14ac:dyDescent="0.3">
      <c r="A197" s="34" t="s">
        <v>1092</v>
      </c>
      <c r="B197" s="34" t="s">
        <v>256</v>
      </c>
      <c r="C197" s="34" t="s">
        <v>568</v>
      </c>
      <c r="D197" s="34">
        <v>1664</v>
      </c>
      <c r="E197" s="34"/>
      <c r="F197" s="34"/>
      <c r="G197" s="34" t="s">
        <v>30</v>
      </c>
    </row>
    <row r="198" spans="1:7" x14ac:dyDescent="0.3">
      <c r="A198" s="34" t="s">
        <v>1093</v>
      </c>
      <c r="B198" s="34" t="s">
        <v>257</v>
      </c>
      <c r="C198" s="34" t="s">
        <v>568</v>
      </c>
      <c r="D198" s="34">
        <v>1168</v>
      </c>
      <c r="E198" s="34"/>
      <c r="F198" s="34"/>
      <c r="G198" s="34" t="s">
        <v>15</v>
      </c>
    </row>
    <row r="199" spans="1:7" x14ac:dyDescent="0.3">
      <c r="A199" s="34" t="s">
        <v>1094</v>
      </c>
      <c r="B199" s="34" t="s">
        <v>258</v>
      </c>
      <c r="C199" s="34" t="s">
        <v>1139</v>
      </c>
      <c r="D199" s="34">
        <v>1112</v>
      </c>
      <c r="E199" s="34"/>
      <c r="F199" s="34"/>
      <c r="G199" s="34" t="s">
        <v>259</v>
      </c>
    </row>
    <row r="200" spans="1:7" x14ac:dyDescent="0.3">
      <c r="A200" s="34" t="s">
        <v>1095</v>
      </c>
      <c r="B200" s="34" t="s">
        <v>260</v>
      </c>
      <c r="C200" s="34" t="s">
        <v>568</v>
      </c>
      <c r="D200" s="34">
        <v>1056</v>
      </c>
      <c r="E200" s="34"/>
      <c r="F200" s="34"/>
      <c r="G200" s="34" t="s">
        <v>261</v>
      </c>
    </row>
    <row r="201" spans="1:7" x14ac:dyDescent="0.3">
      <c r="A201" s="34" t="s">
        <v>1096</v>
      </c>
      <c r="B201" s="34" t="s">
        <v>262</v>
      </c>
      <c r="C201" s="34" t="s">
        <v>568</v>
      </c>
      <c r="D201" s="34">
        <v>1008</v>
      </c>
      <c r="E201" s="34"/>
      <c r="F201" s="34"/>
      <c r="G201" s="34" t="s">
        <v>30</v>
      </c>
    </row>
    <row r="202" spans="1:7" x14ac:dyDescent="0.3">
      <c r="A202" s="34" t="s">
        <v>1097</v>
      </c>
      <c r="B202" s="34" t="s">
        <v>263</v>
      </c>
      <c r="C202" s="34" t="s">
        <v>1139</v>
      </c>
      <c r="D202" s="34">
        <v>984</v>
      </c>
      <c r="E202" s="34"/>
      <c r="F202" s="34"/>
      <c r="G202" s="34" t="s">
        <v>259</v>
      </c>
    </row>
    <row r="203" spans="1:7" x14ac:dyDescent="0.3">
      <c r="A203" s="34" t="s">
        <v>1098</v>
      </c>
      <c r="B203" s="34"/>
      <c r="C203" s="34"/>
      <c r="D203" s="34"/>
      <c r="E203" s="34"/>
      <c r="F203" s="34"/>
      <c r="G203" s="34"/>
    </row>
    <row r="204" spans="1:7" x14ac:dyDescent="0.3">
      <c r="A204" s="34" t="s">
        <v>1099</v>
      </c>
      <c r="B204" s="34"/>
      <c r="C204" s="34"/>
      <c r="D204" s="34"/>
      <c r="E204" s="34"/>
      <c r="F204" s="34"/>
      <c r="G204" s="34"/>
    </row>
    <row r="205" spans="1:7" x14ac:dyDescent="0.3">
      <c r="A205" s="34" t="s">
        <v>18</v>
      </c>
      <c r="B205" s="34" t="s">
        <v>112</v>
      </c>
      <c r="C205" s="34" t="s">
        <v>113</v>
      </c>
      <c r="D205" s="34" t="s">
        <v>114</v>
      </c>
      <c r="E205" s="34" t="s">
        <v>849</v>
      </c>
      <c r="F205" s="34" t="s">
        <v>115</v>
      </c>
      <c r="G205" s="34" t="s">
        <v>116</v>
      </c>
    </row>
    <row r="206" spans="1:7" x14ac:dyDescent="0.3">
      <c r="A206" s="34" t="s">
        <v>1100</v>
      </c>
      <c r="B206" s="34" t="s">
        <v>264</v>
      </c>
      <c r="C206" s="34" t="s">
        <v>568</v>
      </c>
      <c r="D206" s="34">
        <v>4920</v>
      </c>
      <c r="E206" s="34"/>
      <c r="F206" s="34"/>
      <c r="G206" s="34" t="s">
        <v>265</v>
      </c>
    </row>
    <row r="207" spans="1:7" x14ac:dyDescent="0.3">
      <c r="A207" s="34" t="s">
        <v>1101</v>
      </c>
      <c r="B207" s="34" t="s">
        <v>266</v>
      </c>
      <c r="C207" s="34" t="s">
        <v>568</v>
      </c>
      <c r="D207" s="34">
        <v>3764</v>
      </c>
      <c r="E207" s="34"/>
      <c r="F207" s="34"/>
      <c r="G207" s="34" t="s">
        <v>267</v>
      </c>
    </row>
    <row r="208" spans="1:7" x14ac:dyDescent="0.3">
      <c r="A208" s="34" t="s">
        <v>1102</v>
      </c>
      <c r="B208" s="34" t="s">
        <v>268</v>
      </c>
      <c r="C208" s="34" t="s">
        <v>1139</v>
      </c>
      <c r="D208" s="34">
        <v>3614</v>
      </c>
      <c r="E208" s="34" t="s">
        <v>32</v>
      </c>
      <c r="F208" s="34">
        <v>33000</v>
      </c>
      <c r="G208" s="34" t="s">
        <v>269</v>
      </c>
    </row>
    <row r="209" spans="1:7" x14ac:dyDescent="0.3">
      <c r="A209" s="34" t="s">
        <v>1103</v>
      </c>
      <c r="B209" s="34" t="s">
        <v>270</v>
      </c>
      <c r="C209" s="34" t="s">
        <v>1139</v>
      </c>
      <c r="D209" s="34">
        <v>3018</v>
      </c>
      <c r="E209" s="34" t="s">
        <v>32</v>
      </c>
      <c r="F209" s="34">
        <v>40000</v>
      </c>
      <c r="G209" s="34" t="s">
        <v>271</v>
      </c>
    </row>
    <row r="210" spans="1:7" x14ac:dyDescent="0.3">
      <c r="A210" s="34" t="s">
        <v>1104</v>
      </c>
      <c r="B210" s="34" t="s">
        <v>272</v>
      </c>
      <c r="C210" s="34" t="s">
        <v>568</v>
      </c>
      <c r="D210" s="34">
        <v>2760</v>
      </c>
      <c r="E210" s="34"/>
      <c r="F210" s="34"/>
      <c r="G210" s="34" t="s">
        <v>273</v>
      </c>
    </row>
    <row r="211" spans="1:7" x14ac:dyDescent="0.3">
      <c r="A211" s="34" t="s">
        <v>1105</v>
      </c>
      <c r="B211" s="34" t="s">
        <v>274</v>
      </c>
      <c r="C211" s="34" t="s">
        <v>568</v>
      </c>
      <c r="D211" s="34">
        <v>2684</v>
      </c>
      <c r="E211" s="34"/>
      <c r="F211" s="34"/>
      <c r="G211" s="34" t="s">
        <v>275</v>
      </c>
    </row>
    <row r="212" spans="1:7" x14ac:dyDescent="0.3">
      <c r="A212" s="34" t="s">
        <v>1106</v>
      </c>
      <c r="B212" s="34" t="s">
        <v>276</v>
      </c>
      <c r="C212" s="34" t="s">
        <v>1139</v>
      </c>
      <c r="D212" s="34">
        <v>2684</v>
      </c>
      <c r="E212" s="34"/>
      <c r="F212" s="34"/>
      <c r="G212" s="34" t="s">
        <v>15</v>
      </c>
    </row>
    <row r="213" spans="1:7" x14ac:dyDescent="0.3">
      <c r="A213" s="34" t="s">
        <v>1107</v>
      </c>
      <c r="B213" s="34" t="s">
        <v>277</v>
      </c>
      <c r="C213" s="34" t="s">
        <v>1139</v>
      </c>
      <c r="D213" s="34">
        <v>2680</v>
      </c>
      <c r="E213" s="34" t="s">
        <v>80</v>
      </c>
      <c r="F213" s="34">
        <v>45000</v>
      </c>
      <c r="G213" s="34" t="s">
        <v>216</v>
      </c>
    </row>
    <row r="214" spans="1:7" ht="33" x14ac:dyDescent="0.3">
      <c r="A214" s="34" t="s">
        <v>1108</v>
      </c>
      <c r="B214" s="34" t="s">
        <v>278</v>
      </c>
      <c r="C214" s="34" t="s">
        <v>568</v>
      </c>
      <c r="D214" s="34">
        <v>2554</v>
      </c>
      <c r="E214" s="34"/>
      <c r="F214" s="34"/>
      <c r="G214" s="34" t="s">
        <v>279</v>
      </c>
    </row>
    <row r="215" spans="1:7" x14ac:dyDescent="0.3">
      <c r="A215" s="34" t="s">
        <v>1109</v>
      </c>
      <c r="B215" s="34" t="s">
        <v>280</v>
      </c>
      <c r="C215" s="34" t="s">
        <v>568</v>
      </c>
      <c r="D215" s="34">
        <v>2528</v>
      </c>
      <c r="E215" s="34"/>
      <c r="F215" s="34"/>
      <c r="G215" s="34"/>
    </row>
    <row r="216" spans="1:7" x14ac:dyDescent="0.3">
      <c r="A216" s="34" t="s">
        <v>1110</v>
      </c>
      <c r="B216" s="34" t="s">
        <v>281</v>
      </c>
      <c r="C216" s="34" t="s">
        <v>1139</v>
      </c>
      <c r="D216" s="34">
        <v>2502</v>
      </c>
      <c r="E216" s="34"/>
      <c r="F216" s="34"/>
      <c r="G216" s="34" t="s">
        <v>17</v>
      </c>
    </row>
    <row r="217" spans="1:7" x14ac:dyDescent="0.3">
      <c r="A217" s="34" t="s">
        <v>18</v>
      </c>
      <c r="B217" s="34" t="s">
        <v>112</v>
      </c>
      <c r="C217" s="34" t="s">
        <v>113</v>
      </c>
      <c r="D217" s="34" t="s">
        <v>114</v>
      </c>
      <c r="E217" s="34" t="s">
        <v>849</v>
      </c>
      <c r="F217" s="34" t="s">
        <v>115</v>
      </c>
      <c r="G217" s="34" t="s">
        <v>116</v>
      </c>
    </row>
    <row r="218" spans="1:7" x14ac:dyDescent="0.3">
      <c r="A218" s="34" t="s">
        <v>1111</v>
      </c>
      <c r="B218" s="34" t="s">
        <v>287</v>
      </c>
      <c r="C218" s="34" t="s">
        <v>1139</v>
      </c>
      <c r="D218" s="34">
        <v>3360</v>
      </c>
      <c r="E218" s="34" t="s">
        <v>32</v>
      </c>
      <c r="F218" s="34"/>
      <c r="G218" s="34"/>
    </row>
    <row r="219" spans="1:7" x14ac:dyDescent="0.3">
      <c r="A219" s="34" t="s">
        <v>1112</v>
      </c>
      <c r="B219" s="34" t="s">
        <v>288</v>
      </c>
      <c r="C219" s="34" t="s">
        <v>1139</v>
      </c>
      <c r="D219" s="34">
        <v>2480</v>
      </c>
      <c r="E219" s="34"/>
      <c r="F219" s="34"/>
      <c r="G219" s="34" t="s">
        <v>231</v>
      </c>
    </row>
    <row r="220" spans="1:7" x14ac:dyDescent="0.3">
      <c r="A220" s="34" t="s">
        <v>1113</v>
      </c>
      <c r="B220" s="34" t="s">
        <v>289</v>
      </c>
      <c r="C220" s="34" t="s">
        <v>1139</v>
      </c>
      <c r="D220" s="34">
        <v>2172</v>
      </c>
      <c r="E220" s="34"/>
      <c r="F220" s="34"/>
      <c r="G220" s="34" t="s">
        <v>175</v>
      </c>
    </row>
    <row r="221" spans="1:7" x14ac:dyDescent="0.3">
      <c r="A221" s="34" t="s">
        <v>1114</v>
      </c>
      <c r="B221" s="34" t="s">
        <v>290</v>
      </c>
      <c r="C221" s="34" t="s">
        <v>1139</v>
      </c>
      <c r="D221" s="34">
        <v>2090</v>
      </c>
      <c r="E221" s="34" t="s">
        <v>13</v>
      </c>
      <c r="F221" s="34"/>
      <c r="G221" s="34" t="s">
        <v>14</v>
      </c>
    </row>
    <row r="222" spans="1:7" x14ac:dyDescent="0.3">
      <c r="A222" s="34" t="s">
        <v>1115</v>
      </c>
      <c r="B222" s="34" t="s">
        <v>291</v>
      </c>
      <c r="C222" s="34" t="s">
        <v>568</v>
      </c>
      <c r="D222" s="34">
        <v>1482</v>
      </c>
      <c r="E222" s="34"/>
      <c r="F222" s="34"/>
      <c r="G222" s="34" t="s">
        <v>292</v>
      </c>
    </row>
    <row r="223" spans="1:7" x14ac:dyDescent="0.3">
      <c r="A223" s="34" t="s">
        <v>1116</v>
      </c>
      <c r="B223" s="34" t="s">
        <v>293</v>
      </c>
      <c r="C223" s="34" t="s">
        <v>568</v>
      </c>
      <c r="D223" s="34">
        <v>1408</v>
      </c>
      <c r="E223" s="34"/>
      <c r="F223" s="34"/>
      <c r="G223" s="34" t="s">
        <v>15</v>
      </c>
    </row>
    <row r="224" spans="1:7" x14ac:dyDescent="0.3">
      <c r="A224" s="34" t="s">
        <v>1117</v>
      </c>
      <c r="B224" s="34" t="s">
        <v>294</v>
      </c>
      <c r="C224" s="34" t="s">
        <v>1139</v>
      </c>
      <c r="D224" s="34">
        <v>1344</v>
      </c>
      <c r="E224" s="34"/>
      <c r="F224" s="34"/>
      <c r="G224" s="34" t="s">
        <v>295</v>
      </c>
    </row>
    <row r="225" spans="1:7" ht="33" x14ac:dyDescent="0.3">
      <c r="A225" s="34" t="s">
        <v>1118</v>
      </c>
      <c r="B225" s="34" t="s">
        <v>296</v>
      </c>
      <c r="C225" s="34" t="s">
        <v>1139</v>
      </c>
      <c r="D225" s="34">
        <v>1040</v>
      </c>
      <c r="E225" s="34"/>
      <c r="F225" s="34"/>
      <c r="G225" s="34" t="s">
        <v>297</v>
      </c>
    </row>
    <row r="226" spans="1:7" x14ac:dyDescent="0.3">
      <c r="A226" s="34" t="s">
        <v>1119</v>
      </c>
      <c r="B226" s="34"/>
      <c r="C226" s="34"/>
      <c r="D226" s="34"/>
      <c r="E226" s="34"/>
      <c r="F226" s="34"/>
      <c r="G226" s="34"/>
    </row>
    <row r="227" spans="1:7" x14ac:dyDescent="0.3">
      <c r="A227" s="34" t="s">
        <v>1120</v>
      </c>
      <c r="B227" s="34"/>
      <c r="C227" s="34"/>
      <c r="D227" s="34"/>
      <c r="E227" s="34"/>
      <c r="F227" s="34"/>
      <c r="G227" s="34"/>
    </row>
    <row r="228" spans="1:7" x14ac:dyDescent="0.3">
      <c r="A228" s="34" t="s">
        <v>1121</v>
      </c>
      <c r="B228" s="34"/>
      <c r="C228" s="34"/>
      <c r="D228" s="34"/>
      <c r="E228" s="34"/>
      <c r="F228" s="34"/>
      <c r="G228" s="34"/>
    </row>
    <row r="229" spans="1:7" x14ac:dyDescent="0.3">
      <c r="A229" s="34" t="s">
        <v>18</v>
      </c>
      <c r="B229" s="34" t="s">
        <v>112</v>
      </c>
      <c r="C229" s="34" t="s">
        <v>113</v>
      </c>
      <c r="D229" s="34" t="s">
        <v>114</v>
      </c>
      <c r="E229" s="34" t="s">
        <v>849</v>
      </c>
      <c r="F229" s="34" t="s">
        <v>115</v>
      </c>
      <c r="G229" s="34" t="s">
        <v>116</v>
      </c>
    </row>
    <row r="230" spans="1:7" x14ac:dyDescent="0.3">
      <c r="A230" s="34" t="s">
        <v>1122</v>
      </c>
      <c r="B230" s="34" t="s">
        <v>353</v>
      </c>
      <c r="C230" s="34" t="s">
        <v>1139</v>
      </c>
      <c r="D230" s="34">
        <v>3264</v>
      </c>
      <c r="E230" s="34" t="s">
        <v>32</v>
      </c>
      <c r="F230" s="34"/>
      <c r="G230" s="34" t="s">
        <v>283</v>
      </c>
    </row>
    <row r="231" spans="1:7" x14ac:dyDescent="0.3">
      <c r="A231" s="34" t="s">
        <v>1123</v>
      </c>
      <c r="B231" s="34" t="s">
        <v>282</v>
      </c>
      <c r="C231" s="34" t="s">
        <v>1139</v>
      </c>
      <c r="D231" s="34">
        <v>2913</v>
      </c>
      <c r="E231" s="34" t="s">
        <v>32</v>
      </c>
      <c r="F231" s="34">
        <v>37000</v>
      </c>
      <c r="G231" s="34" t="s">
        <v>283</v>
      </c>
    </row>
    <row r="232" spans="1:7" x14ac:dyDescent="0.3">
      <c r="A232" s="34" t="s">
        <v>1124</v>
      </c>
      <c r="B232" s="34" t="s">
        <v>354</v>
      </c>
      <c r="C232" s="34" t="s">
        <v>1139</v>
      </c>
      <c r="D232" s="34">
        <v>1616</v>
      </c>
      <c r="E232" s="34" t="s">
        <v>13</v>
      </c>
      <c r="F232" s="34"/>
      <c r="G232" s="34"/>
    </row>
    <row r="233" spans="1:7" x14ac:dyDescent="0.3">
      <c r="A233" s="34" t="s">
        <v>1125</v>
      </c>
      <c r="B233" s="34" t="s">
        <v>355</v>
      </c>
      <c r="C233" s="34" t="s">
        <v>568</v>
      </c>
      <c r="D233" s="34">
        <v>1144</v>
      </c>
      <c r="E233" s="34"/>
      <c r="F233" s="34"/>
      <c r="G233" s="34" t="s">
        <v>356</v>
      </c>
    </row>
    <row r="234" spans="1:7" x14ac:dyDescent="0.3">
      <c r="A234" s="34" t="s">
        <v>1126</v>
      </c>
      <c r="B234" s="34"/>
      <c r="C234" s="34" t="s">
        <v>569</v>
      </c>
      <c r="D234" s="34"/>
      <c r="E234" s="34"/>
      <c r="F234" s="34"/>
      <c r="G234" s="34"/>
    </row>
    <row r="235" spans="1:7" x14ac:dyDescent="0.3">
      <c r="A235" s="34" t="s">
        <v>1127</v>
      </c>
      <c r="B235" s="34"/>
      <c r="C235" s="34"/>
      <c r="D235" s="34"/>
      <c r="E235" s="34"/>
      <c r="F235" s="34"/>
      <c r="G235" s="34"/>
    </row>
    <row r="236" spans="1:7" x14ac:dyDescent="0.3">
      <c r="A236" s="34" t="s">
        <v>1128</v>
      </c>
      <c r="B236" s="34"/>
      <c r="C236" s="34"/>
      <c r="D236" s="34"/>
      <c r="E236" s="34"/>
      <c r="F236" s="34"/>
      <c r="G236" s="34"/>
    </row>
    <row r="237" spans="1:7" x14ac:dyDescent="0.3">
      <c r="A237" s="34" t="s">
        <v>1129</v>
      </c>
      <c r="B237" s="34"/>
      <c r="C237" s="34"/>
      <c r="D237" s="34"/>
      <c r="E237" s="34"/>
      <c r="F237" s="34"/>
      <c r="G237" s="34"/>
    </row>
    <row r="238" spans="1:7" x14ac:dyDescent="0.3">
      <c r="A238" s="34" t="s">
        <v>1130</v>
      </c>
      <c r="B238" s="34"/>
      <c r="C238" s="34"/>
      <c r="D238" s="34"/>
      <c r="E238" s="34"/>
      <c r="F238" s="34"/>
      <c r="G238" s="34"/>
    </row>
    <row r="239" spans="1:7" x14ac:dyDescent="0.3">
      <c r="A239" s="34" t="s">
        <v>1131</v>
      </c>
      <c r="B239" s="34"/>
      <c r="C239" s="34"/>
      <c r="D239" s="34"/>
      <c r="E239" s="34"/>
      <c r="F239" s="34"/>
      <c r="G239" s="34"/>
    </row>
    <row r="240" spans="1:7" x14ac:dyDescent="0.3">
      <c r="A240" s="34" t="s">
        <v>1132</v>
      </c>
      <c r="B240" s="34"/>
      <c r="C240" s="34"/>
      <c r="D240" s="34"/>
      <c r="E240" s="34"/>
      <c r="F240" s="34"/>
      <c r="G240" s="34"/>
    </row>
    <row r="254" spans="1:25" x14ac:dyDescent="0.3">
      <c r="A254" s="35" t="s">
        <v>44</v>
      </c>
    </row>
    <row r="255" spans="1:25" x14ac:dyDescent="0.3">
      <c r="C255" s="35" t="s">
        <v>57</v>
      </c>
    </row>
    <row r="256" spans="1:25" x14ac:dyDescent="0.3">
      <c r="A256" s="35" t="s">
        <v>43</v>
      </c>
      <c r="B256" s="35" t="s">
        <v>46</v>
      </c>
      <c r="C256" s="35" t="s">
        <v>47</v>
      </c>
      <c r="D256" s="35" t="s">
        <v>49</v>
      </c>
      <c r="E256" s="35" t="s">
        <v>456</v>
      </c>
      <c r="F256" s="35" t="s">
        <v>50</v>
      </c>
      <c r="G256" s="35" t="s">
        <v>51</v>
      </c>
      <c r="H256" s="35" t="s">
        <v>52</v>
      </c>
      <c r="I256" s="35" t="s">
        <v>53</v>
      </c>
      <c r="J256" s="35" t="s">
        <v>54</v>
      </c>
      <c r="K256" s="35" t="s">
        <v>55</v>
      </c>
      <c r="L256" s="35" t="s">
        <v>443</v>
      </c>
      <c r="M256" s="35" t="s">
        <v>444</v>
      </c>
      <c r="N256" s="35" t="s">
        <v>445</v>
      </c>
      <c r="O256" s="35" t="s">
        <v>446</v>
      </c>
      <c r="P256" s="35" t="s">
        <v>447</v>
      </c>
      <c r="Q256" s="35" t="s">
        <v>448</v>
      </c>
      <c r="R256" s="35" t="s">
        <v>449</v>
      </c>
      <c r="S256" s="35" t="s">
        <v>450</v>
      </c>
      <c r="T256" s="35" t="s">
        <v>451</v>
      </c>
      <c r="U256" s="35" t="s">
        <v>452</v>
      </c>
      <c r="V256" s="35" t="s">
        <v>457</v>
      </c>
      <c r="W256" s="35" t="s">
        <v>453</v>
      </c>
      <c r="X256" s="35" t="s">
        <v>454</v>
      </c>
      <c r="Y256" s="35" t="s">
        <v>455</v>
      </c>
    </row>
    <row r="257" spans="1:25" x14ac:dyDescent="0.3">
      <c r="A257" s="35" t="s">
        <v>420</v>
      </c>
      <c r="B257" s="36">
        <v>0</v>
      </c>
      <c r="C257" s="36">
        <v>0</v>
      </c>
      <c r="D257" s="36">
        <v>0</v>
      </c>
      <c r="E257" s="36">
        <v>0</v>
      </c>
      <c r="F257" s="36">
        <v>0</v>
      </c>
      <c r="G257" s="36">
        <v>692</v>
      </c>
      <c r="H257" s="36">
        <v>692</v>
      </c>
      <c r="I257" s="36">
        <v>692</v>
      </c>
      <c r="J257" s="36">
        <v>692</v>
      </c>
      <c r="K257" s="36">
        <v>692</v>
      </c>
      <c r="L257" s="36">
        <v>692</v>
      </c>
      <c r="M257" s="36">
        <v>692</v>
      </c>
      <c r="N257" s="36">
        <v>692</v>
      </c>
      <c r="O257" s="36">
        <v>692</v>
      </c>
      <c r="P257" s="36">
        <v>692</v>
      </c>
      <c r="Q257" s="36">
        <v>692</v>
      </c>
      <c r="R257" s="36">
        <v>692</v>
      </c>
      <c r="S257" s="36">
        <v>692</v>
      </c>
      <c r="T257" s="36">
        <v>692</v>
      </c>
      <c r="U257" s="36">
        <v>692</v>
      </c>
      <c r="V257" s="36">
        <v>692</v>
      </c>
      <c r="W257" s="36">
        <v>15224</v>
      </c>
      <c r="X257" s="36">
        <v>15224</v>
      </c>
      <c r="Y257" s="36">
        <v>692</v>
      </c>
    </row>
    <row r="258" spans="1:25" x14ac:dyDescent="0.3">
      <c r="A258" s="35" t="s">
        <v>422</v>
      </c>
      <c r="B258" s="36">
        <v>35700</v>
      </c>
      <c r="C258" s="36">
        <v>49700</v>
      </c>
      <c r="D258" s="36">
        <v>35700</v>
      </c>
      <c r="E258" s="36">
        <v>35700</v>
      </c>
      <c r="F258" s="36">
        <v>49700</v>
      </c>
      <c r="G258" s="36">
        <v>35700</v>
      </c>
      <c r="H258" s="36">
        <v>42700</v>
      </c>
      <c r="I258" s="36">
        <v>35700</v>
      </c>
      <c r="J258" s="36">
        <v>35700</v>
      </c>
      <c r="K258" s="36">
        <v>35700</v>
      </c>
      <c r="L258" s="36">
        <v>42700</v>
      </c>
      <c r="M258" s="36">
        <v>26600</v>
      </c>
      <c r="N258" s="36">
        <v>21700</v>
      </c>
      <c r="O258" s="36">
        <v>18200</v>
      </c>
      <c r="P258" s="36">
        <v>18200</v>
      </c>
      <c r="Q258" s="36">
        <v>16100</v>
      </c>
      <c r="R258" s="36">
        <v>21700</v>
      </c>
      <c r="S258" s="36">
        <v>32200</v>
      </c>
      <c r="T258" s="36">
        <v>37800</v>
      </c>
      <c r="U258" s="36">
        <v>32200</v>
      </c>
      <c r="V258" s="36">
        <v>32220</v>
      </c>
      <c r="W258" s="36">
        <v>8400</v>
      </c>
      <c r="X258" s="36">
        <v>8400</v>
      </c>
      <c r="Y258" s="36">
        <v>8400</v>
      </c>
    </row>
    <row r="259" spans="1:25" x14ac:dyDescent="0.3">
      <c r="A259" s="35" t="s">
        <v>425</v>
      </c>
      <c r="B259" s="36">
        <v>34928</v>
      </c>
      <c r="C259" s="36">
        <v>50032</v>
      </c>
      <c r="D259" s="36">
        <v>50032</v>
      </c>
      <c r="E259" s="36">
        <v>34928</v>
      </c>
      <c r="F259" s="36">
        <v>50032</v>
      </c>
      <c r="G259" s="36">
        <v>34928</v>
      </c>
      <c r="H259" s="36">
        <v>34928</v>
      </c>
      <c r="I259" s="36">
        <v>34928</v>
      </c>
      <c r="J259" s="36">
        <v>0</v>
      </c>
      <c r="K259" s="36">
        <v>0</v>
      </c>
      <c r="L259" s="36">
        <v>0</v>
      </c>
      <c r="M259" s="36">
        <v>38704</v>
      </c>
      <c r="N259" s="36">
        <v>24544</v>
      </c>
      <c r="O259" s="36">
        <v>0</v>
      </c>
      <c r="P259" s="36">
        <v>0</v>
      </c>
      <c r="Q259" s="36">
        <v>0</v>
      </c>
      <c r="R259" s="36">
        <v>24544</v>
      </c>
      <c r="S259" s="36">
        <v>24544</v>
      </c>
      <c r="T259" s="36">
        <v>38704</v>
      </c>
      <c r="U259" s="36">
        <v>33984</v>
      </c>
      <c r="V259" s="36">
        <v>24544</v>
      </c>
      <c r="W259" s="36">
        <v>8496</v>
      </c>
      <c r="X259" s="36">
        <v>0</v>
      </c>
      <c r="Y259" s="36">
        <v>0</v>
      </c>
    </row>
    <row r="260" spans="1:25" x14ac:dyDescent="0.3">
      <c r="A260" s="35" t="s">
        <v>440</v>
      </c>
      <c r="B260" s="36">
        <v>9016</v>
      </c>
      <c r="C260" s="36">
        <v>9016</v>
      </c>
      <c r="D260" s="36">
        <v>9016</v>
      </c>
      <c r="E260" s="36">
        <v>9016</v>
      </c>
      <c r="F260" s="36">
        <v>9016</v>
      </c>
      <c r="G260" s="36">
        <v>9016</v>
      </c>
      <c r="H260" s="36">
        <v>9016</v>
      </c>
      <c r="I260" s="36">
        <v>9016</v>
      </c>
      <c r="J260" s="36">
        <v>9016</v>
      </c>
      <c r="K260" s="36">
        <v>9016</v>
      </c>
      <c r="L260" s="36">
        <v>52808</v>
      </c>
      <c r="M260" s="36">
        <v>2576</v>
      </c>
      <c r="N260" s="36">
        <v>42504</v>
      </c>
      <c r="O260" s="36">
        <v>2576</v>
      </c>
      <c r="P260" s="36">
        <v>2576</v>
      </c>
      <c r="Q260" s="36">
        <v>2576</v>
      </c>
      <c r="R260" s="36">
        <v>2576</v>
      </c>
      <c r="S260" s="36">
        <v>2576</v>
      </c>
      <c r="T260" s="36">
        <v>2576</v>
      </c>
      <c r="U260" s="36">
        <v>2576</v>
      </c>
      <c r="V260" s="36">
        <v>2576</v>
      </c>
      <c r="W260" s="36">
        <v>2576</v>
      </c>
      <c r="X260" s="36">
        <v>2576</v>
      </c>
      <c r="Y260" s="36">
        <v>15456</v>
      </c>
    </row>
    <row r="261" spans="1:25" x14ac:dyDescent="0.3">
      <c r="A261" s="35" t="s">
        <v>421</v>
      </c>
      <c r="B261" s="36">
        <v>34672</v>
      </c>
      <c r="C261" s="36">
        <v>34672</v>
      </c>
      <c r="D261" s="36">
        <v>34672</v>
      </c>
      <c r="E261" s="36">
        <v>50432</v>
      </c>
      <c r="F261" s="36">
        <v>34672</v>
      </c>
      <c r="G261" s="36">
        <v>34672</v>
      </c>
      <c r="H261" s="36">
        <v>34672</v>
      </c>
      <c r="I261" s="36">
        <v>34672</v>
      </c>
      <c r="J261" s="36">
        <v>34672</v>
      </c>
      <c r="K261" s="36">
        <v>34672</v>
      </c>
      <c r="L261" s="36">
        <v>29156</v>
      </c>
      <c r="M261" s="36">
        <v>28368</v>
      </c>
      <c r="N261" s="36">
        <v>24428</v>
      </c>
      <c r="O261" s="36">
        <v>30732</v>
      </c>
      <c r="P261" s="36">
        <v>20488</v>
      </c>
      <c r="Q261" s="36">
        <v>18124</v>
      </c>
      <c r="R261" s="36">
        <v>24428</v>
      </c>
      <c r="S261" s="36">
        <v>24428</v>
      </c>
      <c r="T261" s="36">
        <v>40188</v>
      </c>
      <c r="U261" s="36">
        <v>32308</v>
      </c>
      <c r="V261" s="36">
        <v>24428</v>
      </c>
      <c r="W261" s="36">
        <v>7092</v>
      </c>
      <c r="X261" s="36">
        <v>7092</v>
      </c>
      <c r="Y261" s="36">
        <v>7092</v>
      </c>
    </row>
    <row r="262" spans="1:25" x14ac:dyDescent="0.3">
      <c r="A262" s="35" t="s">
        <v>429</v>
      </c>
      <c r="B262" s="36">
        <v>49104</v>
      </c>
      <c r="C262" s="36">
        <v>34968</v>
      </c>
      <c r="D262" s="36">
        <v>34968</v>
      </c>
      <c r="E262" s="36">
        <v>49104</v>
      </c>
      <c r="F262" s="36">
        <v>34968</v>
      </c>
      <c r="G262" s="36">
        <v>34968</v>
      </c>
      <c r="H262" s="36">
        <v>34968</v>
      </c>
      <c r="I262" s="36">
        <v>34968</v>
      </c>
      <c r="J262" s="36">
        <v>34968</v>
      </c>
      <c r="K262" s="36">
        <v>34968</v>
      </c>
      <c r="L262" s="36">
        <v>29016</v>
      </c>
      <c r="M262" s="36">
        <v>27528</v>
      </c>
      <c r="N262" s="36">
        <v>23064</v>
      </c>
      <c r="O262" s="36">
        <v>19344</v>
      </c>
      <c r="P262" s="36">
        <v>19344</v>
      </c>
      <c r="Q262" s="36">
        <v>17112</v>
      </c>
      <c r="R262" s="36">
        <v>23064</v>
      </c>
      <c r="S262" s="36">
        <v>23064</v>
      </c>
      <c r="T262" s="36">
        <v>40176</v>
      </c>
      <c r="U262" s="36">
        <v>32736</v>
      </c>
      <c r="V262" s="36">
        <v>23064</v>
      </c>
      <c r="W262" s="36">
        <v>8928</v>
      </c>
      <c r="X262" s="36">
        <v>8928</v>
      </c>
      <c r="Y262" s="36">
        <v>8928</v>
      </c>
    </row>
    <row r="263" spans="1:25" x14ac:dyDescent="0.3">
      <c r="A263" s="35" t="s">
        <v>439</v>
      </c>
      <c r="B263" s="36">
        <v>9212</v>
      </c>
      <c r="C263" s="36">
        <v>9212</v>
      </c>
      <c r="D263" s="36">
        <v>9212</v>
      </c>
      <c r="E263" s="36">
        <v>9212</v>
      </c>
      <c r="F263" s="36">
        <v>9212</v>
      </c>
      <c r="G263" s="36">
        <v>9212</v>
      </c>
      <c r="H263" s="36">
        <v>9212</v>
      </c>
      <c r="I263" s="36">
        <v>9212</v>
      </c>
      <c r="J263" s="36">
        <v>9212</v>
      </c>
      <c r="K263" s="36">
        <v>9212</v>
      </c>
      <c r="L263" s="36">
        <v>2632</v>
      </c>
      <c r="M263" s="36">
        <v>2632</v>
      </c>
      <c r="N263" s="36">
        <v>40796</v>
      </c>
      <c r="O263" s="36">
        <v>2632</v>
      </c>
      <c r="P263" s="36">
        <v>38164</v>
      </c>
      <c r="Q263" s="36">
        <v>2632</v>
      </c>
      <c r="R263" s="36">
        <v>2632</v>
      </c>
      <c r="S263" s="36">
        <v>2632</v>
      </c>
      <c r="T263" s="36">
        <v>2632</v>
      </c>
      <c r="U263" s="36">
        <v>2632</v>
      </c>
      <c r="V263" s="36">
        <v>2632</v>
      </c>
      <c r="W263" s="36">
        <v>2632</v>
      </c>
      <c r="X263" s="36">
        <v>2632</v>
      </c>
      <c r="Y263" s="36">
        <v>2632</v>
      </c>
    </row>
    <row r="264" spans="1:25" x14ac:dyDescent="0.3">
      <c r="A264" s="35" t="s">
        <v>442</v>
      </c>
      <c r="B264" s="36">
        <v>35084</v>
      </c>
      <c r="C264" s="36">
        <v>35084</v>
      </c>
      <c r="D264" s="36">
        <v>35084</v>
      </c>
      <c r="E264" s="36">
        <v>35084</v>
      </c>
      <c r="F264" s="36">
        <v>35084</v>
      </c>
      <c r="G264" s="36">
        <v>49404</v>
      </c>
      <c r="H264" s="36">
        <v>35084</v>
      </c>
      <c r="I264" s="36">
        <v>49404</v>
      </c>
      <c r="J264" s="36">
        <v>35084</v>
      </c>
      <c r="K264" s="36">
        <v>35084</v>
      </c>
      <c r="L264" s="36">
        <v>29356</v>
      </c>
      <c r="M264" s="36">
        <v>26492</v>
      </c>
      <c r="N264" s="36">
        <v>22196</v>
      </c>
      <c r="O264" s="36">
        <v>29356</v>
      </c>
      <c r="P264" s="36">
        <v>18616</v>
      </c>
      <c r="Q264" s="36">
        <v>16468</v>
      </c>
      <c r="R264" s="36">
        <v>22196</v>
      </c>
      <c r="S264" s="36">
        <v>22196</v>
      </c>
      <c r="T264" s="36">
        <v>38664</v>
      </c>
      <c r="U264" s="36">
        <v>37948</v>
      </c>
      <c r="V264" s="36">
        <v>22196</v>
      </c>
      <c r="W264" s="36">
        <v>8592</v>
      </c>
      <c r="X264" s="36">
        <v>15036</v>
      </c>
      <c r="Y264" s="36">
        <v>8592</v>
      </c>
    </row>
    <row r="265" spans="1:25" x14ac:dyDescent="0.3">
      <c r="A265" s="35" t="s">
        <v>423</v>
      </c>
      <c r="B265" s="36">
        <v>34604</v>
      </c>
      <c r="C265" s="36">
        <v>34604</v>
      </c>
      <c r="D265" s="36">
        <v>34604</v>
      </c>
      <c r="E265" s="36">
        <v>34604</v>
      </c>
      <c r="F265" s="36">
        <v>51484</v>
      </c>
      <c r="G265" s="36">
        <v>34604</v>
      </c>
      <c r="H265" s="36">
        <v>34604</v>
      </c>
      <c r="I265" s="36">
        <v>34604</v>
      </c>
      <c r="J265" s="36">
        <v>34604</v>
      </c>
      <c r="K265" s="36">
        <v>34604</v>
      </c>
      <c r="L265" s="36">
        <v>29540</v>
      </c>
      <c r="M265" s="36">
        <v>26164</v>
      </c>
      <c r="N265" s="36">
        <v>24476</v>
      </c>
      <c r="O265" s="36">
        <v>21944</v>
      </c>
      <c r="P265" s="36">
        <v>21944</v>
      </c>
      <c r="Q265" s="36">
        <v>17724</v>
      </c>
      <c r="R265" s="36">
        <v>40512</v>
      </c>
      <c r="S265" s="36">
        <v>26164</v>
      </c>
      <c r="T265" s="36">
        <v>38824</v>
      </c>
      <c r="U265" s="36">
        <v>30384</v>
      </c>
      <c r="V265" s="36">
        <v>26164</v>
      </c>
      <c r="W265" s="36">
        <v>7596</v>
      </c>
      <c r="X265" s="36">
        <v>7596</v>
      </c>
      <c r="Y265" s="36">
        <v>15192</v>
      </c>
    </row>
    <row r="266" spans="1:25" x14ac:dyDescent="0.3">
      <c r="A266" s="35" t="s">
        <v>441</v>
      </c>
      <c r="B266" s="36">
        <v>9296</v>
      </c>
      <c r="C266" s="36">
        <v>9296</v>
      </c>
      <c r="D266" s="36">
        <v>9296</v>
      </c>
      <c r="E266" s="36">
        <v>9296</v>
      </c>
      <c r="F266" s="36">
        <v>9296</v>
      </c>
      <c r="G266" s="36">
        <v>9296</v>
      </c>
      <c r="H266" s="36">
        <v>9296</v>
      </c>
      <c r="I266" s="36">
        <v>9296</v>
      </c>
      <c r="J266" s="36">
        <v>9296</v>
      </c>
      <c r="K266" s="36">
        <v>9296</v>
      </c>
      <c r="L266" s="36">
        <v>2656</v>
      </c>
      <c r="M266" s="36">
        <v>2656</v>
      </c>
      <c r="N266" s="36">
        <v>2656</v>
      </c>
      <c r="O266" s="36">
        <v>38512</v>
      </c>
      <c r="P266" s="36">
        <v>38512</v>
      </c>
      <c r="Q266" s="36">
        <v>2656</v>
      </c>
      <c r="R266" s="36">
        <v>2656</v>
      </c>
      <c r="S266" s="36">
        <v>41168</v>
      </c>
      <c r="T266" s="36">
        <v>2656</v>
      </c>
      <c r="U266" s="36">
        <v>2656</v>
      </c>
      <c r="V266" s="36">
        <v>41168</v>
      </c>
      <c r="W266" s="36">
        <v>2656</v>
      </c>
      <c r="X266" s="36">
        <v>2656</v>
      </c>
      <c r="Y266" s="36">
        <v>2656</v>
      </c>
    </row>
    <row r="267" spans="1:25" x14ac:dyDescent="0.3">
      <c r="A267" s="35" t="s">
        <v>430</v>
      </c>
      <c r="B267" s="36">
        <v>51968</v>
      </c>
      <c r="C267" s="36">
        <v>34916</v>
      </c>
      <c r="D267" s="36">
        <v>49532</v>
      </c>
      <c r="E267" s="36">
        <v>34916</v>
      </c>
      <c r="F267" s="36">
        <v>34916</v>
      </c>
      <c r="G267" s="36">
        <v>34916</v>
      </c>
      <c r="H267" s="36">
        <v>34916</v>
      </c>
      <c r="I267" s="36">
        <v>34916</v>
      </c>
      <c r="J267" s="36">
        <v>34916</v>
      </c>
      <c r="K267" s="36">
        <v>49532</v>
      </c>
      <c r="L267" s="36">
        <v>42224</v>
      </c>
      <c r="M267" s="36">
        <v>26796</v>
      </c>
      <c r="N267" s="36">
        <v>23548</v>
      </c>
      <c r="O267" s="36">
        <v>21112</v>
      </c>
      <c r="P267" s="36">
        <v>30856</v>
      </c>
      <c r="Q267" s="36">
        <v>18676</v>
      </c>
      <c r="R267" s="36">
        <v>25172</v>
      </c>
      <c r="S267" s="36">
        <v>25172</v>
      </c>
      <c r="T267" s="36">
        <v>37352</v>
      </c>
      <c r="U267" s="36">
        <v>33292</v>
      </c>
      <c r="V267" s="36">
        <v>25172</v>
      </c>
      <c r="W267" s="36">
        <v>15428</v>
      </c>
      <c r="X267" s="36">
        <v>7308</v>
      </c>
      <c r="Y267" s="36">
        <v>7308</v>
      </c>
    </row>
    <row r="268" spans="1:25" x14ac:dyDescent="0.3">
      <c r="A268" s="35" t="s">
        <v>426</v>
      </c>
      <c r="B268" s="36">
        <v>34848</v>
      </c>
      <c r="C268" s="36">
        <v>34848</v>
      </c>
      <c r="D268" s="36">
        <v>34848</v>
      </c>
      <c r="E268" s="36">
        <v>34848</v>
      </c>
      <c r="F268" s="36">
        <v>34848</v>
      </c>
      <c r="G268" s="36">
        <v>48312</v>
      </c>
      <c r="H268" s="36">
        <v>34848</v>
      </c>
      <c r="I268" s="36">
        <v>34848</v>
      </c>
      <c r="J268" s="36">
        <v>34848</v>
      </c>
      <c r="K268" s="36">
        <v>48312</v>
      </c>
      <c r="L268" s="36">
        <v>29304</v>
      </c>
      <c r="M268" s="36">
        <v>28512</v>
      </c>
      <c r="N268" s="36">
        <v>22968</v>
      </c>
      <c r="O268" s="36">
        <v>20592</v>
      </c>
      <c r="P268" s="36">
        <v>20592</v>
      </c>
      <c r="Q268" s="36">
        <v>24552</v>
      </c>
      <c r="R268" s="36">
        <v>24552</v>
      </c>
      <c r="S268" s="36">
        <v>24552</v>
      </c>
      <c r="T268" s="36">
        <v>40392</v>
      </c>
      <c r="U268" s="36">
        <v>32472</v>
      </c>
      <c r="V268" s="36">
        <v>24552</v>
      </c>
      <c r="W268" s="36">
        <v>7128</v>
      </c>
      <c r="X268" s="36">
        <v>7128</v>
      </c>
      <c r="Y268" s="36">
        <v>7128</v>
      </c>
    </row>
    <row r="269" spans="1:25" x14ac:dyDescent="0.3">
      <c r="A269" s="35" t="s">
        <v>437</v>
      </c>
      <c r="B269" s="36">
        <v>34744</v>
      </c>
      <c r="C269" s="36">
        <v>34744</v>
      </c>
      <c r="D269" s="36">
        <v>34744</v>
      </c>
      <c r="E269" s="36">
        <v>34744</v>
      </c>
      <c r="F269" s="36">
        <v>34744</v>
      </c>
      <c r="G269" s="36">
        <v>49288</v>
      </c>
      <c r="H269" s="36">
        <v>34744</v>
      </c>
      <c r="I269" s="36">
        <v>34744</v>
      </c>
      <c r="J269" s="36">
        <v>34744</v>
      </c>
      <c r="K269" s="36">
        <v>34744</v>
      </c>
      <c r="L269" s="36">
        <v>29896</v>
      </c>
      <c r="M269" s="36">
        <v>26664</v>
      </c>
      <c r="N269" s="36">
        <v>23432</v>
      </c>
      <c r="O269" s="36">
        <v>21008</v>
      </c>
      <c r="P269" s="36">
        <v>21008</v>
      </c>
      <c r="Q269" s="36">
        <v>25048</v>
      </c>
      <c r="R269" s="36">
        <v>25048</v>
      </c>
      <c r="S269" s="36">
        <v>25048</v>
      </c>
      <c r="T269" s="36">
        <v>37168</v>
      </c>
      <c r="U269" s="36">
        <v>33128</v>
      </c>
      <c r="V269" s="36">
        <v>25048</v>
      </c>
      <c r="W269" s="36">
        <v>7272</v>
      </c>
      <c r="X269" s="36">
        <v>7272</v>
      </c>
      <c r="Y269" s="36">
        <v>7272</v>
      </c>
    </row>
    <row r="270" spans="1:25" x14ac:dyDescent="0.3">
      <c r="A270" s="35" t="s">
        <v>431</v>
      </c>
      <c r="B270" s="36">
        <v>35280</v>
      </c>
      <c r="C270" s="36">
        <v>35280</v>
      </c>
      <c r="D270" s="36">
        <v>35280</v>
      </c>
      <c r="E270" s="36">
        <v>49980</v>
      </c>
      <c r="F270" s="36">
        <v>35280</v>
      </c>
      <c r="G270" s="36">
        <v>35280</v>
      </c>
      <c r="H270" s="36">
        <v>35280</v>
      </c>
      <c r="I270" s="36">
        <v>35280</v>
      </c>
      <c r="J270" s="36">
        <v>49980</v>
      </c>
      <c r="K270" s="36">
        <v>35280</v>
      </c>
      <c r="L270" s="36">
        <v>36260</v>
      </c>
      <c r="M270" s="36">
        <v>27440</v>
      </c>
      <c r="N270" s="36">
        <v>22540</v>
      </c>
      <c r="O270" s="36">
        <v>20580</v>
      </c>
      <c r="P270" s="36">
        <v>20580</v>
      </c>
      <c r="Q270" s="36">
        <v>17640</v>
      </c>
      <c r="R270" s="36">
        <v>25480</v>
      </c>
      <c r="S270" s="36">
        <v>25480</v>
      </c>
      <c r="T270" s="36">
        <v>40180</v>
      </c>
      <c r="U270" s="36">
        <v>35280</v>
      </c>
      <c r="V270" s="36">
        <v>25480</v>
      </c>
      <c r="W270" s="36">
        <v>8820</v>
      </c>
      <c r="X270" s="36">
        <v>8820</v>
      </c>
      <c r="Y270" s="36">
        <v>8820</v>
      </c>
    </row>
    <row r="271" spans="1:25" x14ac:dyDescent="0.3">
      <c r="A271" s="35" t="s">
        <v>436</v>
      </c>
      <c r="B271" s="36">
        <v>34980</v>
      </c>
      <c r="C271" s="36">
        <v>34980</v>
      </c>
      <c r="D271" s="36">
        <v>34980</v>
      </c>
      <c r="E271" s="36">
        <v>34980</v>
      </c>
      <c r="F271" s="36">
        <v>49820</v>
      </c>
      <c r="G271" s="36">
        <v>34980</v>
      </c>
      <c r="H271" s="36">
        <v>34980</v>
      </c>
      <c r="I271" s="36">
        <v>34980</v>
      </c>
      <c r="J271" s="36">
        <v>34980</v>
      </c>
      <c r="K271" s="36">
        <v>49820</v>
      </c>
      <c r="L271" s="36">
        <v>29680</v>
      </c>
      <c r="M271" s="36">
        <v>38160</v>
      </c>
      <c r="N271" s="36">
        <v>24380</v>
      </c>
      <c r="O271" s="36">
        <v>22260</v>
      </c>
      <c r="P271" s="36">
        <v>22260</v>
      </c>
      <c r="Q271" s="36">
        <v>19080</v>
      </c>
      <c r="R271" s="36">
        <v>25440</v>
      </c>
      <c r="S271" s="36">
        <v>25440</v>
      </c>
      <c r="T271" s="36">
        <v>27560</v>
      </c>
      <c r="U271" s="36">
        <v>16960</v>
      </c>
      <c r="V271" s="36">
        <v>25440</v>
      </c>
      <c r="W271" s="36">
        <v>7420</v>
      </c>
      <c r="X271" s="36">
        <v>7420</v>
      </c>
      <c r="Y271" s="36">
        <v>7420</v>
      </c>
    </row>
    <row r="272" spans="1:25" x14ac:dyDescent="0.3">
      <c r="A272" s="35" t="s">
        <v>427</v>
      </c>
      <c r="B272" s="36">
        <v>35112</v>
      </c>
      <c r="C272" s="36">
        <v>49324</v>
      </c>
      <c r="D272" s="36">
        <v>35112</v>
      </c>
      <c r="E272" s="36">
        <v>35112</v>
      </c>
      <c r="F272" s="36">
        <v>35112</v>
      </c>
      <c r="G272" s="36">
        <v>35112</v>
      </c>
      <c r="H272" s="36">
        <v>35112</v>
      </c>
      <c r="I272" s="36">
        <v>35112</v>
      </c>
      <c r="J272" s="36">
        <v>35112</v>
      </c>
      <c r="K272" s="36">
        <v>35112</v>
      </c>
      <c r="L272" s="36">
        <v>30932</v>
      </c>
      <c r="M272" s="36">
        <v>25916</v>
      </c>
      <c r="N272" s="36">
        <v>34276</v>
      </c>
      <c r="O272" s="36">
        <v>21736</v>
      </c>
      <c r="P272" s="36">
        <v>21736</v>
      </c>
      <c r="Q272" s="36">
        <v>19228</v>
      </c>
      <c r="R272" s="36">
        <v>25916</v>
      </c>
      <c r="S272" s="36">
        <v>25916</v>
      </c>
      <c r="T272" s="36">
        <v>38456</v>
      </c>
      <c r="U272" s="36">
        <v>34276</v>
      </c>
      <c r="V272" s="36">
        <v>25916</v>
      </c>
      <c r="W272" s="36">
        <v>7524</v>
      </c>
      <c r="X272" s="36">
        <v>7524</v>
      </c>
      <c r="Y272" s="36">
        <v>7524</v>
      </c>
    </row>
    <row r="273" spans="1:25" x14ac:dyDescent="0.3">
      <c r="A273" s="35" t="s">
        <v>438</v>
      </c>
      <c r="B273" s="36">
        <v>46552</v>
      </c>
      <c r="C273" s="36">
        <v>34408</v>
      </c>
      <c r="D273" s="36">
        <v>34408</v>
      </c>
      <c r="E273" s="36">
        <v>34408</v>
      </c>
      <c r="F273" s="36">
        <v>34408</v>
      </c>
      <c r="G273" s="36">
        <v>34408</v>
      </c>
      <c r="H273" s="36">
        <v>34408</v>
      </c>
      <c r="I273" s="36">
        <v>34408</v>
      </c>
      <c r="J273" s="36">
        <v>46552</v>
      </c>
      <c r="K273" s="36">
        <v>46552</v>
      </c>
      <c r="L273" s="36">
        <v>28336</v>
      </c>
      <c r="M273" s="36">
        <v>26312</v>
      </c>
      <c r="N273" s="36">
        <v>23276</v>
      </c>
      <c r="O273" s="36">
        <v>21252</v>
      </c>
      <c r="P273" s="36">
        <v>30360</v>
      </c>
      <c r="Q273" s="36">
        <v>18216</v>
      </c>
      <c r="R273" s="36">
        <v>26312</v>
      </c>
      <c r="S273" s="36">
        <v>26312</v>
      </c>
      <c r="T273" s="36">
        <v>39468</v>
      </c>
      <c r="U273" s="36">
        <v>36432</v>
      </c>
      <c r="V273" s="36">
        <v>26312</v>
      </c>
      <c r="W273" s="36">
        <v>7084</v>
      </c>
      <c r="X273" s="36">
        <v>7084</v>
      </c>
      <c r="Y273" s="36">
        <v>15180</v>
      </c>
    </row>
    <row r="274" spans="1:25" x14ac:dyDescent="0.3">
      <c r="A274" s="35" t="s">
        <v>434</v>
      </c>
      <c r="B274" s="36">
        <v>41952</v>
      </c>
      <c r="C274" s="36">
        <v>34656</v>
      </c>
      <c r="D274" s="36">
        <v>34656</v>
      </c>
      <c r="E274" s="36">
        <v>34656</v>
      </c>
      <c r="F274" s="36">
        <v>34656</v>
      </c>
      <c r="G274" s="36">
        <v>34656</v>
      </c>
      <c r="H274" s="36">
        <v>49248</v>
      </c>
      <c r="I274" s="36">
        <v>49248</v>
      </c>
      <c r="J274" s="36">
        <v>34656</v>
      </c>
      <c r="K274" s="36">
        <v>34656</v>
      </c>
      <c r="L274" s="36">
        <v>28272</v>
      </c>
      <c r="M274" s="36">
        <v>26448</v>
      </c>
      <c r="N274" s="36">
        <v>23712</v>
      </c>
      <c r="O274" s="36">
        <v>19152</v>
      </c>
      <c r="P274" s="36">
        <v>19152</v>
      </c>
      <c r="Q274" s="36">
        <v>19152</v>
      </c>
      <c r="R274" s="36">
        <v>23712</v>
      </c>
      <c r="S274" s="36">
        <v>23712</v>
      </c>
      <c r="T274" s="36">
        <v>39216</v>
      </c>
      <c r="U274" s="36">
        <v>32832</v>
      </c>
      <c r="V274" s="36">
        <v>23712</v>
      </c>
      <c r="W274" s="36">
        <v>8208</v>
      </c>
      <c r="X274" s="36">
        <v>8208</v>
      </c>
      <c r="Y274" s="36">
        <v>8208</v>
      </c>
    </row>
    <row r="275" spans="1:25" x14ac:dyDescent="0.3">
      <c r="A275" s="35" t="s">
        <v>435</v>
      </c>
      <c r="B275" s="36">
        <v>35568</v>
      </c>
      <c r="C275" s="36">
        <v>49608</v>
      </c>
      <c r="D275" s="36">
        <v>53568</v>
      </c>
      <c r="E275" s="36">
        <v>53568</v>
      </c>
      <c r="F275" s="36">
        <v>53568</v>
      </c>
      <c r="G275" s="36">
        <v>53568</v>
      </c>
      <c r="H275" s="36">
        <v>50544</v>
      </c>
      <c r="I275" s="36">
        <v>53568</v>
      </c>
      <c r="J275" s="36">
        <v>35568</v>
      </c>
      <c r="K275" s="36">
        <v>35568</v>
      </c>
      <c r="L275" s="36">
        <v>29016</v>
      </c>
      <c r="M275" s="36">
        <v>26208</v>
      </c>
      <c r="N275" s="36">
        <v>24334</v>
      </c>
      <c r="O275" s="36">
        <v>19656</v>
      </c>
      <c r="P275" s="36">
        <v>19656</v>
      </c>
      <c r="Q275" s="36">
        <v>19656</v>
      </c>
      <c r="R275" s="36">
        <v>24336</v>
      </c>
      <c r="S275" s="36">
        <v>24336</v>
      </c>
      <c r="T275" s="36">
        <v>38376</v>
      </c>
      <c r="U275" s="36">
        <v>33696</v>
      </c>
      <c r="V275" s="36">
        <v>24336</v>
      </c>
      <c r="W275" s="36">
        <v>8424</v>
      </c>
      <c r="X275" s="36">
        <v>8424</v>
      </c>
      <c r="Y275" s="36">
        <v>8424</v>
      </c>
    </row>
    <row r="276" spans="1:25" x14ac:dyDescent="0.3">
      <c r="A276" s="35" t="s">
        <v>424</v>
      </c>
      <c r="B276" s="36">
        <v>35088</v>
      </c>
      <c r="C276" s="36">
        <v>35088</v>
      </c>
      <c r="D276" s="36">
        <v>35088</v>
      </c>
      <c r="E276" s="36">
        <v>49776</v>
      </c>
      <c r="F276" s="36">
        <v>35088</v>
      </c>
      <c r="G276" s="36">
        <v>35088</v>
      </c>
      <c r="H276" s="36">
        <v>35088</v>
      </c>
      <c r="I276" s="36">
        <v>35088</v>
      </c>
      <c r="J276" s="36">
        <v>35088</v>
      </c>
      <c r="K276" s="36">
        <v>35088</v>
      </c>
      <c r="L276" s="36">
        <v>30192</v>
      </c>
      <c r="M276" s="36">
        <v>25296</v>
      </c>
      <c r="N276" s="36">
        <v>23664</v>
      </c>
      <c r="O276" s="36">
        <v>21216</v>
      </c>
      <c r="P276" s="36">
        <v>21216</v>
      </c>
      <c r="Q276" s="36">
        <v>18768</v>
      </c>
      <c r="R276" s="36">
        <v>41616</v>
      </c>
      <c r="S276" s="36">
        <v>25296</v>
      </c>
      <c r="T276" s="36">
        <v>37536</v>
      </c>
      <c r="U276" s="36">
        <v>33456</v>
      </c>
      <c r="V276" s="36">
        <v>25296</v>
      </c>
      <c r="W276" s="36">
        <v>7344</v>
      </c>
      <c r="X276" s="36">
        <v>7344</v>
      </c>
      <c r="Y276" s="36">
        <v>7344</v>
      </c>
    </row>
    <row r="277" spans="1:25" x14ac:dyDescent="0.3">
      <c r="A277" s="35" t="s">
        <v>432</v>
      </c>
      <c r="B277" s="36">
        <v>34808</v>
      </c>
      <c r="C277" s="36">
        <v>34808</v>
      </c>
      <c r="D277" s="36">
        <v>49464</v>
      </c>
      <c r="E277" s="36">
        <v>34808</v>
      </c>
      <c r="F277" s="36">
        <v>34808</v>
      </c>
      <c r="G277" s="36">
        <v>34808</v>
      </c>
      <c r="H277" s="36">
        <v>49464</v>
      </c>
      <c r="I277" s="36">
        <v>49464</v>
      </c>
      <c r="J277" s="36">
        <v>49464</v>
      </c>
      <c r="K277" s="36">
        <v>34808</v>
      </c>
      <c r="L277" s="36">
        <v>28396</v>
      </c>
      <c r="M277" s="36">
        <v>28396</v>
      </c>
      <c r="N277" s="36">
        <v>35724</v>
      </c>
      <c r="O277" s="36">
        <v>19236</v>
      </c>
      <c r="P277" s="36">
        <v>19236</v>
      </c>
      <c r="Q277" s="36">
        <v>19236</v>
      </c>
      <c r="R277" s="36">
        <v>23816</v>
      </c>
      <c r="S277" s="36">
        <v>23816</v>
      </c>
      <c r="T277" s="36">
        <v>37556</v>
      </c>
      <c r="U277" s="36">
        <v>32976</v>
      </c>
      <c r="V277" s="36">
        <v>23816</v>
      </c>
      <c r="W277" s="36">
        <v>8244</v>
      </c>
      <c r="X277" s="36">
        <v>8244</v>
      </c>
      <c r="Y277" s="36">
        <v>8244</v>
      </c>
    </row>
    <row r="278" spans="1:25" x14ac:dyDescent="0.3">
      <c r="A278" s="35" t="s">
        <v>433</v>
      </c>
      <c r="B278" s="36">
        <v>34960</v>
      </c>
      <c r="C278" s="36">
        <v>34960</v>
      </c>
      <c r="D278" s="36">
        <v>34960</v>
      </c>
      <c r="E278" s="36">
        <v>34960</v>
      </c>
      <c r="F278" s="36">
        <v>34960</v>
      </c>
      <c r="G278" s="36">
        <v>34960</v>
      </c>
      <c r="H278" s="36">
        <v>34960</v>
      </c>
      <c r="I278" s="36">
        <v>34960</v>
      </c>
      <c r="J278" s="36">
        <v>51520</v>
      </c>
      <c r="K278" s="36">
        <v>34960</v>
      </c>
      <c r="L278" s="36">
        <v>28520</v>
      </c>
      <c r="M278" s="36">
        <v>28520</v>
      </c>
      <c r="N278" s="36">
        <v>23920</v>
      </c>
      <c r="O278" s="36">
        <v>19320</v>
      </c>
      <c r="P278" s="36">
        <v>19320</v>
      </c>
      <c r="Q278" s="36">
        <v>19320</v>
      </c>
      <c r="R278" s="36">
        <v>23920</v>
      </c>
      <c r="S278" s="36">
        <v>23920</v>
      </c>
      <c r="T278" s="36">
        <v>37720</v>
      </c>
      <c r="U278" s="36">
        <v>33120</v>
      </c>
      <c r="V278" s="36">
        <v>23920</v>
      </c>
      <c r="W278" s="36">
        <v>8280</v>
      </c>
      <c r="X278" s="36">
        <v>8280</v>
      </c>
      <c r="Y278" s="36">
        <v>8280</v>
      </c>
    </row>
    <row r="279" spans="1:25" x14ac:dyDescent="0.3">
      <c r="A279" s="35" t="s">
        <v>428</v>
      </c>
      <c r="B279" s="36">
        <v>35532</v>
      </c>
      <c r="C279" s="36">
        <v>35532</v>
      </c>
      <c r="D279" s="36">
        <v>49896</v>
      </c>
      <c r="E279" s="36">
        <v>35532</v>
      </c>
      <c r="F279" s="36">
        <v>35532</v>
      </c>
      <c r="G279" s="36">
        <v>49896</v>
      </c>
      <c r="H279" s="36">
        <v>35532</v>
      </c>
      <c r="I279" s="36">
        <v>49896</v>
      </c>
      <c r="J279" s="36">
        <v>35532</v>
      </c>
      <c r="K279" s="36">
        <v>35532</v>
      </c>
      <c r="L279" s="36">
        <v>37972</v>
      </c>
      <c r="M279" s="36">
        <v>26460</v>
      </c>
      <c r="N279" s="36">
        <v>23436</v>
      </c>
      <c r="O279" s="36">
        <v>19656</v>
      </c>
      <c r="P279" s="36">
        <v>19656</v>
      </c>
      <c r="Q279" s="36">
        <v>17388</v>
      </c>
      <c r="R279" s="36">
        <v>23436</v>
      </c>
      <c r="S279" s="36">
        <v>30996</v>
      </c>
      <c r="T279" s="36">
        <v>38556</v>
      </c>
      <c r="U279" s="36">
        <v>30996</v>
      </c>
      <c r="V279" s="36">
        <v>30996</v>
      </c>
      <c r="W279" s="36">
        <v>9072</v>
      </c>
      <c r="X279" s="36">
        <v>9072</v>
      </c>
      <c r="Y279" s="36">
        <v>9072</v>
      </c>
    </row>
    <row r="281" spans="1:25" x14ac:dyDescent="0.3">
      <c r="A281" s="35" t="s">
        <v>420</v>
      </c>
      <c r="B281" s="36">
        <f>MAX(B257:Y257)</f>
        <v>15224</v>
      </c>
    </row>
    <row r="282" spans="1:25" x14ac:dyDescent="0.3">
      <c r="A282" s="35" t="s">
        <v>422</v>
      </c>
      <c r="B282" s="36">
        <f>MAX(B258:Y258)</f>
        <v>49700</v>
      </c>
    </row>
    <row r="283" spans="1:25" x14ac:dyDescent="0.3">
      <c r="A283" s="35" t="s">
        <v>425</v>
      </c>
      <c r="B283" s="36">
        <f t="shared" ref="B283:B288" si="0">MAX(B259:Y259)</f>
        <v>50032</v>
      </c>
    </row>
    <row r="284" spans="1:25" x14ac:dyDescent="0.3">
      <c r="A284" s="35" t="s">
        <v>440</v>
      </c>
      <c r="B284" s="36">
        <f t="shared" si="0"/>
        <v>52808</v>
      </c>
    </row>
    <row r="285" spans="1:25" x14ac:dyDescent="0.3">
      <c r="A285" s="35" t="s">
        <v>421</v>
      </c>
      <c r="B285" s="36">
        <f t="shared" si="0"/>
        <v>50432</v>
      </c>
    </row>
    <row r="286" spans="1:25" x14ac:dyDescent="0.3">
      <c r="A286" s="35" t="s">
        <v>429</v>
      </c>
      <c r="B286" s="36">
        <f t="shared" si="0"/>
        <v>49104</v>
      </c>
    </row>
    <row r="287" spans="1:25" x14ac:dyDescent="0.3">
      <c r="A287" s="35" t="s">
        <v>439</v>
      </c>
      <c r="B287" s="36">
        <f t="shared" si="0"/>
        <v>40796</v>
      </c>
    </row>
    <row r="288" spans="1:25" x14ac:dyDescent="0.3">
      <c r="A288" s="35" t="s">
        <v>442</v>
      </c>
      <c r="B288" s="36">
        <f t="shared" si="0"/>
        <v>49404</v>
      </c>
    </row>
    <row r="289" spans="1:2" x14ac:dyDescent="0.3">
      <c r="A289" s="35" t="s">
        <v>423</v>
      </c>
      <c r="B289" s="36">
        <f>MAX(B265:Y265)</f>
        <v>51484</v>
      </c>
    </row>
    <row r="290" spans="1:2" x14ac:dyDescent="0.3">
      <c r="A290" s="35" t="s">
        <v>441</v>
      </c>
      <c r="B290" s="36">
        <f>MAX(B266:Y266)</f>
        <v>41168</v>
      </c>
    </row>
    <row r="291" spans="1:2" x14ac:dyDescent="0.3">
      <c r="A291" s="35" t="s">
        <v>430</v>
      </c>
      <c r="B291" s="36">
        <f t="shared" ref="B291:B294" si="1">MAX(B267:Y267)</f>
        <v>51968</v>
      </c>
    </row>
    <row r="292" spans="1:2" x14ac:dyDescent="0.3">
      <c r="A292" s="35" t="s">
        <v>426</v>
      </c>
      <c r="B292" s="36">
        <f t="shared" si="1"/>
        <v>48312</v>
      </c>
    </row>
    <row r="293" spans="1:2" x14ac:dyDescent="0.3">
      <c r="A293" s="35" t="s">
        <v>437</v>
      </c>
      <c r="B293" s="36">
        <f t="shared" si="1"/>
        <v>49288</v>
      </c>
    </row>
    <row r="294" spans="1:2" x14ac:dyDescent="0.3">
      <c r="A294" s="35" t="s">
        <v>431</v>
      </c>
      <c r="B294" s="36">
        <f t="shared" si="1"/>
        <v>49980</v>
      </c>
    </row>
    <row r="295" spans="1:2" x14ac:dyDescent="0.3">
      <c r="A295" s="35" t="s">
        <v>436</v>
      </c>
      <c r="B295" s="36">
        <f>MAX(B271:Y271)</f>
        <v>49820</v>
      </c>
    </row>
    <row r="296" spans="1:2" x14ac:dyDescent="0.3">
      <c r="A296" s="35" t="s">
        <v>427</v>
      </c>
      <c r="B296" s="36">
        <f>MAX(B272:Y272)</f>
        <v>49324</v>
      </c>
    </row>
    <row r="297" spans="1:2" x14ac:dyDescent="0.3">
      <c r="A297" s="35" t="s">
        <v>438</v>
      </c>
      <c r="B297" s="36">
        <f t="shared" ref="B297:B303" si="2">MAX(B273:Y273)</f>
        <v>46552</v>
      </c>
    </row>
    <row r="298" spans="1:2" x14ac:dyDescent="0.3">
      <c r="A298" s="35" t="s">
        <v>434</v>
      </c>
      <c r="B298" s="36">
        <f t="shared" si="2"/>
        <v>49248</v>
      </c>
    </row>
    <row r="299" spans="1:2" x14ac:dyDescent="0.3">
      <c r="A299" s="35" t="s">
        <v>435</v>
      </c>
      <c r="B299" s="36">
        <f t="shared" si="2"/>
        <v>53568</v>
      </c>
    </row>
    <row r="300" spans="1:2" x14ac:dyDescent="0.3">
      <c r="A300" s="35" t="s">
        <v>424</v>
      </c>
      <c r="B300" s="36">
        <f t="shared" si="2"/>
        <v>49776</v>
      </c>
    </row>
    <row r="301" spans="1:2" x14ac:dyDescent="0.3">
      <c r="A301" s="35" t="s">
        <v>432</v>
      </c>
      <c r="B301" s="36">
        <f t="shared" si="2"/>
        <v>49464</v>
      </c>
    </row>
    <row r="302" spans="1:2" x14ac:dyDescent="0.3">
      <c r="A302" s="35" t="s">
        <v>433</v>
      </c>
      <c r="B302" s="36">
        <f t="shared" si="2"/>
        <v>51520</v>
      </c>
    </row>
    <row r="303" spans="1:2" x14ac:dyDescent="0.3">
      <c r="A303" s="35" t="s">
        <v>428</v>
      </c>
      <c r="B303" s="36">
        <f t="shared" si="2"/>
        <v>49896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4C2A-110C-4098-971E-88E6792BE060}">
  <dimension ref="A1:Y275"/>
  <sheetViews>
    <sheetView topLeftCell="A239" zoomScale="70" zoomScaleNormal="70" workbookViewId="0">
      <selection activeCell="B276" sqref="B276"/>
    </sheetView>
  </sheetViews>
  <sheetFormatPr defaultRowHeight="16.5" x14ac:dyDescent="0.3"/>
  <cols>
    <col min="1" max="1" width="15.375" style="35" customWidth="1"/>
    <col min="2" max="2" width="14.5" style="35" customWidth="1"/>
    <col min="3" max="5" width="9" style="35"/>
    <col min="6" max="6" width="12.5" style="35" customWidth="1"/>
    <col min="7" max="7" width="33" style="35" customWidth="1"/>
    <col min="8" max="10" width="9" style="35"/>
    <col min="11" max="11" width="17.75" style="35" customWidth="1"/>
    <col min="12" max="12" width="12.625" style="35" customWidth="1"/>
    <col min="13" max="13" width="12.375" style="35" customWidth="1"/>
    <col min="14" max="14" width="9" style="35"/>
    <col min="15" max="15" width="17.25" style="35" customWidth="1"/>
    <col min="16" max="20" width="9" style="35"/>
    <col min="21" max="21" width="14.125" style="35" customWidth="1"/>
    <col min="22" max="22" width="12.125" style="35" customWidth="1"/>
    <col min="23" max="24" width="11.25" style="35" customWidth="1"/>
    <col min="25" max="16384" width="9" style="35"/>
  </cols>
  <sheetData>
    <row r="1" spans="1:13" x14ac:dyDescent="0.3">
      <c r="A1" s="37" t="s">
        <v>18</v>
      </c>
      <c r="B1" s="37" t="s">
        <v>112</v>
      </c>
      <c r="C1" s="37" t="s">
        <v>113</v>
      </c>
      <c r="D1" s="37" t="s">
        <v>114</v>
      </c>
      <c r="E1" s="37" t="s">
        <v>849</v>
      </c>
      <c r="F1" s="37" t="s">
        <v>115</v>
      </c>
      <c r="G1" s="37" t="s">
        <v>116</v>
      </c>
      <c r="I1" s="35" t="s">
        <v>1140</v>
      </c>
      <c r="J1" s="37" t="s">
        <v>851</v>
      </c>
      <c r="K1" s="37" t="s">
        <v>850</v>
      </c>
      <c r="L1" s="37" t="s">
        <v>872</v>
      </c>
      <c r="M1" s="37" t="s">
        <v>841</v>
      </c>
    </row>
    <row r="2" spans="1:13" x14ac:dyDescent="0.3">
      <c r="A2" s="37" t="s">
        <v>913</v>
      </c>
      <c r="B2" s="37" t="s">
        <v>298</v>
      </c>
      <c r="C2" s="37" t="s">
        <v>1139</v>
      </c>
      <c r="D2" s="37">
        <v>3220</v>
      </c>
      <c r="E2" s="37" t="s">
        <v>56</v>
      </c>
      <c r="F2" s="37">
        <v>32000</v>
      </c>
      <c r="G2" s="37" t="s">
        <v>299</v>
      </c>
      <c r="I2" s="35" t="s">
        <v>852</v>
      </c>
      <c r="J2" s="35" t="s">
        <v>831</v>
      </c>
      <c r="K2" s="35" t="s">
        <v>842</v>
      </c>
      <c r="L2" s="35" t="s">
        <v>873</v>
      </c>
      <c r="M2" s="35" t="s">
        <v>897</v>
      </c>
    </row>
    <row r="3" spans="1:13" x14ac:dyDescent="0.3">
      <c r="A3" s="37" t="s">
        <v>914</v>
      </c>
      <c r="B3" s="37" t="s">
        <v>2</v>
      </c>
      <c r="C3" s="37" t="s">
        <v>1139</v>
      </c>
      <c r="D3" s="37">
        <v>2560</v>
      </c>
      <c r="E3" s="37" t="s">
        <v>13</v>
      </c>
      <c r="F3" s="37">
        <v>46000</v>
      </c>
      <c r="G3" s="37" t="s">
        <v>14</v>
      </c>
      <c r="I3" s="35" t="s">
        <v>853</v>
      </c>
      <c r="J3" s="35" t="s">
        <v>833</v>
      </c>
      <c r="K3" s="35" t="s">
        <v>844</v>
      </c>
      <c r="L3" s="35" t="s">
        <v>873</v>
      </c>
      <c r="M3" s="35" t="s">
        <v>898</v>
      </c>
    </row>
    <row r="4" spans="1:13" x14ac:dyDescent="0.3">
      <c r="A4" s="37" t="s">
        <v>1133</v>
      </c>
      <c r="B4" s="37" t="s">
        <v>7</v>
      </c>
      <c r="C4" s="37" t="s">
        <v>1143</v>
      </c>
      <c r="D4" s="37">
        <v>2436</v>
      </c>
      <c r="E4" s="37"/>
      <c r="F4" s="37"/>
      <c r="G4" s="37" t="s">
        <v>17</v>
      </c>
      <c r="I4" s="35" t="s">
        <v>854</v>
      </c>
      <c r="J4" s="35" t="s">
        <v>832</v>
      </c>
      <c r="K4" s="35" t="s">
        <v>843</v>
      </c>
      <c r="L4" s="35" t="s">
        <v>1139</v>
      </c>
      <c r="M4" s="35" t="s">
        <v>895</v>
      </c>
    </row>
    <row r="5" spans="1:13" x14ac:dyDescent="0.3">
      <c r="A5" s="37" t="s">
        <v>1134</v>
      </c>
      <c r="B5" s="37" t="s">
        <v>300</v>
      </c>
      <c r="C5" s="37" t="s">
        <v>1139</v>
      </c>
      <c r="D5" s="37">
        <v>2076</v>
      </c>
      <c r="E5" s="37" t="s">
        <v>56</v>
      </c>
      <c r="F5" s="37"/>
      <c r="G5" s="37" t="s">
        <v>299</v>
      </c>
      <c r="I5" s="35" t="s">
        <v>855</v>
      </c>
      <c r="J5" s="35" t="s">
        <v>834</v>
      </c>
      <c r="K5" s="35" t="s">
        <v>842</v>
      </c>
      <c r="L5" s="35" t="s">
        <v>1139</v>
      </c>
      <c r="M5" s="35" t="s">
        <v>899</v>
      </c>
    </row>
    <row r="6" spans="1:13" x14ac:dyDescent="0.3">
      <c r="A6" s="37" t="s">
        <v>1135</v>
      </c>
      <c r="B6" s="37" t="s">
        <v>8</v>
      </c>
      <c r="C6" s="37" t="s">
        <v>1143</v>
      </c>
      <c r="D6" s="37">
        <v>1536</v>
      </c>
      <c r="E6" s="37"/>
      <c r="F6" s="37"/>
      <c r="G6" s="37" t="s">
        <v>301</v>
      </c>
      <c r="I6" s="35" t="s">
        <v>856</v>
      </c>
      <c r="J6" s="35" t="s">
        <v>835</v>
      </c>
      <c r="K6" s="35" t="s">
        <v>845</v>
      </c>
      <c r="L6" s="35" t="s">
        <v>873</v>
      </c>
      <c r="M6" s="35" t="s">
        <v>900</v>
      </c>
    </row>
    <row r="7" spans="1:13" x14ac:dyDescent="0.3">
      <c r="A7" s="37" t="s">
        <v>1136</v>
      </c>
      <c r="B7" s="37" t="s">
        <v>5</v>
      </c>
      <c r="C7" s="37" t="s">
        <v>1143</v>
      </c>
      <c r="D7" s="37">
        <v>1444</v>
      </c>
      <c r="E7" s="37"/>
      <c r="F7" s="37"/>
      <c r="G7" s="37" t="s">
        <v>16</v>
      </c>
      <c r="I7" s="35" t="s">
        <v>857</v>
      </c>
      <c r="J7" s="35" t="s">
        <v>874</v>
      </c>
      <c r="K7" s="35" t="s">
        <v>846</v>
      </c>
      <c r="L7" s="35" t="s">
        <v>873</v>
      </c>
      <c r="M7" s="35" t="s">
        <v>907</v>
      </c>
    </row>
    <row r="8" spans="1:13" x14ac:dyDescent="0.3">
      <c r="A8" s="37" t="s">
        <v>1137</v>
      </c>
      <c r="B8" s="37" t="s">
        <v>302</v>
      </c>
      <c r="C8" s="37" t="s">
        <v>1143</v>
      </c>
      <c r="D8" s="37">
        <v>1152</v>
      </c>
      <c r="E8" s="37"/>
      <c r="F8" s="37"/>
      <c r="G8" s="37" t="s">
        <v>303</v>
      </c>
      <c r="I8" s="35" t="s">
        <v>858</v>
      </c>
      <c r="J8" s="35" t="s">
        <v>838</v>
      </c>
      <c r="K8" s="35" t="s">
        <v>847</v>
      </c>
      <c r="L8" s="35" t="s">
        <v>873</v>
      </c>
      <c r="M8" s="35" t="s">
        <v>894</v>
      </c>
    </row>
    <row r="9" spans="1:13" x14ac:dyDescent="0.3">
      <c r="A9" s="37" t="s">
        <v>920</v>
      </c>
      <c r="B9" s="37" t="s">
        <v>304</v>
      </c>
      <c r="C9" s="37" t="s">
        <v>1143</v>
      </c>
      <c r="D9" s="37">
        <v>1008</v>
      </c>
      <c r="E9" s="37"/>
      <c r="F9" s="37"/>
      <c r="G9" s="37" t="s">
        <v>154</v>
      </c>
      <c r="I9" s="35" t="s">
        <v>859</v>
      </c>
      <c r="J9" s="35" t="s">
        <v>875</v>
      </c>
      <c r="K9" s="35" t="s">
        <v>887</v>
      </c>
      <c r="L9" s="35" t="s">
        <v>873</v>
      </c>
      <c r="M9" s="35" t="s">
        <v>906</v>
      </c>
    </row>
    <row r="10" spans="1:13" x14ac:dyDescent="0.3">
      <c r="A10" s="37" t="s">
        <v>921</v>
      </c>
      <c r="B10" s="37" t="s">
        <v>305</v>
      </c>
      <c r="C10" s="37" t="s">
        <v>1143</v>
      </c>
      <c r="D10" s="37">
        <v>968</v>
      </c>
      <c r="E10" s="37"/>
      <c r="F10" s="37"/>
      <c r="G10" s="37" t="s">
        <v>306</v>
      </c>
      <c r="I10" s="35" t="s">
        <v>860</v>
      </c>
      <c r="J10" s="35" t="s">
        <v>840</v>
      </c>
      <c r="K10" s="35" t="s">
        <v>848</v>
      </c>
      <c r="L10" s="35" t="s">
        <v>1139</v>
      </c>
      <c r="M10" s="35" t="s">
        <v>904</v>
      </c>
    </row>
    <row r="11" spans="1:13" x14ac:dyDescent="0.3">
      <c r="A11" s="37" t="s">
        <v>922</v>
      </c>
      <c r="B11" s="37"/>
      <c r="C11" s="37"/>
      <c r="D11" s="37"/>
      <c r="E11" s="37"/>
      <c r="F11" s="37"/>
      <c r="G11" s="37"/>
      <c r="I11" s="35" t="s">
        <v>861</v>
      </c>
      <c r="J11" s="35" t="s">
        <v>876</v>
      </c>
      <c r="K11" s="35" t="s">
        <v>888</v>
      </c>
      <c r="L11" s="35" t="s">
        <v>873</v>
      </c>
      <c r="M11" s="35" t="s">
        <v>905</v>
      </c>
    </row>
    <row r="12" spans="1:13" x14ac:dyDescent="0.3">
      <c r="A12" s="37" t="s">
        <v>923</v>
      </c>
      <c r="B12" s="37"/>
      <c r="C12" s="37"/>
      <c r="D12" s="37"/>
      <c r="E12" s="37"/>
      <c r="F12" s="37"/>
      <c r="G12" s="37"/>
    </row>
    <row r="13" spans="1:13" x14ac:dyDescent="0.3">
      <c r="A13" s="37" t="s">
        <v>18</v>
      </c>
      <c r="B13" s="37" t="s">
        <v>112</v>
      </c>
      <c r="C13" s="37" t="s">
        <v>113</v>
      </c>
      <c r="D13" s="37" t="s">
        <v>114</v>
      </c>
      <c r="E13" s="37" t="s">
        <v>849</v>
      </c>
      <c r="F13" s="37" t="s">
        <v>115</v>
      </c>
      <c r="G13" s="37" t="s">
        <v>116</v>
      </c>
    </row>
    <row r="14" spans="1:13" x14ac:dyDescent="0.3">
      <c r="A14" s="37" t="s">
        <v>924</v>
      </c>
      <c r="B14" s="37" t="s">
        <v>19</v>
      </c>
      <c r="C14" s="37" t="s">
        <v>1139</v>
      </c>
      <c r="D14" s="37">
        <v>3370</v>
      </c>
      <c r="E14" s="37" t="s">
        <v>32</v>
      </c>
      <c r="F14" s="37">
        <v>31000</v>
      </c>
      <c r="G14" s="37" t="s">
        <v>28</v>
      </c>
    </row>
    <row r="15" spans="1:13" x14ac:dyDescent="0.3">
      <c r="A15" s="37" t="s">
        <v>925</v>
      </c>
      <c r="B15" s="37" t="s">
        <v>117</v>
      </c>
      <c r="C15" s="37" t="s">
        <v>1139</v>
      </c>
      <c r="D15" s="37">
        <v>896</v>
      </c>
      <c r="E15" s="37"/>
      <c r="F15" s="37"/>
      <c r="G15" s="37" t="s">
        <v>15</v>
      </c>
    </row>
    <row r="16" spans="1:13" x14ac:dyDescent="0.3">
      <c r="A16" s="37" t="s">
        <v>926</v>
      </c>
      <c r="B16" s="37" t="s">
        <v>25</v>
      </c>
      <c r="C16" s="37" t="s">
        <v>1143</v>
      </c>
      <c r="D16" s="37">
        <v>768</v>
      </c>
      <c r="E16" s="37"/>
      <c r="F16" s="37"/>
      <c r="G16" s="37" t="s">
        <v>30</v>
      </c>
    </row>
    <row r="17" spans="1:7" x14ac:dyDescent="0.3">
      <c r="A17" s="37" t="s">
        <v>927</v>
      </c>
      <c r="B17" s="37" t="s">
        <v>26</v>
      </c>
      <c r="C17" s="37" t="s">
        <v>1139</v>
      </c>
      <c r="D17" s="37">
        <v>712</v>
      </c>
      <c r="E17" s="37"/>
      <c r="F17" s="37"/>
      <c r="G17" s="37" t="s">
        <v>31</v>
      </c>
    </row>
    <row r="18" spans="1:7" x14ac:dyDescent="0.3">
      <c r="A18" s="37" t="s">
        <v>928</v>
      </c>
      <c r="B18" s="37" t="s">
        <v>24</v>
      </c>
      <c r="C18" s="37" t="s">
        <v>1143</v>
      </c>
      <c r="D18" s="37">
        <v>572</v>
      </c>
      <c r="E18" s="37"/>
      <c r="F18" s="37"/>
      <c r="G18" s="37" t="s">
        <v>29</v>
      </c>
    </row>
    <row r="19" spans="1:7" x14ac:dyDescent="0.3">
      <c r="A19" s="37" t="s">
        <v>929</v>
      </c>
      <c r="B19" s="37" t="s">
        <v>27</v>
      </c>
      <c r="C19" s="37" t="s">
        <v>1143</v>
      </c>
      <c r="D19" s="37">
        <v>456</v>
      </c>
      <c r="E19" s="37"/>
      <c r="F19" s="37"/>
      <c r="G19" s="37" t="s">
        <v>307</v>
      </c>
    </row>
    <row r="20" spans="1:7" x14ac:dyDescent="0.3">
      <c r="A20" s="37" t="s">
        <v>930</v>
      </c>
      <c r="B20" s="37"/>
      <c r="C20" s="37"/>
      <c r="D20" s="37"/>
      <c r="E20" s="37"/>
      <c r="F20" s="37"/>
      <c r="G20" s="37"/>
    </row>
    <row r="21" spans="1:7" x14ac:dyDescent="0.3">
      <c r="A21" s="37" t="s">
        <v>931</v>
      </c>
      <c r="B21" s="37"/>
      <c r="C21" s="37"/>
      <c r="D21" s="37"/>
      <c r="E21" s="37"/>
      <c r="F21" s="37"/>
      <c r="G21" s="37"/>
    </row>
    <row r="22" spans="1:7" x14ac:dyDescent="0.3">
      <c r="A22" s="37" t="s">
        <v>932</v>
      </c>
      <c r="B22" s="37"/>
      <c r="C22" s="37"/>
      <c r="D22" s="37"/>
      <c r="E22" s="37"/>
      <c r="F22" s="37"/>
      <c r="G22" s="37"/>
    </row>
    <row r="23" spans="1:7" x14ac:dyDescent="0.3">
      <c r="A23" s="37" t="s">
        <v>933</v>
      </c>
      <c r="B23" s="37"/>
      <c r="C23" s="37"/>
      <c r="D23" s="37"/>
      <c r="E23" s="37"/>
      <c r="F23" s="37"/>
      <c r="G23" s="37"/>
    </row>
    <row r="24" spans="1:7" x14ac:dyDescent="0.3">
      <c r="A24" s="37" t="s">
        <v>934</v>
      </c>
      <c r="B24" s="37"/>
      <c r="C24" s="37"/>
      <c r="D24" s="37"/>
      <c r="E24" s="37"/>
      <c r="F24" s="37"/>
      <c r="G24" s="37"/>
    </row>
    <row r="25" spans="1:7" x14ac:dyDescent="0.3">
      <c r="A25" s="37" t="s">
        <v>18</v>
      </c>
      <c r="B25" s="37" t="s">
        <v>112</v>
      </c>
      <c r="C25" s="37" t="s">
        <v>113</v>
      </c>
      <c r="D25" s="37" t="s">
        <v>114</v>
      </c>
      <c r="E25" s="37" t="s">
        <v>849</v>
      </c>
      <c r="F25" s="37" t="s">
        <v>115</v>
      </c>
      <c r="G25" s="37" t="s">
        <v>116</v>
      </c>
    </row>
    <row r="26" spans="1:7" x14ac:dyDescent="0.3">
      <c r="A26" s="37" t="s">
        <v>935</v>
      </c>
      <c r="B26" s="37" t="s">
        <v>308</v>
      </c>
      <c r="C26" s="37" t="s">
        <v>1143</v>
      </c>
      <c r="D26" s="37">
        <v>4136</v>
      </c>
      <c r="E26" s="37"/>
      <c r="F26" s="37"/>
      <c r="G26" s="37" t="s">
        <v>309</v>
      </c>
    </row>
    <row r="27" spans="1:7" x14ac:dyDescent="0.3">
      <c r="A27" s="37" t="s">
        <v>936</v>
      </c>
      <c r="B27" s="37" t="s">
        <v>37</v>
      </c>
      <c r="C27" s="37" t="s">
        <v>1139</v>
      </c>
      <c r="D27" s="37">
        <v>1488</v>
      </c>
      <c r="E27" s="37"/>
      <c r="F27" s="37"/>
      <c r="G27" s="37" t="s">
        <v>310</v>
      </c>
    </row>
    <row r="28" spans="1:7" x14ac:dyDescent="0.3">
      <c r="A28" s="37" t="s">
        <v>937</v>
      </c>
      <c r="B28" s="37" t="s">
        <v>38</v>
      </c>
      <c r="C28" s="37" t="s">
        <v>1143</v>
      </c>
      <c r="D28" s="37">
        <v>1312</v>
      </c>
      <c r="E28" s="37"/>
      <c r="F28" s="37"/>
      <c r="G28" s="37" t="s">
        <v>309</v>
      </c>
    </row>
    <row r="29" spans="1:7" x14ac:dyDescent="0.3">
      <c r="A29" s="37" t="s">
        <v>938</v>
      </c>
      <c r="B29" s="37" t="s">
        <v>311</v>
      </c>
      <c r="C29" s="37" t="s">
        <v>1143</v>
      </c>
      <c r="D29" s="37">
        <v>992</v>
      </c>
      <c r="E29" s="37"/>
      <c r="F29" s="37"/>
      <c r="G29" s="37" t="s">
        <v>45</v>
      </c>
    </row>
    <row r="30" spans="1:7" x14ac:dyDescent="0.3">
      <c r="A30" s="37" t="s">
        <v>939</v>
      </c>
      <c r="B30" s="37" t="s">
        <v>312</v>
      </c>
      <c r="C30" s="37" t="s">
        <v>1143</v>
      </c>
      <c r="D30" s="37">
        <v>952</v>
      </c>
      <c r="E30" s="37"/>
      <c r="F30" s="37"/>
      <c r="G30" s="37" t="s">
        <v>309</v>
      </c>
    </row>
    <row r="31" spans="1:7" x14ac:dyDescent="0.3">
      <c r="A31" s="37" t="s">
        <v>940</v>
      </c>
      <c r="B31" s="37" t="s">
        <v>313</v>
      </c>
      <c r="C31" s="37" t="s">
        <v>1139</v>
      </c>
      <c r="D31" s="37">
        <v>944</v>
      </c>
      <c r="E31" s="37" t="s">
        <v>56</v>
      </c>
      <c r="F31" s="37"/>
      <c r="G31" s="37" t="s">
        <v>299</v>
      </c>
    </row>
    <row r="32" spans="1:7" x14ac:dyDescent="0.3">
      <c r="A32" s="37" t="s">
        <v>941</v>
      </c>
      <c r="B32" s="37" t="s">
        <v>314</v>
      </c>
      <c r="C32" s="37" t="s">
        <v>1139</v>
      </c>
      <c r="D32" s="37">
        <v>944</v>
      </c>
      <c r="E32" s="37" t="s">
        <v>13</v>
      </c>
      <c r="F32" s="37"/>
      <c r="G32" s="37"/>
    </row>
    <row r="33" spans="1:7" x14ac:dyDescent="0.3">
      <c r="A33" s="37" t="s">
        <v>942</v>
      </c>
      <c r="B33" s="37" t="s">
        <v>315</v>
      </c>
      <c r="C33" s="37" t="s">
        <v>1139</v>
      </c>
      <c r="D33" s="37">
        <v>940</v>
      </c>
      <c r="E33" s="37" t="s">
        <v>32</v>
      </c>
      <c r="F33" s="37"/>
      <c r="G33" s="37" t="s">
        <v>28</v>
      </c>
    </row>
    <row r="34" spans="1:7" x14ac:dyDescent="0.3">
      <c r="A34" s="37" t="s">
        <v>943</v>
      </c>
      <c r="B34" s="37"/>
      <c r="C34" s="37"/>
      <c r="D34" s="37"/>
      <c r="E34" s="37"/>
      <c r="F34" s="37"/>
      <c r="G34" s="37"/>
    </row>
    <row r="35" spans="1:7" x14ac:dyDescent="0.3">
      <c r="A35" s="37" t="s">
        <v>944</v>
      </c>
      <c r="B35" s="37"/>
      <c r="C35" s="37"/>
      <c r="D35" s="37"/>
      <c r="E35" s="37"/>
      <c r="F35" s="37"/>
      <c r="G35" s="37"/>
    </row>
    <row r="36" spans="1:7" x14ac:dyDescent="0.3">
      <c r="A36" s="37" t="s">
        <v>945</v>
      </c>
      <c r="B36" s="37"/>
      <c r="C36" s="37"/>
      <c r="D36" s="37"/>
      <c r="E36" s="37"/>
      <c r="F36" s="37"/>
      <c r="G36" s="37"/>
    </row>
    <row r="37" spans="1:7" x14ac:dyDescent="0.3">
      <c r="A37" s="37" t="s">
        <v>18</v>
      </c>
      <c r="B37" s="37" t="s">
        <v>112</v>
      </c>
      <c r="C37" s="37" t="s">
        <v>113</v>
      </c>
      <c r="D37" s="37" t="s">
        <v>114</v>
      </c>
      <c r="E37" s="37" t="s">
        <v>849</v>
      </c>
      <c r="F37" s="37" t="s">
        <v>115</v>
      </c>
      <c r="G37" s="37" t="s">
        <v>116</v>
      </c>
    </row>
    <row r="38" spans="1:7" x14ac:dyDescent="0.3">
      <c r="A38" s="37" t="s">
        <v>946</v>
      </c>
      <c r="B38" s="37" t="s">
        <v>61</v>
      </c>
      <c r="C38" s="37" t="s">
        <v>1139</v>
      </c>
      <c r="D38" s="37">
        <v>2860</v>
      </c>
      <c r="E38" s="37" t="s">
        <v>13</v>
      </c>
      <c r="F38" s="37">
        <v>26000</v>
      </c>
      <c r="G38" s="37" t="s">
        <v>71</v>
      </c>
    </row>
    <row r="39" spans="1:7" x14ac:dyDescent="0.3">
      <c r="A39" s="37" t="s">
        <v>947</v>
      </c>
      <c r="B39" s="37" t="s">
        <v>316</v>
      </c>
      <c r="C39" s="37" t="s">
        <v>1139</v>
      </c>
      <c r="D39" s="37">
        <v>2632</v>
      </c>
      <c r="E39" s="37" t="s">
        <v>56</v>
      </c>
      <c r="F39" s="37">
        <v>37000</v>
      </c>
      <c r="G39" s="37" t="s">
        <v>317</v>
      </c>
    </row>
    <row r="40" spans="1:7" x14ac:dyDescent="0.3">
      <c r="A40" s="37" t="s">
        <v>948</v>
      </c>
      <c r="B40" s="37" t="s">
        <v>63</v>
      </c>
      <c r="C40" s="37" t="s">
        <v>1139</v>
      </c>
      <c r="D40" s="37">
        <v>2244</v>
      </c>
      <c r="E40" s="37" t="s">
        <v>32</v>
      </c>
      <c r="F40" s="37"/>
      <c r="G40" s="37"/>
    </row>
    <row r="41" spans="1:7" x14ac:dyDescent="0.3">
      <c r="A41" s="37" t="s">
        <v>949</v>
      </c>
      <c r="B41" s="37" t="s">
        <v>60</v>
      </c>
      <c r="C41" s="37" t="s">
        <v>1139</v>
      </c>
      <c r="D41" s="37">
        <v>1792</v>
      </c>
      <c r="E41" s="37"/>
      <c r="F41" s="37"/>
      <c r="G41" s="37" t="s">
        <v>318</v>
      </c>
    </row>
    <row r="42" spans="1:7" x14ac:dyDescent="0.3">
      <c r="A42" s="37" t="s">
        <v>950</v>
      </c>
      <c r="B42" s="37" t="s">
        <v>69</v>
      </c>
      <c r="C42" s="37" t="s">
        <v>1143</v>
      </c>
      <c r="D42" s="37">
        <v>1128</v>
      </c>
      <c r="E42" s="37"/>
      <c r="F42" s="37"/>
      <c r="G42" s="37" t="s">
        <v>318</v>
      </c>
    </row>
    <row r="43" spans="1:7" x14ac:dyDescent="0.3">
      <c r="A43" s="37" t="s">
        <v>951</v>
      </c>
      <c r="B43" s="37" t="s">
        <v>67</v>
      </c>
      <c r="C43" s="37" t="s">
        <v>1139</v>
      </c>
      <c r="D43" s="37">
        <v>792</v>
      </c>
      <c r="E43" s="37"/>
      <c r="F43" s="37"/>
      <c r="G43" s="37" t="s">
        <v>319</v>
      </c>
    </row>
    <row r="44" spans="1:7" x14ac:dyDescent="0.3">
      <c r="A44" s="37" t="s">
        <v>952</v>
      </c>
      <c r="B44" s="37" t="s">
        <v>68</v>
      </c>
      <c r="C44" s="37" t="s">
        <v>1139</v>
      </c>
      <c r="D44" s="37">
        <v>776</v>
      </c>
      <c r="E44" s="37"/>
      <c r="F44" s="37"/>
      <c r="G44" s="37" t="s">
        <v>320</v>
      </c>
    </row>
    <row r="45" spans="1:7" x14ac:dyDescent="0.3">
      <c r="A45" s="37" t="s">
        <v>953</v>
      </c>
      <c r="B45" s="37" t="s">
        <v>70</v>
      </c>
      <c r="C45" s="37" t="s">
        <v>1139</v>
      </c>
      <c r="D45" s="37">
        <v>644</v>
      </c>
      <c r="E45" s="37"/>
      <c r="F45" s="37"/>
      <c r="G45" s="37"/>
    </row>
    <row r="46" spans="1:7" x14ac:dyDescent="0.3">
      <c r="A46" s="37" t="s">
        <v>954</v>
      </c>
      <c r="B46" s="37"/>
      <c r="C46" s="37"/>
      <c r="D46" s="37"/>
      <c r="E46" s="37"/>
      <c r="F46" s="37"/>
      <c r="G46" s="37"/>
    </row>
    <row r="47" spans="1:7" x14ac:dyDescent="0.3">
      <c r="A47" s="37" t="s">
        <v>955</v>
      </c>
      <c r="B47" s="37"/>
      <c r="C47" s="37"/>
      <c r="D47" s="37"/>
      <c r="E47" s="37"/>
      <c r="F47" s="37"/>
      <c r="G47" s="37"/>
    </row>
    <row r="48" spans="1:7" x14ac:dyDescent="0.3">
      <c r="A48" s="37" t="s">
        <v>956</v>
      </c>
      <c r="B48" s="37"/>
      <c r="C48" s="37"/>
      <c r="D48" s="37"/>
      <c r="E48" s="37"/>
      <c r="F48" s="37"/>
      <c r="G48" s="37"/>
    </row>
    <row r="49" spans="1:7" x14ac:dyDescent="0.3">
      <c r="A49" s="37" t="s">
        <v>18</v>
      </c>
      <c r="B49" s="37" t="s">
        <v>112</v>
      </c>
      <c r="C49" s="37" t="s">
        <v>113</v>
      </c>
      <c r="D49" s="37" t="s">
        <v>114</v>
      </c>
      <c r="E49" s="37" t="s">
        <v>849</v>
      </c>
      <c r="F49" s="37" t="s">
        <v>115</v>
      </c>
      <c r="G49" s="37" t="s">
        <v>116</v>
      </c>
    </row>
    <row r="50" spans="1:7" x14ac:dyDescent="0.3">
      <c r="A50" s="37" t="s">
        <v>957</v>
      </c>
      <c r="B50" s="37" t="s">
        <v>75</v>
      </c>
      <c r="C50" s="37" t="s">
        <v>1139</v>
      </c>
      <c r="D50" s="37">
        <v>2164</v>
      </c>
      <c r="E50" s="37"/>
      <c r="F50" s="37"/>
      <c r="G50" s="37" t="s">
        <v>83</v>
      </c>
    </row>
    <row r="51" spans="1:7" x14ac:dyDescent="0.3">
      <c r="A51" s="37" t="s">
        <v>958</v>
      </c>
      <c r="B51" s="37" t="s">
        <v>119</v>
      </c>
      <c r="C51" s="37" t="s">
        <v>1139</v>
      </c>
      <c r="D51" s="37">
        <v>1760</v>
      </c>
      <c r="E51" s="37"/>
      <c r="F51" s="37"/>
      <c r="G51" s="37" t="s">
        <v>82</v>
      </c>
    </row>
    <row r="52" spans="1:7" x14ac:dyDescent="0.3">
      <c r="A52" s="37" t="s">
        <v>959</v>
      </c>
      <c r="B52" s="37" t="s">
        <v>74</v>
      </c>
      <c r="C52" s="37" t="s">
        <v>1139</v>
      </c>
      <c r="D52" s="37">
        <v>1344</v>
      </c>
      <c r="E52" s="37"/>
      <c r="F52" s="37"/>
      <c r="G52" s="37" t="s">
        <v>82</v>
      </c>
    </row>
    <row r="53" spans="1:7" x14ac:dyDescent="0.3">
      <c r="A53" s="37" t="s">
        <v>960</v>
      </c>
      <c r="B53" s="37" t="s">
        <v>321</v>
      </c>
      <c r="C53" s="37" t="s">
        <v>1139</v>
      </c>
      <c r="D53" s="37">
        <v>832</v>
      </c>
      <c r="E53" s="37"/>
      <c r="F53" s="37"/>
      <c r="G53" s="37" t="s">
        <v>322</v>
      </c>
    </row>
    <row r="54" spans="1:7" x14ac:dyDescent="0.3">
      <c r="A54" s="37" t="s">
        <v>961</v>
      </c>
      <c r="B54" s="37" t="s">
        <v>323</v>
      </c>
      <c r="C54" s="37" t="s">
        <v>1139</v>
      </c>
      <c r="D54" s="37">
        <v>524</v>
      </c>
      <c r="E54" s="37"/>
      <c r="F54" s="37"/>
      <c r="G54" s="37" t="s">
        <v>234</v>
      </c>
    </row>
    <row r="55" spans="1:7" x14ac:dyDescent="0.3">
      <c r="A55" s="37" t="s">
        <v>962</v>
      </c>
      <c r="B55" s="37"/>
      <c r="C55" s="37"/>
      <c r="D55" s="37"/>
      <c r="E55" s="37"/>
      <c r="F55" s="37"/>
      <c r="G55" s="37"/>
    </row>
    <row r="56" spans="1:7" x14ac:dyDescent="0.3">
      <c r="A56" s="37" t="s">
        <v>963</v>
      </c>
      <c r="B56" s="37"/>
      <c r="C56" s="37"/>
      <c r="D56" s="37"/>
      <c r="E56" s="37"/>
      <c r="F56" s="37"/>
      <c r="G56" s="37"/>
    </row>
    <row r="57" spans="1:7" x14ac:dyDescent="0.3">
      <c r="A57" s="37" t="s">
        <v>964</v>
      </c>
      <c r="B57" s="37"/>
      <c r="C57" s="37"/>
      <c r="D57" s="37"/>
      <c r="E57" s="37"/>
      <c r="F57" s="37"/>
      <c r="G57" s="37"/>
    </row>
    <row r="58" spans="1:7" x14ac:dyDescent="0.3">
      <c r="A58" s="37" t="s">
        <v>965</v>
      </c>
      <c r="B58" s="37"/>
      <c r="C58" s="37"/>
      <c r="D58" s="37"/>
      <c r="E58" s="37"/>
      <c r="F58" s="37"/>
      <c r="G58" s="37"/>
    </row>
    <row r="59" spans="1:7" x14ac:dyDescent="0.3">
      <c r="A59" s="37" t="s">
        <v>966</v>
      </c>
      <c r="B59" s="37"/>
      <c r="C59" s="37"/>
      <c r="D59" s="37"/>
      <c r="E59" s="37"/>
      <c r="F59" s="37"/>
      <c r="G59" s="37"/>
    </row>
    <row r="60" spans="1:7" x14ac:dyDescent="0.3">
      <c r="A60" s="37" t="s">
        <v>967</v>
      </c>
      <c r="B60" s="37"/>
      <c r="C60" s="37"/>
      <c r="D60" s="37"/>
      <c r="E60" s="37"/>
      <c r="F60" s="37"/>
      <c r="G60" s="37"/>
    </row>
    <row r="61" spans="1:7" x14ac:dyDescent="0.3">
      <c r="A61" s="37" t="s">
        <v>18</v>
      </c>
      <c r="B61" s="37" t="s">
        <v>112</v>
      </c>
      <c r="C61" s="37" t="s">
        <v>113</v>
      </c>
      <c r="D61" s="37" t="s">
        <v>114</v>
      </c>
      <c r="E61" s="37" t="s">
        <v>849</v>
      </c>
      <c r="F61" s="37" t="s">
        <v>115</v>
      </c>
      <c r="G61" s="37" t="s">
        <v>116</v>
      </c>
    </row>
    <row r="62" spans="1:7" x14ac:dyDescent="0.3">
      <c r="A62" s="37" t="s">
        <v>968</v>
      </c>
      <c r="B62" s="37" t="s">
        <v>93</v>
      </c>
      <c r="C62" s="37" t="s">
        <v>1143</v>
      </c>
      <c r="D62" s="37">
        <v>1168</v>
      </c>
      <c r="E62" s="37"/>
      <c r="F62" s="37"/>
      <c r="G62" s="37" t="s">
        <v>324</v>
      </c>
    </row>
    <row r="63" spans="1:7" x14ac:dyDescent="0.3">
      <c r="A63" s="37" t="s">
        <v>969</v>
      </c>
      <c r="B63" s="37" t="s">
        <v>94</v>
      </c>
      <c r="C63" s="37" t="s">
        <v>1143</v>
      </c>
      <c r="D63" s="37">
        <v>1136</v>
      </c>
      <c r="E63" s="37"/>
      <c r="F63" s="37"/>
      <c r="G63" s="37" t="s">
        <v>325</v>
      </c>
    </row>
    <row r="64" spans="1:7" x14ac:dyDescent="0.3">
      <c r="A64" s="37" t="s">
        <v>970</v>
      </c>
      <c r="B64" s="37" t="s">
        <v>95</v>
      </c>
      <c r="C64" s="37" t="s">
        <v>1143</v>
      </c>
      <c r="D64" s="37">
        <v>744</v>
      </c>
      <c r="E64" s="37"/>
      <c r="F64" s="37"/>
      <c r="G64" s="37" t="s">
        <v>165</v>
      </c>
    </row>
    <row r="65" spans="1:7" x14ac:dyDescent="0.3">
      <c r="A65" s="37" t="s">
        <v>971</v>
      </c>
      <c r="B65" s="37" t="s">
        <v>96</v>
      </c>
      <c r="C65" s="37" t="s">
        <v>1143</v>
      </c>
      <c r="D65" s="37">
        <v>372</v>
      </c>
      <c r="E65" s="37"/>
      <c r="F65" s="37"/>
      <c r="G65" s="37" t="s">
        <v>326</v>
      </c>
    </row>
    <row r="66" spans="1:7" x14ac:dyDescent="0.3">
      <c r="A66" s="37" t="s">
        <v>972</v>
      </c>
      <c r="B66" s="37" t="s">
        <v>97</v>
      </c>
      <c r="C66" s="37" t="s">
        <v>1143</v>
      </c>
      <c r="D66" s="37">
        <v>344</v>
      </c>
      <c r="E66" s="37"/>
      <c r="F66" s="37"/>
      <c r="G66" s="37" t="s">
        <v>327</v>
      </c>
    </row>
    <row r="67" spans="1:7" x14ac:dyDescent="0.3">
      <c r="A67" s="37" t="s">
        <v>973</v>
      </c>
      <c r="B67" s="37"/>
      <c r="C67" s="37"/>
      <c r="D67" s="37"/>
      <c r="E67" s="37"/>
      <c r="F67" s="37"/>
      <c r="G67" s="37"/>
    </row>
    <row r="68" spans="1:7" x14ac:dyDescent="0.3">
      <c r="A68" s="37" t="s">
        <v>974</v>
      </c>
      <c r="B68" s="37"/>
      <c r="C68" s="37"/>
      <c r="D68" s="37"/>
      <c r="E68" s="37"/>
      <c r="F68" s="37"/>
      <c r="G68" s="37"/>
    </row>
    <row r="69" spans="1:7" x14ac:dyDescent="0.3">
      <c r="A69" s="37" t="s">
        <v>975</v>
      </c>
      <c r="B69" s="37"/>
      <c r="C69" s="37"/>
      <c r="D69" s="37"/>
      <c r="E69" s="37"/>
      <c r="F69" s="37"/>
      <c r="G69" s="37"/>
    </row>
    <row r="70" spans="1:7" x14ac:dyDescent="0.3">
      <c r="A70" s="37" t="s">
        <v>976</v>
      </c>
      <c r="B70" s="37"/>
      <c r="C70" s="37"/>
      <c r="D70" s="37"/>
      <c r="E70" s="37"/>
      <c r="F70" s="37"/>
      <c r="G70" s="37"/>
    </row>
    <row r="71" spans="1:7" x14ac:dyDescent="0.3">
      <c r="A71" s="37" t="s">
        <v>977</v>
      </c>
      <c r="B71" s="37"/>
      <c r="C71" s="37"/>
      <c r="D71" s="37"/>
      <c r="E71" s="37"/>
      <c r="F71" s="37"/>
      <c r="G71" s="37"/>
    </row>
    <row r="72" spans="1:7" x14ac:dyDescent="0.3">
      <c r="A72" s="37" t="s">
        <v>978</v>
      </c>
      <c r="B72" s="37"/>
      <c r="C72" s="37"/>
      <c r="D72" s="37"/>
      <c r="E72" s="37"/>
      <c r="F72" s="37"/>
      <c r="G72" s="37"/>
    </row>
    <row r="73" spans="1:7" x14ac:dyDescent="0.3">
      <c r="A73" s="37" t="s">
        <v>18</v>
      </c>
      <c r="B73" s="37" t="s">
        <v>112</v>
      </c>
      <c r="C73" s="37" t="s">
        <v>113</v>
      </c>
      <c r="D73" s="37" t="s">
        <v>114</v>
      </c>
      <c r="E73" s="37" t="s">
        <v>849</v>
      </c>
      <c r="F73" s="37" t="s">
        <v>115</v>
      </c>
      <c r="G73" s="37" t="s">
        <v>116</v>
      </c>
    </row>
    <row r="74" spans="1:7" x14ac:dyDescent="0.3">
      <c r="A74" s="37" t="s">
        <v>979</v>
      </c>
      <c r="B74" s="37" t="s">
        <v>101</v>
      </c>
      <c r="C74" s="37" t="s">
        <v>1139</v>
      </c>
      <c r="D74" s="37">
        <v>3926</v>
      </c>
      <c r="E74" s="37" t="s">
        <v>32</v>
      </c>
      <c r="F74" s="37"/>
      <c r="G74" s="37" t="s">
        <v>15</v>
      </c>
    </row>
    <row r="75" spans="1:7" x14ac:dyDescent="0.3">
      <c r="A75" s="37" t="s">
        <v>980</v>
      </c>
      <c r="B75" s="37" t="s">
        <v>103</v>
      </c>
      <c r="C75" s="37" t="s">
        <v>1139</v>
      </c>
      <c r="D75" s="37">
        <v>3924</v>
      </c>
      <c r="E75" s="37" t="s">
        <v>32</v>
      </c>
      <c r="F75" s="37"/>
      <c r="G75" s="37" t="s">
        <v>15</v>
      </c>
    </row>
    <row r="76" spans="1:7" x14ac:dyDescent="0.3">
      <c r="A76" s="37" t="s">
        <v>981</v>
      </c>
      <c r="B76" s="37" t="s">
        <v>328</v>
      </c>
      <c r="C76" s="37" t="s">
        <v>1139</v>
      </c>
      <c r="D76" s="37">
        <v>3916</v>
      </c>
      <c r="E76" s="37" t="s">
        <v>32</v>
      </c>
      <c r="F76" s="37"/>
      <c r="G76" s="37" t="s">
        <v>329</v>
      </c>
    </row>
    <row r="77" spans="1:7" x14ac:dyDescent="0.3">
      <c r="A77" s="37" t="s">
        <v>982</v>
      </c>
      <c r="B77" s="37" t="s">
        <v>105</v>
      </c>
      <c r="C77" s="37" t="s">
        <v>1139</v>
      </c>
      <c r="D77" s="37">
        <v>2915</v>
      </c>
      <c r="E77" s="37"/>
      <c r="F77" s="37"/>
      <c r="G77" s="37" t="s">
        <v>121</v>
      </c>
    </row>
    <row r="78" spans="1:7" x14ac:dyDescent="0.3">
      <c r="A78" s="37" t="s">
        <v>983</v>
      </c>
      <c r="B78" s="37" t="s">
        <v>106</v>
      </c>
      <c r="C78" s="37" t="s">
        <v>1139</v>
      </c>
      <c r="D78" s="37">
        <v>2554</v>
      </c>
      <c r="E78" s="37"/>
      <c r="F78" s="37"/>
      <c r="G78" s="37" t="s">
        <v>330</v>
      </c>
    </row>
    <row r="79" spans="1:7" x14ac:dyDescent="0.3">
      <c r="A79" s="37" t="s">
        <v>984</v>
      </c>
      <c r="B79" s="37" t="s">
        <v>107</v>
      </c>
      <c r="C79" s="37" t="s">
        <v>1139</v>
      </c>
      <c r="D79" s="37">
        <v>2276</v>
      </c>
      <c r="E79" s="37"/>
      <c r="F79" s="37"/>
      <c r="G79" s="37" t="s">
        <v>123</v>
      </c>
    </row>
    <row r="80" spans="1:7" x14ac:dyDescent="0.3">
      <c r="A80" s="37" t="s">
        <v>985</v>
      </c>
      <c r="B80" s="37" t="s">
        <v>108</v>
      </c>
      <c r="C80" s="37" t="s">
        <v>1139</v>
      </c>
      <c r="D80" s="37">
        <v>2184</v>
      </c>
      <c r="E80" s="37"/>
      <c r="F80" s="37"/>
      <c r="G80" s="37" t="s">
        <v>124</v>
      </c>
    </row>
    <row r="81" spans="1:7" x14ac:dyDescent="0.3">
      <c r="A81" s="37" t="s">
        <v>986</v>
      </c>
      <c r="B81" s="37" t="s">
        <v>109</v>
      </c>
      <c r="C81" s="37" t="s">
        <v>1143</v>
      </c>
      <c r="D81" s="37">
        <v>2080</v>
      </c>
      <c r="E81" s="37"/>
      <c r="F81" s="37"/>
      <c r="G81" s="37" t="s">
        <v>331</v>
      </c>
    </row>
    <row r="82" spans="1:7" x14ac:dyDescent="0.3">
      <c r="A82" s="37" t="s">
        <v>987</v>
      </c>
      <c r="B82" s="37" t="s">
        <v>110</v>
      </c>
      <c r="C82" s="37" t="s">
        <v>1143</v>
      </c>
      <c r="D82" s="37">
        <v>2027</v>
      </c>
      <c r="E82" s="37"/>
      <c r="F82" s="37"/>
      <c r="G82" s="37"/>
    </row>
    <row r="83" spans="1:7" x14ac:dyDescent="0.3">
      <c r="A83" s="37" t="s">
        <v>988</v>
      </c>
      <c r="B83" s="37" t="s">
        <v>111</v>
      </c>
      <c r="C83" s="37" t="s">
        <v>1143</v>
      </c>
      <c r="D83" s="37">
        <v>1935</v>
      </c>
      <c r="E83" s="37"/>
      <c r="F83" s="37"/>
      <c r="G83" s="37"/>
    </row>
    <row r="84" spans="1:7" x14ac:dyDescent="0.3">
      <c r="A84" s="37" t="s">
        <v>989</v>
      </c>
      <c r="B84" s="37" t="s">
        <v>332</v>
      </c>
      <c r="C84" s="37" t="s">
        <v>1143</v>
      </c>
      <c r="D84" s="37">
        <v>1757</v>
      </c>
      <c r="E84" s="37"/>
      <c r="F84" s="37"/>
      <c r="G84" s="37"/>
    </row>
    <row r="85" spans="1:7" x14ac:dyDescent="0.3">
      <c r="A85" s="37" t="s">
        <v>18</v>
      </c>
      <c r="B85" s="37" t="s">
        <v>112</v>
      </c>
      <c r="C85" s="37" t="s">
        <v>113</v>
      </c>
      <c r="D85" s="37" t="s">
        <v>114</v>
      </c>
      <c r="E85" s="37" t="s">
        <v>849</v>
      </c>
      <c r="F85" s="37" t="s">
        <v>115</v>
      </c>
      <c r="G85" s="37" t="s">
        <v>116</v>
      </c>
    </row>
    <row r="86" spans="1:7" x14ac:dyDescent="0.3">
      <c r="A86" s="37" t="s">
        <v>990</v>
      </c>
      <c r="B86" s="37" t="s">
        <v>129</v>
      </c>
      <c r="C86" s="37" t="s">
        <v>1143</v>
      </c>
      <c r="D86" s="37">
        <v>2280</v>
      </c>
      <c r="E86" s="37"/>
      <c r="F86" s="37"/>
      <c r="G86" s="37" t="s">
        <v>130</v>
      </c>
    </row>
    <row r="87" spans="1:7" x14ac:dyDescent="0.3">
      <c r="A87" s="37" t="s">
        <v>991</v>
      </c>
      <c r="B87" s="37" t="s">
        <v>131</v>
      </c>
      <c r="C87" s="37" t="s">
        <v>1139</v>
      </c>
      <c r="D87" s="37">
        <v>1056</v>
      </c>
      <c r="E87" s="37"/>
      <c r="F87" s="37"/>
      <c r="G87" s="37" t="s">
        <v>132</v>
      </c>
    </row>
    <row r="88" spans="1:7" x14ac:dyDescent="0.3">
      <c r="A88" s="37" t="s">
        <v>992</v>
      </c>
      <c r="B88" s="37" t="s">
        <v>133</v>
      </c>
      <c r="C88" s="37" t="s">
        <v>1143</v>
      </c>
      <c r="D88" s="37">
        <v>984</v>
      </c>
      <c r="E88" s="37"/>
      <c r="F88" s="37"/>
      <c r="G88" s="37"/>
    </row>
    <row r="89" spans="1:7" x14ac:dyDescent="0.3">
      <c r="A89" s="37" t="s">
        <v>993</v>
      </c>
      <c r="B89" s="37" t="s">
        <v>135</v>
      </c>
      <c r="C89" s="37" t="s">
        <v>1139</v>
      </c>
      <c r="D89" s="37">
        <v>840</v>
      </c>
      <c r="E89" s="37"/>
      <c r="F89" s="37"/>
      <c r="G89" s="37"/>
    </row>
    <row r="90" spans="1:7" x14ac:dyDescent="0.3">
      <c r="A90" s="37" t="s">
        <v>994</v>
      </c>
      <c r="B90" s="37" t="s">
        <v>137</v>
      </c>
      <c r="C90" s="37" t="s">
        <v>1139</v>
      </c>
      <c r="D90" s="37">
        <v>660</v>
      </c>
      <c r="E90" s="37"/>
      <c r="F90" s="37"/>
      <c r="G90" s="37"/>
    </row>
    <row r="91" spans="1:7" x14ac:dyDescent="0.3">
      <c r="A91" s="37" t="s">
        <v>995</v>
      </c>
      <c r="B91" s="37"/>
      <c r="C91" s="37"/>
      <c r="D91" s="37"/>
      <c r="E91" s="37"/>
      <c r="F91" s="37"/>
      <c r="G91" s="37"/>
    </row>
    <row r="92" spans="1:7" x14ac:dyDescent="0.3">
      <c r="A92" s="37" t="s">
        <v>996</v>
      </c>
      <c r="B92" s="37"/>
      <c r="C92" s="37"/>
      <c r="D92" s="37"/>
      <c r="E92" s="37"/>
      <c r="F92" s="37"/>
      <c r="G92" s="37"/>
    </row>
    <row r="93" spans="1:7" x14ac:dyDescent="0.3">
      <c r="A93" s="37" t="s">
        <v>997</v>
      </c>
      <c r="B93" s="37"/>
      <c r="C93" s="37"/>
      <c r="D93" s="37"/>
      <c r="E93" s="37"/>
      <c r="F93" s="37"/>
      <c r="G93" s="37"/>
    </row>
    <row r="94" spans="1:7" x14ac:dyDescent="0.3">
      <c r="A94" s="37" t="s">
        <v>998</v>
      </c>
      <c r="B94" s="37"/>
      <c r="C94" s="37"/>
      <c r="D94" s="37"/>
      <c r="E94" s="37"/>
      <c r="F94" s="37"/>
      <c r="G94" s="37"/>
    </row>
    <row r="95" spans="1:7" x14ac:dyDescent="0.3">
      <c r="A95" s="37" t="s">
        <v>999</v>
      </c>
      <c r="B95" s="37"/>
      <c r="C95" s="37"/>
      <c r="D95" s="37"/>
      <c r="E95" s="37"/>
      <c r="F95" s="37"/>
      <c r="G95" s="37"/>
    </row>
    <row r="96" spans="1:7" x14ac:dyDescent="0.3">
      <c r="A96" s="37" t="s">
        <v>1000</v>
      </c>
      <c r="B96" s="37"/>
      <c r="C96" s="37"/>
      <c r="D96" s="37"/>
      <c r="E96" s="37"/>
      <c r="F96" s="37"/>
      <c r="G96" s="37"/>
    </row>
    <row r="97" spans="1:7" x14ac:dyDescent="0.3">
      <c r="A97" s="37" t="s">
        <v>18</v>
      </c>
      <c r="B97" s="37" t="s">
        <v>112</v>
      </c>
      <c r="C97" s="37" t="s">
        <v>113</v>
      </c>
      <c r="D97" s="37" t="s">
        <v>114</v>
      </c>
      <c r="E97" s="37" t="s">
        <v>849</v>
      </c>
      <c r="F97" s="37" t="s">
        <v>115</v>
      </c>
      <c r="G97" s="37" t="s">
        <v>116</v>
      </c>
    </row>
    <row r="98" spans="1:7" x14ac:dyDescent="0.3">
      <c r="A98" s="37" t="s">
        <v>1001</v>
      </c>
      <c r="B98" s="37" t="s">
        <v>140</v>
      </c>
      <c r="C98" s="37" t="s">
        <v>1139</v>
      </c>
      <c r="D98" s="37">
        <v>2000</v>
      </c>
      <c r="E98" s="37"/>
      <c r="F98" s="37"/>
      <c r="G98" s="37" t="s">
        <v>141</v>
      </c>
    </row>
    <row r="99" spans="1:7" x14ac:dyDescent="0.3">
      <c r="A99" s="37" t="s">
        <v>1002</v>
      </c>
      <c r="B99" s="37" t="s">
        <v>142</v>
      </c>
      <c r="C99" s="37" t="s">
        <v>1143</v>
      </c>
      <c r="D99" s="37">
        <v>1844</v>
      </c>
      <c r="E99" s="37"/>
      <c r="F99" s="37"/>
      <c r="G99" s="37" t="s">
        <v>143</v>
      </c>
    </row>
    <row r="100" spans="1:7" x14ac:dyDescent="0.3">
      <c r="A100" s="37" t="s">
        <v>1003</v>
      </c>
      <c r="B100" s="37" t="s">
        <v>144</v>
      </c>
      <c r="C100" s="37" t="s">
        <v>1143</v>
      </c>
      <c r="D100" s="37">
        <v>1574</v>
      </c>
      <c r="E100" s="37"/>
      <c r="F100" s="37"/>
      <c r="G100" s="37"/>
    </row>
    <row r="101" spans="1:7" x14ac:dyDescent="0.3">
      <c r="A101" s="37" t="s">
        <v>1004</v>
      </c>
      <c r="B101" s="37" t="s">
        <v>145</v>
      </c>
      <c r="C101" s="37" t="s">
        <v>1143</v>
      </c>
      <c r="D101" s="37">
        <v>1254</v>
      </c>
      <c r="E101" s="37"/>
      <c r="F101" s="37"/>
      <c r="G101" s="37"/>
    </row>
    <row r="102" spans="1:7" x14ac:dyDescent="0.3">
      <c r="A102" s="37" t="s">
        <v>1005</v>
      </c>
      <c r="B102" s="37" t="s">
        <v>146</v>
      </c>
      <c r="C102" s="37" t="s">
        <v>1139</v>
      </c>
      <c r="D102" s="37">
        <v>1080</v>
      </c>
      <c r="E102" s="37" t="s">
        <v>32</v>
      </c>
      <c r="F102" s="37"/>
      <c r="G102" s="37"/>
    </row>
    <row r="103" spans="1:7" x14ac:dyDescent="0.3">
      <c r="A103" s="37" t="s">
        <v>1006</v>
      </c>
      <c r="B103" s="37" t="s">
        <v>333</v>
      </c>
      <c r="C103" s="37" t="s">
        <v>1139</v>
      </c>
      <c r="D103" s="37">
        <v>1060</v>
      </c>
      <c r="E103" s="37" t="s">
        <v>56</v>
      </c>
      <c r="F103" s="37"/>
      <c r="G103" s="37"/>
    </row>
    <row r="104" spans="1:7" x14ac:dyDescent="0.3">
      <c r="A104" s="37" t="s">
        <v>1007</v>
      </c>
      <c r="B104" s="37" t="s">
        <v>148</v>
      </c>
      <c r="C104" s="37" t="s">
        <v>1139</v>
      </c>
      <c r="D104" s="37">
        <v>1048</v>
      </c>
      <c r="E104" s="37" t="s">
        <v>13</v>
      </c>
      <c r="F104" s="37"/>
      <c r="G104" s="37"/>
    </row>
    <row r="105" spans="1:7" x14ac:dyDescent="0.3">
      <c r="A105" s="37" t="s">
        <v>1008</v>
      </c>
      <c r="B105" s="37"/>
      <c r="C105" s="37"/>
      <c r="D105" s="37"/>
      <c r="E105" s="37"/>
      <c r="F105" s="37"/>
      <c r="G105" s="37"/>
    </row>
    <row r="106" spans="1:7" x14ac:dyDescent="0.3">
      <c r="A106" s="37" t="s">
        <v>1009</v>
      </c>
      <c r="B106" s="37"/>
      <c r="C106" s="37"/>
      <c r="D106" s="37"/>
      <c r="E106" s="37"/>
      <c r="F106" s="37"/>
      <c r="G106" s="37"/>
    </row>
    <row r="107" spans="1:7" x14ac:dyDescent="0.3">
      <c r="A107" s="37" t="s">
        <v>1010</v>
      </c>
      <c r="B107" s="37"/>
      <c r="C107" s="37"/>
      <c r="D107" s="37"/>
      <c r="E107" s="37"/>
      <c r="F107" s="37"/>
      <c r="G107" s="37"/>
    </row>
    <row r="108" spans="1:7" x14ac:dyDescent="0.3">
      <c r="A108" s="37" t="s">
        <v>1011</v>
      </c>
      <c r="B108" s="37"/>
      <c r="C108" s="37"/>
      <c r="D108" s="37"/>
      <c r="E108" s="37"/>
      <c r="F108" s="37"/>
      <c r="G108" s="37"/>
    </row>
    <row r="109" spans="1:7" x14ac:dyDescent="0.3">
      <c r="A109" s="37" t="s">
        <v>18</v>
      </c>
      <c r="B109" s="37" t="s">
        <v>112</v>
      </c>
      <c r="C109" s="37" t="s">
        <v>113</v>
      </c>
      <c r="D109" s="37" t="s">
        <v>114</v>
      </c>
      <c r="E109" s="37" t="s">
        <v>849</v>
      </c>
      <c r="F109" s="37" t="s">
        <v>115</v>
      </c>
      <c r="G109" s="37" t="s">
        <v>116</v>
      </c>
    </row>
    <row r="110" spans="1:7" x14ac:dyDescent="0.3">
      <c r="A110" s="37" t="s">
        <v>1012</v>
      </c>
      <c r="B110" s="37" t="s">
        <v>150</v>
      </c>
      <c r="C110" s="37" t="s">
        <v>1143</v>
      </c>
      <c r="D110" s="37">
        <v>2462</v>
      </c>
      <c r="E110" s="37"/>
      <c r="F110" s="37"/>
      <c r="G110" s="37" t="s">
        <v>151</v>
      </c>
    </row>
    <row r="111" spans="1:7" x14ac:dyDescent="0.3">
      <c r="A111" s="37" t="s">
        <v>1013</v>
      </c>
      <c r="B111" s="37" t="s">
        <v>334</v>
      </c>
      <c r="C111" s="37" t="s">
        <v>1139</v>
      </c>
      <c r="D111" s="37">
        <v>1696</v>
      </c>
      <c r="E111" s="37" t="s">
        <v>13</v>
      </c>
      <c r="F111" s="37"/>
      <c r="G111" s="37"/>
    </row>
    <row r="112" spans="1:7" x14ac:dyDescent="0.3">
      <c r="A112" s="37" t="s">
        <v>1014</v>
      </c>
      <c r="B112" s="37" t="s">
        <v>155</v>
      </c>
      <c r="C112" s="37" t="s">
        <v>1143</v>
      </c>
      <c r="D112" s="37">
        <v>728</v>
      </c>
      <c r="E112" s="37"/>
      <c r="F112" s="37"/>
      <c r="G112" s="37" t="s">
        <v>156</v>
      </c>
    </row>
    <row r="113" spans="1:7" x14ac:dyDescent="0.3">
      <c r="A113" s="37" t="s">
        <v>1015</v>
      </c>
      <c r="B113" s="37" t="s">
        <v>152</v>
      </c>
      <c r="C113" s="37" t="s">
        <v>1143</v>
      </c>
      <c r="D113" s="37">
        <v>692</v>
      </c>
      <c r="E113" s="37"/>
      <c r="F113" s="37"/>
      <c r="G113" s="37" t="s">
        <v>29</v>
      </c>
    </row>
    <row r="114" spans="1:7" x14ac:dyDescent="0.3">
      <c r="A114" s="37" t="s">
        <v>1016</v>
      </c>
      <c r="B114" s="37" t="s">
        <v>153</v>
      </c>
      <c r="C114" s="37" t="s">
        <v>1143</v>
      </c>
      <c r="D114" s="37">
        <v>568</v>
      </c>
      <c r="E114" s="37"/>
      <c r="F114" s="37"/>
      <c r="G114" s="37" t="s">
        <v>154</v>
      </c>
    </row>
    <row r="115" spans="1:7" x14ac:dyDescent="0.3">
      <c r="A115" s="37" t="s">
        <v>1017</v>
      </c>
      <c r="B115" s="37" t="s">
        <v>157</v>
      </c>
      <c r="C115" s="37" t="s">
        <v>1143</v>
      </c>
      <c r="D115" s="37">
        <v>424</v>
      </c>
      <c r="E115" s="37"/>
      <c r="F115" s="37"/>
      <c r="G115" s="37"/>
    </row>
    <row r="116" spans="1:7" x14ac:dyDescent="0.3">
      <c r="A116" s="37" t="s">
        <v>1018</v>
      </c>
      <c r="B116" s="37"/>
      <c r="C116" s="37"/>
      <c r="D116" s="37"/>
      <c r="E116" s="37"/>
      <c r="F116" s="37"/>
      <c r="G116" s="37"/>
    </row>
    <row r="117" spans="1:7" x14ac:dyDescent="0.3">
      <c r="A117" s="37" t="s">
        <v>1019</v>
      </c>
      <c r="B117" s="37"/>
      <c r="C117" s="37"/>
      <c r="D117" s="37"/>
      <c r="E117" s="37"/>
      <c r="F117" s="37"/>
      <c r="G117" s="37"/>
    </row>
    <row r="118" spans="1:7" x14ac:dyDescent="0.3">
      <c r="A118" s="37" t="s">
        <v>1020</v>
      </c>
      <c r="B118" s="37"/>
      <c r="C118" s="37"/>
      <c r="D118" s="37"/>
      <c r="E118" s="37"/>
      <c r="F118" s="37"/>
      <c r="G118" s="37"/>
    </row>
    <row r="119" spans="1:7" x14ac:dyDescent="0.3">
      <c r="A119" s="37" t="s">
        <v>1021</v>
      </c>
      <c r="B119" s="37"/>
      <c r="C119" s="37"/>
      <c r="D119" s="37"/>
      <c r="E119" s="37"/>
      <c r="F119" s="37"/>
      <c r="G119" s="37"/>
    </row>
    <row r="120" spans="1:7" x14ac:dyDescent="0.3">
      <c r="A120" s="37" t="s">
        <v>1022</v>
      </c>
      <c r="B120" s="37"/>
      <c r="C120" s="37"/>
      <c r="D120" s="37"/>
      <c r="E120" s="37"/>
      <c r="F120" s="37"/>
      <c r="G120" s="37"/>
    </row>
    <row r="121" spans="1:7" x14ac:dyDescent="0.3">
      <c r="A121" s="37" t="s">
        <v>18</v>
      </c>
      <c r="B121" s="37" t="s">
        <v>112</v>
      </c>
      <c r="C121" s="37" t="s">
        <v>113</v>
      </c>
      <c r="D121" s="37" t="s">
        <v>114</v>
      </c>
      <c r="E121" s="37" t="s">
        <v>849</v>
      </c>
      <c r="F121" s="37" t="s">
        <v>115</v>
      </c>
      <c r="G121" s="37" t="s">
        <v>116</v>
      </c>
    </row>
    <row r="122" spans="1:7" x14ac:dyDescent="0.3">
      <c r="A122" s="37" t="s">
        <v>1023</v>
      </c>
      <c r="B122" s="37" t="s">
        <v>162</v>
      </c>
      <c r="C122" s="37" t="s">
        <v>1143</v>
      </c>
      <c r="D122" s="37">
        <v>2984</v>
      </c>
      <c r="E122" s="37"/>
      <c r="F122" s="37"/>
      <c r="G122" s="37" t="s">
        <v>163</v>
      </c>
    </row>
    <row r="123" spans="1:7" x14ac:dyDescent="0.3">
      <c r="A123" s="37" t="s">
        <v>1024</v>
      </c>
      <c r="B123" s="37" t="s">
        <v>164</v>
      </c>
      <c r="C123" s="37" t="s">
        <v>1139</v>
      </c>
      <c r="D123" s="37">
        <v>2592</v>
      </c>
      <c r="E123" s="37"/>
      <c r="F123" s="37"/>
      <c r="G123" s="37" t="s">
        <v>165</v>
      </c>
    </row>
    <row r="124" spans="1:7" x14ac:dyDescent="0.3">
      <c r="A124" s="37" t="s">
        <v>1025</v>
      </c>
      <c r="B124" s="37" t="s">
        <v>166</v>
      </c>
      <c r="C124" s="37" t="s">
        <v>1143</v>
      </c>
      <c r="D124" s="37">
        <v>2496</v>
      </c>
      <c r="E124" s="37"/>
      <c r="F124" s="37"/>
      <c r="G124" s="37" t="s">
        <v>167</v>
      </c>
    </row>
    <row r="125" spans="1:7" x14ac:dyDescent="0.3">
      <c r="A125" s="37" t="s">
        <v>1026</v>
      </c>
      <c r="B125" s="37" t="s">
        <v>168</v>
      </c>
      <c r="C125" s="37" t="s">
        <v>1143</v>
      </c>
      <c r="D125" s="37">
        <v>2481</v>
      </c>
      <c r="E125" s="37"/>
      <c r="F125" s="37"/>
      <c r="G125" s="37" t="s">
        <v>175</v>
      </c>
    </row>
    <row r="126" spans="1:7" x14ac:dyDescent="0.3">
      <c r="A126" s="37" t="s">
        <v>1027</v>
      </c>
      <c r="B126" s="37" t="s">
        <v>170</v>
      </c>
      <c r="C126" s="37" t="s">
        <v>1143</v>
      </c>
      <c r="D126" s="37">
        <v>2456</v>
      </c>
      <c r="E126" s="37"/>
      <c r="F126" s="37"/>
      <c r="G126" s="37" t="s">
        <v>335</v>
      </c>
    </row>
    <row r="127" spans="1:7" x14ac:dyDescent="0.3">
      <c r="A127" s="37" t="s">
        <v>1028</v>
      </c>
      <c r="B127" s="37" t="s">
        <v>172</v>
      </c>
      <c r="C127" s="37" t="s">
        <v>1139</v>
      </c>
      <c r="D127" s="37">
        <v>1993</v>
      </c>
      <c r="E127" s="37"/>
      <c r="F127" s="37"/>
      <c r="G127" s="37" t="s">
        <v>31</v>
      </c>
    </row>
    <row r="128" spans="1:7" x14ac:dyDescent="0.3">
      <c r="A128" s="37" t="s">
        <v>1029</v>
      </c>
      <c r="B128" s="37" t="s">
        <v>174</v>
      </c>
      <c r="C128" s="37" t="s">
        <v>1139</v>
      </c>
      <c r="D128" s="37">
        <v>1968</v>
      </c>
      <c r="E128" s="37"/>
      <c r="F128" s="37"/>
      <c r="G128" s="37" t="s">
        <v>175</v>
      </c>
    </row>
    <row r="129" spans="1:7" x14ac:dyDescent="0.3">
      <c r="A129" s="37" t="s">
        <v>1030</v>
      </c>
      <c r="B129" s="37" t="s">
        <v>173</v>
      </c>
      <c r="C129" s="37"/>
      <c r="D129" s="37">
        <v>1716</v>
      </c>
      <c r="E129" s="37"/>
      <c r="F129" s="37"/>
      <c r="G129" s="37" t="s">
        <v>84</v>
      </c>
    </row>
    <row r="130" spans="1:7" x14ac:dyDescent="0.3">
      <c r="A130" s="37" t="s">
        <v>1031</v>
      </c>
      <c r="B130" s="37" t="s">
        <v>176</v>
      </c>
      <c r="C130" s="37" t="s">
        <v>1139</v>
      </c>
      <c r="D130" s="37">
        <v>1220</v>
      </c>
      <c r="E130" s="37"/>
      <c r="F130" s="37"/>
      <c r="G130" s="37" t="s">
        <v>29</v>
      </c>
    </row>
    <row r="131" spans="1:7" x14ac:dyDescent="0.3">
      <c r="A131" s="37" t="s">
        <v>1032</v>
      </c>
      <c r="B131" s="37" t="s">
        <v>177</v>
      </c>
      <c r="C131" s="37" t="s">
        <v>1139</v>
      </c>
      <c r="D131" s="37">
        <v>1088</v>
      </c>
      <c r="E131" s="37"/>
      <c r="F131" s="37"/>
      <c r="G131" s="37" t="s">
        <v>178</v>
      </c>
    </row>
    <row r="132" spans="1:7" x14ac:dyDescent="0.3">
      <c r="A132" s="37" t="s">
        <v>1033</v>
      </c>
      <c r="B132" s="37"/>
      <c r="C132" s="37"/>
      <c r="D132" s="37"/>
      <c r="E132" s="37"/>
      <c r="F132" s="37"/>
      <c r="G132" s="37"/>
    </row>
    <row r="133" spans="1:7" x14ac:dyDescent="0.3">
      <c r="A133" s="37" t="s">
        <v>18</v>
      </c>
      <c r="B133" s="37" t="s">
        <v>112</v>
      </c>
      <c r="C133" s="37" t="s">
        <v>113</v>
      </c>
      <c r="D133" s="37" t="s">
        <v>114</v>
      </c>
      <c r="E133" s="37" t="s">
        <v>849</v>
      </c>
      <c r="F133" s="37" t="s">
        <v>115</v>
      </c>
      <c r="G133" s="37" t="s">
        <v>116</v>
      </c>
    </row>
    <row r="134" spans="1:7" x14ac:dyDescent="0.3">
      <c r="A134" s="37" t="s">
        <v>1034</v>
      </c>
      <c r="B134" s="37" t="s">
        <v>336</v>
      </c>
      <c r="C134" s="37" t="s">
        <v>1139</v>
      </c>
      <c r="D134" s="37">
        <v>2808</v>
      </c>
      <c r="E134" s="37"/>
      <c r="F134" s="37"/>
      <c r="G134" s="37" t="s">
        <v>180</v>
      </c>
    </row>
    <row r="135" spans="1:7" x14ac:dyDescent="0.3">
      <c r="A135" s="37" t="s">
        <v>1035</v>
      </c>
      <c r="B135" s="37" t="s">
        <v>181</v>
      </c>
      <c r="C135" s="37" t="s">
        <v>1139</v>
      </c>
      <c r="D135" s="37">
        <v>2428</v>
      </c>
      <c r="E135" s="37"/>
      <c r="F135" s="37"/>
      <c r="G135" s="37" t="s">
        <v>132</v>
      </c>
    </row>
    <row r="136" spans="1:7" x14ac:dyDescent="0.3">
      <c r="A136" s="37" t="s">
        <v>1036</v>
      </c>
      <c r="B136" s="37" t="s">
        <v>182</v>
      </c>
      <c r="C136" s="37" t="s">
        <v>1139</v>
      </c>
      <c r="D136" s="37">
        <v>2268</v>
      </c>
      <c r="E136" s="37"/>
      <c r="F136" s="37"/>
      <c r="G136" s="37" t="s">
        <v>183</v>
      </c>
    </row>
    <row r="137" spans="1:7" x14ac:dyDescent="0.3">
      <c r="A137" s="37" t="s">
        <v>1037</v>
      </c>
      <c r="B137" s="37" t="s">
        <v>184</v>
      </c>
      <c r="C137" s="37" t="s">
        <v>1139</v>
      </c>
      <c r="D137" s="37">
        <v>2195</v>
      </c>
      <c r="E137" s="37"/>
      <c r="F137" s="37"/>
      <c r="G137" s="37" t="s">
        <v>185</v>
      </c>
    </row>
    <row r="138" spans="1:7" x14ac:dyDescent="0.3">
      <c r="A138" s="37" t="s">
        <v>1038</v>
      </c>
      <c r="B138" s="37" t="s">
        <v>186</v>
      </c>
      <c r="C138" s="37" t="s">
        <v>1143</v>
      </c>
      <c r="D138" s="37">
        <v>2117</v>
      </c>
      <c r="E138" s="37"/>
      <c r="F138" s="37"/>
      <c r="G138" s="37" t="s">
        <v>187</v>
      </c>
    </row>
    <row r="139" spans="1:7" x14ac:dyDescent="0.3">
      <c r="A139" s="37" t="s">
        <v>1039</v>
      </c>
      <c r="B139" s="37" t="s">
        <v>188</v>
      </c>
      <c r="C139" s="37" t="s">
        <v>1139</v>
      </c>
      <c r="D139" s="37">
        <v>2030</v>
      </c>
      <c r="E139" s="37"/>
      <c r="F139" s="37"/>
      <c r="G139" s="37" t="s">
        <v>189</v>
      </c>
    </row>
    <row r="140" spans="1:7" x14ac:dyDescent="0.3">
      <c r="A140" s="37" t="s">
        <v>1040</v>
      </c>
      <c r="B140" s="37" t="s">
        <v>190</v>
      </c>
      <c r="C140" s="37" t="s">
        <v>1139</v>
      </c>
      <c r="D140" s="37">
        <v>1943</v>
      </c>
      <c r="E140" s="37"/>
      <c r="F140" s="37"/>
      <c r="G140" s="37" t="s">
        <v>191</v>
      </c>
    </row>
    <row r="141" spans="1:7" x14ac:dyDescent="0.3">
      <c r="A141" s="37" t="s">
        <v>1041</v>
      </c>
      <c r="B141" s="37" t="s">
        <v>192</v>
      </c>
      <c r="C141" s="37" t="s">
        <v>1143</v>
      </c>
      <c r="D141" s="37">
        <v>1840</v>
      </c>
      <c r="E141" s="37"/>
      <c r="F141" s="37"/>
      <c r="G141" s="37" t="s">
        <v>193</v>
      </c>
    </row>
    <row r="142" spans="1:7" x14ac:dyDescent="0.3">
      <c r="A142" s="37" t="s">
        <v>1042</v>
      </c>
      <c r="B142" s="37" t="s">
        <v>194</v>
      </c>
      <c r="C142" s="37" t="s">
        <v>1139</v>
      </c>
      <c r="D142" s="37">
        <v>1795</v>
      </c>
      <c r="E142" s="37"/>
      <c r="F142" s="37"/>
      <c r="G142" s="37" t="s">
        <v>195</v>
      </c>
    </row>
    <row r="143" spans="1:7" x14ac:dyDescent="0.3">
      <c r="A143" s="37" t="s">
        <v>1043</v>
      </c>
      <c r="B143" s="37" t="s">
        <v>196</v>
      </c>
      <c r="C143" s="37" t="s">
        <v>1143</v>
      </c>
      <c r="D143" s="37">
        <v>1699</v>
      </c>
      <c r="E143" s="37"/>
      <c r="F143" s="37"/>
      <c r="G143" s="37" t="s">
        <v>197</v>
      </c>
    </row>
    <row r="144" spans="1:7" x14ac:dyDescent="0.3">
      <c r="A144" s="37" t="s">
        <v>1044</v>
      </c>
      <c r="B144" s="37" t="s">
        <v>198</v>
      </c>
      <c r="C144" s="37" t="s">
        <v>1143</v>
      </c>
      <c r="D144" s="37">
        <v>1680</v>
      </c>
      <c r="E144" s="37"/>
      <c r="F144" s="37"/>
      <c r="G144" s="37" t="s">
        <v>199</v>
      </c>
    </row>
    <row r="145" spans="1:7" x14ac:dyDescent="0.3">
      <c r="A145" s="37" t="s">
        <v>18</v>
      </c>
      <c r="B145" s="37" t="s">
        <v>112</v>
      </c>
      <c r="C145" s="37" t="s">
        <v>113</v>
      </c>
      <c r="D145" s="37" t="s">
        <v>114</v>
      </c>
      <c r="E145" s="37" t="s">
        <v>849</v>
      </c>
      <c r="F145" s="37" t="s">
        <v>115</v>
      </c>
      <c r="G145" s="37" t="s">
        <v>116</v>
      </c>
    </row>
    <row r="146" spans="1:7" x14ac:dyDescent="0.3">
      <c r="A146" s="37" t="s">
        <v>1045</v>
      </c>
      <c r="B146" s="37" t="s">
        <v>201</v>
      </c>
      <c r="C146" s="37" t="s">
        <v>1139</v>
      </c>
      <c r="D146" s="37">
        <v>1050</v>
      </c>
      <c r="E146" s="37" t="s">
        <v>13</v>
      </c>
      <c r="F146" s="37"/>
      <c r="G146" s="37" t="s">
        <v>14</v>
      </c>
    </row>
    <row r="147" spans="1:7" x14ac:dyDescent="0.3">
      <c r="A147" s="37" t="s">
        <v>1046</v>
      </c>
      <c r="B147" s="37" t="s">
        <v>203</v>
      </c>
      <c r="C147" s="37" t="s">
        <v>1143</v>
      </c>
      <c r="D147" s="37">
        <v>596</v>
      </c>
      <c r="E147" s="37"/>
      <c r="F147" s="37"/>
      <c r="G147" s="37" t="s">
        <v>17</v>
      </c>
    </row>
    <row r="148" spans="1:7" x14ac:dyDescent="0.3">
      <c r="A148" s="37" t="s">
        <v>1047</v>
      </c>
      <c r="B148" s="37" t="s">
        <v>204</v>
      </c>
      <c r="C148" s="37" t="s">
        <v>1143</v>
      </c>
      <c r="D148" s="37">
        <v>280</v>
      </c>
      <c r="E148" s="37"/>
      <c r="F148" s="37"/>
      <c r="G148" s="37"/>
    </row>
    <row r="149" spans="1:7" x14ac:dyDescent="0.3">
      <c r="A149" s="37" t="s">
        <v>1048</v>
      </c>
      <c r="B149" s="37" t="s">
        <v>205</v>
      </c>
      <c r="C149" s="37" t="s">
        <v>1143</v>
      </c>
      <c r="D149" s="37">
        <v>164</v>
      </c>
      <c r="E149" s="37"/>
      <c r="F149" s="37"/>
      <c r="G149" s="37"/>
    </row>
    <row r="150" spans="1:7" x14ac:dyDescent="0.3">
      <c r="A150" s="37" t="s">
        <v>1049</v>
      </c>
      <c r="B150" s="37" t="s">
        <v>206</v>
      </c>
      <c r="C150" s="37" t="s">
        <v>1143</v>
      </c>
      <c r="D150" s="37">
        <v>108</v>
      </c>
      <c r="E150" s="37"/>
      <c r="F150" s="37"/>
      <c r="G150" s="37"/>
    </row>
    <row r="151" spans="1:7" x14ac:dyDescent="0.3">
      <c r="A151" s="37" t="s">
        <v>1050</v>
      </c>
      <c r="B151" s="37" t="s">
        <v>207</v>
      </c>
      <c r="C151" s="37" t="s">
        <v>1143</v>
      </c>
      <c r="D151" s="37">
        <v>56</v>
      </c>
      <c r="E151" s="37"/>
      <c r="F151" s="37"/>
      <c r="G151" s="37" t="s">
        <v>208</v>
      </c>
    </row>
    <row r="152" spans="1:7" x14ac:dyDescent="0.3">
      <c r="A152" s="37" t="s">
        <v>1051</v>
      </c>
      <c r="B152" s="37"/>
      <c r="C152" s="37"/>
      <c r="D152" s="37"/>
      <c r="E152" s="37"/>
      <c r="F152" s="37"/>
      <c r="G152" s="37"/>
    </row>
    <row r="153" spans="1:7" x14ac:dyDescent="0.3">
      <c r="A153" s="37" t="s">
        <v>1052</v>
      </c>
      <c r="B153" s="37"/>
      <c r="C153" s="37"/>
      <c r="D153" s="37"/>
      <c r="E153" s="37"/>
      <c r="F153" s="37"/>
      <c r="G153" s="37"/>
    </row>
    <row r="154" spans="1:7" x14ac:dyDescent="0.3">
      <c r="A154" s="37" t="s">
        <v>1053</v>
      </c>
      <c r="B154" s="37"/>
      <c r="C154" s="37"/>
      <c r="D154" s="37"/>
      <c r="E154" s="37"/>
      <c r="F154" s="37"/>
      <c r="G154" s="37"/>
    </row>
    <row r="155" spans="1:7" x14ac:dyDescent="0.3">
      <c r="A155" s="37" t="s">
        <v>1054</v>
      </c>
      <c r="B155" s="37"/>
      <c r="C155" s="37"/>
      <c r="D155" s="37"/>
      <c r="E155" s="37"/>
      <c r="F155" s="37"/>
      <c r="G155" s="37"/>
    </row>
    <row r="156" spans="1:7" x14ac:dyDescent="0.3">
      <c r="A156" s="37" t="s">
        <v>1055</v>
      </c>
      <c r="B156" s="37"/>
      <c r="C156" s="37"/>
      <c r="D156" s="37"/>
      <c r="E156" s="37"/>
      <c r="F156" s="37"/>
      <c r="G156" s="37"/>
    </row>
    <row r="157" spans="1:7" x14ac:dyDescent="0.3">
      <c r="A157" s="37" t="s">
        <v>18</v>
      </c>
      <c r="B157" s="37" t="s">
        <v>112</v>
      </c>
      <c r="C157" s="37" t="s">
        <v>113</v>
      </c>
      <c r="D157" s="37" t="s">
        <v>114</v>
      </c>
      <c r="E157" s="37" t="s">
        <v>849</v>
      </c>
      <c r="F157" s="37" t="s">
        <v>115</v>
      </c>
      <c r="G157" s="37" t="s">
        <v>116</v>
      </c>
    </row>
    <row r="158" spans="1:7" x14ac:dyDescent="0.3">
      <c r="A158" s="37" t="s">
        <v>1056</v>
      </c>
      <c r="B158" s="37" t="s">
        <v>210</v>
      </c>
      <c r="C158" s="37" t="s">
        <v>1139</v>
      </c>
      <c r="D158" s="37">
        <v>2904</v>
      </c>
      <c r="E158" s="37"/>
      <c r="F158" s="37"/>
      <c r="G158" s="37" t="s">
        <v>123</v>
      </c>
    </row>
    <row r="159" spans="1:7" x14ac:dyDescent="0.3">
      <c r="A159" s="37" t="s">
        <v>1057</v>
      </c>
      <c r="B159" s="37" t="s">
        <v>211</v>
      </c>
      <c r="C159" s="37" t="s">
        <v>1139</v>
      </c>
      <c r="D159" s="37">
        <v>2244</v>
      </c>
      <c r="E159" s="37"/>
      <c r="F159" s="37"/>
      <c r="G159" s="37" t="s">
        <v>212</v>
      </c>
    </row>
    <row r="160" spans="1:7" x14ac:dyDescent="0.3">
      <c r="A160" s="37" t="s">
        <v>1058</v>
      </c>
      <c r="B160" s="37" t="s">
        <v>213</v>
      </c>
      <c r="C160" s="37" t="s">
        <v>1143</v>
      </c>
      <c r="D160" s="37">
        <v>1248</v>
      </c>
      <c r="E160" s="37"/>
      <c r="F160" s="37"/>
      <c r="G160" s="37" t="s">
        <v>214</v>
      </c>
    </row>
    <row r="161" spans="1:7" x14ac:dyDescent="0.3">
      <c r="A161" s="37" t="s">
        <v>1059</v>
      </c>
      <c r="B161" s="37" t="s">
        <v>218</v>
      </c>
      <c r="C161" s="37" t="s">
        <v>1143</v>
      </c>
      <c r="D161" s="37">
        <v>884</v>
      </c>
      <c r="E161" s="37"/>
      <c r="F161" s="37"/>
      <c r="G161" s="37" t="s">
        <v>219</v>
      </c>
    </row>
    <row r="162" spans="1:7" x14ac:dyDescent="0.3">
      <c r="A162" s="37" t="s">
        <v>1060</v>
      </c>
      <c r="B162" s="37" t="s">
        <v>220</v>
      </c>
      <c r="C162" s="37" t="s">
        <v>1143</v>
      </c>
      <c r="D162" s="37">
        <v>868</v>
      </c>
      <c r="E162" s="37"/>
      <c r="F162" s="37"/>
      <c r="G162" s="37" t="s">
        <v>221</v>
      </c>
    </row>
    <row r="163" spans="1:7" x14ac:dyDescent="0.3">
      <c r="A163" s="37" t="s">
        <v>1061</v>
      </c>
      <c r="B163" s="37"/>
      <c r="C163" s="37"/>
      <c r="D163" s="37"/>
      <c r="E163" s="37"/>
      <c r="F163" s="37"/>
      <c r="G163" s="37"/>
    </row>
    <row r="164" spans="1:7" x14ac:dyDescent="0.3">
      <c r="A164" s="37" t="s">
        <v>1062</v>
      </c>
      <c r="B164" s="37"/>
      <c r="C164" s="37"/>
      <c r="D164" s="37"/>
      <c r="E164" s="37"/>
      <c r="F164" s="37"/>
      <c r="G164" s="37"/>
    </row>
    <row r="165" spans="1:7" x14ac:dyDescent="0.3">
      <c r="A165" s="37" t="s">
        <v>1063</v>
      </c>
      <c r="B165" s="37"/>
      <c r="C165" s="37"/>
      <c r="D165" s="37"/>
      <c r="E165" s="37"/>
      <c r="F165" s="37"/>
      <c r="G165" s="37"/>
    </row>
    <row r="166" spans="1:7" x14ac:dyDescent="0.3">
      <c r="A166" s="37" t="s">
        <v>1064</v>
      </c>
      <c r="B166" s="37"/>
      <c r="C166" s="37"/>
      <c r="D166" s="37"/>
      <c r="E166" s="37"/>
      <c r="F166" s="37"/>
      <c r="G166" s="37"/>
    </row>
    <row r="167" spans="1:7" x14ac:dyDescent="0.3">
      <c r="A167" s="37" t="s">
        <v>1065</v>
      </c>
      <c r="B167" s="37"/>
      <c r="C167" s="37"/>
      <c r="D167" s="37"/>
      <c r="E167" s="37"/>
      <c r="F167" s="37"/>
      <c r="G167" s="37"/>
    </row>
    <row r="168" spans="1:7" x14ac:dyDescent="0.3">
      <c r="A168" s="37" t="s">
        <v>1066</v>
      </c>
      <c r="B168" s="37"/>
      <c r="C168" s="37"/>
      <c r="D168" s="37"/>
      <c r="E168" s="37"/>
      <c r="F168" s="37"/>
      <c r="G168" s="37"/>
    </row>
    <row r="169" spans="1:7" x14ac:dyDescent="0.3">
      <c r="A169" s="37" t="s">
        <v>18</v>
      </c>
      <c r="B169" s="37" t="s">
        <v>112</v>
      </c>
      <c r="C169" s="37" t="s">
        <v>113</v>
      </c>
      <c r="D169" s="37" t="s">
        <v>114</v>
      </c>
      <c r="E169" s="37" t="s">
        <v>849</v>
      </c>
      <c r="F169" s="37" t="s">
        <v>115</v>
      </c>
      <c r="G169" s="37" t="s">
        <v>116</v>
      </c>
    </row>
    <row r="170" spans="1:7" x14ac:dyDescent="0.3">
      <c r="A170" s="37" t="s">
        <v>1067</v>
      </c>
      <c r="B170" s="37" t="s">
        <v>337</v>
      </c>
      <c r="C170" s="37" t="s">
        <v>1139</v>
      </c>
      <c r="D170" s="37">
        <v>2760</v>
      </c>
      <c r="E170" s="37" t="s">
        <v>13</v>
      </c>
      <c r="F170" s="37"/>
      <c r="G170" s="37" t="s">
        <v>14</v>
      </c>
    </row>
    <row r="171" spans="1:7" x14ac:dyDescent="0.3">
      <c r="A171" s="37" t="s">
        <v>1068</v>
      </c>
      <c r="B171" s="37" t="s">
        <v>230</v>
      </c>
      <c r="C171" s="37" t="s">
        <v>1143</v>
      </c>
      <c r="D171" s="37">
        <v>2508</v>
      </c>
      <c r="E171" s="37"/>
      <c r="F171" s="37"/>
      <c r="G171" s="37" t="s">
        <v>231</v>
      </c>
    </row>
    <row r="172" spans="1:7" x14ac:dyDescent="0.3">
      <c r="A172" s="37" t="s">
        <v>1069</v>
      </c>
      <c r="B172" s="37" t="s">
        <v>228</v>
      </c>
      <c r="C172" s="37" t="s">
        <v>1139</v>
      </c>
      <c r="D172" s="37">
        <v>1981</v>
      </c>
      <c r="E172" s="37"/>
      <c r="F172" s="37"/>
      <c r="G172" s="37" t="s">
        <v>229</v>
      </c>
    </row>
    <row r="173" spans="1:7" x14ac:dyDescent="0.3">
      <c r="A173" s="37" t="s">
        <v>1070</v>
      </c>
      <c r="B173" s="37" t="s">
        <v>232</v>
      </c>
      <c r="C173" s="37" t="s">
        <v>1143</v>
      </c>
      <c r="D173" s="37">
        <v>1624</v>
      </c>
      <c r="E173" s="37"/>
      <c r="F173" s="37"/>
      <c r="G173" s="37" t="s">
        <v>154</v>
      </c>
    </row>
    <row r="174" spans="1:7" x14ac:dyDescent="0.3">
      <c r="A174" s="37" t="s">
        <v>1071</v>
      </c>
      <c r="B174" s="37" t="s">
        <v>233</v>
      </c>
      <c r="C174" s="37" t="s">
        <v>1143</v>
      </c>
      <c r="D174" s="37">
        <v>1468</v>
      </c>
      <c r="E174" s="37"/>
      <c r="F174" s="37"/>
      <c r="G174" s="37" t="s">
        <v>234</v>
      </c>
    </row>
    <row r="175" spans="1:7" x14ac:dyDescent="0.3">
      <c r="A175" s="37" t="s">
        <v>1072</v>
      </c>
      <c r="B175" s="37" t="s">
        <v>235</v>
      </c>
      <c r="C175" s="37" t="s">
        <v>1143</v>
      </c>
      <c r="D175" s="37">
        <v>768</v>
      </c>
      <c r="E175" s="37"/>
      <c r="F175" s="37"/>
      <c r="G175" s="37" t="s">
        <v>236</v>
      </c>
    </row>
    <row r="176" spans="1:7" x14ac:dyDescent="0.3">
      <c r="A176" s="37" t="s">
        <v>1073</v>
      </c>
      <c r="B176" s="37"/>
      <c r="C176" s="37"/>
      <c r="D176" s="37"/>
      <c r="E176" s="37"/>
      <c r="F176" s="37"/>
      <c r="G176" s="37"/>
    </row>
    <row r="177" spans="1:7" x14ac:dyDescent="0.3">
      <c r="A177" s="37" t="s">
        <v>1074</v>
      </c>
      <c r="B177" s="37"/>
      <c r="C177" s="37"/>
      <c r="D177" s="37"/>
      <c r="E177" s="37"/>
      <c r="F177" s="37"/>
      <c r="G177" s="37"/>
    </row>
    <row r="178" spans="1:7" x14ac:dyDescent="0.3">
      <c r="A178" s="37" t="s">
        <v>1075</v>
      </c>
      <c r="B178" s="37"/>
      <c r="C178" s="37"/>
      <c r="D178" s="37"/>
      <c r="E178" s="37"/>
      <c r="F178" s="37"/>
      <c r="G178" s="37"/>
    </row>
    <row r="179" spans="1:7" x14ac:dyDescent="0.3">
      <c r="A179" s="37" t="s">
        <v>1076</v>
      </c>
      <c r="B179" s="37"/>
      <c r="C179" s="37"/>
      <c r="D179" s="37"/>
      <c r="E179" s="37"/>
      <c r="F179" s="37"/>
      <c r="G179" s="37"/>
    </row>
    <row r="180" spans="1:7" x14ac:dyDescent="0.3">
      <c r="A180" s="37" t="s">
        <v>1077</v>
      </c>
      <c r="B180" s="37"/>
      <c r="C180" s="37"/>
      <c r="D180" s="37"/>
      <c r="E180" s="37"/>
      <c r="F180" s="37"/>
      <c r="G180" s="37"/>
    </row>
    <row r="181" spans="1:7" x14ac:dyDescent="0.3">
      <c r="A181" s="37" t="s">
        <v>18</v>
      </c>
      <c r="B181" s="37" t="s">
        <v>112</v>
      </c>
      <c r="C181" s="37" t="s">
        <v>113</v>
      </c>
      <c r="D181" s="37" t="s">
        <v>114</v>
      </c>
      <c r="E181" s="37" t="s">
        <v>849</v>
      </c>
      <c r="F181" s="37" t="s">
        <v>115</v>
      </c>
      <c r="G181" s="37" t="s">
        <v>116</v>
      </c>
    </row>
    <row r="182" spans="1:7" x14ac:dyDescent="0.3">
      <c r="A182" s="37" t="s">
        <v>1078</v>
      </c>
      <c r="B182" s="37" t="s">
        <v>338</v>
      </c>
      <c r="C182" s="37" t="s">
        <v>1139</v>
      </c>
      <c r="D182" s="37">
        <v>3744</v>
      </c>
      <c r="E182" s="37" t="s">
        <v>32</v>
      </c>
      <c r="F182" s="37"/>
      <c r="G182" s="37" t="s">
        <v>283</v>
      </c>
    </row>
    <row r="183" spans="1:7" x14ac:dyDescent="0.3">
      <c r="A183" s="37" t="s">
        <v>1079</v>
      </c>
      <c r="B183" s="37" t="s">
        <v>339</v>
      </c>
      <c r="C183" s="37" t="s">
        <v>1139</v>
      </c>
      <c r="D183" s="37">
        <v>2808</v>
      </c>
      <c r="E183" s="37" t="s">
        <v>56</v>
      </c>
      <c r="F183" s="37"/>
      <c r="G183" s="37"/>
    </row>
    <row r="184" spans="1:7" x14ac:dyDescent="0.3">
      <c r="A184" s="37" t="s">
        <v>1080</v>
      </c>
      <c r="B184" s="37" t="s">
        <v>340</v>
      </c>
      <c r="C184" s="37" t="s">
        <v>1139</v>
      </c>
      <c r="D184" s="37">
        <v>2776</v>
      </c>
      <c r="E184" s="37" t="s">
        <v>32</v>
      </c>
      <c r="F184" s="37"/>
      <c r="G184" s="37" t="s">
        <v>341</v>
      </c>
    </row>
    <row r="185" spans="1:7" x14ac:dyDescent="0.3">
      <c r="A185" s="37" t="s">
        <v>1081</v>
      </c>
      <c r="B185" s="37" t="s">
        <v>241</v>
      </c>
      <c r="C185" s="37" t="s">
        <v>1143</v>
      </c>
      <c r="D185" s="37">
        <v>2536</v>
      </c>
      <c r="E185" s="37"/>
      <c r="F185" s="37"/>
      <c r="G185" s="37" t="s">
        <v>242</v>
      </c>
    </row>
    <row r="186" spans="1:7" x14ac:dyDescent="0.3">
      <c r="A186" s="37" t="s">
        <v>1082</v>
      </c>
      <c r="B186" s="37" t="s">
        <v>237</v>
      </c>
      <c r="C186" s="37" t="s">
        <v>1143</v>
      </c>
      <c r="D186" s="37">
        <v>2299</v>
      </c>
      <c r="E186" s="37"/>
      <c r="F186" s="37"/>
      <c r="G186" s="37" t="s">
        <v>238</v>
      </c>
    </row>
    <row r="187" spans="1:7" x14ac:dyDescent="0.3">
      <c r="A187" s="37" t="s">
        <v>1083</v>
      </c>
      <c r="B187" s="37" t="s">
        <v>243</v>
      </c>
      <c r="C187" s="37" t="s">
        <v>1139</v>
      </c>
      <c r="D187" s="37">
        <v>2164</v>
      </c>
      <c r="E187" s="37" t="s">
        <v>32</v>
      </c>
      <c r="F187" s="37"/>
      <c r="G187" s="37" t="s">
        <v>244</v>
      </c>
    </row>
    <row r="188" spans="1:7" x14ac:dyDescent="0.3">
      <c r="A188" s="37" t="s">
        <v>1084</v>
      </c>
      <c r="B188" s="37" t="s">
        <v>245</v>
      </c>
      <c r="C188" s="37" t="s">
        <v>1139</v>
      </c>
      <c r="D188" s="37">
        <v>2056</v>
      </c>
      <c r="E188" s="37"/>
      <c r="F188" s="37"/>
      <c r="G188" s="37" t="s">
        <v>246</v>
      </c>
    </row>
    <row r="189" spans="1:7" x14ac:dyDescent="0.3">
      <c r="A189" s="37" t="s">
        <v>1085</v>
      </c>
      <c r="B189" s="37" t="s">
        <v>247</v>
      </c>
      <c r="C189" s="37" t="s">
        <v>1143</v>
      </c>
      <c r="D189" s="37">
        <v>1396</v>
      </c>
      <c r="E189" s="37"/>
      <c r="F189" s="37"/>
      <c r="G189" s="37" t="s">
        <v>178</v>
      </c>
    </row>
    <row r="190" spans="1:7" x14ac:dyDescent="0.3">
      <c r="A190" s="37" t="s">
        <v>1086</v>
      </c>
      <c r="B190" s="37" t="s">
        <v>248</v>
      </c>
      <c r="C190" s="37" t="s">
        <v>1143</v>
      </c>
      <c r="D190" s="37">
        <v>872</v>
      </c>
      <c r="E190" s="37"/>
      <c r="F190" s="37"/>
      <c r="G190" s="37" t="s">
        <v>249</v>
      </c>
    </row>
    <row r="191" spans="1:7" x14ac:dyDescent="0.3">
      <c r="A191" s="37" t="s">
        <v>1087</v>
      </c>
      <c r="B191" s="37"/>
      <c r="C191" s="37"/>
      <c r="D191" s="37"/>
      <c r="E191" s="37"/>
      <c r="F191" s="37"/>
      <c r="G191" s="37"/>
    </row>
    <row r="192" spans="1:7" x14ac:dyDescent="0.3">
      <c r="A192" s="37" t="s">
        <v>1088</v>
      </c>
      <c r="B192" s="37"/>
      <c r="C192" s="37"/>
      <c r="D192" s="37"/>
      <c r="E192" s="37"/>
      <c r="F192" s="37"/>
      <c r="G192" s="37"/>
    </row>
    <row r="193" spans="1:7" x14ac:dyDescent="0.3">
      <c r="A193" s="37" t="s">
        <v>18</v>
      </c>
      <c r="B193" s="37" t="s">
        <v>112</v>
      </c>
      <c r="C193" s="37" t="s">
        <v>113</v>
      </c>
      <c r="D193" s="37" t="s">
        <v>114</v>
      </c>
      <c r="E193" s="37" t="s">
        <v>849</v>
      </c>
      <c r="F193" s="37" t="s">
        <v>115</v>
      </c>
      <c r="G193" s="37" t="s">
        <v>116</v>
      </c>
    </row>
    <row r="194" spans="1:7" x14ac:dyDescent="0.3">
      <c r="A194" s="37" t="s">
        <v>1100</v>
      </c>
      <c r="B194" s="37" t="s">
        <v>264</v>
      </c>
      <c r="C194" s="37" t="s">
        <v>1143</v>
      </c>
      <c r="D194" s="37">
        <v>3936</v>
      </c>
      <c r="E194" s="37"/>
      <c r="F194" s="37"/>
      <c r="G194" s="37" t="s">
        <v>265</v>
      </c>
    </row>
    <row r="195" spans="1:7" x14ac:dyDescent="0.3">
      <c r="A195" s="37" t="s">
        <v>1101</v>
      </c>
      <c r="B195" s="37" t="s">
        <v>270</v>
      </c>
      <c r="C195" s="37" t="s">
        <v>1139</v>
      </c>
      <c r="D195" s="37">
        <v>3842</v>
      </c>
      <c r="E195" s="37" t="s">
        <v>32</v>
      </c>
      <c r="F195" s="37">
        <v>40000</v>
      </c>
      <c r="G195" s="37" t="s">
        <v>271</v>
      </c>
    </row>
    <row r="196" spans="1:7" x14ac:dyDescent="0.3">
      <c r="A196" s="37" t="s">
        <v>1102</v>
      </c>
      <c r="B196" s="37" t="s">
        <v>268</v>
      </c>
      <c r="C196" s="37" t="s">
        <v>1139</v>
      </c>
      <c r="D196" s="37">
        <v>2888</v>
      </c>
      <c r="E196" s="37" t="s">
        <v>32</v>
      </c>
      <c r="F196" s="37">
        <v>33000</v>
      </c>
      <c r="G196" s="37" t="s">
        <v>269</v>
      </c>
    </row>
    <row r="197" spans="1:7" x14ac:dyDescent="0.3">
      <c r="A197" s="37" t="s">
        <v>1103</v>
      </c>
      <c r="B197" s="37" t="s">
        <v>272</v>
      </c>
      <c r="C197" s="37" t="s">
        <v>1139</v>
      </c>
      <c r="D197" s="37">
        <v>2760</v>
      </c>
      <c r="E197" s="37"/>
      <c r="F197" s="37"/>
      <c r="G197" s="37" t="s">
        <v>273</v>
      </c>
    </row>
    <row r="198" spans="1:7" x14ac:dyDescent="0.3">
      <c r="A198" s="37" t="s">
        <v>1104</v>
      </c>
      <c r="B198" s="37" t="s">
        <v>342</v>
      </c>
      <c r="C198" s="37" t="s">
        <v>1139</v>
      </c>
      <c r="D198" s="37">
        <v>2748</v>
      </c>
      <c r="E198" s="37" t="s">
        <v>32</v>
      </c>
      <c r="F198" s="37"/>
      <c r="G198" s="37" t="s">
        <v>343</v>
      </c>
    </row>
    <row r="199" spans="1:7" x14ac:dyDescent="0.3">
      <c r="A199" s="37" t="s">
        <v>1105</v>
      </c>
      <c r="B199" s="37" t="s">
        <v>266</v>
      </c>
      <c r="C199" s="37" t="s">
        <v>1143</v>
      </c>
      <c r="D199" s="37">
        <v>2635</v>
      </c>
      <c r="E199" s="37"/>
      <c r="F199" s="37"/>
      <c r="G199" s="37" t="s">
        <v>267</v>
      </c>
    </row>
    <row r="200" spans="1:7" x14ac:dyDescent="0.3">
      <c r="A200" s="37" t="s">
        <v>1106</v>
      </c>
      <c r="B200" s="37" t="s">
        <v>278</v>
      </c>
      <c r="C200" s="37" t="s">
        <v>1143</v>
      </c>
      <c r="D200" s="37">
        <v>2554</v>
      </c>
      <c r="E200" s="37"/>
      <c r="F200" s="37"/>
      <c r="G200" s="37" t="s">
        <v>279</v>
      </c>
    </row>
    <row r="201" spans="1:7" x14ac:dyDescent="0.3">
      <c r="A201" s="37" t="s">
        <v>1107</v>
      </c>
      <c r="B201" s="37" t="s">
        <v>280</v>
      </c>
      <c r="C201" s="37" t="s">
        <v>1143</v>
      </c>
      <c r="D201" s="37">
        <v>2528</v>
      </c>
      <c r="E201" s="37"/>
      <c r="F201" s="37"/>
      <c r="G201" s="37"/>
    </row>
    <row r="202" spans="1:7" x14ac:dyDescent="0.3">
      <c r="A202" s="37" t="s">
        <v>1108</v>
      </c>
      <c r="B202" s="37" t="s">
        <v>344</v>
      </c>
      <c r="C202" s="37" t="s">
        <v>1143</v>
      </c>
      <c r="D202" s="37">
        <v>2512</v>
      </c>
      <c r="E202" s="37"/>
      <c r="F202" s="37"/>
      <c r="G202" s="37" t="s">
        <v>345</v>
      </c>
    </row>
    <row r="203" spans="1:7" x14ac:dyDescent="0.3">
      <c r="A203" s="37" t="s">
        <v>1109</v>
      </c>
      <c r="B203" s="37" t="s">
        <v>346</v>
      </c>
      <c r="C203" s="37" t="s">
        <v>1143</v>
      </c>
      <c r="D203" s="37">
        <v>2480</v>
      </c>
      <c r="E203" s="37"/>
      <c r="F203" s="37"/>
      <c r="G203" s="37" t="s">
        <v>15</v>
      </c>
    </row>
    <row r="204" spans="1:7" x14ac:dyDescent="0.3">
      <c r="A204" s="37" t="s">
        <v>1110</v>
      </c>
      <c r="B204" s="37" t="s">
        <v>347</v>
      </c>
      <c r="C204" s="37" t="s">
        <v>1143</v>
      </c>
      <c r="D204" s="37">
        <v>2324</v>
      </c>
      <c r="E204" s="37"/>
      <c r="F204" s="37"/>
      <c r="G204" s="37" t="s">
        <v>348</v>
      </c>
    </row>
    <row r="205" spans="1:7" x14ac:dyDescent="0.3">
      <c r="A205" s="37" t="s">
        <v>18</v>
      </c>
      <c r="B205" s="37" t="s">
        <v>112</v>
      </c>
      <c r="C205" s="37" t="s">
        <v>113</v>
      </c>
      <c r="D205" s="37" t="s">
        <v>114</v>
      </c>
      <c r="E205" s="37" t="s">
        <v>849</v>
      </c>
      <c r="F205" s="37" t="s">
        <v>115</v>
      </c>
      <c r="G205" s="37" t="s">
        <v>116</v>
      </c>
    </row>
    <row r="206" spans="1:7" x14ac:dyDescent="0.3">
      <c r="A206" s="37" t="s">
        <v>1089</v>
      </c>
      <c r="B206" s="37" t="s">
        <v>349</v>
      </c>
      <c r="C206" s="37" t="s">
        <v>1139</v>
      </c>
      <c r="D206" s="37">
        <v>1870</v>
      </c>
      <c r="E206" s="37" t="s">
        <v>13</v>
      </c>
      <c r="F206" s="37"/>
      <c r="G206" s="37"/>
    </row>
    <row r="207" spans="1:7" x14ac:dyDescent="0.3">
      <c r="A207" s="37" t="s">
        <v>1090</v>
      </c>
      <c r="B207" s="37" t="s">
        <v>262</v>
      </c>
      <c r="C207" s="37" t="s">
        <v>1143</v>
      </c>
      <c r="D207" s="37">
        <v>1680</v>
      </c>
      <c r="E207" s="37"/>
      <c r="F207" s="37"/>
      <c r="G207" s="37" t="s">
        <v>30</v>
      </c>
    </row>
    <row r="208" spans="1:7" x14ac:dyDescent="0.3">
      <c r="A208" s="37" t="s">
        <v>1091</v>
      </c>
      <c r="B208" s="37" t="s">
        <v>256</v>
      </c>
      <c r="C208" s="37" t="s">
        <v>1143</v>
      </c>
      <c r="D208" s="37">
        <v>1664</v>
      </c>
      <c r="E208" s="37"/>
      <c r="F208" s="37"/>
      <c r="G208" s="37" t="s">
        <v>30</v>
      </c>
    </row>
    <row r="209" spans="1:7" x14ac:dyDescent="0.3">
      <c r="A209" s="37" t="s">
        <v>1092</v>
      </c>
      <c r="B209" s="37" t="s">
        <v>258</v>
      </c>
      <c r="C209" s="37" t="s">
        <v>1139</v>
      </c>
      <c r="D209" s="37">
        <v>1112</v>
      </c>
      <c r="E209" s="37"/>
      <c r="F209" s="37"/>
      <c r="G209" s="37" t="s">
        <v>350</v>
      </c>
    </row>
    <row r="210" spans="1:7" x14ac:dyDescent="0.3">
      <c r="A210" s="37" t="s">
        <v>1093</v>
      </c>
      <c r="B210" s="37" t="s">
        <v>260</v>
      </c>
      <c r="C210" s="37" t="s">
        <v>1143</v>
      </c>
      <c r="D210" s="37">
        <v>1056</v>
      </c>
      <c r="E210" s="37"/>
      <c r="F210" s="37"/>
      <c r="G210" s="37" t="s">
        <v>261</v>
      </c>
    </row>
    <row r="211" spans="1:7" x14ac:dyDescent="0.3">
      <c r="A211" s="37" t="s">
        <v>1094</v>
      </c>
      <c r="B211" s="37" t="s">
        <v>263</v>
      </c>
      <c r="C211" s="37" t="s">
        <v>1139</v>
      </c>
      <c r="D211" s="37">
        <v>984</v>
      </c>
      <c r="E211" s="37"/>
      <c r="F211" s="37"/>
      <c r="G211" s="37" t="s">
        <v>259</v>
      </c>
    </row>
    <row r="212" spans="1:7" x14ac:dyDescent="0.3">
      <c r="A212" s="37" t="s">
        <v>1095</v>
      </c>
      <c r="B212" s="37" t="s">
        <v>351</v>
      </c>
      <c r="C212" s="37" t="s">
        <v>1143</v>
      </c>
      <c r="D212" s="37">
        <v>980</v>
      </c>
      <c r="E212" s="37"/>
      <c r="F212" s="37"/>
      <c r="G212" s="37" t="s">
        <v>352</v>
      </c>
    </row>
    <row r="213" spans="1:7" x14ac:dyDescent="0.3">
      <c r="A213" s="37" t="s">
        <v>1096</v>
      </c>
      <c r="B213" s="37" t="s">
        <v>251</v>
      </c>
      <c r="C213" s="37" t="s">
        <v>1143</v>
      </c>
      <c r="D213" s="37">
        <v>972</v>
      </c>
      <c r="E213" s="37"/>
      <c r="F213" s="37"/>
      <c r="G213" s="37"/>
    </row>
    <row r="214" spans="1:7" x14ac:dyDescent="0.3">
      <c r="A214" s="37" t="s">
        <v>1097</v>
      </c>
      <c r="B214" s="37"/>
      <c r="C214" s="37"/>
      <c r="D214" s="37"/>
      <c r="E214" s="37"/>
      <c r="F214" s="37"/>
      <c r="G214" s="37"/>
    </row>
    <row r="215" spans="1:7" x14ac:dyDescent="0.3">
      <c r="A215" s="37" t="s">
        <v>1098</v>
      </c>
      <c r="B215" s="37"/>
      <c r="C215" s="37"/>
      <c r="D215" s="37"/>
      <c r="E215" s="37"/>
      <c r="F215" s="37"/>
      <c r="G215" s="37"/>
    </row>
    <row r="216" spans="1:7" x14ac:dyDescent="0.3">
      <c r="A216" s="37" t="s">
        <v>1099</v>
      </c>
      <c r="B216" s="37"/>
      <c r="C216" s="37"/>
      <c r="D216" s="37"/>
      <c r="E216" s="37"/>
      <c r="F216" s="37"/>
      <c r="G216" s="37"/>
    </row>
    <row r="217" spans="1:7" x14ac:dyDescent="0.3">
      <c r="A217" s="37" t="s">
        <v>18</v>
      </c>
      <c r="B217" s="37" t="s">
        <v>112</v>
      </c>
      <c r="C217" s="37" t="s">
        <v>113</v>
      </c>
      <c r="D217" s="37" t="s">
        <v>114</v>
      </c>
      <c r="E217" s="37" t="s">
        <v>849</v>
      </c>
      <c r="F217" s="37" t="s">
        <v>115</v>
      </c>
      <c r="G217" s="37" t="s">
        <v>116</v>
      </c>
    </row>
    <row r="218" spans="1:7" x14ac:dyDescent="0.3">
      <c r="A218" s="37" t="s">
        <v>1122</v>
      </c>
      <c r="B218" s="37" t="s">
        <v>353</v>
      </c>
      <c r="C218" s="37" t="s">
        <v>1139</v>
      </c>
      <c r="D218" s="37">
        <v>3264</v>
      </c>
      <c r="E218" s="37" t="s">
        <v>32</v>
      </c>
      <c r="F218" s="37"/>
      <c r="G218" s="37" t="s">
        <v>283</v>
      </c>
    </row>
    <row r="219" spans="1:7" x14ac:dyDescent="0.3">
      <c r="A219" s="37" t="s">
        <v>1123</v>
      </c>
      <c r="B219" s="37" t="s">
        <v>282</v>
      </c>
      <c r="C219" s="37" t="s">
        <v>1139</v>
      </c>
      <c r="D219" s="37">
        <v>2913</v>
      </c>
      <c r="E219" s="37" t="s">
        <v>32</v>
      </c>
      <c r="F219" s="37">
        <v>37000</v>
      </c>
      <c r="G219" s="37" t="s">
        <v>283</v>
      </c>
    </row>
    <row r="220" spans="1:7" x14ac:dyDescent="0.3">
      <c r="A220" s="37" t="s">
        <v>1124</v>
      </c>
      <c r="B220" s="37" t="s">
        <v>354</v>
      </c>
      <c r="C220" s="37" t="s">
        <v>1139</v>
      </c>
      <c r="D220" s="37">
        <v>1616</v>
      </c>
      <c r="E220" s="37" t="s">
        <v>13</v>
      </c>
      <c r="F220" s="37"/>
      <c r="G220" s="37"/>
    </row>
    <row r="221" spans="1:7" x14ac:dyDescent="0.3">
      <c r="A221" s="37" t="s">
        <v>1125</v>
      </c>
      <c r="B221" s="37" t="s">
        <v>355</v>
      </c>
      <c r="C221" s="37" t="s">
        <v>1143</v>
      </c>
      <c r="D221" s="37">
        <v>1144</v>
      </c>
      <c r="E221" s="37"/>
      <c r="F221" s="37"/>
      <c r="G221" s="37" t="s">
        <v>356</v>
      </c>
    </row>
    <row r="222" spans="1:7" x14ac:dyDescent="0.3">
      <c r="A222" s="37" t="s">
        <v>1126</v>
      </c>
      <c r="B222" s="37"/>
      <c r="C222" s="37"/>
      <c r="D222" s="37"/>
      <c r="E222" s="37"/>
      <c r="F222" s="37"/>
      <c r="G222" s="37"/>
    </row>
    <row r="223" spans="1:7" x14ac:dyDescent="0.3">
      <c r="A223" s="37" t="s">
        <v>1127</v>
      </c>
      <c r="B223" s="37"/>
      <c r="C223" s="37"/>
      <c r="D223" s="37"/>
      <c r="E223" s="37"/>
      <c r="F223" s="37"/>
      <c r="G223" s="37"/>
    </row>
    <row r="224" spans="1:7" x14ac:dyDescent="0.3">
      <c r="A224" s="37" t="s">
        <v>1128</v>
      </c>
      <c r="B224" s="37"/>
      <c r="C224" s="37"/>
      <c r="D224" s="37"/>
      <c r="E224" s="37"/>
      <c r="F224" s="37"/>
      <c r="G224" s="37"/>
    </row>
    <row r="225" spans="1:7" x14ac:dyDescent="0.3">
      <c r="A225" s="37" t="s">
        <v>1129</v>
      </c>
      <c r="B225" s="37"/>
      <c r="C225" s="37"/>
      <c r="D225" s="37"/>
      <c r="E225" s="37"/>
      <c r="F225" s="37"/>
      <c r="G225" s="37"/>
    </row>
    <row r="226" spans="1:7" x14ac:dyDescent="0.3">
      <c r="A226" s="37" t="s">
        <v>1130</v>
      </c>
      <c r="B226" s="37"/>
      <c r="C226" s="37"/>
      <c r="D226" s="37"/>
      <c r="E226" s="37"/>
      <c r="F226" s="37"/>
      <c r="G226" s="37"/>
    </row>
    <row r="227" spans="1:7" x14ac:dyDescent="0.3">
      <c r="A227" s="37" t="s">
        <v>1131</v>
      </c>
      <c r="B227" s="37"/>
      <c r="C227" s="37"/>
      <c r="D227" s="37"/>
      <c r="E227" s="37"/>
      <c r="F227" s="37"/>
      <c r="G227" s="37"/>
    </row>
    <row r="228" spans="1:7" x14ac:dyDescent="0.3">
      <c r="A228" s="37" t="s">
        <v>1132</v>
      </c>
      <c r="B228" s="37"/>
      <c r="C228" s="37"/>
      <c r="D228" s="37"/>
      <c r="E228" s="37"/>
      <c r="F228" s="37"/>
      <c r="G228" s="37"/>
    </row>
    <row r="229" spans="1:7" x14ac:dyDescent="0.3">
      <c r="A229" s="37" t="s">
        <v>18</v>
      </c>
      <c r="B229" s="37" t="s">
        <v>112</v>
      </c>
      <c r="C229" s="37" t="s">
        <v>113</v>
      </c>
      <c r="D229" s="37" t="s">
        <v>114</v>
      </c>
      <c r="E229" s="37" t="s">
        <v>849</v>
      </c>
      <c r="F229" s="37" t="s">
        <v>115</v>
      </c>
      <c r="G229" s="37" t="s">
        <v>116</v>
      </c>
    </row>
    <row r="230" spans="1:7" x14ac:dyDescent="0.3">
      <c r="A230" s="37" t="s">
        <v>1111</v>
      </c>
      <c r="B230" s="37" t="s">
        <v>357</v>
      </c>
      <c r="C230" s="37" t="s">
        <v>1139</v>
      </c>
      <c r="D230" s="37">
        <v>3320</v>
      </c>
      <c r="E230" s="37"/>
      <c r="F230" s="37">
        <v>43000</v>
      </c>
      <c r="G230" s="37" t="s">
        <v>358</v>
      </c>
    </row>
    <row r="231" spans="1:7" x14ac:dyDescent="0.3">
      <c r="A231" s="37" t="s">
        <v>1112</v>
      </c>
      <c r="B231" s="37" t="s">
        <v>289</v>
      </c>
      <c r="C231" s="37" t="s">
        <v>1139</v>
      </c>
      <c r="D231" s="37">
        <v>2172</v>
      </c>
      <c r="E231" s="37"/>
      <c r="F231" s="37"/>
      <c r="G231" s="37" t="s">
        <v>175</v>
      </c>
    </row>
    <row r="232" spans="1:7" x14ac:dyDescent="0.3">
      <c r="A232" s="37" t="s">
        <v>1113</v>
      </c>
      <c r="B232" s="37" t="s">
        <v>359</v>
      </c>
      <c r="C232" s="37" t="s">
        <v>1139</v>
      </c>
      <c r="D232" s="37">
        <v>2110</v>
      </c>
      <c r="E232" s="37"/>
      <c r="F232" s="37"/>
      <c r="G232" s="37" t="s">
        <v>358</v>
      </c>
    </row>
    <row r="233" spans="1:7" x14ac:dyDescent="0.3">
      <c r="A233" s="37" t="s">
        <v>1114</v>
      </c>
      <c r="B233" s="37" t="s">
        <v>287</v>
      </c>
      <c r="C233" s="37" t="s">
        <v>1139</v>
      </c>
      <c r="D233" s="37">
        <v>2100</v>
      </c>
      <c r="E233" s="37"/>
      <c r="F233" s="37"/>
      <c r="G233" s="37"/>
    </row>
    <row r="234" spans="1:7" x14ac:dyDescent="0.3">
      <c r="A234" s="37" t="s">
        <v>1115</v>
      </c>
      <c r="B234" s="37" t="s">
        <v>294</v>
      </c>
      <c r="C234" s="37" t="s">
        <v>1139</v>
      </c>
      <c r="D234" s="37">
        <v>1344</v>
      </c>
      <c r="E234" s="37"/>
      <c r="F234" s="37"/>
      <c r="G234" s="37" t="s">
        <v>295</v>
      </c>
    </row>
    <row r="235" spans="1:7" x14ac:dyDescent="0.3">
      <c r="A235" s="37" t="s">
        <v>1116</v>
      </c>
      <c r="B235" s="37" t="s">
        <v>288</v>
      </c>
      <c r="C235" s="37" t="s">
        <v>1139</v>
      </c>
      <c r="D235" s="37">
        <v>1240</v>
      </c>
      <c r="E235" s="37"/>
      <c r="F235" s="37"/>
      <c r="G235" s="37" t="s">
        <v>231</v>
      </c>
    </row>
    <row r="236" spans="1:7" x14ac:dyDescent="0.3">
      <c r="A236" s="37" t="s">
        <v>1117</v>
      </c>
      <c r="B236" s="37" t="s">
        <v>291</v>
      </c>
      <c r="C236" s="37" t="s">
        <v>1143</v>
      </c>
      <c r="D236" s="37">
        <v>736</v>
      </c>
      <c r="E236" s="37"/>
      <c r="F236" s="37"/>
      <c r="G236" s="37" t="s">
        <v>292</v>
      </c>
    </row>
    <row r="237" spans="1:7" x14ac:dyDescent="0.3">
      <c r="A237" s="37" t="s">
        <v>1118</v>
      </c>
      <c r="B237" s="37" t="s">
        <v>296</v>
      </c>
      <c r="C237" s="37" t="s">
        <v>1139</v>
      </c>
      <c r="D237" s="37">
        <v>520</v>
      </c>
      <c r="E237" s="37"/>
      <c r="F237" s="37"/>
      <c r="G237" s="37" t="s">
        <v>297</v>
      </c>
    </row>
    <row r="238" spans="1:7" x14ac:dyDescent="0.3">
      <c r="A238" s="37" t="s">
        <v>1119</v>
      </c>
      <c r="B238" s="37"/>
      <c r="C238" s="37"/>
      <c r="D238" s="37"/>
      <c r="E238" s="37"/>
      <c r="F238" s="37"/>
      <c r="G238" s="37"/>
    </row>
    <row r="239" spans="1:7" x14ac:dyDescent="0.3">
      <c r="A239" s="37" t="s">
        <v>1120</v>
      </c>
      <c r="B239" s="37"/>
      <c r="C239" s="37"/>
      <c r="D239" s="37"/>
      <c r="E239" s="37"/>
      <c r="F239" s="37"/>
      <c r="G239" s="37"/>
    </row>
    <row r="240" spans="1:7" x14ac:dyDescent="0.3">
      <c r="A240" s="37" t="s">
        <v>1121</v>
      </c>
      <c r="B240" s="37"/>
      <c r="C240" s="37"/>
      <c r="D240" s="37"/>
      <c r="E240" s="37"/>
      <c r="F240" s="37"/>
      <c r="G240" s="37"/>
    </row>
    <row r="250" spans="1:25" x14ac:dyDescent="0.3">
      <c r="A250" s="35" t="s">
        <v>44</v>
      </c>
    </row>
    <row r="251" spans="1:25" x14ac:dyDescent="0.3">
      <c r="C251" s="35" t="s">
        <v>81</v>
      </c>
    </row>
    <row r="252" spans="1:25" x14ac:dyDescent="0.3">
      <c r="A252" s="35" t="s">
        <v>43</v>
      </c>
      <c r="B252" s="35" t="s">
        <v>46</v>
      </c>
      <c r="C252" s="35" t="s">
        <v>47</v>
      </c>
      <c r="D252" s="35" t="s">
        <v>49</v>
      </c>
      <c r="E252" s="35" t="s">
        <v>456</v>
      </c>
      <c r="F252" s="35" t="s">
        <v>50</v>
      </c>
      <c r="G252" s="35" t="s">
        <v>51</v>
      </c>
      <c r="H252" s="35" t="s">
        <v>52</v>
      </c>
      <c r="I252" s="35" t="s">
        <v>53</v>
      </c>
      <c r="J252" s="35" t="s">
        <v>54</v>
      </c>
      <c r="K252" s="35" t="s">
        <v>55</v>
      </c>
      <c r="L252" s="35" t="s">
        <v>443</v>
      </c>
      <c r="M252" s="35" t="s">
        <v>444</v>
      </c>
      <c r="N252" s="35" t="s">
        <v>445</v>
      </c>
      <c r="O252" s="35" t="s">
        <v>446</v>
      </c>
      <c r="P252" s="35" t="s">
        <v>447</v>
      </c>
      <c r="Q252" s="35" t="s">
        <v>448</v>
      </c>
      <c r="R252" s="35" t="s">
        <v>449</v>
      </c>
      <c r="S252" s="35" t="s">
        <v>450</v>
      </c>
      <c r="T252" s="35" t="s">
        <v>451</v>
      </c>
      <c r="U252" s="35" t="s">
        <v>452</v>
      </c>
      <c r="V252" s="35" t="s">
        <v>457</v>
      </c>
      <c r="W252" s="35" t="s">
        <v>453</v>
      </c>
      <c r="X252" s="35" t="s">
        <v>454</v>
      </c>
      <c r="Y252" s="35" t="s">
        <v>455</v>
      </c>
    </row>
    <row r="253" spans="1:25" x14ac:dyDescent="0.3">
      <c r="A253" s="35" t="s">
        <v>458</v>
      </c>
      <c r="B253" s="35">
        <v>39032</v>
      </c>
      <c r="C253" s="35">
        <v>51408</v>
      </c>
      <c r="D253" s="35">
        <v>39032</v>
      </c>
      <c r="E253" s="35">
        <v>39032</v>
      </c>
      <c r="F253" s="35">
        <v>51408</v>
      </c>
      <c r="G253" s="35">
        <v>39032</v>
      </c>
      <c r="H253" s="35">
        <v>39032</v>
      </c>
      <c r="I253" s="35">
        <v>39032</v>
      </c>
      <c r="J253" s="35">
        <v>0</v>
      </c>
      <c r="K253" s="35">
        <v>0</v>
      </c>
      <c r="L253" s="35">
        <v>0</v>
      </c>
      <c r="M253" s="35">
        <v>39984</v>
      </c>
      <c r="N253" s="35">
        <v>34272</v>
      </c>
      <c r="O253" s="35">
        <v>0</v>
      </c>
      <c r="P253" s="35">
        <v>0</v>
      </c>
      <c r="Q253" s="35">
        <v>0</v>
      </c>
      <c r="R253" s="35">
        <v>27608</v>
      </c>
      <c r="S253" s="35">
        <v>22848</v>
      </c>
      <c r="T253" s="35">
        <v>39032</v>
      </c>
      <c r="U253" s="35">
        <v>34272</v>
      </c>
      <c r="V253" s="35">
        <v>22848</v>
      </c>
      <c r="W253" s="35">
        <v>7616</v>
      </c>
      <c r="X253" s="35">
        <v>0</v>
      </c>
      <c r="Y253" s="35">
        <v>0</v>
      </c>
    </row>
    <row r="254" spans="1:25" x14ac:dyDescent="0.3">
      <c r="A254" s="35" t="s">
        <v>459</v>
      </c>
      <c r="B254" s="35">
        <v>37128</v>
      </c>
      <c r="C254" s="35">
        <v>37128</v>
      </c>
      <c r="D254" s="35">
        <v>37128</v>
      </c>
      <c r="E254" s="35">
        <v>37128</v>
      </c>
      <c r="F254" s="35">
        <v>37128</v>
      </c>
      <c r="G254" s="35">
        <v>37128</v>
      </c>
      <c r="H254" s="35">
        <v>51688</v>
      </c>
      <c r="I254" s="35">
        <v>37128</v>
      </c>
      <c r="J254" s="35">
        <v>37128</v>
      </c>
      <c r="K254" s="35">
        <v>37128</v>
      </c>
      <c r="L254" s="35">
        <v>29484</v>
      </c>
      <c r="M254" s="35">
        <v>37856</v>
      </c>
      <c r="N254" s="35">
        <v>33488</v>
      </c>
      <c r="O254" s="35">
        <v>18928</v>
      </c>
      <c r="P254" s="35">
        <v>18928</v>
      </c>
      <c r="Q254" s="35">
        <v>16744</v>
      </c>
      <c r="R254" s="35">
        <v>26208</v>
      </c>
      <c r="S254" s="35">
        <v>22568</v>
      </c>
      <c r="T254" s="35">
        <v>37128</v>
      </c>
      <c r="U254" s="35">
        <v>33488</v>
      </c>
      <c r="V254" s="35">
        <v>22568</v>
      </c>
      <c r="W254" s="35">
        <v>8736</v>
      </c>
      <c r="X254" s="35">
        <v>15288</v>
      </c>
      <c r="Y254" s="35">
        <v>8736</v>
      </c>
    </row>
    <row r="255" spans="1:25" x14ac:dyDescent="0.3">
      <c r="A255" s="35" t="s">
        <v>460</v>
      </c>
      <c r="B255" s="35">
        <v>51120</v>
      </c>
      <c r="C255" s="35">
        <v>51120</v>
      </c>
      <c r="D255" s="35">
        <v>36720</v>
      </c>
      <c r="E255" s="35">
        <v>36720</v>
      </c>
      <c r="F255" s="35">
        <v>36720</v>
      </c>
      <c r="G255" s="35">
        <v>36720</v>
      </c>
      <c r="H255" s="35">
        <v>36720</v>
      </c>
      <c r="I255" s="35">
        <v>36720</v>
      </c>
      <c r="J255" s="35">
        <v>0</v>
      </c>
      <c r="K255" s="35">
        <v>0</v>
      </c>
      <c r="L255" s="35">
        <v>0</v>
      </c>
      <c r="M255" s="35">
        <v>37440</v>
      </c>
      <c r="N255" s="35">
        <v>33120</v>
      </c>
      <c r="O255" s="35">
        <v>0</v>
      </c>
      <c r="P255" s="35">
        <v>0</v>
      </c>
      <c r="Q255" s="35">
        <v>0</v>
      </c>
      <c r="R255" s="35">
        <v>25920</v>
      </c>
      <c r="S255" s="35">
        <v>22320</v>
      </c>
      <c r="T255" s="35">
        <v>36720</v>
      </c>
      <c r="U255" s="35">
        <v>33120</v>
      </c>
      <c r="V255" s="35">
        <v>22320</v>
      </c>
      <c r="W255" s="35">
        <v>8640</v>
      </c>
      <c r="X255" s="35">
        <v>0</v>
      </c>
      <c r="Y255" s="35">
        <v>15120</v>
      </c>
    </row>
    <row r="256" spans="1:25" x14ac:dyDescent="0.3">
      <c r="A256" s="35" t="s">
        <v>461</v>
      </c>
      <c r="B256" s="35">
        <v>39984</v>
      </c>
      <c r="C256" s="35">
        <v>39984</v>
      </c>
      <c r="D256" s="35">
        <v>39984</v>
      </c>
      <c r="E256" s="35">
        <v>39984</v>
      </c>
      <c r="F256" s="35">
        <v>39984</v>
      </c>
      <c r="G256" s="35">
        <v>39984</v>
      </c>
      <c r="H256" s="35">
        <v>51744</v>
      </c>
      <c r="I256" s="35">
        <v>39984</v>
      </c>
      <c r="J256" s="35">
        <v>39984</v>
      </c>
      <c r="K256" s="35">
        <v>39984</v>
      </c>
      <c r="L256" s="35">
        <v>28224</v>
      </c>
      <c r="M256" s="35">
        <v>26656</v>
      </c>
      <c r="N256" s="35">
        <v>24304</v>
      </c>
      <c r="O256" s="35">
        <v>20384</v>
      </c>
      <c r="P256" s="35">
        <v>20384</v>
      </c>
      <c r="Q256" s="35">
        <v>18032</v>
      </c>
      <c r="R256" s="35">
        <v>28224</v>
      </c>
      <c r="S256" s="35">
        <v>24304</v>
      </c>
      <c r="T256" s="35">
        <v>39984</v>
      </c>
      <c r="U256" s="35">
        <v>36064</v>
      </c>
      <c r="V256" s="35">
        <v>24304</v>
      </c>
      <c r="W256" s="35">
        <v>14896</v>
      </c>
      <c r="X256" s="35">
        <v>14896</v>
      </c>
      <c r="Y256" s="35">
        <v>9408</v>
      </c>
    </row>
    <row r="257" spans="1:25" x14ac:dyDescent="0.3">
      <c r="A257" s="35" t="s">
        <v>462</v>
      </c>
      <c r="B257" s="35">
        <v>37128</v>
      </c>
      <c r="C257" s="35">
        <v>37128</v>
      </c>
      <c r="D257" s="35">
        <v>37128</v>
      </c>
      <c r="E257" s="35">
        <v>37128</v>
      </c>
      <c r="F257" s="35">
        <v>37128</v>
      </c>
      <c r="G257" s="35">
        <v>37128</v>
      </c>
      <c r="H257" s="35">
        <v>37128</v>
      </c>
      <c r="I257" s="35">
        <v>51688</v>
      </c>
      <c r="J257" s="35">
        <v>37128</v>
      </c>
      <c r="K257" s="35">
        <v>37128</v>
      </c>
      <c r="L257" s="35">
        <v>29848</v>
      </c>
      <c r="M257" s="35">
        <v>26936</v>
      </c>
      <c r="N257" s="35">
        <v>22568</v>
      </c>
      <c r="O257" s="35">
        <v>29848</v>
      </c>
      <c r="P257" s="35">
        <v>18928</v>
      </c>
      <c r="Q257" s="35">
        <v>16744</v>
      </c>
      <c r="R257" s="35">
        <v>26208</v>
      </c>
      <c r="S257" s="35">
        <v>22568</v>
      </c>
      <c r="T257" s="35">
        <v>37128</v>
      </c>
      <c r="U257" s="35">
        <v>33488</v>
      </c>
      <c r="V257" s="35">
        <v>22568</v>
      </c>
      <c r="W257" s="35">
        <v>15288</v>
      </c>
      <c r="X257" s="35">
        <v>8736</v>
      </c>
      <c r="Y257" s="35">
        <v>8736</v>
      </c>
    </row>
    <row r="258" spans="1:25" x14ac:dyDescent="0.3">
      <c r="A258" s="35" t="s">
        <v>463</v>
      </c>
      <c r="B258" s="35">
        <v>36312</v>
      </c>
      <c r="C258" s="35">
        <v>36312</v>
      </c>
      <c r="D258" s="35">
        <v>50552</v>
      </c>
      <c r="E258" s="35">
        <v>36312</v>
      </c>
      <c r="F258" s="35">
        <v>50552</v>
      </c>
      <c r="G258" s="35">
        <v>36312</v>
      </c>
      <c r="H258" s="35">
        <v>36312</v>
      </c>
      <c r="I258" s="35">
        <v>36312</v>
      </c>
      <c r="J258" s="35">
        <v>36312</v>
      </c>
      <c r="K258" s="35">
        <v>36312</v>
      </c>
      <c r="L258" s="35">
        <v>29192</v>
      </c>
      <c r="M258" s="35">
        <v>26344</v>
      </c>
      <c r="N258" s="35">
        <v>22072</v>
      </c>
      <c r="O258" s="35">
        <v>18512</v>
      </c>
      <c r="P258" s="35">
        <v>18512</v>
      </c>
      <c r="Q258" s="35">
        <v>25632</v>
      </c>
      <c r="R258" s="35">
        <v>25632</v>
      </c>
      <c r="S258" s="35">
        <v>22072</v>
      </c>
      <c r="T258" s="35">
        <v>36312</v>
      </c>
      <c r="U258" s="35">
        <v>32752</v>
      </c>
      <c r="V258" s="35">
        <v>22072</v>
      </c>
      <c r="W258" s="35">
        <v>8544</v>
      </c>
      <c r="X258" s="35">
        <v>8544</v>
      </c>
      <c r="Y258" s="35">
        <v>8544</v>
      </c>
    </row>
    <row r="259" spans="1:25" x14ac:dyDescent="0.3">
      <c r="A259" s="35" t="s">
        <v>464</v>
      </c>
      <c r="B259" s="35">
        <v>38456</v>
      </c>
      <c r="C259" s="35">
        <v>38456</v>
      </c>
      <c r="D259" s="35">
        <v>38456</v>
      </c>
      <c r="E259" s="35">
        <v>50996</v>
      </c>
      <c r="F259" s="35">
        <v>38456</v>
      </c>
      <c r="G259" s="35">
        <v>38456</v>
      </c>
      <c r="H259" s="35">
        <v>38456</v>
      </c>
      <c r="I259" s="35">
        <v>38456</v>
      </c>
      <c r="J259" s="35">
        <v>38456</v>
      </c>
      <c r="K259" s="35">
        <v>38456</v>
      </c>
      <c r="L259" s="35">
        <v>30096</v>
      </c>
      <c r="M259" s="35">
        <v>26752</v>
      </c>
      <c r="N259" s="35">
        <v>24244</v>
      </c>
      <c r="O259" s="35">
        <v>21736</v>
      </c>
      <c r="P259" s="35">
        <v>28424</v>
      </c>
      <c r="Q259" s="35">
        <v>19228</v>
      </c>
      <c r="R259" s="35">
        <v>25916</v>
      </c>
      <c r="S259" s="35">
        <v>25916</v>
      </c>
      <c r="T259" s="35">
        <v>38456</v>
      </c>
      <c r="U259" s="35">
        <v>34276</v>
      </c>
      <c r="V259" s="35">
        <v>25916</v>
      </c>
      <c r="W259" s="35">
        <v>9196</v>
      </c>
      <c r="X259" s="35">
        <v>9196</v>
      </c>
      <c r="Y259" s="35">
        <v>9196</v>
      </c>
    </row>
    <row r="260" spans="1:25" x14ac:dyDescent="0.3">
      <c r="A260" s="35" t="s">
        <v>92</v>
      </c>
      <c r="B260" s="35">
        <v>36984</v>
      </c>
      <c r="C260" s="35">
        <v>36984</v>
      </c>
      <c r="D260" s="35">
        <v>50652</v>
      </c>
      <c r="E260" s="35">
        <v>36984</v>
      </c>
      <c r="F260" s="35">
        <v>36984</v>
      </c>
      <c r="G260" s="35">
        <v>36984</v>
      </c>
      <c r="H260" s="35">
        <v>36984</v>
      </c>
      <c r="I260" s="35">
        <v>36984</v>
      </c>
      <c r="J260" s="35">
        <v>36984</v>
      </c>
      <c r="K260" s="35">
        <v>36984</v>
      </c>
      <c r="L260" s="35">
        <v>29748</v>
      </c>
      <c r="M260" s="35">
        <v>26532</v>
      </c>
      <c r="N260" s="35">
        <v>24924</v>
      </c>
      <c r="O260" s="35">
        <v>19296</v>
      </c>
      <c r="P260" s="35">
        <v>19296</v>
      </c>
      <c r="Q260" s="35">
        <v>24924</v>
      </c>
      <c r="R260" s="35">
        <v>26532</v>
      </c>
      <c r="S260" s="35">
        <v>24921</v>
      </c>
      <c r="T260" s="35">
        <v>36984</v>
      </c>
      <c r="U260" s="35">
        <v>36984</v>
      </c>
      <c r="V260" s="35">
        <v>24924</v>
      </c>
      <c r="W260" s="35">
        <v>9648</v>
      </c>
      <c r="X260" s="35">
        <v>9648</v>
      </c>
      <c r="Y260" s="35">
        <v>9648</v>
      </c>
    </row>
    <row r="261" spans="1:25" x14ac:dyDescent="0.3">
      <c r="A261" s="35" t="s">
        <v>89</v>
      </c>
      <c r="B261" s="35">
        <v>2552</v>
      </c>
      <c r="C261" s="35">
        <v>2552</v>
      </c>
      <c r="D261" s="35">
        <v>2552</v>
      </c>
      <c r="E261" s="35">
        <v>2552</v>
      </c>
      <c r="F261" s="35">
        <v>2552</v>
      </c>
      <c r="G261" s="35">
        <v>2552</v>
      </c>
      <c r="H261" s="35">
        <v>2552</v>
      </c>
      <c r="I261" s="35">
        <v>2552</v>
      </c>
      <c r="J261" s="35">
        <v>2552</v>
      </c>
      <c r="K261" s="35">
        <v>2552</v>
      </c>
      <c r="L261" s="35">
        <v>2552</v>
      </c>
      <c r="M261" s="35">
        <v>45936</v>
      </c>
      <c r="N261" s="35">
        <v>42108</v>
      </c>
      <c r="O261" s="35">
        <v>2552</v>
      </c>
      <c r="P261" s="35">
        <v>2552</v>
      </c>
      <c r="Q261" s="35">
        <v>2552</v>
      </c>
      <c r="R261" s="35">
        <v>2552</v>
      </c>
      <c r="S261" s="35">
        <v>2552</v>
      </c>
      <c r="T261" s="35">
        <v>58696</v>
      </c>
      <c r="U261" s="35">
        <v>2552</v>
      </c>
      <c r="V261" s="35">
        <v>2552</v>
      </c>
      <c r="W261" s="35">
        <v>12760</v>
      </c>
      <c r="X261" s="35">
        <v>12760</v>
      </c>
      <c r="Y261" s="35">
        <v>12760</v>
      </c>
    </row>
    <row r="262" spans="1:25" x14ac:dyDescent="0.3">
      <c r="A262" s="35" t="s">
        <v>465</v>
      </c>
      <c r="B262" s="35">
        <v>39780</v>
      </c>
      <c r="C262" s="35">
        <v>39780</v>
      </c>
      <c r="D262" s="35">
        <v>51480</v>
      </c>
      <c r="E262" s="35">
        <v>39780</v>
      </c>
      <c r="F262" s="35">
        <v>39780</v>
      </c>
      <c r="G262" s="35">
        <v>39780</v>
      </c>
      <c r="H262" s="35">
        <v>51480</v>
      </c>
      <c r="I262" s="35">
        <v>39780</v>
      </c>
      <c r="J262" s="35">
        <v>47580</v>
      </c>
      <c r="K262" s="35">
        <v>37440</v>
      </c>
      <c r="L262" s="35">
        <v>29640</v>
      </c>
      <c r="M262" s="35">
        <v>26520</v>
      </c>
      <c r="N262" s="35">
        <v>24180</v>
      </c>
      <c r="O262" s="35">
        <v>20280</v>
      </c>
      <c r="P262" s="35">
        <v>20280</v>
      </c>
      <c r="Q262" s="35">
        <v>17940</v>
      </c>
      <c r="R262" s="35">
        <v>24180</v>
      </c>
      <c r="S262" s="35">
        <v>24180</v>
      </c>
      <c r="T262" s="35">
        <v>39780</v>
      </c>
      <c r="U262" s="35">
        <v>35880</v>
      </c>
      <c r="V262" s="35">
        <v>24180</v>
      </c>
      <c r="W262" s="35">
        <v>9360</v>
      </c>
      <c r="X262" s="35">
        <v>9360</v>
      </c>
      <c r="Y262" s="35">
        <v>9360</v>
      </c>
    </row>
    <row r="263" spans="1:25" x14ac:dyDescent="0.3">
      <c r="A263" s="35" t="s">
        <v>77</v>
      </c>
      <c r="B263" s="35">
        <v>39200</v>
      </c>
      <c r="C263" s="35">
        <v>39200</v>
      </c>
      <c r="D263" s="35">
        <v>39200</v>
      </c>
      <c r="E263" s="35">
        <v>39200</v>
      </c>
      <c r="F263" s="35">
        <v>39200</v>
      </c>
      <c r="G263" s="35">
        <v>48800</v>
      </c>
      <c r="H263" s="35">
        <v>39200</v>
      </c>
      <c r="I263" s="35">
        <v>39200</v>
      </c>
      <c r="J263" s="35">
        <v>48800</v>
      </c>
      <c r="K263" s="35">
        <v>39200</v>
      </c>
      <c r="L263" s="35">
        <v>28800</v>
      </c>
      <c r="M263" s="35">
        <v>26400</v>
      </c>
      <c r="N263" s="35">
        <v>24800</v>
      </c>
      <c r="O263" s="35">
        <v>20800</v>
      </c>
      <c r="P263" s="35">
        <v>20800</v>
      </c>
      <c r="Q263" s="35">
        <v>18400</v>
      </c>
      <c r="R263" s="35">
        <v>24800</v>
      </c>
      <c r="S263" s="35">
        <v>24800</v>
      </c>
      <c r="T263" s="35">
        <v>40800</v>
      </c>
      <c r="U263" s="35">
        <v>36800</v>
      </c>
      <c r="V263" s="35">
        <v>24800</v>
      </c>
      <c r="W263" s="35">
        <v>9600</v>
      </c>
      <c r="X263" s="35">
        <v>9600</v>
      </c>
      <c r="Y263" s="35">
        <v>9600</v>
      </c>
    </row>
    <row r="264" spans="1:25" x14ac:dyDescent="0.3">
      <c r="A264" s="35" t="s">
        <v>466</v>
      </c>
      <c r="B264" s="35">
        <v>40180</v>
      </c>
      <c r="C264" s="35">
        <v>40180</v>
      </c>
      <c r="D264" s="35">
        <v>51940</v>
      </c>
      <c r="E264" s="35">
        <v>51940</v>
      </c>
      <c r="F264" s="35">
        <v>40180</v>
      </c>
      <c r="G264" s="35">
        <v>40180</v>
      </c>
      <c r="H264" s="35">
        <v>40180</v>
      </c>
      <c r="I264" s="35">
        <v>40180</v>
      </c>
      <c r="J264" s="35">
        <v>40180</v>
      </c>
      <c r="K264" s="35">
        <v>40180</v>
      </c>
      <c r="L264" s="35">
        <v>29400</v>
      </c>
      <c r="M264" s="35">
        <v>27440</v>
      </c>
      <c r="N264" s="35">
        <v>21560</v>
      </c>
      <c r="O264" s="35">
        <v>21560</v>
      </c>
      <c r="P264" s="35">
        <v>21560</v>
      </c>
      <c r="Q264" s="35">
        <v>18620</v>
      </c>
      <c r="R264" s="35">
        <v>25480</v>
      </c>
      <c r="S264" s="35">
        <v>25480</v>
      </c>
      <c r="T264" s="35">
        <v>40180</v>
      </c>
      <c r="U264" s="35">
        <v>35280</v>
      </c>
      <c r="V264" s="35">
        <v>25480</v>
      </c>
      <c r="W264" s="35">
        <v>8820</v>
      </c>
      <c r="X264" s="35">
        <v>8820</v>
      </c>
      <c r="Y264" s="35">
        <v>8820</v>
      </c>
    </row>
    <row r="265" spans="1:25" x14ac:dyDescent="0.3">
      <c r="A265" s="35" t="s">
        <v>467</v>
      </c>
      <c r="B265" s="35">
        <v>41340</v>
      </c>
      <c r="C265" s="35">
        <v>41340</v>
      </c>
      <c r="D265" s="35">
        <v>41340</v>
      </c>
      <c r="E265" s="35">
        <v>41340</v>
      </c>
      <c r="F265" s="35">
        <v>41340</v>
      </c>
      <c r="G265" s="35">
        <v>50880</v>
      </c>
      <c r="H265" s="35">
        <v>41340</v>
      </c>
      <c r="I265" s="35">
        <v>41340</v>
      </c>
      <c r="J265" s="35">
        <v>41340</v>
      </c>
      <c r="K265" s="35">
        <v>41340</v>
      </c>
      <c r="L265" s="35">
        <v>29680</v>
      </c>
      <c r="M265" s="35">
        <v>27560</v>
      </c>
      <c r="N265" s="35">
        <v>22260</v>
      </c>
      <c r="O265" s="35">
        <v>22260</v>
      </c>
      <c r="P265" s="35">
        <v>32860</v>
      </c>
      <c r="Q265" s="35">
        <v>18020</v>
      </c>
      <c r="R265" s="35">
        <v>27560</v>
      </c>
      <c r="S265" s="35">
        <v>11660</v>
      </c>
      <c r="T265" s="35">
        <v>27560</v>
      </c>
      <c r="U265" s="35">
        <v>16960</v>
      </c>
      <c r="V265" s="35">
        <v>11660</v>
      </c>
      <c r="W265" s="35">
        <v>8480</v>
      </c>
      <c r="X265" s="35">
        <v>8480</v>
      </c>
      <c r="Y265" s="35">
        <v>8480</v>
      </c>
    </row>
    <row r="266" spans="1:25" x14ac:dyDescent="0.3">
      <c r="A266" s="35" t="s">
        <v>468</v>
      </c>
      <c r="B266" s="35">
        <v>51240</v>
      </c>
      <c r="C266" s="35">
        <v>39480</v>
      </c>
      <c r="D266" s="35">
        <v>39480</v>
      </c>
      <c r="E266" s="35">
        <v>39480</v>
      </c>
      <c r="F266" s="35">
        <v>39480</v>
      </c>
      <c r="G266" s="35">
        <v>39480</v>
      </c>
      <c r="H266" s="35">
        <v>39480</v>
      </c>
      <c r="I266" s="35">
        <v>39480</v>
      </c>
      <c r="J266" s="35">
        <v>29480</v>
      </c>
      <c r="K266" s="35">
        <v>39480</v>
      </c>
      <c r="L266" s="35">
        <v>29400</v>
      </c>
      <c r="M266" s="35">
        <v>26040</v>
      </c>
      <c r="N266" s="35">
        <v>24360</v>
      </c>
      <c r="O266" s="35">
        <v>21840</v>
      </c>
      <c r="P266" s="35">
        <v>20160</v>
      </c>
      <c r="Q266" s="35">
        <v>19320</v>
      </c>
      <c r="R266" s="35">
        <v>26040</v>
      </c>
      <c r="S266" s="35">
        <v>38640</v>
      </c>
      <c r="T266" s="35">
        <v>38640</v>
      </c>
      <c r="U266" s="35">
        <v>38640</v>
      </c>
      <c r="V266" s="35">
        <v>38640</v>
      </c>
      <c r="W266" s="35">
        <v>9240</v>
      </c>
      <c r="X266" s="35">
        <v>9240</v>
      </c>
      <c r="Y266" s="35">
        <v>9240</v>
      </c>
    </row>
    <row r="267" spans="1:25" x14ac:dyDescent="0.3">
      <c r="A267" s="35" t="s">
        <v>469</v>
      </c>
      <c r="B267" s="35">
        <v>41820</v>
      </c>
      <c r="C267" s="35">
        <v>41820</v>
      </c>
      <c r="D267" s="35">
        <v>41820</v>
      </c>
      <c r="E267" s="35">
        <v>41820</v>
      </c>
      <c r="F267" s="35">
        <v>41820</v>
      </c>
      <c r="G267" s="35">
        <v>41820</v>
      </c>
      <c r="H267" s="35">
        <v>41820</v>
      </c>
      <c r="I267" s="35">
        <v>41820</v>
      </c>
      <c r="J267" s="35">
        <v>41820</v>
      </c>
      <c r="K267" s="35">
        <v>41820</v>
      </c>
      <c r="L267" s="35">
        <v>29580</v>
      </c>
      <c r="M267" s="35">
        <v>31620</v>
      </c>
      <c r="N267" s="35">
        <v>31620</v>
      </c>
      <c r="O267" s="35">
        <v>31620</v>
      </c>
      <c r="P267" s="35">
        <v>26520</v>
      </c>
      <c r="Q267" s="35">
        <v>23460</v>
      </c>
      <c r="R267" s="35">
        <v>26520</v>
      </c>
      <c r="S267" s="35">
        <v>26520</v>
      </c>
      <c r="T267" s="35">
        <v>39780</v>
      </c>
      <c r="U267" s="35">
        <v>36720</v>
      </c>
      <c r="V267" s="35">
        <v>26520</v>
      </c>
      <c r="W267" s="35">
        <v>15300</v>
      </c>
      <c r="X267" s="35">
        <v>15300</v>
      </c>
      <c r="Y267" s="35">
        <v>12240</v>
      </c>
    </row>
    <row r="268" spans="1:25" x14ac:dyDescent="0.3">
      <c r="A268" s="35" t="s">
        <v>470</v>
      </c>
      <c r="B268" s="35">
        <v>51504</v>
      </c>
      <c r="C268" s="35">
        <v>40848</v>
      </c>
      <c r="D268" s="35">
        <v>40848</v>
      </c>
      <c r="E268" s="35">
        <v>40848</v>
      </c>
      <c r="F268" s="35">
        <v>40848</v>
      </c>
      <c r="G268" s="35">
        <v>40848</v>
      </c>
      <c r="H268" s="35">
        <v>40848</v>
      </c>
      <c r="I268" s="35">
        <v>40848</v>
      </c>
      <c r="J268" s="35">
        <v>51504</v>
      </c>
      <c r="K268" s="35">
        <v>40848</v>
      </c>
      <c r="L268" s="35">
        <v>29304</v>
      </c>
      <c r="M268" s="35">
        <v>27528</v>
      </c>
      <c r="N268" s="35">
        <v>23088</v>
      </c>
      <c r="O268" s="35">
        <v>21312</v>
      </c>
      <c r="P268" s="35">
        <v>20424</v>
      </c>
      <c r="Q268" s="35">
        <v>18648</v>
      </c>
      <c r="R268" s="35">
        <v>25752</v>
      </c>
      <c r="S268" s="35">
        <v>25752</v>
      </c>
      <c r="T268" s="35">
        <v>40848</v>
      </c>
      <c r="U268" s="35">
        <v>33744</v>
      </c>
      <c r="V268" s="35">
        <v>25752</v>
      </c>
      <c r="W268" s="35">
        <v>8880</v>
      </c>
      <c r="X268" s="35">
        <v>8880</v>
      </c>
      <c r="Y268" s="35">
        <v>8880</v>
      </c>
    </row>
    <row r="269" spans="1:25" x14ac:dyDescent="0.3">
      <c r="A269" s="35" t="s">
        <v>471</v>
      </c>
      <c r="B269" s="35">
        <v>9380</v>
      </c>
      <c r="C269" s="35">
        <v>9380</v>
      </c>
      <c r="D269" s="35">
        <v>58960</v>
      </c>
      <c r="E269" s="35">
        <v>9380</v>
      </c>
      <c r="F269" s="35">
        <v>9380</v>
      </c>
      <c r="G269" s="35">
        <v>58960</v>
      </c>
      <c r="H269" s="35">
        <v>9380</v>
      </c>
      <c r="I269" s="35">
        <v>9380</v>
      </c>
      <c r="J269" s="35">
        <v>9380</v>
      </c>
      <c r="K269" s="35">
        <v>9380</v>
      </c>
      <c r="L269" s="35">
        <v>2680</v>
      </c>
      <c r="M269" s="35">
        <v>2680</v>
      </c>
      <c r="N269" s="35">
        <v>2680</v>
      </c>
      <c r="O269" s="35">
        <v>2680</v>
      </c>
      <c r="P269" s="35">
        <v>2680</v>
      </c>
      <c r="Q269" s="35">
        <v>2680</v>
      </c>
      <c r="R269" s="35">
        <v>2680</v>
      </c>
      <c r="S269" s="35">
        <v>2680</v>
      </c>
      <c r="T269" s="35">
        <v>2680</v>
      </c>
      <c r="U269" s="35">
        <v>2680</v>
      </c>
      <c r="V269" s="35">
        <v>2680</v>
      </c>
      <c r="W269" s="35">
        <v>2680</v>
      </c>
      <c r="X269" s="35">
        <v>2680</v>
      </c>
      <c r="Y269" s="35">
        <v>2680</v>
      </c>
    </row>
    <row r="270" spans="1:25" x14ac:dyDescent="0.3">
      <c r="A270" s="35" t="s">
        <v>472</v>
      </c>
      <c r="B270" s="35">
        <v>38540</v>
      </c>
      <c r="C270" s="35">
        <v>38540</v>
      </c>
      <c r="D270" s="35">
        <v>38540</v>
      </c>
      <c r="E270" s="35">
        <v>38540</v>
      </c>
      <c r="F270" s="35">
        <v>47940</v>
      </c>
      <c r="G270" s="35">
        <v>38540</v>
      </c>
      <c r="H270" s="35">
        <v>47940</v>
      </c>
      <c r="I270" s="35">
        <v>38540</v>
      </c>
      <c r="J270" s="35">
        <v>38540</v>
      </c>
      <c r="K270" s="35">
        <v>38540</v>
      </c>
      <c r="L270" s="35">
        <v>29140</v>
      </c>
      <c r="M270" s="35">
        <v>19740</v>
      </c>
      <c r="N270" s="35">
        <v>23500</v>
      </c>
      <c r="O270" s="35">
        <v>22560</v>
      </c>
      <c r="P270" s="35">
        <v>21620</v>
      </c>
      <c r="Q270" s="35">
        <v>18800</v>
      </c>
      <c r="R270" s="35">
        <v>2440</v>
      </c>
      <c r="S270" s="35">
        <v>2440</v>
      </c>
      <c r="T270" s="35">
        <v>38540</v>
      </c>
      <c r="U270" s="35">
        <v>34780</v>
      </c>
      <c r="V270" s="35">
        <v>2440</v>
      </c>
      <c r="W270" s="35">
        <v>9400</v>
      </c>
      <c r="X270" s="35">
        <v>9400</v>
      </c>
      <c r="Y270" s="35">
        <v>9400</v>
      </c>
    </row>
    <row r="271" spans="1:25" x14ac:dyDescent="0.3">
      <c r="A271" s="35" t="s">
        <v>473</v>
      </c>
      <c r="B271" s="35">
        <v>38540</v>
      </c>
      <c r="C271" s="35">
        <v>38540</v>
      </c>
      <c r="D271" s="35">
        <v>38540</v>
      </c>
      <c r="E271" s="35">
        <v>38540</v>
      </c>
      <c r="F271" s="35">
        <v>47940</v>
      </c>
      <c r="G271" s="35">
        <v>38540</v>
      </c>
      <c r="H271" s="35">
        <v>47940</v>
      </c>
      <c r="I271" s="35">
        <v>38540</v>
      </c>
      <c r="J271" s="35">
        <v>38976</v>
      </c>
      <c r="K271" s="35">
        <v>38976</v>
      </c>
      <c r="L271" s="35">
        <v>29232</v>
      </c>
      <c r="M271" s="35">
        <v>17052</v>
      </c>
      <c r="N271" s="35">
        <v>17052</v>
      </c>
      <c r="O271" s="35">
        <v>21112</v>
      </c>
      <c r="P271" s="35">
        <v>20300</v>
      </c>
      <c r="Q271" s="35">
        <v>18676</v>
      </c>
      <c r="R271" s="35">
        <v>41412</v>
      </c>
      <c r="S271" s="35">
        <v>23548</v>
      </c>
      <c r="T271" s="35">
        <v>38164</v>
      </c>
      <c r="U271" s="35">
        <v>34916</v>
      </c>
      <c r="V271" s="35">
        <v>23548</v>
      </c>
      <c r="W271" s="35">
        <v>9744</v>
      </c>
      <c r="X271" s="35">
        <v>9744</v>
      </c>
      <c r="Y271" s="35">
        <v>9744</v>
      </c>
    </row>
    <row r="272" spans="1:25" x14ac:dyDescent="0.3">
      <c r="A272" s="35" t="s">
        <v>474</v>
      </c>
      <c r="B272" s="35">
        <v>38976</v>
      </c>
      <c r="C272" s="35">
        <v>51156</v>
      </c>
      <c r="D272" s="35">
        <v>38976</v>
      </c>
      <c r="E272" s="35">
        <v>38976</v>
      </c>
      <c r="F272" s="35">
        <v>38976</v>
      </c>
      <c r="G272" s="35">
        <v>51156</v>
      </c>
      <c r="H272" s="35">
        <v>38976</v>
      </c>
      <c r="I272" s="35">
        <v>38976</v>
      </c>
      <c r="J272" s="35">
        <v>60168</v>
      </c>
      <c r="K272" s="35">
        <v>9156</v>
      </c>
      <c r="L272" s="35">
        <v>2616</v>
      </c>
      <c r="M272" s="35">
        <v>2616</v>
      </c>
      <c r="N272" s="35">
        <v>2616</v>
      </c>
      <c r="O272" s="35">
        <v>2616</v>
      </c>
      <c r="P272" s="35">
        <v>2616</v>
      </c>
      <c r="Q272" s="35">
        <v>2616</v>
      </c>
      <c r="R272" s="35">
        <v>60168</v>
      </c>
      <c r="S272" s="35">
        <v>2616</v>
      </c>
      <c r="T272" s="35">
        <v>2616</v>
      </c>
      <c r="U272" s="35">
        <v>2616</v>
      </c>
      <c r="V272" s="35">
        <v>2616</v>
      </c>
      <c r="W272" s="35">
        <v>2616</v>
      </c>
      <c r="X272" s="35">
        <v>2616</v>
      </c>
      <c r="Y272" s="35">
        <v>2616</v>
      </c>
    </row>
    <row r="273" spans="1:25" x14ac:dyDescent="0.3">
      <c r="A273" s="35" t="s">
        <v>475</v>
      </c>
      <c r="B273" s="35">
        <v>9156</v>
      </c>
      <c r="C273" s="35">
        <v>9156</v>
      </c>
      <c r="D273" s="35">
        <v>9156</v>
      </c>
      <c r="E273" s="35">
        <v>60168</v>
      </c>
      <c r="F273" s="35">
        <v>9156</v>
      </c>
      <c r="G273" s="35">
        <v>9156</v>
      </c>
      <c r="H273" s="35">
        <v>60168</v>
      </c>
      <c r="I273" s="35">
        <v>9156</v>
      </c>
      <c r="J273" s="35">
        <v>37556</v>
      </c>
      <c r="K273" s="35">
        <v>46716</v>
      </c>
      <c r="L273" s="35">
        <v>28396</v>
      </c>
      <c r="M273" s="35">
        <v>37556</v>
      </c>
      <c r="N273" s="35">
        <v>23816</v>
      </c>
      <c r="O273" s="35">
        <v>21068</v>
      </c>
      <c r="P273" s="35">
        <v>21068</v>
      </c>
      <c r="Q273" s="35">
        <v>17404</v>
      </c>
      <c r="R273" s="35">
        <v>23816</v>
      </c>
      <c r="S273" s="35">
        <v>23816</v>
      </c>
      <c r="T273" s="35">
        <v>37556</v>
      </c>
      <c r="U273" s="35">
        <v>35724</v>
      </c>
      <c r="V273" s="35">
        <v>23816</v>
      </c>
      <c r="W273" s="35">
        <v>9160</v>
      </c>
      <c r="X273" s="35">
        <v>9160</v>
      </c>
      <c r="Y273" s="35">
        <v>9160</v>
      </c>
    </row>
    <row r="274" spans="1:25" x14ac:dyDescent="0.3">
      <c r="A274" s="35" t="s">
        <v>476</v>
      </c>
      <c r="B274" s="35">
        <v>36036</v>
      </c>
      <c r="C274" s="35">
        <v>36036</v>
      </c>
      <c r="D274" s="35">
        <v>36036</v>
      </c>
      <c r="E274" s="35">
        <v>36036</v>
      </c>
      <c r="F274" s="35">
        <v>36036</v>
      </c>
      <c r="G274" s="35">
        <v>51744</v>
      </c>
      <c r="H274" s="35">
        <v>36036</v>
      </c>
      <c r="I274" s="35">
        <v>47124</v>
      </c>
      <c r="J274" s="35">
        <v>51744</v>
      </c>
      <c r="K274" s="35">
        <v>47124</v>
      </c>
      <c r="L274" s="35">
        <v>28644</v>
      </c>
      <c r="M274" s="35">
        <v>34188</v>
      </c>
      <c r="N274" s="35">
        <v>24024</v>
      </c>
      <c r="O274" s="35">
        <v>28644</v>
      </c>
      <c r="P274" s="35">
        <v>20328</v>
      </c>
      <c r="Q274" s="35">
        <v>18480</v>
      </c>
      <c r="R274" s="35">
        <v>24024</v>
      </c>
      <c r="S274" s="35">
        <v>24024</v>
      </c>
      <c r="T274" s="35">
        <v>37884</v>
      </c>
      <c r="U274" s="35">
        <v>36036</v>
      </c>
      <c r="V274" s="35">
        <v>24024</v>
      </c>
      <c r="W274" s="35">
        <v>9240</v>
      </c>
      <c r="X274" s="35">
        <v>9240</v>
      </c>
      <c r="Y274" s="35">
        <v>9240</v>
      </c>
    </row>
    <row r="275" spans="1:25" x14ac:dyDescent="0.3">
      <c r="A275" s="35" t="s">
        <v>477</v>
      </c>
      <c r="B275" s="35">
        <v>38556</v>
      </c>
      <c r="C275" s="35">
        <v>38556</v>
      </c>
      <c r="D275" s="35">
        <v>38556</v>
      </c>
      <c r="E275" s="35">
        <v>51408</v>
      </c>
      <c r="F275" s="35">
        <v>38556</v>
      </c>
      <c r="G275" s="35">
        <v>38556</v>
      </c>
      <c r="H275" s="35">
        <v>38556</v>
      </c>
      <c r="I275" s="35">
        <v>38556</v>
      </c>
      <c r="J275" s="35">
        <v>38556</v>
      </c>
      <c r="K275" s="35">
        <v>38556</v>
      </c>
      <c r="L275" s="35">
        <v>42336</v>
      </c>
      <c r="M275" s="35">
        <v>27972</v>
      </c>
      <c r="N275" s="35">
        <v>23436</v>
      </c>
      <c r="O275" s="35">
        <v>19656</v>
      </c>
      <c r="P275" s="35">
        <v>27216</v>
      </c>
      <c r="Q275" s="35">
        <v>17388</v>
      </c>
      <c r="R275" s="35">
        <v>27216</v>
      </c>
      <c r="S275" s="35">
        <v>23436</v>
      </c>
      <c r="T275" s="35">
        <v>38556</v>
      </c>
      <c r="U275" s="35">
        <v>34776</v>
      </c>
      <c r="V275" s="35">
        <v>23436</v>
      </c>
      <c r="W275" s="35">
        <v>9072</v>
      </c>
      <c r="X275" s="35">
        <v>9072</v>
      </c>
      <c r="Y275" s="35">
        <v>9072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498C-595F-4738-A301-84524253C72B}">
  <dimension ref="A1:Y274"/>
  <sheetViews>
    <sheetView topLeftCell="A230" zoomScale="70" zoomScaleNormal="70" workbookViewId="0">
      <selection activeCell="I231" sqref="A1:XFD1048576"/>
    </sheetView>
  </sheetViews>
  <sheetFormatPr defaultRowHeight="16.5" x14ac:dyDescent="0.3"/>
  <cols>
    <col min="1" max="1" width="12.75" style="35" customWidth="1"/>
    <col min="2" max="2" width="14.625" style="35" customWidth="1"/>
    <col min="3" max="5" width="9" style="35"/>
    <col min="6" max="6" width="12.375" style="35" customWidth="1"/>
    <col min="7" max="7" width="23" style="35" customWidth="1"/>
    <col min="8" max="8" width="14.75" style="35" customWidth="1"/>
    <col min="9" max="10" width="9" style="35"/>
    <col min="11" max="11" width="17.625" style="35" customWidth="1"/>
    <col min="12" max="12" width="11.25" style="35" customWidth="1"/>
    <col min="13" max="13" width="12.375" style="35" customWidth="1"/>
    <col min="14" max="14" width="10.375" style="35" customWidth="1"/>
    <col min="15" max="15" width="15.875" style="35" customWidth="1"/>
    <col min="16" max="20" width="9" style="35"/>
    <col min="21" max="21" width="13.375" style="35" customWidth="1"/>
    <col min="22" max="22" width="13.625" style="35" customWidth="1"/>
    <col min="23" max="23" width="10.625" style="35" customWidth="1"/>
    <col min="24" max="24" width="10.75" style="35" customWidth="1"/>
    <col min="25" max="16384" width="9" style="35"/>
  </cols>
  <sheetData>
    <row r="1" spans="1:13" x14ac:dyDescent="0.3">
      <c r="A1" s="37" t="s">
        <v>18</v>
      </c>
      <c r="B1" s="37" t="s">
        <v>112</v>
      </c>
      <c r="C1" s="37" t="s">
        <v>113</v>
      </c>
      <c r="D1" s="37" t="s">
        <v>114</v>
      </c>
      <c r="E1" s="37" t="s">
        <v>849</v>
      </c>
      <c r="F1" s="37" t="s">
        <v>115</v>
      </c>
      <c r="G1" s="37" t="s">
        <v>116</v>
      </c>
      <c r="I1" s="35" t="s">
        <v>1141</v>
      </c>
      <c r="J1" s="37" t="s">
        <v>851</v>
      </c>
      <c r="K1" s="37" t="s">
        <v>850</v>
      </c>
      <c r="L1" s="37" t="s">
        <v>872</v>
      </c>
      <c r="M1" s="37" t="s">
        <v>841</v>
      </c>
    </row>
    <row r="2" spans="1:13" x14ac:dyDescent="0.3">
      <c r="A2" s="37" t="s">
        <v>913</v>
      </c>
      <c r="B2" s="37" t="s">
        <v>298</v>
      </c>
      <c r="C2" s="37" t="s">
        <v>1139</v>
      </c>
      <c r="D2" s="37">
        <v>2576</v>
      </c>
      <c r="E2" s="37" t="s">
        <v>56</v>
      </c>
      <c r="F2" s="37">
        <v>32000</v>
      </c>
      <c r="G2" s="37" t="s">
        <v>299</v>
      </c>
      <c r="I2" s="35" t="s">
        <v>862</v>
      </c>
      <c r="J2" s="35" t="s">
        <v>831</v>
      </c>
      <c r="K2" s="35" t="s">
        <v>842</v>
      </c>
      <c r="L2" s="35" t="s">
        <v>873</v>
      </c>
      <c r="M2" s="35" t="s">
        <v>897</v>
      </c>
    </row>
    <row r="3" spans="1:13" x14ac:dyDescent="0.3">
      <c r="A3" s="37" t="s">
        <v>914</v>
      </c>
      <c r="B3" s="37" t="s">
        <v>4</v>
      </c>
      <c r="C3" s="37" t="s">
        <v>1143</v>
      </c>
      <c r="D3" s="37">
        <v>1504</v>
      </c>
      <c r="E3" s="37"/>
      <c r="F3" s="37"/>
      <c r="G3" s="37" t="s">
        <v>15</v>
      </c>
      <c r="I3" s="35" t="s">
        <v>863</v>
      </c>
      <c r="J3" s="35" t="s">
        <v>833</v>
      </c>
      <c r="K3" s="35" t="s">
        <v>844</v>
      </c>
      <c r="L3" s="35" t="s">
        <v>873</v>
      </c>
      <c r="M3" s="35" t="s">
        <v>898</v>
      </c>
    </row>
    <row r="4" spans="1:13" x14ac:dyDescent="0.3">
      <c r="A4" s="37" t="s">
        <v>1133</v>
      </c>
      <c r="B4" s="37" t="s">
        <v>360</v>
      </c>
      <c r="C4" s="37" t="s">
        <v>1143</v>
      </c>
      <c r="D4" s="37">
        <v>1116</v>
      </c>
      <c r="E4" s="37"/>
      <c r="F4" s="37"/>
      <c r="G4" s="37" t="s">
        <v>361</v>
      </c>
      <c r="I4" s="35" t="s">
        <v>864</v>
      </c>
      <c r="J4" s="35" t="s">
        <v>832</v>
      </c>
      <c r="K4" s="35" t="s">
        <v>843</v>
      </c>
      <c r="L4" s="35" t="s">
        <v>1139</v>
      </c>
      <c r="M4" s="35" t="s">
        <v>895</v>
      </c>
    </row>
    <row r="5" spans="1:13" x14ac:dyDescent="0.3">
      <c r="A5" s="37" t="s">
        <v>1134</v>
      </c>
      <c r="B5" s="37" t="s">
        <v>6</v>
      </c>
      <c r="C5" s="37" t="s">
        <v>1143</v>
      </c>
      <c r="D5" s="37">
        <v>852</v>
      </c>
      <c r="E5" s="37"/>
      <c r="F5" s="37"/>
      <c r="G5" s="37"/>
      <c r="I5" s="35" t="s">
        <v>865</v>
      </c>
      <c r="J5" s="35" t="s">
        <v>835</v>
      </c>
      <c r="K5" s="35" t="s">
        <v>845</v>
      </c>
      <c r="L5" s="35" t="s">
        <v>873</v>
      </c>
      <c r="M5" s="35" t="s">
        <v>900</v>
      </c>
    </row>
    <row r="6" spans="1:13" x14ac:dyDescent="0.3">
      <c r="A6" s="37" t="s">
        <v>1135</v>
      </c>
      <c r="B6" s="37" t="s">
        <v>7</v>
      </c>
      <c r="C6" s="37" t="s">
        <v>1143</v>
      </c>
      <c r="D6" s="37">
        <v>696</v>
      </c>
      <c r="E6" s="37"/>
      <c r="F6" s="37"/>
      <c r="G6" s="37" t="s">
        <v>17</v>
      </c>
      <c r="I6" s="35" t="s">
        <v>866</v>
      </c>
      <c r="J6" s="35" t="s">
        <v>834</v>
      </c>
      <c r="K6" s="35" t="s">
        <v>842</v>
      </c>
      <c r="L6" s="35" t="s">
        <v>1139</v>
      </c>
      <c r="M6" s="35" t="s">
        <v>899</v>
      </c>
    </row>
    <row r="7" spans="1:13" x14ac:dyDescent="0.3">
      <c r="A7" s="37" t="s">
        <v>1136</v>
      </c>
      <c r="B7" s="37" t="s">
        <v>8</v>
      </c>
      <c r="C7" s="37" t="s">
        <v>1143</v>
      </c>
      <c r="D7" s="37">
        <v>576</v>
      </c>
      <c r="E7" s="37"/>
      <c r="F7" s="37"/>
      <c r="G7" s="37"/>
      <c r="I7" s="35" t="s">
        <v>867</v>
      </c>
      <c r="J7" s="35" t="s">
        <v>889</v>
      </c>
      <c r="K7" s="35" t="s">
        <v>891</v>
      </c>
      <c r="L7" s="35" t="s">
        <v>873</v>
      </c>
      <c r="M7" s="35" t="s">
        <v>908</v>
      </c>
    </row>
    <row r="8" spans="1:13" x14ac:dyDescent="0.3">
      <c r="A8" s="37" t="s">
        <v>1137</v>
      </c>
      <c r="B8" s="37" t="s">
        <v>9</v>
      </c>
      <c r="C8" s="37" t="s">
        <v>1143</v>
      </c>
      <c r="D8" s="37">
        <v>564</v>
      </c>
      <c r="E8" s="37"/>
      <c r="F8" s="37"/>
      <c r="G8" s="37"/>
      <c r="I8" s="35" t="s">
        <v>868</v>
      </c>
      <c r="J8" s="35" t="s">
        <v>839</v>
      </c>
      <c r="K8" s="35" t="s">
        <v>844</v>
      </c>
      <c r="L8" s="35" t="s">
        <v>873</v>
      </c>
      <c r="M8" s="35" t="s">
        <v>903</v>
      </c>
    </row>
    <row r="9" spans="1:13" x14ac:dyDescent="0.3">
      <c r="A9" s="37" t="s">
        <v>920</v>
      </c>
      <c r="B9" s="37"/>
      <c r="C9" s="37"/>
      <c r="D9" s="37"/>
      <c r="E9" s="37"/>
      <c r="F9" s="37"/>
      <c r="G9" s="37"/>
      <c r="I9" s="35" t="s">
        <v>869</v>
      </c>
      <c r="J9" s="35" t="s">
        <v>874</v>
      </c>
      <c r="K9" s="35" t="s">
        <v>846</v>
      </c>
      <c r="L9" s="35" t="s">
        <v>873</v>
      </c>
      <c r="M9" s="35" t="s">
        <v>907</v>
      </c>
    </row>
    <row r="10" spans="1:13" x14ac:dyDescent="0.3">
      <c r="A10" s="37" t="s">
        <v>921</v>
      </c>
      <c r="B10" s="37"/>
      <c r="C10" s="37"/>
      <c r="D10" s="37"/>
      <c r="E10" s="37"/>
      <c r="F10" s="37"/>
      <c r="G10" s="37"/>
      <c r="I10" s="35" t="s">
        <v>870</v>
      </c>
      <c r="J10" s="35" t="s">
        <v>840</v>
      </c>
      <c r="K10" s="35" t="s">
        <v>848</v>
      </c>
      <c r="L10" s="35" t="s">
        <v>1139</v>
      </c>
      <c r="M10" s="35" t="s">
        <v>904</v>
      </c>
    </row>
    <row r="11" spans="1:13" x14ac:dyDescent="0.3">
      <c r="A11" s="37" t="s">
        <v>922</v>
      </c>
      <c r="B11" s="37"/>
      <c r="C11" s="37"/>
      <c r="D11" s="37"/>
      <c r="E11" s="37"/>
      <c r="F11" s="37"/>
      <c r="G11" s="37"/>
      <c r="I11" s="35" t="s">
        <v>871</v>
      </c>
      <c r="J11" s="35" t="s">
        <v>890</v>
      </c>
      <c r="K11" s="35" t="s">
        <v>892</v>
      </c>
      <c r="L11" s="35" t="s">
        <v>873</v>
      </c>
      <c r="M11" s="35" t="s">
        <v>909</v>
      </c>
    </row>
    <row r="12" spans="1:13" x14ac:dyDescent="0.3">
      <c r="A12" s="37" t="s">
        <v>923</v>
      </c>
      <c r="B12" s="37"/>
      <c r="C12" s="37"/>
      <c r="D12" s="37"/>
      <c r="E12" s="37"/>
      <c r="F12" s="37"/>
      <c r="G12" s="37"/>
    </row>
    <row r="13" spans="1:13" x14ac:dyDescent="0.3">
      <c r="A13" s="37" t="s">
        <v>18</v>
      </c>
      <c r="B13" s="37" t="s">
        <v>112</v>
      </c>
      <c r="C13" s="37" t="s">
        <v>113</v>
      </c>
      <c r="D13" s="37" t="s">
        <v>114</v>
      </c>
      <c r="E13" s="37" t="s">
        <v>849</v>
      </c>
      <c r="F13" s="37" t="s">
        <v>115</v>
      </c>
      <c r="G13" s="37" t="s">
        <v>116</v>
      </c>
    </row>
    <row r="14" spans="1:13" x14ac:dyDescent="0.3">
      <c r="A14" s="37" t="s">
        <v>924</v>
      </c>
      <c r="B14" s="37" t="s">
        <v>19</v>
      </c>
      <c r="C14" s="37" t="s">
        <v>1144</v>
      </c>
      <c r="D14" s="37">
        <v>3370</v>
      </c>
      <c r="E14" s="38"/>
      <c r="F14" s="37">
        <v>31000</v>
      </c>
      <c r="G14" s="37" t="s">
        <v>28</v>
      </c>
    </row>
    <row r="15" spans="1:13" x14ac:dyDescent="0.3">
      <c r="A15" s="37" t="s">
        <v>925</v>
      </c>
      <c r="B15" s="37" t="s">
        <v>23</v>
      </c>
      <c r="C15" s="37" t="s">
        <v>1144</v>
      </c>
      <c r="D15" s="37">
        <v>896</v>
      </c>
      <c r="E15" s="38"/>
      <c r="F15" s="37"/>
      <c r="G15" s="37" t="s">
        <v>15</v>
      </c>
    </row>
    <row r="16" spans="1:13" x14ac:dyDescent="0.3">
      <c r="A16" s="37" t="s">
        <v>926</v>
      </c>
      <c r="B16" s="37" t="s">
        <v>25</v>
      </c>
      <c r="C16" s="37" t="s">
        <v>1143</v>
      </c>
      <c r="D16" s="37">
        <v>768</v>
      </c>
      <c r="E16" s="38"/>
      <c r="F16" s="37"/>
      <c r="G16" s="37" t="s">
        <v>30</v>
      </c>
    </row>
    <row r="17" spans="1:7" x14ac:dyDescent="0.3">
      <c r="A17" s="37" t="s">
        <v>927</v>
      </c>
      <c r="B17" s="37" t="s">
        <v>26</v>
      </c>
      <c r="C17" s="37" t="s">
        <v>1144</v>
      </c>
      <c r="D17" s="37">
        <v>712</v>
      </c>
      <c r="E17" s="38"/>
      <c r="F17" s="37"/>
      <c r="G17" s="37" t="s">
        <v>31</v>
      </c>
    </row>
    <row r="18" spans="1:7" x14ac:dyDescent="0.3">
      <c r="A18" s="37" t="s">
        <v>928</v>
      </c>
      <c r="B18" s="37" t="s">
        <v>24</v>
      </c>
      <c r="C18" s="37" t="s">
        <v>1143</v>
      </c>
      <c r="D18" s="37">
        <v>572</v>
      </c>
      <c r="E18" s="38"/>
      <c r="F18" s="37"/>
      <c r="G18" s="37"/>
    </row>
    <row r="19" spans="1:7" x14ac:dyDescent="0.3">
      <c r="A19" s="37" t="s">
        <v>929</v>
      </c>
      <c r="B19" s="37" t="s">
        <v>27</v>
      </c>
      <c r="C19" s="37" t="s">
        <v>1143</v>
      </c>
      <c r="D19" s="37">
        <v>456</v>
      </c>
      <c r="E19" s="38"/>
      <c r="F19" s="37"/>
      <c r="G19" s="37"/>
    </row>
    <row r="20" spans="1:7" x14ac:dyDescent="0.3">
      <c r="A20" s="37" t="s">
        <v>930</v>
      </c>
      <c r="B20" s="37"/>
      <c r="C20" s="37"/>
      <c r="D20" s="37"/>
      <c r="E20" s="37"/>
      <c r="F20" s="37"/>
      <c r="G20" s="37"/>
    </row>
    <row r="21" spans="1:7" x14ac:dyDescent="0.3">
      <c r="A21" s="37" t="s">
        <v>931</v>
      </c>
      <c r="B21" s="37"/>
      <c r="C21" s="37"/>
      <c r="D21" s="37"/>
      <c r="E21" s="37"/>
      <c r="F21" s="37"/>
      <c r="G21" s="37"/>
    </row>
    <row r="22" spans="1:7" x14ac:dyDescent="0.3">
      <c r="A22" s="37" t="s">
        <v>932</v>
      </c>
      <c r="B22" s="37"/>
      <c r="C22" s="37"/>
      <c r="D22" s="37"/>
      <c r="E22" s="37"/>
      <c r="F22" s="37"/>
      <c r="G22" s="37"/>
    </row>
    <row r="23" spans="1:7" x14ac:dyDescent="0.3">
      <c r="A23" s="37" t="s">
        <v>933</v>
      </c>
      <c r="B23" s="37"/>
      <c r="C23" s="37"/>
      <c r="D23" s="37"/>
      <c r="E23" s="37"/>
      <c r="F23" s="37"/>
      <c r="G23" s="37"/>
    </row>
    <row r="24" spans="1:7" x14ac:dyDescent="0.3">
      <c r="A24" s="37" t="s">
        <v>934</v>
      </c>
      <c r="B24" s="37"/>
      <c r="C24" s="37"/>
      <c r="D24" s="37"/>
      <c r="E24" s="37"/>
      <c r="F24" s="37"/>
      <c r="G24" s="37"/>
    </row>
    <row r="25" spans="1:7" x14ac:dyDescent="0.3">
      <c r="A25" s="37" t="s">
        <v>18</v>
      </c>
      <c r="B25" s="37" t="s">
        <v>112</v>
      </c>
      <c r="C25" s="37" t="s">
        <v>113</v>
      </c>
      <c r="D25" s="37" t="s">
        <v>114</v>
      </c>
      <c r="E25" s="37" t="s">
        <v>849</v>
      </c>
      <c r="F25" s="37" t="s">
        <v>115</v>
      </c>
      <c r="G25" s="37" t="s">
        <v>116</v>
      </c>
    </row>
    <row r="26" spans="1:7" x14ac:dyDescent="0.3">
      <c r="A26" s="37" t="s">
        <v>935</v>
      </c>
      <c r="B26" s="37" t="s">
        <v>37</v>
      </c>
      <c r="C26" s="37" t="s">
        <v>1139</v>
      </c>
      <c r="D26" s="37">
        <v>992</v>
      </c>
      <c r="E26" s="37"/>
      <c r="F26" s="37"/>
      <c r="G26" s="37" t="s">
        <v>362</v>
      </c>
    </row>
    <row r="27" spans="1:7" x14ac:dyDescent="0.3">
      <c r="A27" s="37" t="s">
        <v>936</v>
      </c>
      <c r="B27" s="37" t="s">
        <v>363</v>
      </c>
      <c r="C27" s="37" t="s">
        <v>1139</v>
      </c>
      <c r="D27" s="37">
        <v>952</v>
      </c>
      <c r="E27" s="37" t="s">
        <v>80</v>
      </c>
      <c r="F27" s="37"/>
      <c r="G27" s="37" t="s">
        <v>318</v>
      </c>
    </row>
    <row r="28" spans="1:7" x14ac:dyDescent="0.3">
      <c r="A28" s="37" t="s">
        <v>937</v>
      </c>
      <c r="B28" s="37" t="s">
        <v>313</v>
      </c>
      <c r="C28" s="37" t="s">
        <v>1139</v>
      </c>
      <c r="D28" s="37">
        <v>944</v>
      </c>
      <c r="E28" s="37" t="s">
        <v>56</v>
      </c>
      <c r="F28" s="37"/>
      <c r="G28" s="37" t="s">
        <v>299</v>
      </c>
    </row>
    <row r="29" spans="1:7" x14ac:dyDescent="0.3">
      <c r="A29" s="37" t="s">
        <v>938</v>
      </c>
      <c r="B29" s="37" t="s">
        <v>315</v>
      </c>
      <c r="C29" s="37" t="s">
        <v>1139</v>
      </c>
      <c r="D29" s="37">
        <v>940</v>
      </c>
      <c r="E29" s="37" t="s">
        <v>32</v>
      </c>
      <c r="F29" s="37"/>
      <c r="G29" s="37"/>
    </row>
    <row r="30" spans="1:7" x14ac:dyDescent="0.3">
      <c r="A30" s="37" t="s">
        <v>939</v>
      </c>
      <c r="B30" s="37" t="s">
        <v>364</v>
      </c>
      <c r="C30" s="37" t="s">
        <v>1143</v>
      </c>
      <c r="D30" s="37">
        <v>908</v>
      </c>
      <c r="E30" s="37"/>
      <c r="F30" s="37"/>
      <c r="G30" s="37"/>
    </row>
    <row r="31" spans="1:7" x14ac:dyDescent="0.3">
      <c r="A31" s="37" t="s">
        <v>940</v>
      </c>
      <c r="B31" s="37" t="s">
        <v>38</v>
      </c>
      <c r="C31" s="37" t="s">
        <v>1143</v>
      </c>
      <c r="D31" s="37">
        <v>656</v>
      </c>
      <c r="E31" s="37"/>
      <c r="F31" s="37"/>
      <c r="G31" s="37" t="s">
        <v>309</v>
      </c>
    </row>
    <row r="32" spans="1:7" x14ac:dyDescent="0.3">
      <c r="A32" s="37" t="s">
        <v>941</v>
      </c>
      <c r="B32" s="37" t="s">
        <v>39</v>
      </c>
      <c r="C32" s="37" t="s">
        <v>1139</v>
      </c>
      <c r="D32" s="37">
        <v>552</v>
      </c>
      <c r="E32" s="37"/>
      <c r="F32" s="37"/>
      <c r="G32" s="37" t="s">
        <v>365</v>
      </c>
    </row>
    <row r="33" spans="1:7" x14ac:dyDescent="0.3">
      <c r="A33" s="37" t="s">
        <v>942</v>
      </c>
      <c r="B33" s="37" t="s">
        <v>40</v>
      </c>
      <c r="C33" s="37" t="s">
        <v>1139</v>
      </c>
      <c r="D33" s="37">
        <v>516</v>
      </c>
      <c r="E33" s="37"/>
      <c r="F33" s="37"/>
      <c r="G33" s="37" t="s">
        <v>366</v>
      </c>
    </row>
    <row r="34" spans="1:7" x14ac:dyDescent="0.3">
      <c r="A34" s="37" t="s">
        <v>943</v>
      </c>
      <c r="B34" s="37" t="s">
        <v>41</v>
      </c>
      <c r="C34" s="37" t="s">
        <v>1139</v>
      </c>
      <c r="D34" s="37">
        <v>512</v>
      </c>
      <c r="E34" s="37"/>
      <c r="F34" s="37"/>
      <c r="G34" s="37" t="s">
        <v>367</v>
      </c>
    </row>
    <row r="35" spans="1:7" x14ac:dyDescent="0.3">
      <c r="A35" s="37" t="s">
        <v>944</v>
      </c>
      <c r="B35" s="37"/>
      <c r="C35" s="37"/>
      <c r="D35" s="37"/>
      <c r="E35" s="37"/>
      <c r="F35" s="37"/>
      <c r="G35" s="37"/>
    </row>
    <row r="36" spans="1:7" x14ac:dyDescent="0.3">
      <c r="A36" s="37" t="s">
        <v>945</v>
      </c>
      <c r="B36" s="37"/>
      <c r="C36" s="37"/>
      <c r="D36" s="37"/>
      <c r="E36" s="37"/>
      <c r="F36" s="37"/>
      <c r="G36" s="37"/>
    </row>
    <row r="37" spans="1:7" x14ac:dyDescent="0.3">
      <c r="A37" s="37" t="s">
        <v>18</v>
      </c>
      <c r="B37" s="37" t="s">
        <v>112</v>
      </c>
      <c r="C37" s="37" t="s">
        <v>113</v>
      </c>
      <c r="D37" s="37" t="s">
        <v>114</v>
      </c>
      <c r="E37" s="37" t="s">
        <v>849</v>
      </c>
      <c r="F37" s="37" t="s">
        <v>115</v>
      </c>
      <c r="G37" s="37" t="s">
        <v>116</v>
      </c>
    </row>
    <row r="38" spans="1:7" x14ac:dyDescent="0.3">
      <c r="A38" s="37" t="s">
        <v>946</v>
      </c>
      <c r="B38" s="37" t="s">
        <v>316</v>
      </c>
      <c r="C38" s="37" t="s">
        <v>1139</v>
      </c>
      <c r="D38" s="37">
        <v>3290</v>
      </c>
      <c r="E38" s="37" t="s">
        <v>56</v>
      </c>
      <c r="F38" s="37">
        <v>37000</v>
      </c>
      <c r="G38" s="37" t="s">
        <v>317</v>
      </c>
    </row>
    <row r="39" spans="1:7" x14ac:dyDescent="0.3">
      <c r="A39" s="37" t="s">
        <v>947</v>
      </c>
      <c r="B39" s="37" t="s">
        <v>368</v>
      </c>
      <c r="C39" s="37" t="s">
        <v>1139</v>
      </c>
      <c r="D39" s="37">
        <v>948</v>
      </c>
      <c r="E39" s="37"/>
      <c r="F39" s="37"/>
      <c r="G39" s="37" t="s">
        <v>234</v>
      </c>
    </row>
    <row r="40" spans="1:7" x14ac:dyDescent="0.3">
      <c r="A40" s="37" t="s">
        <v>948</v>
      </c>
      <c r="B40" s="37" t="s">
        <v>67</v>
      </c>
      <c r="C40" s="37" t="s">
        <v>1139</v>
      </c>
      <c r="D40" s="37">
        <v>792</v>
      </c>
      <c r="E40" s="37"/>
      <c r="F40" s="37"/>
      <c r="G40" s="37"/>
    </row>
    <row r="41" spans="1:7" x14ac:dyDescent="0.3">
      <c r="A41" s="37" t="s">
        <v>949</v>
      </c>
      <c r="B41" s="37" t="s">
        <v>68</v>
      </c>
      <c r="C41" s="37" t="s">
        <v>1139</v>
      </c>
      <c r="D41" s="37">
        <v>776</v>
      </c>
      <c r="E41" s="37"/>
      <c r="F41" s="37"/>
      <c r="G41" s="37" t="s">
        <v>369</v>
      </c>
    </row>
    <row r="42" spans="1:7" x14ac:dyDescent="0.3">
      <c r="A42" s="37" t="s">
        <v>950</v>
      </c>
      <c r="B42" s="37" t="s">
        <v>69</v>
      </c>
      <c r="C42" s="37" t="s">
        <v>1143</v>
      </c>
      <c r="D42" s="37">
        <v>752</v>
      </c>
      <c r="E42" s="37"/>
      <c r="F42" s="37"/>
      <c r="G42" s="37"/>
    </row>
    <row r="43" spans="1:7" x14ac:dyDescent="0.3">
      <c r="A43" s="37" t="s">
        <v>951</v>
      </c>
      <c r="B43" s="37" t="s">
        <v>370</v>
      </c>
      <c r="C43" s="37" t="s">
        <v>1143</v>
      </c>
      <c r="D43" s="37">
        <v>532</v>
      </c>
      <c r="E43" s="37"/>
      <c r="F43" s="37"/>
      <c r="G43" s="37"/>
    </row>
    <row r="44" spans="1:7" x14ac:dyDescent="0.3">
      <c r="A44" s="37" t="s">
        <v>952</v>
      </c>
      <c r="B44" s="37"/>
      <c r="C44" s="37"/>
      <c r="D44" s="37"/>
      <c r="E44" s="37"/>
      <c r="F44" s="37"/>
      <c r="G44" s="37"/>
    </row>
    <row r="45" spans="1:7" x14ac:dyDescent="0.3">
      <c r="A45" s="37" t="s">
        <v>953</v>
      </c>
      <c r="B45" s="37"/>
      <c r="C45" s="37"/>
      <c r="D45" s="37"/>
      <c r="E45" s="37"/>
      <c r="F45" s="37"/>
      <c r="G45" s="37"/>
    </row>
    <row r="46" spans="1:7" x14ac:dyDescent="0.3">
      <c r="A46" s="37" t="s">
        <v>954</v>
      </c>
      <c r="B46" s="37"/>
      <c r="C46" s="37"/>
      <c r="D46" s="37"/>
      <c r="E46" s="37"/>
      <c r="F46" s="37"/>
      <c r="G46" s="37"/>
    </row>
    <row r="47" spans="1:7" x14ac:dyDescent="0.3">
      <c r="A47" s="37" t="s">
        <v>955</v>
      </c>
      <c r="B47" s="37"/>
      <c r="C47" s="37"/>
      <c r="D47" s="37"/>
      <c r="E47" s="37"/>
      <c r="F47" s="37"/>
      <c r="G47" s="37"/>
    </row>
    <row r="48" spans="1:7" x14ac:dyDescent="0.3">
      <c r="A48" s="37" t="s">
        <v>956</v>
      </c>
      <c r="B48" s="37"/>
      <c r="C48" s="37"/>
      <c r="D48" s="37"/>
      <c r="E48" s="37"/>
      <c r="F48" s="37"/>
      <c r="G48" s="37"/>
    </row>
    <row r="49" spans="1:7" x14ac:dyDescent="0.3">
      <c r="A49" s="37" t="s">
        <v>18</v>
      </c>
      <c r="B49" s="37" t="s">
        <v>112</v>
      </c>
      <c r="C49" s="37" t="s">
        <v>113</v>
      </c>
      <c r="D49" s="37" t="s">
        <v>114</v>
      </c>
      <c r="E49" s="37" t="s">
        <v>849</v>
      </c>
      <c r="F49" s="37" t="s">
        <v>115</v>
      </c>
      <c r="G49" s="37" t="s">
        <v>116</v>
      </c>
    </row>
    <row r="50" spans="1:7" x14ac:dyDescent="0.3">
      <c r="A50" s="37" t="s">
        <v>957</v>
      </c>
      <c r="B50" s="37" t="s">
        <v>75</v>
      </c>
      <c r="C50" s="37" t="s">
        <v>1139</v>
      </c>
      <c r="D50" s="37">
        <v>2164</v>
      </c>
      <c r="E50" s="37"/>
      <c r="F50" s="37"/>
      <c r="G50" s="37" t="s">
        <v>83</v>
      </c>
    </row>
    <row r="51" spans="1:7" x14ac:dyDescent="0.3">
      <c r="A51" s="37" t="s">
        <v>958</v>
      </c>
      <c r="B51" s="37" t="s">
        <v>371</v>
      </c>
      <c r="C51" s="37" t="s">
        <v>1139</v>
      </c>
      <c r="D51" s="37">
        <v>1790</v>
      </c>
      <c r="E51" s="37" t="s">
        <v>56</v>
      </c>
      <c r="F51" s="37"/>
      <c r="G51" s="37"/>
    </row>
    <row r="52" spans="1:7" x14ac:dyDescent="0.3">
      <c r="A52" s="37" t="s">
        <v>959</v>
      </c>
      <c r="B52" s="37" t="s">
        <v>119</v>
      </c>
      <c r="C52" s="37" t="s">
        <v>1139</v>
      </c>
      <c r="D52" s="37">
        <v>1056</v>
      </c>
      <c r="E52" s="37"/>
      <c r="F52" s="37"/>
      <c r="G52" s="37" t="s">
        <v>82</v>
      </c>
    </row>
    <row r="53" spans="1:7" x14ac:dyDescent="0.3">
      <c r="A53" s="37" t="s">
        <v>960</v>
      </c>
      <c r="B53" s="37" t="s">
        <v>321</v>
      </c>
      <c r="C53" s="37" t="s">
        <v>1139</v>
      </c>
      <c r="D53" s="37">
        <v>832</v>
      </c>
      <c r="E53" s="37"/>
      <c r="F53" s="37"/>
      <c r="G53" s="37" t="s">
        <v>322</v>
      </c>
    </row>
    <row r="54" spans="1:7" x14ac:dyDescent="0.3">
      <c r="A54" s="37" t="s">
        <v>961</v>
      </c>
      <c r="B54" s="37" t="s">
        <v>74</v>
      </c>
      <c r="C54" s="37" t="s">
        <v>1139</v>
      </c>
      <c r="D54" s="37">
        <v>672</v>
      </c>
      <c r="E54" s="37"/>
      <c r="F54" s="37"/>
      <c r="G54" s="37" t="s">
        <v>82</v>
      </c>
    </row>
    <row r="55" spans="1:7" x14ac:dyDescent="0.3">
      <c r="A55" s="37" t="s">
        <v>962</v>
      </c>
      <c r="B55" s="37" t="s">
        <v>323</v>
      </c>
      <c r="C55" s="37" t="s">
        <v>1139</v>
      </c>
      <c r="D55" s="37">
        <v>524</v>
      </c>
      <c r="E55" s="37"/>
      <c r="F55" s="37"/>
      <c r="G55" s="37" t="s">
        <v>234</v>
      </c>
    </row>
    <row r="56" spans="1:7" x14ac:dyDescent="0.3">
      <c r="A56" s="37" t="s">
        <v>963</v>
      </c>
      <c r="B56" s="37"/>
      <c r="C56" s="37"/>
      <c r="D56" s="37"/>
      <c r="E56" s="37"/>
      <c r="F56" s="37"/>
      <c r="G56" s="37"/>
    </row>
    <row r="57" spans="1:7" x14ac:dyDescent="0.3">
      <c r="A57" s="37" t="s">
        <v>964</v>
      </c>
      <c r="B57" s="37"/>
      <c r="C57" s="37"/>
      <c r="D57" s="37"/>
      <c r="E57" s="37"/>
      <c r="F57" s="37"/>
      <c r="G57" s="37"/>
    </row>
    <row r="58" spans="1:7" x14ac:dyDescent="0.3">
      <c r="A58" s="37" t="s">
        <v>965</v>
      </c>
      <c r="B58" s="37"/>
      <c r="C58" s="37"/>
      <c r="D58" s="37"/>
      <c r="E58" s="37"/>
      <c r="F58" s="37"/>
      <c r="G58" s="37"/>
    </row>
    <row r="59" spans="1:7" x14ac:dyDescent="0.3">
      <c r="A59" s="37" t="s">
        <v>966</v>
      </c>
      <c r="B59" s="37"/>
      <c r="C59" s="37"/>
      <c r="D59" s="37"/>
      <c r="E59" s="37"/>
      <c r="F59" s="37"/>
      <c r="G59" s="37"/>
    </row>
    <row r="60" spans="1:7" x14ac:dyDescent="0.3">
      <c r="A60" s="37" t="s">
        <v>967</v>
      </c>
      <c r="B60" s="37"/>
      <c r="C60" s="37"/>
      <c r="D60" s="37"/>
      <c r="E60" s="37"/>
      <c r="F60" s="37"/>
      <c r="G60" s="37"/>
    </row>
    <row r="61" spans="1:7" x14ac:dyDescent="0.3">
      <c r="A61" s="37" t="s">
        <v>18</v>
      </c>
      <c r="B61" s="37" t="s">
        <v>112</v>
      </c>
      <c r="C61" s="37" t="s">
        <v>113</v>
      </c>
      <c r="D61" s="37" t="s">
        <v>114</v>
      </c>
      <c r="E61" s="37" t="s">
        <v>849</v>
      </c>
      <c r="F61" s="37" t="s">
        <v>115</v>
      </c>
      <c r="G61" s="37" t="s">
        <v>116</v>
      </c>
    </row>
    <row r="62" spans="1:7" x14ac:dyDescent="0.3">
      <c r="A62" s="37" t="s">
        <v>968</v>
      </c>
      <c r="B62" s="37" t="s">
        <v>88</v>
      </c>
      <c r="C62" s="37" t="s">
        <v>1139</v>
      </c>
      <c r="D62" s="37">
        <v>2552</v>
      </c>
      <c r="E62" s="37" t="s">
        <v>80</v>
      </c>
      <c r="F62" s="37">
        <v>34000</v>
      </c>
      <c r="G62" s="37" t="s">
        <v>98</v>
      </c>
    </row>
    <row r="63" spans="1:7" x14ac:dyDescent="0.3">
      <c r="A63" s="37" t="s">
        <v>969</v>
      </c>
      <c r="B63" s="37" t="s">
        <v>93</v>
      </c>
      <c r="C63" s="37" t="s">
        <v>1143</v>
      </c>
      <c r="D63" s="37">
        <v>1168</v>
      </c>
      <c r="E63" s="37"/>
      <c r="F63" s="37"/>
      <c r="G63" s="37"/>
    </row>
    <row r="64" spans="1:7" x14ac:dyDescent="0.3">
      <c r="A64" s="37" t="s">
        <v>970</v>
      </c>
      <c r="B64" s="37" t="s">
        <v>94</v>
      </c>
      <c r="C64" s="37" t="s">
        <v>1143</v>
      </c>
      <c r="D64" s="37">
        <v>1136</v>
      </c>
      <c r="E64" s="37"/>
      <c r="F64" s="37"/>
      <c r="G64" s="37"/>
    </row>
    <row r="65" spans="1:7" x14ac:dyDescent="0.3">
      <c r="A65" s="37" t="s">
        <v>971</v>
      </c>
      <c r="B65" s="37" t="s">
        <v>95</v>
      </c>
      <c r="C65" s="37" t="s">
        <v>1143</v>
      </c>
      <c r="D65" s="37">
        <v>744</v>
      </c>
      <c r="E65" s="37"/>
      <c r="F65" s="37"/>
      <c r="G65" s="37"/>
    </row>
    <row r="66" spans="1:7" x14ac:dyDescent="0.3">
      <c r="A66" s="37" t="s">
        <v>972</v>
      </c>
      <c r="B66" s="37" t="s">
        <v>96</v>
      </c>
      <c r="C66" s="37" t="s">
        <v>1143</v>
      </c>
      <c r="D66" s="37">
        <v>372</v>
      </c>
      <c r="E66" s="37"/>
      <c r="F66" s="37"/>
      <c r="G66" s="37"/>
    </row>
    <row r="67" spans="1:7" x14ac:dyDescent="0.3">
      <c r="A67" s="37" t="s">
        <v>973</v>
      </c>
      <c r="B67" s="37" t="s">
        <v>97</v>
      </c>
      <c r="C67" s="37" t="s">
        <v>1143</v>
      </c>
      <c r="D67" s="37">
        <v>344</v>
      </c>
      <c r="E67" s="37"/>
      <c r="F67" s="37"/>
      <c r="G67" s="37"/>
    </row>
    <row r="68" spans="1:7" x14ac:dyDescent="0.3">
      <c r="A68" s="37" t="s">
        <v>974</v>
      </c>
      <c r="B68" s="37"/>
      <c r="C68" s="37"/>
      <c r="D68" s="37"/>
      <c r="E68" s="37"/>
      <c r="F68" s="37"/>
      <c r="G68" s="37"/>
    </row>
    <row r="69" spans="1:7" x14ac:dyDescent="0.3">
      <c r="A69" s="37" t="s">
        <v>975</v>
      </c>
      <c r="B69" s="37"/>
      <c r="C69" s="37"/>
      <c r="D69" s="37"/>
      <c r="E69" s="37"/>
      <c r="F69" s="37"/>
      <c r="G69" s="37"/>
    </row>
    <row r="70" spans="1:7" x14ac:dyDescent="0.3">
      <c r="A70" s="37" t="s">
        <v>976</v>
      </c>
      <c r="B70" s="37"/>
      <c r="C70" s="37"/>
      <c r="D70" s="37"/>
      <c r="E70" s="37"/>
      <c r="F70" s="37"/>
      <c r="G70" s="37"/>
    </row>
    <row r="71" spans="1:7" x14ac:dyDescent="0.3">
      <c r="A71" s="37" t="s">
        <v>977</v>
      </c>
      <c r="B71" s="37"/>
      <c r="C71" s="37"/>
      <c r="D71" s="37"/>
      <c r="E71" s="37"/>
      <c r="F71" s="37"/>
      <c r="G71" s="37"/>
    </row>
    <row r="72" spans="1:7" x14ac:dyDescent="0.3">
      <c r="A72" s="37" t="s">
        <v>978</v>
      </c>
      <c r="B72" s="37"/>
      <c r="C72" s="37"/>
      <c r="D72" s="37"/>
      <c r="E72" s="37"/>
      <c r="F72" s="37"/>
      <c r="G72" s="37"/>
    </row>
    <row r="73" spans="1:7" x14ac:dyDescent="0.3">
      <c r="A73" s="37" t="s">
        <v>18</v>
      </c>
      <c r="B73" s="37" t="s">
        <v>112</v>
      </c>
      <c r="C73" s="37" t="s">
        <v>113</v>
      </c>
      <c r="D73" s="37" t="s">
        <v>114</v>
      </c>
      <c r="E73" s="37" t="s">
        <v>849</v>
      </c>
      <c r="F73" s="37" t="s">
        <v>115</v>
      </c>
      <c r="G73" s="37" t="s">
        <v>116</v>
      </c>
    </row>
    <row r="74" spans="1:7" x14ac:dyDescent="0.3">
      <c r="A74" s="37" t="s">
        <v>979</v>
      </c>
      <c r="B74" s="37" t="s">
        <v>101</v>
      </c>
      <c r="C74" s="37" t="s">
        <v>1139</v>
      </c>
      <c r="D74" s="37">
        <v>3928</v>
      </c>
      <c r="E74" s="37" t="s">
        <v>32</v>
      </c>
      <c r="F74" s="37"/>
      <c r="G74" s="37" t="s">
        <v>15</v>
      </c>
    </row>
    <row r="75" spans="1:7" x14ac:dyDescent="0.3">
      <c r="A75" s="37" t="s">
        <v>980</v>
      </c>
      <c r="B75" s="37" t="s">
        <v>102</v>
      </c>
      <c r="C75" s="37" t="s">
        <v>1139</v>
      </c>
      <c r="D75" s="37">
        <v>3924</v>
      </c>
      <c r="E75" s="37" t="s">
        <v>80</v>
      </c>
      <c r="F75" s="37"/>
      <c r="G75" s="37" t="s">
        <v>15</v>
      </c>
    </row>
    <row r="76" spans="1:7" x14ac:dyDescent="0.3">
      <c r="A76" s="37" t="s">
        <v>981</v>
      </c>
      <c r="B76" s="37" t="s">
        <v>103</v>
      </c>
      <c r="C76" s="37" t="s">
        <v>1139</v>
      </c>
      <c r="D76" s="37">
        <v>3916</v>
      </c>
      <c r="E76" s="37" t="s">
        <v>32</v>
      </c>
      <c r="F76" s="37"/>
      <c r="G76" s="37" t="s">
        <v>15</v>
      </c>
    </row>
    <row r="77" spans="1:7" x14ac:dyDescent="0.3">
      <c r="A77" s="37" t="s">
        <v>982</v>
      </c>
      <c r="B77" s="37" t="s">
        <v>104</v>
      </c>
      <c r="C77" s="37" t="s">
        <v>1139</v>
      </c>
      <c r="D77" s="37">
        <v>3912</v>
      </c>
      <c r="E77" s="37" t="s">
        <v>80</v>
      </c>
      <c r="F77" s="37"/>
      <c r="G77" s="37" t="s">
        <v>15</v>
      </c>
    </row>
    <row r="78" spans="1:7" ht="33" x14ac:dyDescent="0.3">
      <c r="A78" s="37" t="s">
        <v>983</v>
      </c>
      <c r="B78" s="37" t="s">
        <v>105</v>
      </c>
      <c r="C78" s="37" t="s">
        <v>1139</v>
      </c>
      <c r="D78" s="37">
        <v>2915</v>
      </c>
      <c r="E78" s="37"/>
      <c r="F78" s="37"/>
      <c r="G78" s="37" t="s">
        <v>121</v>
      </c>
    </row>
    <row r="79" spans="1:7" x14ac:dyDescent="0.3">
      <c r="A79" s="37" t="s">
        <v>984</v>
      </c>
      <c r="B79" s="37" t="s">
        <v>372</v>
      </c>
      <c r="C79" s="37" t="s">
        <v>1139</v>
      </c>
      <c r="D79" s="37">
        <v>2892</v>
      </c>
      <c r="E79" s="37" t="s">
        <v>32</v>
      </c>
      <c r="F79" s="37"/>
      <c r="G79" s="37" t="s">
        <v>283</v>
      </c>
    </row>
    <row r="80" spans="1:7" x14ac:dyDescent="0.3">
      <c r="A80" s="37" t="s">
        <v>985</v>
      </c>
      <c r="B80" s="37" t="s">
        <v>106</v>
      </c>
      <c r="C80" s="37" t="s">
        <v>1139</v>
      </c>
      <c r="D80" s="37">
        <v>2554</v>
      </c>
      <c r="E80" s="37"/>
      <c r="F80" s="37"/>
      <c r="G80" s="37" t="s">
        <v>122</v>
      </c>
    </row>
    <row r="81" spans="1:7" x14ac:dyDescent="0.3">
      <c r="A81" s="37" t="s">
        <v>986</v>
      </c>
      <c r="B81" s="37" t="s">
        <v>107</v>
      </c>
      <c r="C81" s="37" t="s">
        <v>1139</v>
      </c>
      <c r="D81" s="37">
        <v>2276</v>
      </c>
      <c r="E81" s="37"/>
      <c r="F81" s="37"/>
      <c r="G81" s="37" t="s">
        <v>123</v>
      </c>
    </row>
    <row r="82" spans="1:7" x14ac:dyDescent="0.3">
      <c r="A82" s="37" t="s">
        <v>987</v>
      </c>
      <c r="B82" s="37" t="s">
        <v>108</v>
      </c>
      <c r="C82" s="37" t="s">
        <v>1139</v>
      </c>
      <c r="D82" s="37">
        <v>1284</v>
      </c>
      <c r="E82" s="37"/>
      <c r="F82" s="37"/>
      <c r="G82" s="37" t="s">
        <v>124</v>
      </c>
    </row>
    <row r="83" spans="1:7" x14ac:dyDescent="0.3">
      <c r="A83" s="37" t="s">
        <v>988</v>
      </c>
      <c r="B83" s="37" t="s">
        <v>109</v>
      </c>
      <c r="C83" s="37" t="s">
        <v>1139</v>
      </c>
      <c r="D83" s="37">
        <v>2080</v>
      </c>
      <c r="E83" s="37"/>
      <c r="F83" s="37"/>
      <c r="G83" s="37" t="s">
        <v>125</v>
      </c>
    </row>
    <row r="84" spans="1:7" x14ac:dyDescent="0.3">
      <c r="A84" s="37" t="s">
        <v>989</v>
      </c>
      <c r="B84" s="37" t="s">
        <v>110</v>
      </c>
      <c r="C84" s="37"/>
      <c r="D84" s="37">
        <v>2027</v>
      </c>
      <c r="E84" s="37"/>
      <c r="F84" s="37"/>
      <c r="G84" s="37" t="s">
        <v>126</v>
      </c>
    </row>
    <row r="85" spans="1:7" x14ac:dyDescent="0.3">
      <c r="A85" s="37" t="s">
        <v>18</v>
      </c>
      <c r="B85" s="37" t="s">
        <v>112</v>
      </c>
      <c r="C85" s="37" t="s">
        <v>113</v>
      </c>
      <c r="D85" s="37" t="s">
        <v>114</v>
      </c>
      <c r="E85" s="37" t="s">
        <v>849</v>
      </c>
      <c r="F85" s="37" t="s">
        <v>115</v>
      </c>
      <c r="G85" s="37" t="s">
        <v>116</v>
      </c>
    </row>
    <row r="86" spans="1:7" x14ac:dyDescent="0.3">
      <c r="A86" s="37" t="s">
        <v>990</v>
      </c>
      <c r="B86" s="37" t="s">
        <v>129</v>
      </c>
      <c r="C86" s="37" t="s">
        <v>1143</v>
      </c>
      <c r="D86" s="37">
        <v>2280</v>
      </c>
      <c r="E86" s="37"/>
      <c r="F86" s="37"/>
      <c r="G86" s="37" t="s">
        <v>130</v>
      </c>
    </row>
    <row r="87" spans="1:7" x14ac:dyDescent="0.3">
      <c r="A87" s="37" t="s">
        <v>991</v>
      </c>
      <c r="B87" s="37" t="s">
        <v>131</v>
      </c>
      <c r="C87" s="37" t="s">
        <v>1139</v>
      </c>
      <c r="D87" s="37">
        <v>1056</v>
      </c>
      <c r="E87" s="37"/>
      <c r="F87" s="37"/>
      <c r="G87" s="37" t="s">
        <v>132</v>
      </c>
    </row>
    <row r="88" spans="1:7" x14ac:dyDescent="0.3">
      <c r="A88" s="37" t="s">
        <v>992</v>
      </c>
      <c r="B88" s="37" t="s">
        <v>373</v>
      </c>
      <c r="C88" s="37" t="s">
        <v>1143</v>
      </c>
      <c r="D88" s="37">
        <v>984</v>
      </c>
      <c r="E88" s="37"/>
      <c r="F88" s="37"/>
      <c r="G88" s="37"/>
    </row>
    <row r="89" spans="1:7" x14ac:dyDescent="0.3">
      <c r="A89" s="37" t="s">
        <v>993</v>
      </c>
      <c r="B89" s="37" t="s">
        <v>135</v>
      </c>
      <c r="C89" s="37" t="s">
        <v>1139</v>
      </c>
      <c r="D89" s="37">
        <v>840</v>
      </c>
      <c r="E89" s="37"/>
      <c r="F89" s="37"/>
      <c r="G89" s="37"/>
    </row>
    <row r="90" spans="1:7" x14ac:dyDescent="0.3">
      <c r="A90" s="37" t="s">
        <v>994</v>
      </c>
      <c r="B90" s="37" t="s">
        <v>137</v>
      </c>
      <c r="C90" s="37" t="s">
        <v>1139</v>
      </c>
      <c r="D90" s="37">
        <v>660</v>
      </c>
      <c r="E90" s="37"/>
      <c r="F90" s="37"/>
      <c r="G90" s="37"/>
    </row>
    <row r="91" spans="1:7" x14ac:dyDescent="0.3">
      <c r="A91" s="37" t="s">
        <v>995</v>
      </c>
      <c r="B91" s="37"/>
      <c r="C91" s="37"/>
      <c r="D91" s="37"/>
      <c r="E91" s="37"/>
      <c r="F91" s="37"/>
      <c r="G91" s="37"/>
    </row>
    <row r="92" spans="1:7" x14ac:dyDescent="0.3">
      <c r="A92" s="37" t="s">
        <v>996</v>
      </c>
      <c r="B92" s="37"/>
      <c r="C92" s="37"/>
      <c r="D92" s="37"/>
      <c r="E92" s="37"/>
      <c r="F92" s="37"/>
      <c r="G92" s="37"/>
    </row>
    <row r="93" spans="1:7" x14ac:dyDescent="0.3">
      <c r="A93" s="37" t="s">
        <v>997</v>
      </c>
      <c r="B93" s="37"/>
      <c r="C93" s="37"/>
      <c r="D93" s="37"/>
      <c r="E93" s="37"/>
      <c r="F93" s="37"/>
      <c r="G93" s="37"/>
    </row>
    <row r="94" spans="1:7" x14ac:dyDescent="0.3">
      <c r="A94" s="37" t="s">
        <v>998</v>
      </c>
      <c r="B94" s="37"/>
      <c r="C94" s="37"/>
      <c r="D94" s="37"/>
      <c r="E94" s="37"/>
      <c r="F94" s="37"/>
      <c r="G94" s="37"/>
    </row>
    <row r="95" spans="1:7" x14ac:dyDescent="0.3">
      <c r="A95" s="37" t="s">
        <v>999</v>
      </c>
      <c r="B95" s="37"/>
      <c r="C95" s="37"/>
      <c r="D95" s="37"/>
      <c r="E95" s="37"/>
      <c r="F95" s="37"/>
      <c r="G95" s="37"/>
    </row>
    <row r="96" spans="1:7" x14ac:dyDescent="0.3">
      <c r="A96" s="37" t="s">
        <v>1000</v>
      </c>
      <c r="B96" s="37"/>
      <c r="C96" s="37"/>
      <c r="D96" s="37"/>
      <c r="E96" s="37"/>
      <c r="F96" s="37"/>
      <c r="G96" s="37"/>
    </row>
    <row r="97" spans="1:7" x14ac:dyDescent="0.3">
      <c r="A97" s="37" t="s">
        <v>18</v>
      </c>
      <c r="B97" s="37" t="s">
        <v>112</v>
      </c>
      <c r="C97" s="37" t="s">
        <v>113</v>
      </c>
      <c r="D97" s="37" t="s">
        <v>114</v>
      </c>
      <c r="E97" s="37" t="s">
        <v>849</v>
      </c>
      <c r="F97" s="37" t="s">
        <v>115</v>
      </c>
      <c r="G97" s="37" t="s">
        <v>116</v>
      </c>
    </row>
    <row r="98" spans="1:7" x14ac:dyDescent="0.3">
      <c r="A98" s="37" t="s">
        <v>1001</v>
      </c>
      <c r="B98" s="37" t="s">
        <v>146</v>
      </c>
      <c r="C98" s="37" t="s">
        <v>1139</v>
      </c>
      <c r="D98" s="37">
        <v>3240</v>
      </c>
      <c r="E98" s="37" t="s">
        <v>32</v>
      </c>
      <c r="F98" s="37"/>
      <c r="G98" s="37"/>
    </row>
    <row r="99" spans="1:7" x14ac:dyDescent="0.3">
      <c r="A99" s="37" t="s">
        <v>1002</v>
      </c>
      <c r="B99" s="37" t="s">
        <v>140</v>
      </c>
      <c r="C99" s="37" t="s">
        <v>1139</v>
      </c>
      <c r="D99" s="37">
        <v>3200</v>
      </c>
      <c r="E99" s="37"/>
      <c r="F99" s="37"/>
      <c r="G99" s="37" t="s">
        <v>141</v>
      </c>
    </row>
    <row r="100" spans="1:7" x14ac:dyDescent="0.3">
      <c r="A100" s="37" t="s">
        <v>1003</v>
      </c>
      <c r="B100" s="37" t="s">
        <v>333</v>
      </c>
      <c r="C100" s="37" t="s">
        <v>1139</v>
      </c>
      <c r="D100" s="37">
        <v>3180</v>
      </c>
      <c r="E100" s="37" t="s">
        <v>56</v>
      </c>
      <c r="F100" s="37"/>
      <c r="G100" s="37"/>
    </row>
    <row r="101" spans="1:7" ht="33" x14ac:dyDescent="0.3">
      <c r="A101" s="37" t="s">
        <v>1004</v>
      </c>
      <c r="B101" s="37" t="s">
        <v>142</v>
      </c>
      <c r="C101" s="37" t="s">
        <v>1143</v>
      </c>
      <c r="D101" s="37">
        <v>2950</v>
      </c>
      <c r="E101" s="37"/>
      <c r="F101" s="37"/>
      <c r="G101" s="37" t="s">
        <v>143</v>
      </c>
    </row>
    <row r="102" spans="1:7" x14ac:dyDescent="0.3">
      <c r="A102" s="37" t="s">
        <v>1005</v>
      </c>
      <c r="B102" s="37" t="s">
        <v>145</v>
      </c>
      <c r="C102" s="37" t="s">
        <v>1143</v>
      </c>
      <c r="D102" s="37">
        <v>2006</v>
      </c>
      <c r="E102" s="37"/>
      <c r="F102" s="37"/>
      <c r="G102" s="37"/>
    </row>
    <row r="103" spans="1:7" x14ac:dyDescent="0.3">
      <c r="A103" s="37" t="s">
        <v>1006</v>
      </c>
      <c r="B103" s="37" t="s">
        <v>144</v>
      </c>
      <c r="C103" s="37" t="s">
        <v>1143</v>
      </c>
      <c r="D103" s="37">
        <v>1968</v>
      </c>
      <c r="E103" s="37"/>
      <c r="F103" s="37"/>
      <c r="G103" s="37"/>
    </row>
    <row r="104" spans="1:7" x14ac:dyDescent="0.3">
      <c r="A104" s="37" t="s">
        <v>1007</v>
      </c>
      <c r="B104" s="37" t="s">
        <v>147</v>
      </c>
      <c r="C104" s="37" t="s">
        <v>1139</v>
      </c>
      <c r="D104" s="37">
        <v>1060</v>
      </c>
      <c r="E104" s="37" t="s">
        <v>80</v>
      </c>
      <c r="F104" s="37"/>
      <c r="G104" s="37"/>
    </row>
    <row r="105" spans="1:7" x14ac:dyDescent="0.3">
      <c r="A105" s="37" t="s">
        <v>1008</v>
      </c>
      <c r="B105" s="37"/>
      <c r="C105" s="37"/>
      <c r="D105" s="37"/>
      <c r="E105" s="37"/>
      <c r="F105" s="37"/>
      <c r="G105" s="37"/>
    </row>
    <row r="106" spans="1:7" x14ac:dyDescent="0.3">
      <c r="A106" s="37" t="s">
        <v>1009</v>
      </c>
      <c r="B106" s="37"/>
      <c r="C106" s="37"/>
      <c r="D106" s="37"/>
      <c r="E106" s="37"/>
      <c r="F106" s="37"/>
      <c r="G106" s="37"/>
    </row>
    <row r="107" spans="1:7" x14ac:dyDescent="0.3">
      <c r="A107" s="37" t="s">
        <v>1010</v>
      </c>
      <c r="B107" s="37"/>
      <c r="C107" s="37"/>
      <c r="D107" s="37"/>
      <c r="E107" s="37"/>
      <c r="F107" s="37"/>
      <c r="G107" s="37"/>
    </row>
    <row r="108" spans="1:7" x14ac:dyDescent="0.3">
      <c r="A108" s="37" t="s">
        <v>1011</v>
      </c>
      <c r="B108" s="37"/>
      <c r="C108" s="37"/>
      <c r="D108" s="37"/>
      <c r="E108" s="37"/>
      <c r="F108" s="37"/>
      <c r="G108" s="37"/>
    </row>
    <row r="109" spans="1:7" x14ac:dyDescent="0.3">
      <c r="A109" s="37" t="s">
        <v>18</v>
      </c>
      <c r="B109" s="37" t="s">
        <v>112</v>
      </c>
      <c r="C109" s="37" t="s">
        <v>113</v>
      </c>
      <c r="D109" s="37" t="s">
        <v>114</v>
      </c>
      <c r="E109" s="37" t="s">
        <v>849</v>
      </c>
      <c r="F109" s="37" t="s">
        <v>115</v>
      </c>
      <c r="G109" s="37" t="s">
        <v>116</v>
      </c>
    </row>
    <row r="110" spans="1:7" x14ac:dyDescent="0.3">
      <c r="A110" s="37" t="s">
        <v>1012</v>
      </c>
      <c r="B110" s="37" t="s">
        <v>150</v>
      </c>
      <c r="C110" s="37" t="s">
        <v>1143</v>
      </c>
      <c r="D110" s="37">
        <v>2462</v>
      </c>
      <c r="E110" s="37"/>
      <c r="F110" s="37"/>
      <c r="G110" s="37" t="s">
        <v>151</v>
      </c>
    </row>
    <row r="111" spans="1:7" x14ac:dyDescent="0.3">
      <c r="A111" s="37" t="s">
        <v>1013</v>
      </c>
      <c r="B111" s="37" t="s">
        <v>152</v>
      </c>
      <c r="C111" s="37" t="s">
        <v>1143</v>
      </c>
      <c r="D111" s="37">
        <v>1730</v>
      </c>
      <c r="E111" s="37"/>
      <c r="F111" s="37"/>
      <c r="G111" s="37" t="s">
        <v>29</v>
      </c>
    </row>
    <row r="112" spans="1:7" x14ac:dyDescent="0.3">
      <c r="A112" s="37" t="s">
        <v>1014</v>
      </c>
      <c r="B112" s="37" t="s">
        <v>155</v>
      </c>
      <c r="C112" s="37" t="s">
        <v>1143</v>
      </c>
      <c r="D112" s="37">
        <v>728</v>
      </c>
      <c r="E112" s="37"/>
      <c r="F112" s="37"/>
      <c r="G112" s="37"/>
    </row>
    <row r="113" spans="1:7" x14ac:dyDescent="0.3">
      <c r="A113" s="37" t="s">
        <v>1015</v>
      </c>
      <c r="B113" s="37" t="s">
        <v>153</v>
      </c>
      <c r="C113" s="37" t="s">
        <v>1143</v>
      </c>
      <c r="D113" s="37">
        <v>568</v>
      </c>
      <c r="E113" s="37"/>
      <c r="F113" s="37"/>
      <c r="G113" s="37" t="s">
        <v>154</v>
      </c>
    </row>
    <row r="114" spans="1:7" x14ac:dyDescent="0.3">
      <c r="A114" s="37" t="s">
        <v>1016</v>
      </c>
      <c r="B114" s="37" t="s">
        <v>157</v>
      </c>
      <c r="C114" s="37" t="s">
        <v>1143</v>
      </c>
      <c r="D114" s="37">
        <v>424</v>
      </c>
      <c r="E114" s="37"/>
      <c r="F114" s="37"/>
      <c r="G114" s="37"/>
    </row>
    <row r="115" spans="1:7" x14ac:dyDescent="0.3">
      <c r="A115" s="37" t="s">
        <v>1017</v>
      </c>
      <c r="B115" s="37"/>
      <c r="C115" s="37"/>
      <c r="D115" s="37"/>
      <c r="E115" s="37"/>
      <c r="F115" s="37"/>
      <c r="G115" s="37"/>
    </row>
    <row r="116" spans="1:7" x14ac:dyDescent="0.3">
      <c r="A116" s="37" t="s">
        <v>1018</v>
      </c>
      <c r="B116" s="37"/>
      <c r="C116" s="37"/>
      <c r="D116" s="37"/>
      <c r="E116" s="37"/>
      <c r="F116" s="37"/>
      <c r="G116" s="37"/>
    </row>
    <row r="117" spans="1:7" x14ac:dyDescent="0.3">
      <c r="A117" s="37" t="s">
        <v>1019</v>
      </c>
      <c r="B117" s="37"/>
      <c r="C117" s="37"/>
      <c r="D117" s="37"/>
      <c r="E117" s="37"/>
      <c r="F117" s="37"/>
      <c r="G117" s="37"/>
    </row>
    <row r="118" spans="1:7" x14ac:dyDescent="0.3">
      <c r="A118" s="37" t="s">
        <v>1020</v>
      </c>
      <c r="B118" s="37"/>
      <c r="C118" s="37"/>
      <c r="D118" s="37"/>
      <c r="E118" s="37"/>
      <c r="F118" s="37"/>
      <c r="G118" s="37"/>
    </row>
    <row r="119" spans="1:7" x14ac:dyDescent="0.3">
      <c r="A119" s="37" t="s">
        <v>1021</v>
      </c>
      <c r="B119" s="37"/>
      <c r="C119" s="37"/>
      <c r="D119" s="37"/>
      <c r="E119" s="37"/>
      <c r="F119" s="37"/>
      <c r="G119" s="37"/>
    </row>
    <row r="120" spans="1:7" x14ac:dyDescent="0.3">
      <c r="A120" s="37" t="s">
        <v>1022</v>
      </c>
      <c r="B120" s="37"/>
      <c r="C120" s="37"/>
      <c r="D120" s="37"/>
      <c r="E120" s="37"/>
      <c r="F120" s="37"/>
      <c r="G120" s="37"/>
    </row>
    <row r="121" spans="1:7" x14ac:dyDescent="0.3">
      <c r="A121" s="37" t="s">
        <v>18</v>
      </c>
      <c r="B121" s="37" t="s">
        <v>112</v>
      </c>
      <c r="C121" s="37" t="s">
        <v>113</v>
      </c>
      <c r="D121" s="37" t="s">
        <v>114</v>
      </c>
      <c r="E121" s="37" t="s">
        <v>849</v>
      </c>
      <c r="F121" s="37" t="s">
        <v>115</v>
      </c>
      <c r="G121" s="37" t="s">
        <v>116</v>
      </c>
    </row>
    <row r="122" spans="1:7" x14ac:dyDescent="0.3">
      <c r="A122" s="37" t="s">
        <v>1023</v>
      </c>
      <c r="B122" s="37" t="s">
        <v>162</v>
      </c>
      <c r="C122" s="37" t="s">
        <v>1143</v>
      </c>
      <c r="D122" s="37">
        <v>2984</v>
      </c>
      <c r="E122" s="37"/>
      <c r="F122" s="37"/>
      <c r="G122" s="37" t="s">
        <v>163</v>
      </c>
    </row>
    <row r="123" spans="1:7" x14ac:dyDescent="0.3">
      <c r="A123" s="37" t="s">
        <v>1024</v>
      </c>
      <c r="B123" s="37" t="s">
        <v>164</v>
      </c>
      <c r="C123" s="37" t="s">
        <v>1139</v>
      </c>
      <c r="D123" s="37">
        <v>2592</v>
      </c>
      <c r="E123" s="37"/>
      <c r="F123" s="37"/>
      <c r="G123" s="37" t="s">
        <v>165</v>
      </c>
    </row>
    <row r="124" spans="1:7" x14ac:dyDescent="0.3">
      <c r="A124" s="37" t="s">
        <v>1025</v>
      </c>
      <c r="B124" s="37" t="s">
        <v>166</v>
      </c>
      <c r="C124" s="37" t="s">
        <v>1143</v>
      </c>
      <c r="D124" s="37">
        <v>2496</v>
      </c>
      <c r="E124" s="37"/>
      <c r="F124" s="37"/>
      <c r="G124" s="37" t="s">
        <v>167</v>
      </c>
    </row>
    <row r="125" spans="1:7" x14ac:dyDescent="0.3">
      <c r="A125" s="37" t="s">
        <v>1026</v>
      </c>
      <c r="B125" s="37" t="s">
        <v>168</v>
      </c>
      <c r="C125" s="37" t="s">
        <v>1143</v>
      </c>
      <c r="D125" s="37">
        <v>2472</v>
      </c>
      <c r="E125" s="37"/>
      <c r="F125" s="37"/>
      <c r="G125" s="37" t="s">
        <v>169</v>
      </c>
    </row>
    <row r="126" spans="1:7" x14ac:dyDescent="0.3">
      <c r="A126" s="37" t="s">
        <v>1027</v>
      </c>
      <c r="B126" s="37" t="s">
        <v>170</v>
      </c>
      <c r="C126" s="37" t="s">
        <v>1143</v>
      </c>
      <c r="D126" s="37">
        <v>2456</v>
      </c>
      <c r="E126" s="37"/>
      <c r="F126" s="37"/>
      <c r="G126" s="37" t="s">
        <v>171</v>
      </c>
    </row>
    <row r="127" spans="1:7" x14ac:dyDescent="0.3">
      <c r="A127" s="37" t="s">
        <v>1028</v>
      </c>
      <c r="B127" s="37" t="s">
        <v>172</v>
      </c>
      <c r="C127" s="37" t="s">
        <v>1139</v>
      </c>
      <c r="D127" s="37">
        <v>1812</v>
      </c>
      <c r="E127" s="37"/>
      <c r="F127" s="37"/>
      <c r="G127" s="37" t="s">
        <v>31</v>
      </c>
    </row>
    <row r="128" spans="1:7" x14ac:dyDescent="0.3">
      <c r="A128" s="37" t="s">
        <v>1029</v>
      </c>
      <c r="B128" s="37" t="s">
        <v>173</v>
      </c>
      <c r="C128" s="37" t="s">
        <v>1143</v>
      </c>
      <c r="D128" s="37">
        <v>1716</v>
      </c>
      <c r="E128" s="37"/>
      <c r="F128" s="37"/>
      <c r="G128" s="37" t="s">
        <v>84</v>
      </c>
    </row>
    <row r="129" spans="1:7" x14ac:dyDescent="0.3">
      <c r="A129" s="37" t="s">
        <v>1030</v>
      </c>
      <c r="B129" s="37" t="s">
        <v>174</v>
      </c>
      <c r="C129" s="37" t="s">
        <v>1139</v>
      </c>
      <c r="D129" s="37">
        <v>1312</v>
      </c>
      <c r="E129" s="37"/>
      <c r="F129" s="37"/>
      <c r="G129" s="37" t="s">
        <v>175</v>
      </c>
    </row>
    <row r="130" spans="1:7" x14ac:dyDescent="0.3">
      <c r="A130" s="37" t="s">
        <v>1031</v>
      </c>
      <c r="B130" s="37" t="s">
        <v>176</v>
      </c>
      <c r="C130" s="37" t="s">
        <v>1139</v>
      </c>
      <c r="D130" s="37">
        <v>1220</v>
      </c>
      <c r="E130" s="37"/>
      <c r="F130" s="37"/>
      <c r="G130" s="37" t="s">
        <v>29</v>
      </c>
    </row>
    <row r="131" spans="1:7" x14ac:dyDescent="0.3">
      <c r="A131" s="37" t="s">
        <v>1032</v>
      </c>
      <c r="B131" s="37" t="s">
        <v>177</v>
      </c>
      <c r="C131" s="37" t="s">
        <v>1139</v>
      </c>
      <c r="D131" s="37">
        <v>1088</v>
      </c>
      <c r="E131" s="37"/>
      <c r="F131" s="37"/>
      <c r="G131" s="37" t="s">
        <v>178</v>
      </c>
    </row>
    <row r="132" spans="1:7" x14ac:dyDescent="0.3">
      <c r="A132" s="37" t="s">
        <v>1033</v>
      </c>
      <c r="B132" s="37"/>
      <c r="C132" s="37"/>
      <c r="D132" s="37"/>
      <c r="E132" s="37"/>
      <c r="F132" s="37"/>
      <c r="G132" s="37"/>
    </row>
    <row r="133" spans="1:7" x14ac:dyDescent="0.3">
      <c r="A133" s="37" t="s">
        <v>18</v>
      </c>
      <c r="B133" s="37" t="s">
        <v>112</v>
      </c>
      <c r="C133" s="37" t="s">
        <v>113</v>
      </c>
      <c r="D133" s="37" t="s">
        <v>114</v>
      </c>
      <c r="E133" s="37" t="s">
        <v>849</v>
      </c>
      <c r="F133" s="37" t="s">
        <v>115</v>
      </c>
      <c r="G133" s="37" t="s">
        <v>116</v>
      </c>
    </row>
    <row r="134" spans="1:7" x14ac:dyDescent="0.3">
      <c r="A134" s="37" t="s">
        <v>1034</v>
      </c>
      <c r="B134" s="37" t="s">
        <v>336</v>
      </c>
      <c r="C134" s="37" t="s">
        <v>1139</v>
      </c>
      <c r="D134" s="37">
        <v>2808</v>
      </c>
      <c r="E134" s="37"/>
      <c r="F134" s="37"/>
      <c r="G134" s="37" t="s">
        <v>180</v>
      </c>
    </row>
    <row r="135" spans="1:7" x14ac:dyDescent="0.3">
      <c r="A135" s="37" t="s">
        <v>1035</v>
      </c>
      <c r="B135" s="37" t="s">
        <v>181</v>
      </c>
      <c r="C135" s="37" t="s">
        <v>1139</v>
      </c>
      <c r="D135" s="37">
        <v>2428</v>
      </c>
      <c r="E135" s="37"/>
      <c r="F135" s="37"/>
      <c r="G135" s="37" t="s">
        <v>132</v>
      </c>
    </row>
    <row r="136" spans="1:7" x14ac:dyDescent="0.3">
      <c r="A136" s="37" t="s">
        <v>1036</v>
      </c>
      <c r="B136" s="37" t="s">
        <v>182</v>
      </c>
      <c r="C136" s="37" t="s">
        <v>1139</v>
      </c>
      <c r="D136" s="37">
        <v>2268</v>
      </c>
      <c r="E136" s="37"/>
      <c r="F136" s="37"/>
      <c r="G136" s="37" t="s">
        <v>183</v>
      </c>
    </row>
    <row r="137" spans="1:7" x14ac:dyDescent="0.3">
      <c r="A137" s="37" t="s">
        <v>1037</v>
      </c>
      <c r="B137" s="37" t="s">
        <v>184</v>
      </c>
      <c r="C137" s="37" t="s">
        <v>1139</v>
      </c>
      <c r="D137" s="37">
        <v>2195</v>
      </c>
      <c r="E137" s="37"/>
      <c r="F137" s="37"/>
      <c r="G137" s="37" t="s">
        <v>185</v>
      </c>
    </row>
    <row r="138" spans="1:7" ht="33" x14ac:dyDescent="0.3">
      <c r="A138" s="37" t="s">
        <v>1038</v>
      </c>
      <c r="B138" s="37" t="s">
        <v>186</v>
      </c>
      <c r="C138" s="37" t="s">
        <v>1143</v>
      </c>
      <c r="D138" s="37">
        <v>2117</v>
      </c>
      <c r="E138" s="37"/>
      <c r="F138" s="37"/>
      <c r="G138" s="37" t="s">
        <v>187</v>
      </c>
    </row>
    <row r="139" spans="1:7" x14ac:dyDescent="0.3">
      <c r="A139" s="37" t="s">
        <v>1039</v>
      </c>
      <c r="B139" s="37" t="s">
        <v>188</v>
      </c>
      <c r="C139" s="37" t="s">
        <v>1139</v>
      </c>
      <c r="D139" s="37">
        <v>2030</v>
      </c>
      <c r="E139" s="37"/>
      <c r="F139" s="37"/>
      <c r="G139" s="37" t="s">
        <v>189</v>
      </c>
    </row>
    <row r="140" spans="1:7" ht="33" x14ac:dyDescent="0.3">
      <c r="A140" s="37" t="s">
        <v>1040</v>
      </c>
      <c r="B140" s="37" t="s">
        <v>190</v>
      </c>
      <c r="C140" s="37" t="s">
        <v>1139</v>
      </c>
      <c r="D140" s="37">
        <v>1943</v>
      </c>
      <c r="E140" s="37"/>
      <c r="F140" s="37"/>
      <c r="G140" s="37" t="s">
        <v>191</v>
      </c>
    </row>
    <row r="141" spans="1:7" x14ac:dyDescent="0.3">
      <c r="A141" s="37" t="s">
        <v>1041</v>
      </c>
      <c r="B141" s="37" t="s">
        <v>192</v>
      </c>
      <c r="C141" s="37" t="s">
        <v>1143</v>
      </c>
      <c r="D141" s="37">
        <v>1840</v>
      </c>
      <c r="E141" s="37"/>
      <c r="F141" s="37"/>
      <c r="G141" s="37" t="s">
        <v>193</v>
      </c>
    </row>
    <row r="142" spans="1:7" x14ac:dyDescent="0.3">
      <c r="A142" s="37" t="s">
        <v>1042</v>
      </c>
      <c r="B142" s="37" t="s">
        <v>194</v>
      </c>
      <c r="C142" s="37" t="s">
        <v>1139</v>
      </c>
      <c r="D142" s="37">
        <v>1795</v>
      </c>
      <c r="E142" s="37"/>
      <c r="F142" s="37"/>
      <c r="G142" s="37" t="s">
        <v>195</v>
      </c>
    </row>
    <row r="143" spans="1:7" x14ac:dyDescent="0.3">
      <c r="A143" s="37" t="s">
        <v>1043</v>
      </c>
      <c r="B143" s="37" t="s">
        <v>196</v>
      </c>
      <c r="C143" s="37" t="s">
        <v>1143</v>
      </c>
      <c r="D143" s="37">
        <v>1699</v>
      </c>
      <c r="E143" s="37"/>
      <c r="F143" s="37"/>
      <c r="G143" s="37" t="s">
        <v>197</v>
      </c>
    </row>
    <row r="144" spans="1:7" x14ac:dyDescent="0.3">
      <c r="A144" s="37" t="s">
        <v>1044</v>
      </c>
      <c r="B144" s="37" t="s">
        <v>198</v>
      </c>
      <c r="C144" s="37" t="s">
        <v>1143</v>
      </c>
      <c r="D144" s="37">
        <v>1680</v>
      </c>
      <c r="E144" s="37"/>
      <c r="F144" s="37"/>
      <c r="G144" s="37" t="s">
        <v>199</v>
      </c>
    </row>
    <row r="145" spans="1:7" x14ac:dyDescent="0.3">
      <c r="A145" s="37" t="s">
        <v>18</v>
      </c>
      <c r="B145" s="37" t="s">
        <v>112</v>
      </c>
      <c r="C145" s="37" t="s">
        <v>113</v>
      </c>
      <c r="D145" s="37" t="s">
        <v>114</v>
      </c>
      <c r="E145" s="37" t="s">
        <v>849</v>
      </c>
      <c r="F145" s="37" t="s">
        <v>115</v>
      </c>
      <c r="G145" s="37" t="s">
        <v>116</v>
      </c>
    </row>
    <row r="146" spans="1:7" x14ac:dyDescent="0.3">
      <c r="A146" s="37" t="s">
        <v>1045</v>
      </c>
      <c r="B146" s="37" t="s">
        <v>203</v>
      </c>
      <c r="C146" s="37" t="s">
        <v>1143</v>
      </c>
      <c r="D146" s="37">
        <v>596</v>
      </c>
      <c r="E146" s="37"/>
      <c r="F146" s="37"/>
      <c r="G146" s="37" t="s">
        <v>17</v>
      </c>
    </row>
    <row r="147" spans="1:7" x14ac:dyDescent="0.3">
      <c r="A147" s="37" t="s">
        <v>1046</v>
      </c>
      <c r="B147" s="37" t="s">
        <v>204</v>
      </c>
      <c r="C147" s="37" t="s">
        <v>1143</v>
      </c>
      <c r="D147" s="37">
        <v>280</v>
      </c>
      <c r="E147" s="37"/>
      <c r="F147" s="37"/>
      <c r="G147" s="37"/>
    </row>
    <row r="148" spans="1:7" x14ac:dyDescent="0.3">
      <c r="A148" s="37" t="s">
        <v>1047</v>
      </c>
      <c r="B148" s="37" t="s">
        <v>205</v>
      </c>
      <c r="C148" s="37" t="s">
        <v>1143</v>
      </c>
      <c r="D148" s="37">
        <v>164</v>
      </c>
      <c r="E148" s="37"/>
      <c r="F148" s="37"/>
      <c r="G148" s="37"/>
    </row>
    <row r="149" spans="1:7" x14ac:dyDescent="0.3">
      <c r="A149" s="37" t="s">
        <v>1048</v>
      </c>
      <c r="B149" s="37" t="s">
        <v>206</v>
      </c>
      <c r="C149" s="37" t="s">
        <v>1143</v>
      </c>
      <c r="D149" s="37">
        <v>108</v>
      </c>
      <c r="E149" s="37"/>
      <c r="F149" s="37"/>
      <c r="G149" s="37"/>
    </row>
    <row r="150" spans="1:7" x14ac:dyDescent="0.3">
      <c r="A150" s="37" t="s">
        <v>1049</v>
      </c>
      <c r="B150" s="37" t="s">
        <v>207</v>
      </c>
      <c r="C150" s="37" t="s">
        <v>1143</v>
      </c>
      <c r="D150" s="37">
        <v>56</v>
      </c>
      <c r="E150" s="37"/>
      <c r="F150" s="37"/>
      <c r="G150" s="37" t="s">
        <v>208</v>
      </c>
    </row>
    <row r="151" spans="1:7" x14ac:dyDescent="0.3">
      <c r="A151" s="37" t="s">
        <v>1050</v>
      </c>
      <c r="B151" s="37"/>
      <c r="C151" s="37"/>
      <c r="D151" s="37"/>
      <c r="E151" s="37"/>
      <c r="F151" s="37"/>
      <c r="G151" s="37"/>
    </row>
    <row r="152" spans="1:7" x14ac:dyDescent="0.3">
      <c r="A152" s="37" t="s">
        <v>1051</v>
      </c>
      <c r="B152" s="37"/>
      <c r="C152" s="37"/>
      <c r="D152" s="37"/>
      <c r="E152" s="37"/>
      <c r="F152" s="37"/>
      <c r="G152" s="37"/>
    </row>
    <row r="153" spans="1:7" x14ac:dyDescent="0.3">
      <c r="A153" s="37" t="s">
        <v>1052</v>
      </c>
      <c r="B153" s="37"/>
      <c r="C153" s="37"/>
      <c r="D153" s="37"/>
      <c r="E153" s="37"/>
      <c r="F153" s="37"/>
      <c r="G153" s="37"/>
    </row>
    <row r="154" spans="1:7" x14ac:dyDescent="0.3">
      <c r="A154" s="37" t="s">
        <v>1053</v>
      </c>
      <c r="B154" s="37"/>
      <c r="C154" s="37"/>
      <c r="D154" s="37"/>
      <c r="E154" s="37"/>
      <c r="F154" s="37"/>
      <c r="G154" s="37"/>
    </row>
    <row r="155" spans="1:7" x14ac:dyDescent="0.3">
      <c r="A155" s="37" t="s">
        <v>1054</v>
      </c>
      <c r="B155" s="37"/>
      <c r="C155" s="37"/>
      <c r="D155" s="37"/>
      <c r="E155" s="37"/>
      <c r="F155" s="37"/>
      <c r="G155" s="37"/>
    </row>
    <row r="156" spans="1:7" x14ac:dyDescent="0.3">
      <c r="A156" s="37" t="s">
        <v>1055</v>
      </c>
      <c r="B156" s="37"/>
      <c r="C156" s="37"/>
      <c r="D156" s="37"/>
      <c r="E156" s="37"/>
      <c r="F156" s="37"/>
      <c r="G156" s="37"/>
    </row>
    <row r="157" spans="1:7" x14ac:dyDescent="0.3">
      <c r="A157" s="37" t="s">
        <v>18</v>
      </c>
      <c r="B157" s="37" t="s">
        <v>112</v>
      </c>
      <c r="C157" s="37" t="s">
        <v>113</v>
      </c>
      <c r="D157" s="37" t="s">
        <v>114</v>
      </c>
      <c r="E157" s="37" t="s">
        <v>849</v>
      </c>
      <c r="F157" s="37" t="s">
        <v>115</v>
      </c>
      <c r="G157" s="37" t="s">
        <v>116</v>
      </c>
    </row>
    <row r="158" spans="1:7" x14ac:dyDescent="0.3">
      <c r="A158" s="37" t="s">
        <v>1056</v>
      </c>
      <c r="B158" s="37" t="s">
        <v>210</v>
      </c>
      <c r="C158" s="37" t="s">
        <v>1139</v>
      </c>
      <c r="D158" s="37">
        <v>2904</v>
      </c>
      <c r="E158" s="37"/>
      <c r="F158" s="37"/>
      <c r="G158" s="37" t="s">
        <v>123</v>
      </c>
    </row>
    <row r="159" spans="1:7" x14ac:dyDescent="0.3">
      <c r="A159" s="37" t="s">
        <v>1057</v>
      </c>
      <c r="B159" s="37" t="s">
        <v>215</v>
      </c>
      <c r="C159" s="37" t="s">
        <v>1139</v>
      </c>
      <c r="D159" s="37">
        <v>2748</v>
      </c>
      <c r="E159" s="37" t="s">
        <v>80</v>
      </c>
      <c r="F159" s="37"/>
      <c r="G159" s="37" t="s">
        <v>216</v>
      </c>
    </row>
    <row r="160" spans="1:7" x14ac:dyDescent="0.3">
      <c r="A160" s="37" t="s">
        <v>1058</v>
      </c>
      <c r="B160" s="37" t="s">
        <v>374</v>
      </c>
      <c r="C160" s="37" t="s">
        <v>1139</v>
      </c>
      <c r="D160" s="37">
        <v>2736</v>
      </c>
      <c r="E160" s="37" t="s">
        <v>32</v>
      </c>
      <c r="F160" s="37"/>
      <c r="G160" s="37"/>
    </row>
    <row r="161" spans="1:7" x14ac:dyDescent="0.3">
      <c r="A161" s="37" t="s">
        <v>1059</v>
      </c>
      <c r="B161" s="37" t="s">
        <v>211</v>
      </c>
      <c r="C161" s="37" t="s">
        <v>1139</v>
      </c>
      <c r="D161" s="37">
        <v>2244</v>
      </c>
      <c r="E161" s="37"/>
      <c r="F161" s="37"/>
      <c r="G161" s="37" t="s">
        <v>212</v>
      </c>
    </row>
    <row r="162" spans="1:7" x14ac:dyDescent="0.3">
      <c r="A162" s="37" t="s">
        <v>1060</v>
      </c>
      <c r="B162" s="37" t="s">
        <v>375</v>
      </c>
      <c r="C162" s="37" t="s">
        <v>1139</v>
      </c>
      <c r="D162" s="37">
        <v>1832</v>
      </c>
      <c r="E162" s="37" t="s">
        <v>56</v>
      </c>
      <c r="F162" s="37"/>
      <c r="G162" s="37"/>
    </row>
    <row r="163" spans="1:7" x14ac:dyDescent="0.3">
      <c r="A163" s="37" t="s">
        <v>1061</v>
      </c>
      <c r="B163" s="37" t="s">
        <v>213</v>
      </c>
      <c r="C163" s="37" t="s">
        <v>1143</v>
      </c>
      <c r="D163" s="37">
        <v>1248</v>
      </c>
      <c r="E163" s="37"/>
      <c r="F163" s="37"/>
      <c r="G163" s="37" t="s">
        <v>214</v>
      </c>
    </row>
    <row r="164" spans="1:7" x14ac:dyDescent="0.3">
      <c r="A164" s="37" t="s">
        <v>1062</v>
      </c>
      <c r="B164" s="37" t="s">
        <v>218</v>
      </c>
      <c r="C164" s="37" t="s">
        <v>1143</v>
      </c>
      <c r="D164" s="37">
        <v>884</v>
      </c>
      <c r="E164" s="37"/>
      <c r="F164" s="37"/>
      <c r="G164" s="37" t="s">
        <v>219</v>
      </c>
    </row>
    <row r="165" spans="1:7" x14ac:dyDescent="0.3">
      <c r="A165" s="37" t="s">
        <v>1063</v>
      </c>
      <c r="B165" s="37" t="s">
        <v>220</v>
      </c>
      <c r="C165" s="37" t="s">
        <v>1143</v>
      </c>
      <c r="D165" s="37">
        <v>868</v>
      </c>
      <c r="E165" s="37"/>
      <c r="F165" s="37"/>
      <c r="G165" s="37" t="s">
        <v>221</v>
      </c>
    </row>
    <row r="166" spans="1:7" x14ac:dyDescent="0.3">
      <c r="A166" s="37" t="s">
        <v>1064</v>
      </c>
      <c r="B166" s="37"/>
      <c r="C166" s="37"/>
      <c r="D166" s="37"/>
      <c r="E166" s="37"/>
      <c r="F166" s="37"/>
      <c r="G166" s="37"/>
    </row>
    <row r="167" spans="1:7" x14ac:dyDescent="0.3">
      <c r="A167" s="37" t="s">
        <v>1065</v>
      </c>
      <c r="B167" s="37"/>
      <c r="C167" s="37"/>
      <c r="D167" s="37"/>
      <c r="E167" s="37"/>
      <c r="F167" s="37"/>
      <c r="G167" s="37"/>
    </row>
    <row r="168" spans="1:7" x14ac:dyDescent="0.3">
      <c r="A168" s="37" t="s">
        <v>1066</v>
      </c>
      <c r="B168" s="37"/>
      <c r="C168" s="37"/>
      <c r="D168" s="37"/>
      <c r="E168" s="37"/>
      <c r="F168" s="37"/>
      <c r="G168" s="37"/>
    </row>
    <row r="169" spans="1:7" x14ac:dyDescent="0.3">
      <c r="A169" s="37" t="s">
        <v>18</v>
      </c>
      <c r="B169" s="37" t="s">
        <v>112</v>
      </c>
      <c r="C169" s="37" t="s">
        <v>113</v>
      </c>
      <c r="D169" s="37" t="s">
        <v>114</v>
      </c>
      <c r="E169" s="37" t="s">
        <v>849</v>
      </c>
      <c r="F169" s="37" t="s">
        <v>115</v>
      </c>
      <c r="G169" s="37" t="s">
        <v>116</v>
      </c>
    </row>
    <row r="170" spans="1:7" x14ac:dyDescent="0.3">
      <c r="A170" s="37" t="s">
        <v>1067</v>
      </c>
      <c r="B170" s="37" t="s">
        <v>376</v>
      </c>
      <c r="C170" s="37" t="s">
        <v>1139</v>
      </c>
      <c r="D170" s="37">
        <v>3220</v>
      </c>
      <c r="E170" s="37" t="s">
        <v>32</v>
      </c>
      <c r="F170" s="37"/>
      <c r="G170" s="37"/>
    </row>
    <row r="171" spans="1:7" x14ac:dyDescent="0.3">
      <c r="A171" s="37" t="s">
        <v>1068</v>
      </c>
      <c r="B171" s="37" t="s">
        <v>228</v>
      </c>
      <c r="C171" s="37" t="s">
        <v>1139</v>
      </c>
      <c r="D171" s="37">
        <v>1981</v>
      </c>
      <c r="E171" s="37"/>
      <c r="F171" s="37"/>
      <c r="G171" s="37" t="s">
        <v>229</v>
      </c>
    </row>
    <row r="172" spans="1:7" x14ac:dyDescent="0.3">
      <c r="A172" s="37" t="s">
        <v>1069</v>
      </c>
      <c r="B172" s="37" t="s">
        <v>230</v>
      </c>
      <c r="C172" s="37" t="s">
        <v>1143</v>
      </c>
      <c r="D172" s="37">
        <v>1672</v>
      </c>
      <c r="E172" s="37"/>
      <c r="F172" s="37"/>
      <c r="G172" s="37" t="s">
        <v>231</v>
      </c>
    </row>
    <row r="173" spans="1:7" x14ac:dyDescent="0.3">
      <c r="A173" s="37" t="s">
        <v>1070</v>
      </c>
      <c r="B173" s="37" t="s">
        <v>232</v>
      </c>
      <c r="C173" s="37" t="s">
        <v>1143</v>
      </c>
      <c r="D173" s="37">
        <v>1624</v>
      </c>
      <c r="E173" s="37"/>
      <c r="F173" s="37"/>
      <c r="G173" s="37" t="s">
        <v>154</v>
      </c>
    </row>
    <row r="174" spans="1:7" x14ac:dyDescent="0.3">
      <c r="A174" s="37" t="s">
        <v>1071</v>
      </c>
      <c r="B174" s="37" t="s">
        <v>233</v>
      </c>
      <c r="C174" s="37" t="s">
        <v>1143</v>
      </c>
      <c r="D174" s="37">
        <v>1468</v>
      </c>
      <c r="E174" s="37"/>
      <c r="F174" s="37"/>
      <c r="G174" s="37" t="s">
        <v>234</v>
      </c>
    </row>
    <row r="175" spans="1:7" x14ac:dyDescent="0.3">
      <c r="A175" s="37" t="s">
        <v>1072</v>
      </c>
      <c r="B175" s="37" t="s">
        <v>377</v>
      </c>
      <c r="C175" s="37" t="s">
        <v>1139</v>
      </c>
      <c r="D175" s="37">
        <v>924</v>
      </c>
      <c r="E175" s="37" t="s">
        <v>80</v>
      </c>
      <c r="F175" s="37"/>
      <c r="G175" s="37"/>
    </row>
    <row r="176" spans="1:7" x14ac:dyDescent="0.3">
      <c r="A176" s="37" t="s">
        <v>1073</v>
      </c>
      <c r="B176" s="37" t="s">
        <v>378</v>
      </c>
      <c r="C176" s="37" t="s">
        <v>1139</v>
      </c>
      <c r="D176" s="37">
        <v>920</v>
      </c>
      <c r="E176" s="37" t="s">
        <v>56</v>
      </c>
      <c r="F176" s="37"/>
      <c r="G176" s="37"/>
    </row>
    <row r="177" spans="1:7" x14ac:dyDescent="0.3">
      <c r="A177" s="37" t="s">
        <v>1074</v>
      </c>
      <c r="B177" s="37" t="s">
        <v>235</v>
      </c>
      <c r="C177" s="37" t="s">
        <v>1143</v>
      </c>
      <c r="D177" s="37">
        <v>768</v>
      </c>
      <c r="E177" s="37"/>
      <c r="F177" s="37"/>
      <c r="G177" s="37" t="s">
        <v>236</v>
      </c>
    </row>
    <row r="178" spans="1:7" x14ac:dyDescent="0.3">
      <c r="A178" s="37" t="s">
        <v>1075</v>
      </c>
      <c r="B178" s="37"/>
      <c r="C178" s="37"/>
      <c r="D178" s="37"/>
      <c r="E178" s="37"/>
      <c r="F178" s="37"/>
      <c r="G178" s="37"/>
    </row>
    <row r="179" spans="1:7" x14ac:dyDescent="0.3">
      <c r="A179" s="37" t="s">
        <v>1076</v>
      </c>
      <c r="B179" s="37"/>
      <c r="C179" s="37"/>
      <c r="D179" s="37"/>
      <c r="E179" s="37"/>
      <c r="F179" s="37"/>
      <c r="G179" s="37"/>
    </row>
    <row r="180" spans="1:7" x14ac:dyDescent="0.3">
      <c r="A180" s="37" t="s">
        <v>1077</v>
      </c>
      <c r="B180" s="37"/>
      <c r="C180" s="37"/>
      <c r="D180" s="37"/>
      <c r="E180" s="37"/>
      <c r="F180" s="37"/>
      <c r="G180" s="37"/>
    </row>
    <row r="181" spans="1:7" x14ac:dyDescent="0.3">
      <c r="A181" s="37" t="s">
        <v>18</v>
      </c>
      <c r="B181" s="37" t="s">
        <v>112</v>
      </c>
      <c r="C181" s="37" t="s">
        <v>113</v>
      </c>
      <c r="D181" s="37" t="s">
        <v>114</v>
      </c>
      <c r="E181" s="37" t="s">
        <v>849</v>
      </c>
      <c r="F181" s="37" t="s">
        <v>115</v>
      </c>
      <c r="G181" s="37" t="s">
        <v>116</v>
      </c>
    </row>
    <row r="182" spans="1:7" x14ac:dyDescent="0.3">
      <c r="A182" s="37" t="s">
        <v>1078</v>
      </c>
      <c r="B182" s="37" t="s">
        <v>340</v>
      </c>
      <c r="C182" s="37" t="s">
        <v>1139</v>
      </c>
      <c r="D182" s="37">
        <v>3470</v>
      </c>
      <c r="E182" s="37" t="s">
        <v>32</v>
      </c>
      <c r="F182" s="37"/>
      <c r="G182" s="37" t="s">
        <v>341</v>
      </c>
    </row>
    <row r="183" spans="1:7" x14ac:dyDescent="0.3">
      <c r="A183" s="37" t="s">
        <v>1079</v>
      </c>
      <c r="B183" s="37" t="s">
        <v>237</v>
      </c>
      <c r="C183" s="37" t="s">
        <v>1143</v>
      </c>
      <c r="D183" s="37">
        <v>3284</v>
      </c>
      <c r="E183" s="37"/>
      <c r="F183" s="37"/>
      <c r="G183" s="37" t="s">
        <v>238</v>
      </c>
    </row>
    <row r="184" spans="1:7" x14ac:dyDescent="0.3">
      <c r="A184" s="37" t="s">
        <v>1080</v>
      </c>
      <c r="B184" s="37" t="s">
        <v>241</v>
      </c>
      <c r="C184" s="37" t="s">
        <v>1143</v>
      </c>
      <c r="D184" s="37">
        <v>2536</v>
      </c>
      <c r="E184" s="37"/>
      <c r="F184" s="37"/>
      <c r="G184" s="37" t="s">
        <v>242</v>
      </c>
    </row>
    <row r="185" spans="1:7" x14ac:dyDescent="0.3">
      <c r="A185" s="37" t="s">
        <v>1081</v>
      </c>
      <c r="B185" s="37" t="s">
        <v>379</v>
      </c>
      <c r="C185" s="37" t="s">
        <v>1139</v>
      </c>
      <c r="D185" s="37">
        <v>2350</v>
      </c>
      <c r="E185" s="37" t="s">
        <v>80</v>
      </c>
      <c r="F185" s="37"/>
      <c r="G185" s="37" t="s">
        <v>216</v>
      </c>
    </row>
    <row r="186" spans="1:7" x14ac:dyDescent="0.3">
      <c r="A186" s="37" t="s">
        <v>1082</v>
      </c>
      <c r="B186" s="37" t="s">
        <v>243</v>
      </c>
      <c r="C186" s="37" t="s">
        <v>1139</v>
      </c>
      <c r="D186" s="37">
        <v>2164</v>
      </c>
      <c r="E186" s="37" t="s">
        <v>32</v>
      </c>
      <c r="F186" s="37"/>
      <c r="G186" s="37" t="s">
        <v>244</v>
      </c>
    </row>
    <row r="187" spans="1:7" ht="33" x14ac:dyDescent="0.3">
      <c r="A187" s="37" t="s">
        <v>1083</v>
      </c>
      <c r="B187" s="37" t="s">
        <v>245</v>
      </c>
      <c r="C187" s="37" t="s">
        <v>1139</v>
      </c>
      <c r="D187" s="37">
        <v>2056</v>
      </c>
      <c r="E187" s="37"/>
      <c r="F187" s="37"/>
      <c r="G187" s="37" t="s">
        <v>246</v>
      </c>
    </row>
    <row r="188" spans="1:7" x14ac:dyDescent="0.3">
      <c r="A188" s="37" t="s">
        <v>1084</v>
      </c>
      <c r="B188" s="37" t="s">
        <v>247</v>
      </c>
      <c r="C188" s="37" t="s">
        <v>1143</v>
      </c>
      <c r="D188" s="37">
        <v>1396</v>
      </c>
      <c r="E188" s="37"/>
      <c r="F188" s="37"/>
      <c r="G188" s="37" t="s">
        <v>178</v>
      </c>
    </row>
    <row r="189" spans="1:7" x14ac:dyDescent="0.3">
      <c r="A189" s="37" t="s">
        <v>1085</v>
      </c>
      <c r="B189" s="37" t="s">
        <v>338</v>
      </c>
      <c r="C189" s="37" t="s">
        <v>1139</v>
      </c>
      <c r="D189" s="37">
        <v>936</v>
      </c>
      <c r="E189" s="37" t="s">
        <v>32</v>
      </c>
      <c r="F189" s="37"/>
      <c r="G189" s="37" t="s">
        <v>283</v>
      </c>
    </row>
    <row r="190" spans="1:7" x14ac:dyDescent="0.3">
      <c r="A190" s="37" t="s">
        <v>1086</v>
      </c>
      <c r="B190" s="37" t="s">
        <v>339</v>
      </c>
      <c r="C190" s="37" t="s">
        <v>1139</v>
      </c>
      <c r="D190" s="37">
        <v>936</v>
      </c>
      <c r="E190" s="37" t="s">
        <v>56</v>
      </c>
      <c r="F190" s="37"/>
      <c r="G190" s="37"/>
    </row>
    <row r="191" spans="1:7" x14ac:dyDescent="0.3">
      <c r="A191" s="37" t="s">
        <v>1087</v>
      </c>
      <c r="B191" s="37" t="s">
        <v>248</v>
      </c>
      <c r="C191" s="37" t="s">
        <v>1143</v>
      </c>
      <c r="D191" s="37">
        <v>872</v>
      </c>
      <c r="E191" s="37"/>
      <c r="F191" s="37"/>
      <c r="G191" s="37" t="s">
        <v>249</v>
      </c>
    </row>
    <row r="192" spans="1:7" x14ac:dyDescent="0.3">
      <c r="A192" s="37" t="s">
        <v>1088</v>
      </c>
      <c r="B192" s="37"/>
      <c r="C192" s="37"/>
      <c r="D192" s="37"/>
      <c r="E192" s="37"/>
      <c r="F192" s="37"/>
      <c r="G192" s="37"/>
    </row>
    <row r="193" spans="1:7" x14ac:dyDescent="0.3">
      <c r="A193" s="37" t="s">
        <v>18</v>
      </c>
      <c r="B193" s="37" t="s">
        <v>112</v>
      </c>
      <c r="C193" s="37" t="s">
        <v>113</v>
      </c>
      <c r="D193" s="37" t="s">
        <v>114</v>
      </c>
      <c r="E193" s="37" t="s">
        <v>849</v>
      </c>
      <c r="F193" s="37" t="s">
        <v>115</v>
      </c>
      <c r="G193" s="37" t="s">
        <v>116</v>
      </c>
    </row>
    <row r="194" spans="1:7" x14ac:dyDescent="0.3">
      <c r="A194" s="37" t="s">
        <v>1100</v>
      </c>
      <c r="B194" s="37" t="s">
        <v>380</v>
      </c>
      <c r="C194" s="37" t="s">
        <v>1139</v>
      </c>
      <c r="D194" s="37">
        <v>2948</v>
      </c>
      <c r="E194" s="37" t="s">
        <v>80</v>
      </c>
      <c r="F194" s="37">
        <v>45000</v>
      </c>
      <c r="G194" s="37" t="s">
        <v>216</v>
      </c>
    </row>
    <row r="195" spans="1:7" x14ac:dyDescent="0.3">
      <c r="A195" s="37" t="s">
        <v>1101</v>
      </c>
      <c r="B195" s="37" t="s">
        <v>268</v>
      </c>
      <c r="C195" s="37" t="s">
        <v>1139</v>
      </c>
      <c r="D195" s="37">
        <v>2888</v>
      </c>
      <c r="E195" s="37" t="s">
        <v>32</v>
      </c>
      <c r="F195" s="37">
        <v>33000</v>
      </c>
      <c r="G195" s="37" t="s">
        <v>269</v>
      </c>
    </row>
    <row r="196" spans="1:7" x14ac:dyDescent="0.3">
      <c r="A196" s="37" t="s">
        <v>1102</v>
      </c>
      <c r="B196" s="37" t="s">
        <v>272</v>
      </c>
      <c r="C196" s="37" t="s">
        <v>1139</v>
      </c>
      <c r="D196" s="37">
        <v>2760</v>
      </c>
      <c r="E196" s="37"/>
      <c r="F196" s="37"/>
      <c r="G196" s="37" t="s">
        <v>273</v>
      </c>
    </row>
    <row r="197" spans="1:7" x14ac:dyDescent="0.3">
      <c r="A197" s="37" t="s">
        <v>1103</v>
      </c>
      <c r="B197" s="37" t="s">
        <v>270</v>
      </c>
      <c r="C197" s="37" t="s">
        <v>1139</v>
      </c>
      <c r="D197" s="37">
        <v>2744</v>
      </c>
      <c r="E197" s="37" t="s">
        <v>32</v>
      </c>
      <c r="F197" s="37">
        <v>40000</v>
      </c>
      <c r="G197" s="37" t="s">
        <v>271</v>
      </c>
    </row>
    <row r="198" spans="1:7" x14ac:dyDescent="0.3">
      <c r="A198" s="37" t="s">
        <v>1104</v>
      </c>
      <c r="B198" s="37" t="s">
        <v>266</v>
      </c>
      <c r="C198" s="37" t="s">
        <v>1143</v>
      </c>
      <c r="D198" s="37">
        <v>2635</v>
      </c>
      <c r="E198" s="37"/>
      <c r="F198" s="37"/>
      <c r="G198" s="37" t="s">
        <v>267</v>
      </c>
    </row>
    <row r="199" spans="1:7" x14ac:dyDescent="0.3">
      <c r="A199" s="37" t="s">
        <v>1105</v>
      </c>
      <c r="B199" s="37" t="s">
        <v>278</v>
      </c>
      <c r="C199" s="37" t="s">
        <v>1143</v>
      </c>
      <c r="D199" s="37">
        <v>2554</v>
      </c>
      <c r="E199" s="37"/>
      <c r="F199" s="37"/>
      <c r="G199" s="37" t="s">
        <v>279</v>
      </c>
    </row>
    <row r="200" spans="1:7" x14ac:dyDescent="0.3">
      <c r="A200" s="37" t="s">
        <v>1106</v>
      </c>
      <c r="B200" s="37" t="s">
        <v>280</v>
      </c>
      <c r="C200" s="37" t="s">
        <v>1143</v>
      </c>
      <c r="D200" s="37">
        <v>2528</v>
      </c>
      <c r="E200" s="37"/>
      <c r="F200" s="37"/>
      <c r="G200" s="37"/>
    </row>
    <row r="201" spans="1:7" x14ac:dyDescent="0.3">
      <c r="A201" s="37" t="s">
        <v>1107</v>
      </c>
      <c r="B201" s="37" t="s">
        <v>344</v>
      </c>
      <c r="C201" s="37" t="s">
        <v>1143</v>
      </c>
      <c r="D201" s="37">
        <v>2512</v>
      </c>
      <c r="E201" s="37"/>
      <c r="F201" s="37"/>
      <c r="G201" s="37" t="s">
        <v>345</v>
      </c>
    </row>
    <row r="202" spans="1:7" x14ac:dyDescent="0.3">
      <c r="A202" s="37" t="s">
        <v>1108</v>
      </c>
      <c r="B202" s="37" t="s">
        <v>346</v>
      </c>
      <c r="C202" s="37" t="s">
        <v>1143</v>
      </c>
      <c r="D202" s="37">
        <v>2480</v>
      </c>
      <c r="E202" s="37"/>
      <c r="F202" s="37"/>
      <c r="G202" s="37" t="s">
        <v>15</v>
      </c>
    </row>
    <row r="203" spans="1:7" x14ac:dyDescent="0.3">
      <c r="A203" s="37" t="s">
        <v>1109</v>
      </c>
      <c r="B203" s="37" t="s">
        <v>347</v>
      </c>
      <c r="C203" s="37" t="s">
        <v>1143</v>
      </c>
      <c r="D203" s="37">
        <v>2324</v>
      </c>
      <c r="E203" s="37"/>
      <c r="F203" s="37"/>
      <c r="G203" s="37" t="s">
        <v>348</v>
      </c>
    </row>
    <row r="204" spans="1:7" x14ac:dyDescent="0.3">
      <c r="A204" s="37" t="s">
        <v>1110</v>
      </c>
      <c r="B204" s="37" t="s">
        <v>274</v>
      </c>
      <c r="C204" s="37" t="s">
        <v>1143</v>
      </c>
      <c r="D204" s="37">
        <v>1879</v>
      </c>
      <c r="E204" s="37"/>
      <c r="F204" s="37"/>
      <c r="G204" s="37" t="s">
        <v>275</v>
      </c>
    </row>
    <row r="205" spans="1:7" x14ac:dyDescent="0.3">
      <c r="A205" s="37" t="s">
        <v>18</v>
      </c>
      <c r="B205" s="37" t="s">
        <v>112</v>
      </c>
      <c r="C205" s="37" t="s">
        <v>113</v>
      </c>
      <c r="D205" s="37" t="s">
        <v>114</v>
      </c>
      <c r="E205" s="37" t="s">
        <v>849</v>
      </c>
      <c r="F205" s="37" t="s">
        <v>115</v>
      </c>
      <c r="G205" s="37" t="s">
        <v>116</v>
      </c>
    </row>
    <row r="206" spans="1:7" x14ac:dyDescent="0.3">
      <c r="A206" s="37" t="s">
        <v>1089</v>
      </c>
      <c r="B206" s="37" t="s">
        <v>254</v>
      </c>
      <c r="C206" s="37" t="s">
        <v>1143</v>
      </c>
      <c r="D206" s="37">
        <v>1744</v>
      </c>
      <c r="E206" s="37"/>
      <c r="F206" s="37"/>
      <c r="G206" s="37" t="s">
        <v>255</v>
      </c>
    </row>
    <row r="207" spans="1:7" x14ac:dyDescent="0.3">
      <c r="A207" s="37" t="s">
        <v>1090</v>
      </c>
      <c r="B207" s="37" t="s">
        <v>262</v>
      </c>
      <c r="C207" s="37" t="s">
        <v>1143</v>
      </c>
      <c r="D207" s="37">
        <v>1680</v>
      </c>
      <c r="E207" s="37"/>
      <c r="F207" s="37"/>
      <c r="G207" s="37" t="s">
        <v>30</v>
      </c>
    </row>
    <row r="208" spans="1:7" x14ac:dyDescent="0.3">
      <c r="A208" s="37" t="s">
        <v>1091</v>
      </c>
      <c r="B208" s="37" t="s">
        <v>253</v>
      </c>
      <c r="C208" s="37" t="s">
        <v>1143</v>
      </c>
      <c r="D208" s="37">
        <v>1408</v>
      </c>
      <c r="E208" s="37"/>
      <c r="F208" s="37"/>
      <c r="G208" s="37" t="s">
        <v>154</v>
      </c>
    </row>
    <row r="209" spans="1:7" x14ac:dyDescent="0.3">
      <c r="A209" s="37" t="s">
        <v>1092</v>
      </c>
      <c r="B209" s="37" t="s">
        <v>258</v>
      </c>
      <c r="C209" s="37" t="s">
        <v>1139</v>
      </c>
      <c r="D209" s="37">
        <v>1112</v>
      </c>
      <c r="E209" s="37"/>
      <c r="F209" s="37"/>
      <c r="G209" s="37" t="s">
        <v>259</v>
      </c>
    </row>
    <row r="210" spans="1:7" x14ac:dyDescent="0.3">
      <c r="A210" s="37" t="s">
        <v>1093</v>
      </c>
      <c r="B210" s="37" t="s">
        <v>260</v>
      </c>
      <c r="C210" s="37" t="s">
        <v>1143</v>
      </c>
      <c r="D210" s="37">
        <v>1056</v>
      </c>
      <c r="E210" s="37"/>
      <c r="F210" s="37"/>
      <c r="G210" s="37" t="s">
        <v>261</v>
      </c>
    </row>
    <row r="211" spans="1:7" x14ac:dyDescent="0.3">
      <c r="A211" s="37" t="s">
        <v>1094</v>
      </c>
      <c r="B211" s="37" t="s">
        <v>263</v>
      </c>
      <c r="C211" s="37" t="s">
        <v>1139</v>
      </c>
      <c r="D211" s="37">
        <v>984</v>
      </c>
      <c r="E211" s="37"/>
      <c r="F211" s="37"/>
      <c r="G211" s="37" t="s">
        <v>259</v>
      </c>
    </row>
    <row r="212" spans="1:7" x14ac:dyDescent="0.3">
      <c r="A212" s="37" t="s">
        <v>1095</v>
      </c>
      <c r="B212" s="37" t="s">
        <v>351</v>
      </c>
      <c r="C212" s="37" t="s">
        <v>1143</v>
      </c>
      <c r="D212" s="37">
        <v>980</v>
      </c>
      <c r="E212" s="37"/>
      <c r="F212" s="37"/>
      <c r="G212" s="37" t="s">
        <v>352</v>
      </c>
    </row>
    <row r="213" spans="1:7" x14ac:dyDescent="0.3">
      <c r="A213" s="37" t="s">
        <v>1096</v>
      </c>
      <c r="B213" s="37" t="s">
        <v>251</v>
      </c>
      <c r="C213" s="37" t="s">
        <v>1143</v>
      </c>
      <c r="D213" s="37">
        <v>972</v>
      </c>
      <c r="E213" s="37"/>
      <c r="F213" s="37"/>
      <c r="G213" s="37" t="s">
        <v>252</v>
      </c>
    </row>
    <row r="214" spans="1:7" x14ac:dyDescent="0.3">
      <c r="A214" s="37" t="s">
        <v>1097</v>
      </c>
      <c r="B214" s="37"/>
      <c r="C214" s="37"/>
      <c r="D214" s="37"/>
      <c r="E214" s="37"/>
      <c r="F214" s="37"/>
      <c r="G214" s="37"/>
    </row>
    <row r="215" spans="1:7" x14ac:dyDescent="0.3">
      <c r="A215" s="37" t="s">
        <v>1098</v>
      </c>
      <c r="B215" s="37"/>
      <c r="C215" s="37"/>
      <c r="D215" s="37"/>
      <c r="E215" s="37"/>
      <c r="F215" s="37"/>
      <c r="G215" s="37"/>
    </row>
    <row r="216" spans="1:7" x14ac:dyDescent="0.3">
      <c r="A216" s="37" t="s">
        <v>1099</v>
      </c>
      <c r="B216" s="37"/>
      <c r="C216" s="37"/>
      <c r="D216" s="37"/>
      <c r="E216" s="37"/>
      <c r="F216" s="37"/>
      <c r="G216" s="37"/>
    </row>
    <row r="217" spans="1:7" x14ac:dyDescent="0.3">
      <c r="A217" s="37" t="s">
        <v>18</v>
      </c>
      <c r="B217" s="37" t="s">
        <v>112</v>
      </c>
      <c r="C217" s="37" t="s">
        <v>113</v>
      </c>
      <c r="D217" s="37" t="s">
        <v>114</v>
      </c>
      <c r="E217" s="37" t="s">
        <v>849</v>
      </c>
      <c r="F217" s="37" t="s">
        <v>115</v>
      </c>
      <c r="G217" s="37" t="s">
        <v>116</v>
      </c>
    </row>
    <row r="218" spans="1:7" x14ac:dyDescent="0.3">
      <c r="A218" s="37" t="s">
        <v>1122</v>
      </c>
      <c r="B218" s="37" t="s">
        <v>284</v>
      </c>
      <c r="C218" s="37" t="s">
        <v>1139</v>
      </c>
      <c r="D218" s="37">
        <v>2878</v>
      </c>
      <c r="E218" s="37" t="s">
        <v>80</v>
      </c>
      <c r="F218" s="37">
        <v>43000</v>
      </c>
      <c r="G218" s="37" t="s">
        <v>285</v>
      </c>
    </row>
    <row r="219" spans="1:7" x14ac:dyDescent="0.3">
      <c r="A219" s="37" t="s">
        <v>1123</v>
      </c>
      <c r="B219" s="37" t="s">
        <v>282</v>
      </c>
      <c r="C219" s="37" t="s">
        <v>1139</v>
      </c>
      <c r="D219" s="37">
        <v>2648</v>
      </c>
      <c r="E219" s="37" t="s">
        <v>32</v>
      </c>
      <c r="F219" s="37">
        <v>37000</v>
      </c>
      <c r="G219" s="37" t="s">
        <v>283</v>
      </c>
    </row>
    <row r="220" spans="1:7" x14ac:dyDescent="0.3">
      <c r="A220" s="37" t="s">
        <v>1124</v>
      </c>
      <c r="B220" s="37" t="s">
        <v>355</v>
      </c>
      <c r="C220" s="37" t="s">
        <v>1143</v>
      </c>
      <c r="D220" s="37">
        <v>2574</v>
      </c>
      <c r="E220" s="37"/>
      <c r="F220" s="37"/>
      <c r="G220" s="37" t="s">
        <v>356</v>
      </c>
    </row>
    <row r="221" spans="1:7" x14ac:dyDescent="0.3">
      <c r="A221" s="37" t="s">
        <v>1125</v>
      </c>
      <c r="B221" s="37" t="s">
        <v>381</v>
      </c>
      <c r="C221" s="37" t="s">
        <v>1139</v>
      </c>
      <c r="D221" s="37">
        <v>1624</v>
      </c>
      <c r="E221" s="37" t="s">
        <v>80</v>
      </c>
      <c r="F221" s="37"/>
      <c r="G221" s="37" t="s">
        <v>285</v>
      </c>
    </row>
    <row r="222" spans="1:7" x14ac:dyDescent="0.3">
      <c r="A222" s="37" t="s">
        <v>1126</v>
      </c>
      <c r="B222" s="37"/>
      <c r="C222" s="37"/>
      <c r="D222" s="37"/>
      <c r="E222" s="37"/>
      <c r="F222" s="37"/>
      <c r="G222" s="37"/>
    </row>
    <row r="223" spans="1:7" x14ac:dyDescent="0.3">
      <c r="A223" s="37" t="s">
        <v>1127</v>
      </c>
      <c r="B223" s="37"/>
      <c r="C223" s="37"/>
      <c r="D223" s="37"/>
      <c r="E223" s="37"/>
      <c r="F223" s="37"/>
      <c r="G223" s="37"/>
    </row>
    <row r="224" spans="1:7" x14ac:dyDescent="0.3">
      <c r="A224" s="37" t="s">
        <v>1128</v>
      </c>
      <c r="B224" s="37"/>
      <c r="C224" s="37"/>
      <c r="D224" s="37"/>
      <c r="E224" s="37"/>
      <c r="F224" s="37"/>
      <c r="G224" s="37"/>
    </row>
    <row r="225" spans="1:7" x14ac:dyDescent="0.3">
      <c r="A225" s="37" t="s">
        <v>1129</v>
      </c>
      <c r="B225" s="37"/>
      <c r="C225" s="37"/>
      <c r="D225" s="37"/>
      <c r="E225" s="37"/>
      <c r="F225" s="37"/>
      <c r="G225" s="37"/>
    </row>
    <row r="226" spans="1:7" x14ac:dyDescent="0.3">
      <c r="A226" s="37" t="s">
        <v>1130</v>
      </c>
      <c r="B226" s="37"/>
      <c r="C226" s="37"/>
      <c r="D226" s="37"/>
      <c r="E226" s="37"/>
      <c r="F226" s="37"/>
      <c r="G226" s="37"/>
    </row>
    <row r="227" spans="1:7" x14ac:dyDescent="0.3">
      <c r="A227" s="37" t="s">
        <v>1131</v>
      </c>
      <c r="B227" s="37"/>
      <c r="C227" s="37"/>
      <c r="D227" s="37"/>
      <c r="E227" s="37"/>
      <c r="F227" s="37"/>
      <c r="G227" s="37"/>
    </row>
    <row r="228" spans="1:7" x14ac:dyDescent="0.3">
      <c r="A228" s="37" t="s">
        <v>1132</v>
      </c>
      <c r="B228" s="37"/>
      <c r="C228" s="37"/>
      <c r="D228" s="37"/>
      <c r="E228" s="37"/>
      <c r="F228" s="37"/>
      <c r="G228" s="37"/>
    </row>
    <row r="229" spans="1:7" x14ac:dyDescent="0.3">
      <c r="A229" s="37" t="s">
        <v>18</v>
      </c>
      <c r="B229" s="37" t="s">
        <v>112</v>
      </c>
      <c r="C229" s="37" t="s">
        <v>113</v>
      </c>
      <c r="D229" s="37" t="s">
        <v>114</v>
      </c>
      <c r="E229" s="37" t="s">
        <v>849</v>
      </c>
      <c r="F229" s="37" t="s">
        <v>115</v>
      </c>
      <c r="G229" s="37" t="s">
        <v>116</v>
      </c>
    </row>
    <row r="230" spans="1:7" x14ac:dyDescent="0.3">
      <c r="A230" s="37" t="s">
        <v>1111</v>
      </c>
      <c r="B230" s="37" t="s">
        <v>357</v>
      </c>
      <c r="C230" s="37" t="s">
        <v>1139</v>
      </c>
      <c r="D230" s="37">
        <v>2922</v>
      </c>
      <c r="E230" s="37" t="s">
        <v>56</v>
      </c>
      <c r="F230" s="37">
        <v>43000</v>
      </c>
      <c r="G230" s="37" t="s">
        <v>358</v>
      </c>
    </row>
    <row r="231" spans="1:7" x14ac:dyDescent="0.3">
      <c r="A231" s="37" t="s">
        <v>1112</v>
      </c>
      <c r="B231" s="37" t="s">
        <v>289</v>
      </c>
      <c r="C231" s="37" t="s">
        <v>1139</v>
      </c>
      <c r="D231" s="37">
        <v>2172</v>
      </c>
      <c r="E231" s="37"/>
      <c r="F231" s="37"/>
      <c r="G231" s="37" t="s">
        <v>175</v>
      </c>
    </row>
    <row r="232" spans="1:7" x14ac:dyDescent="0.3">
      <c r="A232" s="37" t="s">
        <v>1113</v>
      </c>
      <c r="B232" s="37" t="s">
        <v>359</v>
      </c>
      <c r="C232" s="37" t="s">
        <v>1139</v>
      </c>
      <c r="D232" s="37">
        <v>1688</v>
      </c>
      <c r="E232" s="37" t="s">
        <v>56</v>
      </c>
      <c r="F232" s="37"/>
      <c r="G232" s="37" t="s">
        <v>358</v>
      </c>
    </row>
    <row r="233" spans="1:7" x14ac:dyDescent="0.3">
      <c r="A233" s="37" t="s">
        <v>1114</v>
      </c>
      <c r="B233" s="37" t="s">
        <v>294</v>
      </c>
      <c r="C233" s="37" t="s">
        <v>1139</v>
      </c>
      <c r="D233" s="37">
        <v>1344</v>
      </c>
      <c r="E233" s="37"/>
      <c r="F233" s="37"/>
      <c r="G233" s="37" t="s">
        <v>295</v>
      </c>
    </row>
    <row r="234" spans="1:7" x14ac:dyDescent="0.3">
      <c r="A234" s="37" t="s">
        <v>1115</v>
      </c>
      <c r="B234" s="37" t="s">
        <v>288</v>
      </c>
      <c r="C234" s="37" t="s">
        <v>1139</v>
      </c>
      <c r="D234" s="37">
        <v>1240</v>
      </c>
      <c r="E234" s="37"/>
      <c r="F234" s="37"/>
      <c r="G234" s="37" t="s">
        <v>231</v>
      </c>
    </row>
    <row r="235" spans="1:7" x14ac:dyDescent="0.3">
      <c r="A235" s="37" t="s">
        <v>1116</v>
      </c>
      <c r="B235" s="37" t="s">
        <v>291</v>
      </c>
      <c r="C235" s="37" t="s">
        <v>1143</v>
      </c>
      <c r="D235" s="37">
        <v>736</v>
      </c>
      <c r="E235" s="37"/>
      <c r="F235" s="37"/>
      <c r="G235" s="37" t="s">
        <v>292</v>
      </c>
    </row>
    <row r="236" spans="1:7" x14ac:dyDescent="0.3">
      <c r="A236" s="37" t="s">
        <v>1117</v>
      </c>
      <c r="B236" s="37" t="s">
        <v>382</v>
      </c>
      <c r="C236" s="37" t="s">
        <v>1143</v>
      </c>
      <c r="D236" s="37">
        <v>712</v>
      </c>
      <c r="E236" s="37"/>
      <c r="F236" s="37"/>
      <c r="G236" s="37" t="s">
        <v>383</v>
      </c>
    </row>
    <row r="237" spans="1:7" x14ac:dyDescent="0.3">
      <c r="A237" s="37" t="s">
        <v>1118</v>
      </c>
      <c r="B237" s="37"/>
      <c r="C237" s="37"/>
      <c r="D237" s="37"/>
      <c r="E237" s="37"/>
      <c r="F237" s="37"/>
      <c r="G237" s="37"/>
    </row>
    <row r="238" spans="1:7" x14ac:dyDescent="0.3">
      <c r="A238" s="37" t="s">
        <v>1119</v>
      </c>
      <c r="B238" s="37"/>
      <c r="C238" s="37"/>
      <c r="D238" s="37"/>
      <c r="E238" s="37"/>
      <c r="F238" s="37"/>
      <c r="G238" s="37"/>
    </row>
    <row r="239" spans="1:7" x14ac:dyDescent="0.3">
      <c r="A239" s="37" t="s">
        <v>1120</v>
      </c>
      <c r="B239" s="37"/>
      <c r="C239" s="37"/>
      <c r="D239" s="37"/>
      <c r="E239" s="37"/>
      <c r="F239" s="37"/>
      <c r="G239" s="37"/>
    </row>
    <row r="240" spans="1:7" x14ac:dyDescent="0.3">
      <c r="A240" s="37" t="s">
        <v>1121</v>
      </c>
      <c r="B240" s="37"/>
      <c r="C240" s="37"/>
      <c r="D240" s="37"/>
      <c r="E240" s="37"/>
      <c r="F240" s="37"/>
      <c r="G240" s="37"/>
    </row>
    <row r="250" spans="1:25" x14ac:dyDescent="0.3">
      <c r="A250" s="35" t="s">
        <v>44</v>
      </c>
    </row>
    <row r="251" spans="1:25" x14ac:dyDescent="0.3">
      <c r="C251" s="35" t="s">
        <v>34</v>
      </c>
    </row>
    <row r="252" spans="1:25" x14ac:dyDescent="0.3">
      <c r="A252" s="35" t="s">
        <v>43</v>
      </c>
      <c r="B252" s="35" t="s">
        <v>46</v>
      </c>
      <c r="C252" s="35" t="s">
        <v>47</v>
      </c>
      <c r="D252" s="35" t="s">
        <v>49</v>
      </c>
      <c r="E252" s="35" t="s">
        <v>456</v>
      </c>
      <c r="F252" s="35" t="s">
        <v>50</v>
      </c>
      <c r="G252" s="35" t="s">
        <v>51</v>
      </c>
      <c r="H252" s="35" t="s">
        <v>52</v>
      </c>
      <c r="I252" s="35" t="s">
        <v>53</v>
      </c>
      <c r="J252" s="35" t="s">
        <v>54</v>
      </c>
      <c r="K252" s="35" t="s">
        <v>55</v>
      </c>
      <c r="L252" s="35" t="s">
        <v>443</v>
      </c>
      <c r="M252" s="35" t="s">
        <v>444</v>
      </c>
      <c r="N252" s="35" t="s">
        <v>445</v>
      </c>
      <c r="O252" s="35" t="s">
        <v>446</v>
      </c>
      <c r="P252" s="35" t="s">
        <v>447</v>
      </c>
      <c r="Q252" s="35" t="s">
        <v>448</v>
      </c>
      <c r="R252" s="35" t="s">
        <v>449</v>
      </c>
      <c r="S252" s="35" t="s">
        <v>450</v>
      </c>
      <c r="T252" s="35" t="s">
        <v>451</v>
      </c>
      <c r="U252" s="35" t="s">
        <v>452</v>
      </c>
      <c r="V252" s="35" t="s">
        <v>457</v>
      </c>
      <c r="W252" s="35" t="s">
        <v>453</v>
      </c>
      <c r="X252" s="35" t="s">
        <v>454</v>
      </c>
      <c r="Y252" s="35" t="s">
        <v>455</v>
      </c>
    </row>
    <row r="253" spans="1:25" x14ac:dyDescent="0.3">
      <c r="A253" s="35" t="s">
        <v>478</v>
      </c>
      <c r="B253" s="35">
        <v>49984</v>
      </c>
      <c r="C253" s="35">
        <v>35904</v>
      </c>
      <c r="D253" s="35">
        <v>35904</v>
      </c>
      <c r="E253" s="35">
        <v>35904</v>
      </c>
      <c r="F253" s="35">
        <v>49984</v>
      </c>
      <c r="G253" s="35">
        <v>35904</v>
      </c>
      <c r="H253" s="35">
        <v>35904</v>
      </c>
      <c r="I253" s="35">
        <v>35904</v>
      </c>
      <c r="J253" s="35">
        <v>35904</v>
      </c>
      <c r="K253" s="35">
        <v>35904</v>
      </c>
      <c r="L253" s="35">
        <v>28864</v>
      </c>
      <c r="M253" s="35">
        <v>26048</v>
      </c>
      <c r="N253" s="35">
        <v>35904</v>
      </c>
      <c r="O253" s="35">
        <v>18304</v>
      </c>
      <c r="P253" s="35">
        <v>18304</v>
      </c>
      <c r="Q253" s="35">
        <v>16192</v>
      </c>
      <c r="R253" s="35">
        <v>25344</v>
      </c>
      <c r="S253" s="35">
        <v>23936</v>
      </c>
      <c r="T253" s="35">
        <v>39424</v>
      </c>
      <c r="U253" s="35">
        <v>32384</v>
      </c>
      <c r="V253" s="35">
        <v>23936</v>
      </c>
      <c r="W253" s="35">
        <v>10560</v>
      </c>
      <c r="X253" s="35">
        <v>10560</v>
      </c>
      <c r="Y253" s="35">
        <v>14784</v>
      </c>
    </row>
    <row r="254" spans="1:25" x14ac:dyDescent="0.3">
      <c r="A254" s="35" t="s">
        <v>479</v>
      </c>
      <c r="B254" s="35">
        <v>700</v>
      </c>
      <c r="C254" s="35">
        <v>700</v>
      </c>
      <c r="D254" s="35">
        <v>700</v>
      </c>
      <c r="E254" s="35">
        <v>700</v>
      </c>
      <c r="F254" s="35">
        <v>700</v>
      </c>
      <c r="G254" s="35">
        <v>700</v>
      </c>
      <c r="H254" s="35">
        <v>700</v>
      </c>
      <c r="I254" s="35">
        <v>700</v>
      </c>
      <c r="J254" s="35">
        <v>700</v>
      </c>
      <c r="K254" s="35">
        <v>700</v>
      </c>
      <c r="L254" s="35">
        <v>700</v>
      </c>
      <c r="M254" s="35">
        <v>1400</v>
      </c>
      <c r="N254" s="35">
        <v>1400</v>
      </c>
      <c r="O254" s="35">
        <v>700</v>
      </c>
      <c r="P254" s="35">
        <v>700</v>
      </c>
      <c r="Q254" s="35">
        <v>700</v>
      </c>
      <c r="R254" s="35">
        <v>700</v>
      </c>
      <c r="S254" s="35">
        <v>700</v>
      </c>
      <c r="T254" s="35">
        <v>700</v>
      </c>
      <c r="U254" s="35">
        <v>700</v>
      </c>
      <c r="V254" s="35">
        <v>700</v>
      </c>
      <c r="W254" s="35">
        <v>15400</v>
      </c>
      <c r="X254" s="35">
        <v>15400</v>
      </c>
      <c r="Y254" s="35">
        <v>1400</v>
      </c>
    </row>
    <row r="255" spans="1:25" x14ac:dyDescent="0.3">
      <c r="A255" s="35" t="s">
        <v>480</v>
      </c>
      <c r="B255" s="35">
        <v>34928</v>
      </c>
      <c r="C255" s="35">
        <v>34928</v>
      </c>
      <c r="D255" s="35">
        <v>34928</v>
      </c>
      <c r="E255" s="35">
        <v>50032</v>
      </c>
      <c r="F255" s="35">
        <v>34928</v>
      </c>
      <c r="G255" s="35">
        <v>34928</v>
      </c>
      <c r="H255" s="35">
        <v>34928</v>
      </c>
      <c r="I255" s="35">
        <v>50032</v>
      </c>
      <c r="J255" s="35">
        <v>0</v>
      </c>
      <c r="K255" s="35">
        <v>0</v>
      </c>
      <c r="L255" s="35">
        <v>0</v>
      </c>
      <c r="M255" s="35">
        <v>27376</v>
      </c>
      <c r="N255" s="35">
        <v>24544</v>
      </c>
      <c r="O255" s="35">
        <v>0</v>
      </c>
      <c r="P255" s="35">
        <v>0</v>
      </c>
      <c r="Q255" s="35">
        <v>0</v>
      </c>
      <c r="R255" s="35">
        <v>24544</v>
      </c>
      <c r="S255" s="35">
        <v>38704</v>
      </c>
      <c r="T255" s="35">
        <v>33984</v>
      </c>
      <c r="V255" s="35">
        <v>24544</v>
      </c>
      <c r="W255" s="35">
        <v>8496</v>
      </c>
      <c r="X255" s="35">
        <v>0</v>
      </c>
      <c r="Y255" s="35">
        <v>0</v>
      </c>
    </row>
    <row r="256" spans="1:25" x14ac:dyDescent="0.3">
      <c r="A256" s="35" t="s">
        <v>3</v>
      </c>
      <c r="B256" s="35">
        <v>8960</v>
      </c>
      <c r="C256" s="35">
        <v>8960</v>
      </c>
      <c r="D256" s="35">
        <v>8960</v>
      </c>
      <c r="E256" s="35">
        <v>8960</v>
      </c>
      <c r="F256" s="35">
        <v>8960</v>
      </c>
      <c r="G256" s="35">
        <v>8960</v>
      </c>
      <c r="H256" s="35">
        <v>8960</v>
      </c>
      <c r="I256" s="35">
        <v>8960</v>
      </c>
      <c r="J256" s="35">
        <v>8960</v>
      </c>
      <c r="K256" s="35">
        <v>8960</v>
      </c>
      <c r="L256" s="35">
        <v>2560</v>
      </c>
      <c r="M256" s="35">
        <v>46080</v>
      </c>
      <c r="N256" s="35">
        <v>2560</v>
      </c>
      <c r="O256" s="35">
        <v>2560</v>
      </c>
      <c r="P256" s="35">
        <v>2560</v>
      </c>
      <c r="Q256" s="35">
        <v>2560</v>
      </c>
      <c r="R256" s="35">
        <v>2560</v>
      </c>
      <c r="S256" s="35">
        <v>2560</v>
      </c>
      <c r="T256" s="35">
        <v>2560</v>
      </c>
      <c r="U256" s="35">
        <v>2560</v>
      </c>
      <c r="V256" s="35">
        <v>2560</v>
      </c>
      <c r="W256" s="35">
        <v>2560</v>
      </c>
      <c r="X256" s="35">
        <v>15360</v>
      </c>
      <c r="Y256" s="35">
        <v>2560</v>
      </c>
    </row>
    <row r="257" spans="1:25" x14ac:dyDescent="0.3">
      <c r="A257" s="35" t="s">
        <v>481</v>
      </c>
      <c r="B257" s="35">
        <v>35280</v>
      </c>
      <c r="C257" s="35">
        <v>50176</v>
      </c>
      <c r="D257" s="35">
        <v>35280</v>
      </c>
      <c r="E257" s="35">
        <v>35280</v>
      </c>
      <c r="F257" s="35">
        <v>35280</v>
      </c>
      <c r="G257" s="35">
        <v>50176</v>
      </c>
      <c r="H257" s="35">
        <v>50176</v>
      </c>
      <c r="I257" s="35">
        <v>35280</v>
      </c>
      <c r="J257" s="35">
        <v>35280</v>
      </c>
      <c r="K257" s="35">
        <v>35280</v>
      </c>
      <c r="L257" s="35">
        <v>28224</v>
      </c>
      <c r="M257" s="35">
        <v>26656</v>
      </c>
      <c r="N257" s="35">
        <v>22736</v>
      </c>
      <c r="O257" s="35">
        <v>20384</v>
      </c>
      <c r="P257" s="35">
        <v>20384</v>
      </c>
      <c r="Q257" s="35">
        <v>18032</v>
      </c>
      <c r="R257" s="35">
        <v>39984</v>
      </c>
      <c r="S257" s="35">
        <v>24304</v>
      </c>
      <c r="T257" s="35">
        <v>39984</v>
      </c>
      <c r="U257" s="35">
        <v>32144</v>
      </c>
      <c r="V257" s="35">
        <v>24304</v>
      </c>
      <c r="W257" s="35">
        <v>15288</v>
      </c>
      <c r="X257" s="35">
        <v>9408</v>
      </c>
      <c r="Y257" s="35">
        <v>9408</v>
      </c>
    </row>
    <row r="258" spans="1:25" x14ac:dyDescent="0.3">
      <c r="A258" s="35" t="s">
        <v>66</v>
      </c>
      <c r="B258" s="35">
        <v>34592</v>
      </c>
      <c r="C258" s="35">
        <v>49632</v>
      </c>
      <c r="D258" s="35">
        <v>34592</v>
      </c>
      <c r="E258" s="35">
        <v>34592</v>
      </c>
      <c r="F258" s="35">
        <v>34592</v>
      </c>
      <c r="G258" s="35">
        <v>34592</v>
      </c>
      <c r="H258" s="35">
        <v>34592</v>
      </c>
      <c r="I258" s="35">
        <v>49632</v>
      </c>
      <c r="J258" s="35">
        <v>34592</v>
      </c>
      <c r="K258" s="35">
        <v>34592</v>
      </c>
      <c r="L258" s="35">
        <v>30832</v>
      </c>
      <c r="M258" s="35">
        <v>26320</v>
      </c>
      <c r="N258" s="35">
        <v>23312</v>
      </c>
      <c r="O258" s="35">
        <v>19552</v>
      </c>
      <c r="P258" s="35">
        <v>19552</v>
      </c>
      <c r="Q258" s="35">
        <v>17296</v>
      </c>
      <c r="R258" s="35">
        <v>23312</v>
      </c>
      <c r="S258" s="35">
        <v>23312</v>
      </c>
      <c r="T258" s="35">
        <v>38352</v>
      </c>
      <c r="U258" s="35">
        <v>34592</v>
      </c>
      <c r="V258" s="35">
        <v>23312</v>
      </c>
      <c r="W258" s="35">
        <v>9024</v>
      </c>
      <c r="X258" s="35">
        <v>9024</v>
      </c>
      <c r="Y258" s="35">
        <v>9024</v>
      </c>
    </row>
    <row r="259" spans="1:25" x14ac:dyDescent="0.3">
      <c r="A259" s="35" t="s">
        <v>62</v>
      </c>
      <c r="B259" s="35">
        <v>9100</v>
      </c>
      <c r="C259" s="35">
        <v>9100</v>
      </c>
      <c r="D259" s="35">
        <v>9100</v>
      </c>
      <c r="E259" s="35">
        <v>9100</v>
      </c>
      <c r="F259" s="35">
        <v>9100</v>
      </c>
      <c r="G259" s="35">
        <v>9100</v>
      </c>
      <c r="H259" s="35">
        <v>9100</v>
      </c>
      <c r="I259" s="35">
        <v>9100</v>
      </c>
      <c r="J259" s="35">
        <v>9100</v>
      </c>
      <c r="K259" s="35">
        <v>9100</v>
      </c>
      <c r="L259" s="35">
        <v>2600</v>
      </c>
      <c r="M259" s="35">
        <v>2600</v>
      </c>
      <c r="N259" s="35">
        <v>2600</v>
      </c>
      <c r="O259" s="35">
        <v>37700</v>
      </c>
      <c r="P259" s="35">
        <v>2600</v>
      </c>
      <c r="Q259" s="35">
        <v>2600</v>
      </c>
      <c r="R259" s="35">
        <v>2600</v>
      </c>
      <c r="S259" s="35">
        <v>40300</v>
      </c>
      <c r="T259" s="35">
        <v>2600</v>
      </c>
      <c r="U259" s="35">
        <v>2600</v>
      </c>
      <c r="V259" s="35">
        <v>40300</v>
      </c>
      <c r="W259" s="35">
        <v>2600</v>
      </c>
      <c r="X259" s="35">
        <v>2600</v>
      </c>
      <c r="Y259" s="35">
        <v>2600</v>
      </c>
    </row>
    <row r="260" spans="1:25" x14ac:dyDescent="0.3">
      <c r="A260" s="35" t="s">
        <v>482</v>
      </c>
      <c r="B260" s="35">
        <v>36516</v>
      </c>
      <c r="C260" s="35">
        <v>36516</v>
      </c>
      <c r="D260" s="35">
        <v>36516</v>
      </c>
      <c r="E260" s="35">
        <v>50836</v>
      </c>
      <c r="F260" s="35">
        <v>36516</v>
      </c>
      <c r="G260" s="35">
        <v>36516</v>
      </c>
      <c r="H260" s="35">
        <v>36516</v>
      </c>
      <c r="I260" s="35">
        <v>36516</v>
      </c>
      <c r="J260" s="35">
        <v>50836</v>
      </c>
      <c r="K260" s="35">
        <v>36516</v>
      </c>
      <c r="L260" s="35">
        <v>29356</v>
      </c>
      <c r="M260" s="35">
        <v>26492</v>
      </c>
      <c r="N260" s="35">
        <v>22196</v>
      </c>
      <c r="O260" s="35">
        <v>18616</v>
      </c>
      <c r="P260" s="35">
        <v>29356</v>
      </c>
      <c r="Q260" s="35">
        <v>16468</v>
      </c>
      <c r="R260" s="35">
        <v>22196</v>
      </c>
      <c r="S260" s="35">
        <v>22196</v>
      </c>
      <c r="T260" s="35">
        <v>38664</v>
      </c>
      <c r="U260" s="35">
        <v>32936</v>
      </c>
      <c r="V260" s="35">
        <v>22196</v>
      </c>
      <c r="W260" s="35">
        <v>10740</v>
      </c>
      <c r="X260" s="35">
        <v>10740</v>
      </c>
      <c r="Y260" s="35">
        <v>10740</v>
      </c>
    </row>
    <row r="261" spans="1:25" x14ac:dyDescent="0.3">
      <c r="A261" s="35" t="s">
        <v>483</v>
      </c>
      <c r="B261" s="35">
        <v>35948</v>
      </c>
      <c r="C261" s="35">
        <v>35948</v>
      </c>
      <c r="D261" s="35">
        <v>35948</v>
      </c>
      <c r="E261" s="35">
        <v>35948</v>
      </c>
      <c r="F261" s="35">
        <v>35948</v>
      </c>
      <c r="G261" s="35">
        <v>35948</v>
      </c>
      <c r="H261" s="35">
        <v>50996</v>
      </c>
      <c r="I261" s="35">
        <v>50996</v>
      </c>
      <c r="J261" s="35">
        <v>35948</v>
      </c>
      <c r="K261" s="35">
        <v>35948</v>
      </c>
      <c r="L261" s="35">
        <v>30096</v>
      </c>
      <c r="M261" s="35">
        <v>38456</v>
      </c>
      <c r="N261" s="35">
        <v>21736</v>
      </c>
      <c r="O261" s="35">
        <v>21736</v>
      </c>
      <c r="P261" s="35">
        <v>21736</v>
      </c>
      <c r="Q261" s="35">
        <v>25916</v>
      </c>
      <c r="R261" s="35">
        <v>24244</v>
      </c>
      <c r="S261" s="35">
        <v>24244</v>
      </c>
      <c r="T261" s="35">
        <v>38456</v>
      </c>
      <c r="U261" s="35">
        <v>34276</v>
      </c>
      <c r="V261" s="35">
        <v>24244</v>
      </c>
      <c r="W261" s="35">
        <v>7524</v>
      </c>
      <c r="X261" s="35">
        <v>7524</v>
      </c>
      <c r="Y261" s="35">
        <v>7524</v>
      </c>
    </row>
    <row r="262" spans="1:25" x14ac:dyDescent="0.3">
      <c r="A262" s="35" t="s">
        <v>484</v>
      </c>
      <c r="B262" s="35">
        <v>34744</v>
      </c>
      <c r="C262" s="35">
        <v>34744</v>
      </c>
      <c r="D262" s="35">
        <v>34744</v>
      </c>
      <c r="E262" s="35">
        <v>34744</v>
      </c>
      <c r="F262" s="35">
        <v>34744</v>
      </c>
      <c r="G262" s="35">
        <v>49288</v>
      </c>
      <c r="H262" s="35">
        <v>34744</v>
      </c>
      <c r="I262" s="35">
        <v>34744</v>
      </c>
      <c r="J262" s="35">
        <v>49288</v>
      </c>
      <c r="K262" s="35">
        <v>34744</v>
      </c>
      <c r="L262" s="35">
        <v>29088</v>
      </c>
      <c r="M262" s="35">
        <v>26664</v>
      </c>
      <c r="N262" s="35">
        <v>21008</v>
      </c>
      <c r="O262" s="35">
        <v>21008</v>
      </c>
      <c r="P262" s="35">
        <v>21008</v>
      </c>
      <c r="Q262" s="35">
        <v>18584</v>
      </c>
      <c r="R262" s="35">
        <v>25048</v>
      </c>
      <c r="S262" s="35">
        <v>25048</v>
      </c>
      <c r="T262" s="35">
        <v>37168</v>
      </c>
      <c r="U262" s="35">
        <v>34744</v>
      </c>
      <c r="V262" s="35">
        <v>25048</v>
      </c>
      <c r="W262" s="35">
        <v>7272</v>
      </c>
      <c r="X262" s="35">
        <v>15352</v>
      </c>
      <c r="Y262" s="35">
        <v>7272</v>
      </c>
    </row>
    <row r="263" spans="1:25" x14ac:dyDescent="0.3">
      <c r="A263" s="35" t="s">
        <v>485</v>
      </c>
      <c r="B263" s="35">
        <v>33712</v>
      </c>
      <c r="C263" s="35">
        <v>33712</v>
      </c>
      <c r="D263" s="35">
        <v>50176</v>
      </c>
      <c r="E263" s="35">
        <v>33712</v>
      </c>
      <c r="F263" s="35">
        <v>33712</v>
      </c>
      <c r="G263" s="35">
        <v>33712</v>
      </c>
      <c r="H263" s="35">
        <v>33712</v>
      </c>
      <c r="I263" s="35">
        <v>33712</v>
      </c>
      <c r="J263" s="35">
        <v>50176</v>
      </c>
      <c r="K263" s="35">
        <v>33712</v>
      </c>
      <c r="L263" s="35">
        <v>28224</v>
      </c>
      <c r="M263" s="35">
        <v>26656</v>
      </c>
      <c r="N263" s="35">
        <v>22736</v>
      </c>
      <c r="O263" s="35">
        <v>20384</v>
      </c>
      <c r="P263" s="35">
        <v>20384</v>
      </c>
      <c r="Q263" s="35">
        <v>24304</v>
      </c>
      <c r="R263" s="35">
        <v>24304</v>
      </c>
      <c r="S263" s="35">
        <v>24304</v>
      </c>
      <c r="T263" s="35">
        <v>39984</v>
      </c>
      <c r="U263" s="35">
        <v>33712</v>
      </c>
      <c r="V263" s="35">
        <v>24304</v>
      </c>
      <c r="W263" s="35">
        <v>9408</v>
      </c>
      <c r="X263" s="35">
        <v>9408</v>
      </c>
      <c r="Y263" s="35">
        <v>9408</v>
      </c>
    </row>
    <row r="264" spans="1:25" x14ac:dyDescent="0.3">
      <c r="A264" s="35" t="s">
        <v>486</v>
      </c>
      <c r="B264" s="35">
        <v>49532</v>
      </c>
      <c r="C264" s="35">
        <v>34916</v>
      </c>
      <c r="D264" s="35">
        <v>34916</v>
      </c>
      <c r="E264" s="35">
        <v>34916</v>
      </c>
      <c r="F264" s="35">
        <v>49532</v>
      </c>
      <c r="G264" s="35">
        <v>34916</v>
      </c>
      <c r="H264" s="35">
        <v>34916</v>
      </c>
      <c r="I264" s="35">
        <v>34916</v>
      </c>
      <c r="J264" s="35">
        <v>34916</v>
      </c>
      <c r="K264" s="35">
        <v>34916</v>
      </c>
      <c r="L264" s="35">
        <v>29232</v>
      </c>
      <c r="M264" s="35">
        <v>26796</v>
      </c>
      <c r="N264" s="35">
        <v>21112</v>
      </c>
      <c r="O264" s="35">
        <v>21112</v>
      </c>
      <c r="P264" s="35">
        <v>21112</v>
      </c>
      <c r="Q264" s="35">
        <v>18676</v>
      </c>
      <c r="R264" s="35">
        <v>25172</v>
      </c>
      <c r="S264" s="35">
        <v>25172</v>
      </c>
      <c r="T264" s="35">
        <v>33292</v>
      </c>
      <c r="U264" s="35">
        <v>37352</v>
      </c>
      <c r="V264" s="35">
        <v>25172</v>
      </c>
      <c r="W264" s="35">
        <v>7308</v>
      </c>
      <c r="X264" s="35">
        <v>7308</v>
      </c>
      <c r="Y264" s="35">
        <v>7308</v>
      </c>
    </row>
    <row r="265" spans="1:25" x14ac:dyDescent="0.3">
      <c r="A265" s="35" t="s">
        <v>487</v>
      </c>
      <c r="B265" s="35">
        <v>35520</v>
      </c>
      <c r="C265" s="35">
        <v>35520</v>
      </c>
      <c r="D265" s="35">
        <v>50880</v>
      </c>
      <c r="E265" s="35">
        <v>35520</v>
      </c>
      <c r="F265" s="35">
        <v>35520</v>
      </c>
      <c r="G265" s="35">
        <v>35520</v>
      </c>
      <c r="H265" s="35">
        <v>35520</v>
      </c>
      <c r="I265" s="35">
        <v>35520</v>
      </c>
      <c r="J265" s="35">
        <v>50880</v>
      </c>
      <c r="K265" s="35">
        <v>35520</v>
      </c>
      <c r="L265" s="35">
        <v>29760</v>
      </c>
      <c r="M265" s="35">
        <v>27840</v>
      </c>
      <c r="N265" s="35">
        <v>23040</v>
      </c>
      <c r="O265" s="35">
        <v>20160</v>
      </c>
      <c r="P265" s="35">
        <v>20160</v>
      </c>
      <c r="Q265" s="35">
        <v>18240</v>
      </c>
      <c r="R265" s="35">
        <v>44160</v>
      </c>
      <c r="S265" s="35">
        <v>24960</v>
      </c>
      <c r="T265" s="35">
        <v>39360</v>
      </c>
      <c r="U265" s="35">
        <v>34560</v>
      </c>
      <c r="V265" s="35">
        <v>24960</v>
      </c>
      <c r="W265" s="35">
        <v>8640</v>
      </c>
      <c r="X265" s="35">
        <v>8640</v>
      </c>
      <c r="Y265" s="35">
        <v>8640</v>
      </c>
    </row>
    <row r="266" spans="1:25" x14ac:dyDescent="0.3">
      <c r="A266" s="35" t="s">
        <v>488</v>
      </c>
      <c r="B266" s="35">
        <v>53448</v>
      </c>
      <c r="C266" s="35">
        <v>34584</v>
      </c>
      <c r="D266" s="35">
        <v>34584</v>
      </c>
      <c r="E266" s="35">
        <v>34584</v>
      </c>
      <c r="F266" s="35">
        <v>34584</v>
      </c>
      <c r="G266" s="35">
        <v>48208</v>
      </c>
      <c r="H266" s="35">
        <v>34584</v>
      </c>
      <c r="I266" s="35">
        <v>34584</v>
      </c>
      <c r="J266" s="35">
        <v>34584</v>
      </c>
      <c r="K266" s="35">
        <v>34584</v>
      </c>
      <c r="L266" s="35">
        <v>30392</v>
      </c>
      <c r="M266" s="35">
        <v>37728</v>
      </c>
      <c r="N266" s="35">
        <v>24104</v>
      </c>
      <c r="O266" s="35">
        <v>22008</v>
      </c>
      <c r="P266" s="35">
        <v>22008</v>
      </c>
      <c r="Q266" s="35">
        <v>19912</v>
      </c>
      <c r="R266" s="35">
        <v>24104</v>
      </c>
      <c r="S266" s="35">
        <v>9432</v>
      </c>
      <c r="T266" s="35">
        <v>30392</v>
      </c>
      <c r="U266" s="35">
        <v>27248</v>
      </c>
      <c r="V266" s="35">
        <v>9432</v>
      </c>
      <c r="W266" s="35">
        <v>9432</v>
      </c>
      <c r="X266" s="35">
        <v>9432</v>
      </c>
      <c r="Y266" s="35">
        <v>9432</v>
      </c>
    </row>
    <row r="267" spans="1:25" x14ac:dyDescent="0.3">
      <c r="A267" s="35" t="s">
        <v>489</v>
      </c>
      <c r="B267" s="35">
        <v>36464</v>
      </c>
      <c r="C267" s="35">
        <v>51728</v>
      </c>
      <c r="D267" s="35">
        <v>36464</v>
      </c>
      <c r="E267" s="35">
        <v>36464</v>
      </c>
      <c r="F267" s="35">
        <v>36464</v>
      </c>
      <c r="G267" s="35">
        <v>36464</v>
      </c>
      <c r="H267" s="35">
        <v>36464</v>
      </c>
      <c r="I267" s="35">
        <v>36464</v>
      </c>
      <c r="J267" s="35">
        <v>36464</v>
      </c>
      <c r="K267" s="35">
        <v>36464</v>
      </c>
      <c r="L267" s="35">
        <v>51728</v>
      </c>
      <c r="M267" s="35">
        <v>30528</v>
      </c>
      <c r="N267" s="35">
        <v>26288</v>
      </c>
      <c r="O267" s="35">
        <v>22048</v>
      </c>
      <c r="P267" s="35">
        <v>22048</v>
      </c>
      <c r="Q267" s="35">
        <v>16112</v>
      </c>
      <c r="R267" s="35">
        <v>22048</v>
      </c>
      <c r="S267" s="35">
        <v>22048</v>
      </c>
      <c r="T267" s="35">
        <v>39008</v>
      </c>
      <c r="U267" s="35">
        <v>34768</v>
      </c>
      <c r="V267" s="35">
        <v>22048</v>
      </c>
      <c r="W267" s="35">
        <v>7632</v>
      </c>
      <c r="X267" s="35">
        <v>7632</v>
      </c>
      <c r="Y267" s="35">
        <v>7632</v>
      </c>
    </row>
    <row r="268" spans="1:25" x14ac:dyDescent="0.3">
      <c r="A268" s="35" t="s">
        <v>490</v>
      </c>
      <c r="B268" s="35">
        <v>51204</v>
      </c>
      <c r="C268" s="35">
        <v>33132</v>
      </c>
      <c r="D268" s="35">
        <v>33132</v>
      </c>
      <c r="E268" s="35">
        <v>33132</v>
      </c>
      <c r="F268" s="35">
        <v>33132</v>
      </c>
      <c r="G268" s="35">
        <v>33132</v>
      </c>
      <c r="H268" s="35">
        <v>51204</v>
      </c>
      <c r="I268" s="35">
        <v>33132</v>
      </c>
      <c r="J268" s="35">
        <v>33132</v>
      </c>
      <c r="K268" s="35">
        <v>33132</v>
      </c>
      <c r="L268" s="35">
        <v>29116</v>
      </c>
      <c r="M268" s="35">
        <v>27136</v>
      </c>
      <c r="N268" s="35">
        <v>34136</v>
      </c>
      <c r="O268" s="35">
        <v>21084</v>
      </c>
      <c r="P268" s="35">
        <v>31124</v>
      </c>
      <c r="Q268" s="35">
        <v>19076</v>
      </c>
      <c r="R268" s="35">
        <v>24096</v>
      </c>
      <c r="S268" s="35">
        <v>24096</v>
      </c>
      <c r="T268" s="35">
        <v>39156</v>
      </c>
      <c r="U268" s="35">
        <v>33132</v>
      </c>
      <c r="V268" s="35">
        <v>24096</v>
      </c>
      <c r="W268" s="35">
        <v>9036</v>
      </c>
      <c r="X268" s="35">
        <v>9036</v>
      </c>
      <c r="Y268" s="35">
        <v>9036</v>
      </c>
    </row>
    <row r="269" spans="1:25" x14ac:dyDescent="0.3">
      <c r="A269" s="35" t="s">
        <v>491</v>
      </c>
      <c r="B269" s="35">
        <v>33596</v>
      </c>
      <c r="C269" s="35">
        <v>33596</v>
      </c>
      <c r="D269" s="35">
        <v>33596</v>
      </c>
      <c r="E269" s="35">
        <v>33596</v>
      </c>
      <c r="F269" s="35">
        <v>49032</v>
      </c>
      <c r="G269" s="35">
        <v>33596</v>
      </c>
      <c r="H269" s="35">
        <v>49032</v>
      </c>
      <c r="I269" s="35">
        <v>33596</v>
      </c>
      <c r="J269" s="35">
        <v>33596</v>
      </c>
      <c r="K269" s="35">
        <v>33596</v>
      </c>
      <c r="L269" s="35">
        <v>28148</v>
      </c>
      <c r="M269" s="35">
        <v>26332</v>
      </c>
      <c r="N269" s="35">
        <v>23608</v>
      </c>
      <c r="O269" s="35">
        <v>29964</v>
      </c>
      <c r="P269" s="35">
        <v>19068</v>
      </c>
      <c r="Q269" s="35">
        <v>17252</v>
      </c>
      <c r="R269" s="35">
        <v>23608</v>
      </c>
      <c r="S269" s="35">
        <v>23608</v>
      </c>
      <c r="T269" s="35">
        <v>37228</v>
      </c>
      <c r="U269" s="35">
        <v>32688</v>
      </c>
      <c r="V269" s="35">
        <v>23608</v>
      </c>
      <c r="W269" s="35">
        <v>8172</v>
      </c>
      <c r="X269" s="35">
        <v>8172</v>
      </c>
      <c r="Y269" s="35">
        <v>8172</v>
      </c>
    </row>
    <row r="270" spans="1:25" x14ac:dyDescent="0.3">
      <c r="A270" s="35" t="s">
        <v>492</v>
      </c>
      <c r="B270" s="35">
        <v>34188</v>
      </c>
      <c r="C270" s="35">
        <v>34188</v>
      </c>
      <c r="D270" s="35">
        <v>34188</v>
      </c>
      <c r="E270" s="35">
        <v>51744</v>
      </c>
      <c r="F270" s="35">
        <v>34188</v>
      </c>
      <c r="G270" s="35">
        <v>51744</v>
      </c>
      <c r="H270" s="35">
        <v>34188</v>
      </c>
      <c r="I270" s="35">
        <v>34188</v>
      </c>
      <c r="J270" s="35">
        <v>34188</v>
      </c>
      <c r="K270" s="35">
        <v>34188</v>
      </c>
      <c r="L270" s="35">
        <v>28644</v>
      </c>
      <c r="M270" s="35">
        <v>26796</v>
      </c>
      <c r="N270" s="35">
        <v>22176</v>
      </c>
      <c r="O270" s="35">
        <v>19404</v>
      </c>
      <c r="P270" s="35">
        <v>19404</v>
      </c>
      <c r="Q270" s="35">
        <v>17556</v>
      </c>
      <c r="R270" s="35">
        <v>24024</v>
      </c>
      <c r="S270" s="35">
        <v>24024</v>
      </c>
      <c r="T270" s="35">
        <v>37884</v>
      </c>
      <c r="U270" s="35">
        <v>33264</v>
      </c>
      <c r="V270" s="35">
        <v>24024</v>
      </c>
      <c r="W270" s="35">
        <v>8316</v>
      </c>
      <c r="X270" s="35">
        <v>8316</v>
      </c>
      <c r="Y270" s="35">
        <v>8316</v>
      </c>
    </row>
    <row r="271" spans="1:25" x14ac:dyDescent="0.3">
      <c r="A271" s="35" t="s">
        <v>493</v>
      </c>
      <c r="B271" s="35">
        <v>34744</v>
      </c>
      <c r="C271" s="35">
        <v>34744</v>
      </c>
      <c r="D271" s="35">
        <v>51712</v>
      </c>
      <c r="E271" s="35">
        <v>34744</v>
      </c>
      <c r="F271" s="35">
        <v>49288</v>
      </c>
      <c r="G271" s="35">
        <v>34744</v>
      </c>
      <c r="H271" s="35">
        <v>34744</v>
      </c>
      <c r="I271" s="35">
        <v>34744</v>
      </c>
      <c r="J271" s="35">
        <v>34744</v>
      </c>
      <c r="K271" s="35">
        <v>34744</v>
      </c>
      <c r="L271" s="35">
        <v>41208</v>
      </c>
      <c r="M271" s="35">
        <v>29896</v>
      </c>
      <c r="N271" s="35">
        <v>21088</v>
      </c>
      <c r="O271" s="35">
        <v>21088</v>
      </c>
      <c r="P271" s="35">
        <v>21088</v>
      </c>
      <c r="Q271" s="35">
        <v>18584</v>
      </c>
      <c r="R271" s="35">
        <v>25048</v>
      </c>
      <c r="S271" s="35">
        <v>37168</v>
      </c>
      <c r="T271" s="35">
        <v>39592</v>
      </c>
      <c r="U271" s="35">
        <v>33128</v>
      </c>
      <c r="V271" s="35">
        <v>37168</v>
      </c>
      <c r="W271" s="35">
        <v>7272</v>
      </c>
      <c r="X271" s="35">
        <v>7272</v>
      </c>
      <c r="Y271" s="35">
        <v>7272</v>
      </c>
    </row>
    <row r="272" spans="1:25" x14ac:dyDescent="0.3">
      <c r="A272" s="35" t="s">
        <v>494</v>
      </c>
      <c r="B272" s="35">
        <v>33596</v>
      </c>
      <c r="C272" s="35">
        <v>50848</v>
      </c>
      <c r="D272" s="35">
        <v>33596</v>
      </c>
      <c r="E272" s="35">
        <v>33596</v>
      </c>
      <c r="F272" s="35">
        <v>33596</v>
      </c>
      <c r="G272" s="35">
        <v>33596</v>
      </c>
      <c r="H272" s="35">
        <v>33596</v>
      </c>
      <c r="I272" s="35">
        <v>33596</v>
      </c>
      <c r="J272" s="35">
        <v>33596</v>
      </c>
      <c r="K272" s="35">
        <v>50848</v>
      </c>
      <c r="L272" s="35">
        <v>28148</v>
      </c>
      <c r="M272" s="35">
        <v>26332</v>
      </c>
      <c r="N272" s="35">
        <v>23608</v>
      </c>
      <c r="O272" s="35">
        <v>19068</v>
      </c>
      <c r="P272" s="35">
        <v>19068</v>
      </c>
      <c r="Q272" s="35">
        <v>17252</v>
      </c>
      <c r="R272" s="35">
        <v>23608</v>
      </c>
      <c r="S272" s="35">
        <v>23608</v>
      </c>
      <c r="T272" s="35">
        <v>37228</v>
      </c>
      <c r="U272" s="35">
        <v>32688</v>
      </c>
      <c r="V272" s="35">
        <v>23608</v>
      </c>
      <c r="W272" s="35">
        <v>8172</v>
      </c>
      <c r="X272" s="35">
        <v>8172</v>
      </c>
      <c r="Y272" s="35">
        <v>8172</v>
      </c>
    </row>
    <row r="273" spans="1:25" x14ac:dyDescent="0.3">
      <c r="A273" s="35" t="s">
        <v>495</v>
      </c>
      <c r="B273" s="35">
        <v>34040</v>
      </c>
      <c r="C273" s="35">
        <v>34040</v>
      </c>
      <c r="D273" s="35">
        <v>34040</v>
      </c>
      <c r="E273" s="35">
        <v>49680</v>
      </c>
      <c r="F273" s="35">
        <v>34040</v>
      </c>
      <c r="G273" s="35">
        <v>34040</v>
      </c>
      <c r="H273" s="35">
        <v>34040</v>
      </c>
      <c r="I273" s="35">
        <v>34040</v>
      </c>
      <c r="J273" s="35">
        <v>34040</v>
      </c>
      <c r="K273" s="35">
        <v>49680</v>
      </c>
      <c r="L273" s="35">
        <v>28520</v>
      </c>
      <c r="M273" s="35">
        <v>26680</v>
      </c>
      <c r="N273" s="35">
        <v>23920</v>
      </c>
      <c r="O273" s="35">
        <v>30360</v>
      </c>
      <c r="P273" s="35">
        <v>19320</v>
      </c>
      <c r="Q273" s="35">
        <v>17480</v>
      </c>
      <c r="R273" s="35">
        <v>23920</v>
      </c>
      <c r="S273" s="35">
        <v>23920</v>
      </c>
      <c r="T273" s="35">
        <v>37720</v>
      </c>
      <c r="U273" s="35">
        <v>33120</v>
      </c>
      <c r="V273" s="35">
        <v>23920</v>
      </c>
      <c r="W273" s="35">
        <v>8280</v>
      </c>
      <c r="X273" s="35">
        <v>8280</v>
      </c>
      <c r="Y273" s="35">
        <v>8280</v>
      </c>
    </row>
    <row r="274" spans="1:25" x14ac:dyDescent="0.3">
      <c r="A274" s="35" t="s">
        <v>496</v>
      </c>
      <c r="B274" s="35">
        <v>34408</v>
      </c>
      <c r="C274" s="35">
        <v>34408</v>
      </c>
      <c r="D274" s="35">
        <v>49368</v>
      </c>
      <c r="E274" s="35">
        <v>34408</v>
      </c>
      <c r="F274" s="35">
        <v>34408</v>
      </c>
      <c r="G274" s="35">
        <v>34408</v>
      </c>
      <c r="H274" s="35">
        <v>34408</v>
      </c>
      <c r="I274" s="35">
        <v>49368</v>
      </c>
      <c r="J274" s="35">
        <v>34408</v>
      </c>
      <c r="K274" s="35">
        <v>49368</v>
      </c>
      <c r="L274" s="35">
        <v>43384</v>
      </c>
      <c r="M274" s="35">
        <v>27676</v>
      </c>
      <c r="N274" s="35">
        <v>23188</v>
      </c>
      <c r="O274" s="35">
        <v>19448</v>
      </c>
      <c r="P274" s="35">
        <v>19448</v>
      </c>
      <c r="Q274" s="35">
        <v>17204</v>
      </c>
      <c r="R274" s="35">
        <v>23188</v>
      </c>
      <c r="S274" s="35">
        <v>23188</v>
      </c>
      <c r="T274" s="35">
        <v>38148</v>
      </c>
      <c r="U274" s="35">
        <v>34408</v>
      </c>
      <c r="V274" s="35">
        <v>23188</v>
      </c>
      <c r="W274" s="35">
        <v>8228</v>
      </c>
      <c r="X274" s="35">
        <v>8228</v>
      </c>
      <c r="Y274" s="35">
        <v>14960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B4E7-F466-4E5A-A439-D12D7C1B8498}">
  <dimension ref="A1:Y277"/>
  <sheetViews>
    <sheetView topLeftCell="A241" zoomScale="85" zoomScaleNormal="85" workbookViewId="0">
      <selection activeCell="H250" sqref="A1:XFD1048576"/>
    </sheetView>
  </sheetViews>
  <sheetFormatPr defaultRowHeight="16.5" x14ac:dyDescent="0.3"/>
  <cols>
    <col min="1" max="1" width="10.75" style="35" customWidth="1"/>
    <col min="2" max="2" width="14.375" style="35" customWidth="1"/>
    <col min="3" max="5" width="9" style="35"/>
    <col min="6" max="6" width="11.625" style="35" bestFit="1" customWidth="1"/>
    <col min="7" max="7" width="21.25" style="35" customWidth="1"/>
    <col min="8" max="8" width="14.875" style="35" customWidth="1"/>
    <col min="9" max="9" width="15.125" style="35" customWidth="1"/>
    <col min="10" max="11" width="9" style="35"/>
    <col min="12" max="12" width="11.75" style="35" customWidth="1"/>
    <col min="13" max="13" width="15.125" style="35" customWidth="1"/>
    <col min="14" max="14" width="10.5" style="35" customWidth="1"/>
    <col min="15" max="20" width="9" style="35"/>
    <col min="21" max="21" width="13" style="35" customWidth="1"/>
    <col min="22" max="22" width="13.25" style="35" customWidth="1"/>
    <col min="23" max="23" width="11.25" style="35" customWidth="1"/>
    <col min="24" max="24" width="11.625" style="35" customWidth="1"/>
    <col min="25" max="16384" width="9" style="35"/>
  </cols>
  <sheetData>
    <row r="1" spans="1:13" ht="33" x14ac:dyDescent="0.3">
      <c r="A1" s="37" t="s">
        <v>18</v>
      </c>
      <c r="B1" s="37" t="s">
        <v>112</v>
      </c>
      <c r="C1" s="37" t="s">
        <v>113</v>
      </c>
      <c r="D1" s="37" t="s">
        <v>114</v>
      </c>
      <c r="E1" s="37" t="s">
        <v>849</v>
      </c>
      <c r="F1" s="37" t="s">
        <v>115</v>
      </c>
      <c r="G1" s="37" t="s">
        <v>116</v>
      </c>
      <c r="I1" s="37" t="s">
        <v>1142</v>
      </c>
      <c r="J1" s="37" t="s">
        <v>851</v>
      </c>
      <c r="K1" s="37" t="s">
        <v>850</v>
      </c>
      <c r="L1" s="37" t="s">
        <v>872</v>
      </c>
      <c r="M1" s="37" t="s">
        <v>841</v>
      </c>
    </row>
    <row r="2" spans="1:13" x14ac:dyDescent="0.3">
      <c r="A2" s="37" t="s">
        <v>913</v>
      </c>
      <c r="B2" s="37" t="s">
        <v>298</v>
      </c>
      <c r="C2" s="37" t="s">
        <v>1139</v>
      </c>
      <c r="D2" s="37">
        <v>3220</v>
      </c>
      <c r="E2" s="37" t="s">
        <v>56</v>
      </c>
      <c r="F2" s="37">
        <v>32000</v>
      </c>
      <c r="G2" s="37" t="s">
        <v>299</v>
      </c>
      <c r="I2" s="35" t="s">
        <v>877</v>
      </c>
      <c r="J2" s="37" t="s">
        <v>831</v>
      </c>
      <c r="K2" s="37" t="s">
        <v>842</v>
      </c>
      <c r="L2" s="37" t="s">
        <v>873</v>
      </c>
      <c r="M2" s="35" t="s">
        <v>897</v>
      </c>
    </row>
    <row r="3" spans="1:13" x14ac:dyDescent="0.3">
      <c r="A3" s="37" t="s">
        <v>914</v>
      </c>
      <c r="B3" s="37" t="s">
        <v>2</v>
      </c>
      <c r="C3" s="37" t="s">
        <v>1139</v>
      </c>
      <c r="D3" s="37">
        <v>2560</v>
      </c>
      <c r="E3" s="37" t="s">
        <v>13</v>
      </c>
      <c r="F3" s="37">
        <v>46000</v>
      </c>
      <c r="G3" s="37" t="s">
        <v>14</v>
      </c>
      <c r="I3" s="35" t="s">
        <v>878</v>
      </c>
      <c r="J3" s="37" t="s">
        <v>893</v>
      </c>
      <c r="K3" s="37" t="s">
        <v>843</v>
      </c>
      <c r="L3" s="37" t="s">
        <v>1139</v>
      </c>
      <c r="M3" s="37" t="s">
        <v>910</v>
      </c>
    </row>
    <row r="4" spans="1:13" x14ac:dyDescent="0.3">
      <c r="A4" s="37" t="s">
        <v>1133</v>
      </c>
      <c r="B4" s="37" t="s">
        <v>4</v>
      </c>
      <c r="C4" s="37" t="s">
        <v>1143</v>
      </c>
      <c r="D4" s="37">
        <v>1504</v>
      </c>
      <c r="E4" s="37"/>
      <c r="F4" s="37"/>
      <c r="G4" s="37" t="s">
        <v>15</v>
      </c>
      <c r="I4" s="35" t="s">
        <v>879</v>
      </c>
      <c r="J4" s="35" t="s">
        <v>833</v>
      </c>
      <c r="K4" s="35" t="s">
        <v>844</v>
      </c>
      <c r="L4" s="35" t="s">
        <v>873</v>
      </c>
      <c r="M4" s="35" t="s">
        <v>898</v>
      </c>
    </row>
    <row r="5" spans="1:13" ht="33" x14ac:dyDescent="0.3">
      <c r="A5" s="37" t="s">
        <v>1134</v>
      </c>
      <c r="B5" s="37" t="s">
        <v>360</v>
      </c>
      <c r="C5" s="37" t="s">
        <v>1143</v>
      </c>
      <c r="D5" s="37">
        <v>1476</v>
      </c>
      <c r="E5" s="37"/>
      <c r="F5" s="37"/>
      <c r="G5" s="37" t="s">
        <v>361</v>
      </c>
      <c r="I5" s="35" t="s">
        <v>880</v>
      </c>
      <c r="J5" s="35" t="s">
        <v>832</v>
      </c>
      <c r="K5" s="35" t="s">
        <v>843</v>
      </c>
      <c r="L5" s="35" t="s">
        <v>1139</v>
      </c>
      <c r="M5" s="35" t="s">
        <v>895</v>
      </c>
    </row>
    <row r="6" spans="1:13" x14ac:dyDescent="0.3">
      <c r="A6" s="37" t="s">
        <v>1135</v>
      </c>
      <c r="B6" s="37" t="s">
        <v>384</v>
      </c>
      <c r="C6" s="37" t="s">
        <v>1143</v>
      </c>
      <c r="D6" s="37">
        <v>1224</v>
      </c>
      <c r="E6" s="37"/>
      <c r="F6" s="37"/>
      <c r="G6" s="37"/>
      <c r="I6" s="35" t="s">
        <v>881</v>
      </c>
      <c r="J6" s="35" t="s">
        <v>834</v>
      </c>
      <c r="K6" s="35" t="s">
        <v>842</v>
      </c>
      <c r="L6" s="35" t="s">
        <v>1139</v>
      </c>
      <c r="M6" s="35" t="s">
        <v>899</v>
      </c>
    </row>
    <row r="7" spans="1:13" x14ac:dyDescent="0.3">
      <c r="A7" s="37" t="s">
        <v>1136</v>
      </c>
      <c r="B7" s="37" t="s">
        <v>6</v>
      </c>
      <c r="C7" s="37" t="s">
        <v>1143</v>
      </c>
      <c r="D7" s="37">
        <v>1136</v>
      </c>
      <c r="E7" s="37"/>
      <c r="F7" s="37"/>
      <c r="G7" s="37"/>
      <c r="I7" s="35" t="s">
        <v>882</v>
      </c>
      <c r="J7" s="35" t="s">
        <v>839</v>
      </c>
      <c r="K7" s="35" t="s">
        <v>844</v>
      </c>
      <c r="L7" s="35" t="s">
        <v>873</v>
      </c>
      <c r="M7" s="35" t="s">
        <v>903</v>
      </c>
    </row>
    <row r="8" spans="1:13" x14ac:dyDescent="0.3">
      <c r="A8" s="37" t="s">
        <v>1137</v>
      </c>
      <c r="B8" s="37" t="s">
        <v>300</v>
      </c>
      <c r="C8" s="37" t="s">
        <v>1139</v>
      </c>
      <c r="D8" s="37">
        <v>1038</v>
      </c>
      <c r="E8" s="37" t="s">
        <v>56</v>
      </c>
      <c r="F8" s="37"/>
      <c r="G8" s="37" t="s">
        <v>299</v>
      </c>
      <c r="I8" s="35" t="s">
        <v>883</v>
      </c>
      <c r="J8" s="37" t="s">
        <v>835</v>
      </c>
      <c r="K8" s="37" t="s">
        <v>845</v>
      </c>
      <c r="L8" s="37" t="s">
        <v>873</v>
      </c>
      <c r="M8" s="35" t="s">
        <v>900</v>
      </c>
    </row>
    <row r="9" spans="1:13" x14ac:dyDescent="0.3">
      <c r="A9" s="37" t="s">
        <v>920</v>
      </c>
      <c r="B9" s="37" t="s">
        <v>385</v>
      </c>
      <c r="C9" s="37" t="s">
        <v>1143</v>
      </c>
      <c r="D9" s="37">
        <v>960</v>
      </c>
      <c r="E9" s="37"/>
      <c r="F9" s="37"/>
      <c r="G9" s="37" t="s">
        <v>386</v>
      </c>
      <c r="I9" s="35" t="s">
        <v>884</v>
      </c>
      <c r="J9" s="35" t="s">
        <v>889</v>
      </c>
      <c r="K9" s="35" t="s">
        <v>891</v>
      </c>
      <c r="L9" s="35" t="s">
        <v>873</v>
      </c>
      <c r="M9" s="35" t="s">
        <v>908</v>
      </c>
    </row>
    <row r="10" spans="1:13" x14ac:dyDescent="0.3">
      <c r="A10" s="37" t="s">
        <v>921</v>
      </c>
      <c r="B10" s="37" t="s">
        <v>387</v>
      </c>
      <c r="C10" s="37" t="s">
        <v>1143</v>
      </c>
      <c r="D10" s="37">
        <v>856</v>
      </c>
      <c r="E10" s="37"/>
      <c r="F10" s="37"/>
      <c r="G10" s="37"/>
      <c r="I10" s="35" t="s">
        <v>885</v>
      </c>
      <c r="J10" s="35" t="s">
        <v>874</v>
      </c>
      <c r="K10" s="35" t="s">
        <v>846</v>
      </c>
      <c r="L10" s="35" t="s">
        <v>873</v>
      </c>
      <c r="M10" s="35" t="s">
        <v>907</v>
      </c>
    </row>
    <row r="11" spans="1:13" x14ac:dyDescent="0.3">
      <c r="A11" s="37" t="s">
        <v>922</v>
      </c>
      <c r="B11" s="37" t="s">
        <v>9</v>
      </c>
      <c r="C11" s="37" t="s">
        <v>1143</v>
      </c>
      <c r="D11" s="37">
        <v>752</v>
      </c>
      <c r="E11" s="37"/>
      <c r="F11" s="37"/>
      <c r="G11" s="37"/>
      <c r="I11" s="35" t="s">
        <v>886</v>
      </c>
      <c r="J11" s="35" t="s">
        <v>837</v>
      </c>
      <c r="K11" s="35" t="s">
        <v>846</v>
      </c>
      <c r="L11" s="35" t="s">
        <v>873</v>
      </c>
      <c r="M11" s="35" t="s">
        <v>902</v>
      </c>
    </row>
    <row r="12" spans="1:13" x14ac:dyDescent="0.3">
      <c r="A12" s="37" t="s">
        <v>923</v>
      </c>
      <c r="B12" s="37"/>
      <c r="C12" s="37"/>
      <c r="D12" s="37"/>
      <c r="E12" s="37"/>
      <c r="F12" s="37"/>
      <c r="G12" s="37"/>
    </row>
    <row r="13" spans="1:13" x14ac:dyDescent="0.3">
      <c r="A13" s="37" t="s">
        <v>18</v>
      </c>
      <c r="B13" s="37" t="s">
        <v>112</v>
      </c>
      <c r="C13" s="37" t="s">
        <v>113</v>
      </c>
      <c r="D13" s="37" t="s">
        <v>114</v>
      </c>
      <c r="E13" s="37" t="s">
        <v>849</v>
      </c>
      <c r="F13" s="37" t="s">
        <v>115</v>
      </c>
      <c r="G13" s="37" t="s">
        <v>116</v>
      </c>
    </row>
    <row r="14" spans="1:13" x14ac:dyDescent="0.3">
      <c r="A14" s="37" t="s">
        <v>924</v>
      </c>
      <c r="B14" s="37" t="s">
        <v>25</v>
      </c>
      <c r="C14" s="37" t="s">
        <v>1143</v>
      </c>
      <c r="D14" s="37">
        <v>1536</v>
      </c>
      <c r="E14" s="37"/>
      <c r="F14" s="37"/>
      <c r="G14" s="37" t="s">
        <v>30</v>
      </c>
    </row>
    <row r="15" spans="1:13" x14ac:dyDescent="0.3">
      <c r="A15" s="37" t="s">
        <v>925</v>
      </c>
      <c r="B15" s="37" t="s">
        <v>23</v>
      </c>
      <c r="C15" s="37" t="s">
        <v>1139</v>
      </c>
      <c r="D15" s="37">
        <v>896</v>
      </c>
      <c r="E15" s="37"/>
      <c r="F15" s="37"/>
      <c r="G15" s="37" t="s">
        <v>15</v>
      </c>
    </row>
    <row r="16" spans="1:13" x14ac:dyDescent="0.3">
      <c r="A16" s="37" t="s">
        <v>926</v>
      </c>
      <c r="B16" s="37" t="s">
        <v>388</v>
      </c>
      <c r="C16" s="37" t="s">
        <v>1143</v>
      </c>
      <c r="D16" s="37">
        <v>828</v>
      </c>
      <c r="E16" s="37"/>
      <c r="F16" s="37"/>
      <c r="G16" s="37"/>
    </row>
    <row r="17" spans="1:7" x14ac:dyDescent="0.3">
      <c r="A17" s="37" t="s">
        <v>927</v>
      </c>
      <c r="B17" s="37" t="s">
        <v>389</v>
      </c>
      <c r="C17" s="37" t="s">
        <v>1139</v>
      </c>
      <c r="D17" s="37">
        <v>720</v>
      </c>
      <c r="E17" s="37"/>
      <c r="F17" s="37"/>
      <c r="G17" s="37"/>
    </row>
    <row r="18" spans="1:7" x14ac:dyDescent="0.3">
      <c r="A18" s="37" t="s">
        <v>928</v>
      </c>
      <c r="B18" s="37" t="s">
        <v>26</v>
      </c>
      <c r="C18" s="37" t="s">
        <v>1139</v>
      </c>
      <c r="D18" s="37">
        <v>712</v>
      </c>
      <c r="E18" s="37"/>
      <c r="F18" s="37"/>
      <c r="G18" s="37" t="s">
        <v>31</v>
      </c>
    </row>
    <row r="19" spans="1:7" x14ac:dyDescent="0.3">
      <c r="A19" s="37" t="s">
        <v>929</v>
      </c>
      <c r="B19" s="37"/>
      <c r="C19" s="37"/>
      <c r="D19" s="37"/>
      <c r="E19" s="37"/>
      <c r="F19" s="37"/>
      <c r="G19" s="37"/>
    </row>
    <row r="20" spans="1:7" x14ac:dyDescent="0.3">
      <c r="A20" s="37" t="s">
        <v>930</v>
      </c>
      <c r="B20" s="37"/>
      <c r="C20" s="37"/>
      <c r="D20" s="37"/>
      <c r="E20" s="37"/>
      <c r="F20" s="37"/>
      <c r="G20" s="37"/>
    </row>
    <row r="21" spans="1:7" x14ac:dyDescent="0.3">
      <c r="A21" s="37" t="s">
        <v>931</v>
      </c>
      <c r="B21" s="37"/>
      <c r="C21" s="37"/>
      <c r="D21" s="37"/>
      <c r="E21" s="37"/>
      <c r="F21" s="37"/>
      <c r="G21" s="37"/>
    </row>
    <row r="22" spans="1:7" x14ac:dyDescent="0.3">
      <c r="A22" s="37" t="s">
        <v>932</v>
      </c>
      <c r="B22" s="37"/>
      <c r="C22" s="37"/>
      <c r="D22" s="37"/>
      <c r="E22" s="37"/>
      <c r="F22" s="37"/>
      <c r="G22" s="37"/>
    </row>
    <row r="23" spans="1:7" x14ac:dyDescent="0.3">
      <c r="A23" s="37" t="s">
        <v>933</v>
      </c>
      <c r="B23" s="37"/>
      <c r="C23" s="37"/>
      <c r="D23" s="37"/>
      <c r="E23" s="37"/>
      <c r="F23" s="37"/>
      <c r="G23" s="37"/>
    </row>
    <row r="24" spans="1:7" x14ac:dyDescent="0.3">
      <c r="A24" s="37" t="s">
        <v>934</v>
      </c>
      <c r="B24" s="37"/>
      <c r="C24" s="37"/>
      <c r="D24" s="37"/>
      <c r="E24" s="37"/>
      <c r="F24" s="37"/>
      <c r="G24" s="37"/>
    </row>
    <row r="25" spans="1:7" x14ac:dyDescent="0.3">
      <c r="A25" s="37" t="s">
        <v>18</v>
      </c>
      <c r="B25" s="37" t="s">
        <v>112</v>
      </c>
      <c r="C25" s="37" t="s">
        <v>113</v>
      </c>
      <c r="D25" s="37" t="s">
        <v>114</v>
      </c>
      <c r="E25" s="37" t="s">
        <v>849</v>
      </c>
      <c r="F25" s="37" t="s">
        <v>115</v>
      </c>
      <c r="G25" s="37" t="s">
        <v>116</v>
      </c>
    </row>
    <row r="26" spans="1:7" x14ac:dyDescent="0.3">
      <c r="A26" s="37" t="s">
        <v>935</v>
      </c>
      <c r="B26" s="37" t="s">
        <v>308</v>
      </c>
      <c r="C26" s="37" t="s">
        <v>1143</v>
      </c>
      <c r="D26" s="37">
        <v>2256</v>
      </c>
      <c r="E26" s="37"/>
      <c r="F26" s="37"/>
      <c r="G26" s="37" t="s">
        <v>309</v>
      </c>
    </row>
    <row r="27" spans="1:7" x14ac:dyDescent="0.3">
      <c r="A27" s="37" t="s">
        <v>936</v>
      </c>
      <c r="B27" s="37" t="s">
        <v>37</v>
      </c>
      <c r="C27" s="37" t="s">
        <v>1139</v>
      </c>
      <c r="D27" s="37">
        <v>1786</v>
      </c>
      <c r="E27" s="37"/>
      <c r="F27" s="37"/>
      <c r="G27" s="37" t="s">
        <v>310</v>
      </c>
    </row>
    <row r="28" spans="1:7" x14ac:dyDescent="0.3">
      <c r="A28" s="37" t="s">
        <v>937</v>
      </c>
      <c r="B28" s="37" t="s">
        <v>38</v>
      </c>
      <c r="C28" s="37" t="s">
        <v>1143</v>
      </c>
      <c r="D28" s="37">
        <v>1181</v>
      </c>
      <c r="E28" s="37"/>
      <c r="F28" s="37"/>
      <c r="G28" s="37" t="s">
        <v>309</v>
      </c>
    </row>
    <row r="29" spans="1:7" x14ac:dyDescent="0.3">
      <c r="A29" s="37" t="s">
        <v>938</v>
      </c>
      <c r="B29" s="37" t="s">
        <v>39</v>
      </c>
      <c r="C29" s="37" t="s">
        <v>1139</v>
      </c>
      <c r="D29" s="37">
        <v>994</v>
      </c>
      <c r="E29" s="37"/>
      <c r="F29" s="37"/>
      <c r="G29" s="37" t="s">
        <v>365</v>
      </c>
    </row>
    <row r="30" spans="1:7" x14ac:dyDescent="0.3">
      <c r="A30" s="37" t="s">
        <v>939</v>
      </c>
      <c r="B30" s="37" t="s">
        <v>40</v>
      </c>
      <c r="C30" s="37" t="s">
        <v>1139</v>
      </c>
      <c r="D30" s="37">
        <v>929</v>
      </c>
      <c r="E30" s="37"/>
      <c r="F30" s="37"/>
      <c r="G30" s="37" t="s">
        <v>366</v>
      </c>
    </row>
    <row r="31" spans="1:7" x14ac:dyDescent="0.3">
      <c r="A31" s="37" t="s">
        <v>940</v>
      </c>
      <c r="B31" s="37"/>
      <c r="C31" s="37"/>
      <c r="D31" s="37"/>
      <c r="E31" s="37"/>
      <c r="F31" s="37"/>
      <c r="G31" s="37"/>
    </row>
    <row r="32" spans="1:7" x14ac:dyDescent="0.3">
      <c r="A32" s="37" t="s">
        <v>941</v>
      </c>
      <c r="B32" s="37"/>
      <c r="C32" s="37"/>
      <c r="D32" s="37"/>
      <c r="E32" s="37"/>
      <c r="F32" s="37"/>
      <c r="G32" s="37"/>
    </row>
    <row r="33" spans="1:7" x14ac:dyDescent="0.3">
      <c r="A33" s="37" t="s">
        <v>942</v>
      </c>
      <c r="B33" s="37"/>
      <c r="C33" s="37"/>
      <c r="D33" s="37"/>
      <c r="E33" s="37"/>
      <c r="F33" s="37"/>
      <c r="G33" s="37"/>
    </row>
    <row r="34" spans="1:7" x14ac:dyDescent="0.3">
      <c r="A34" s="37" t="s">
        <v>943</v>
      </c>
      <c r="B34" s="37"/>
      <c r="C34" s="37"/>
      <c r="D34" s="37"/>
      <c r="E34" s="37"/>
      <c r="F34" s="37"/>
      <c r="G34" s="37"/>
    </row>
    <row r="35" spans="1:7" x14ac:dyDescent="0.3">
      <c r="A35" s="37" t="s">
        <v>944</v>
      </c>
      <c r="B35" s="37"/>
      <c r="C35" s="37"/>
      <c r="D35" s="37"/>
      <c r="E35" s="37"/>
      <c r="F35" s="37"/>
      <c r="G35" s="37"/>
    </row>
    <row r="36" spans="1:7" x14ac:dyDescent="0.3">
      <c r="A36" s="37" t="s">
        <v>945</v>
      </c>
      <c r="B36" s="37"/>
      <c r="C36" s="37"/>
      <c r="D36" s="37"/>
      <c r="E36" s="37"/>
      <c r="F36" s="37"/>
      <c r="G36" s="37"/>
    </row>
    <row r="37" spans="1:7" x14ac:dyDescent="0.3">
      <c r="A37" s="37" t="s">
        <v>18</v>
      </c>
      <c r="B37" s="37" t="s">
        <v>112</v>
      </c>
      <c r="C37" s="37" t="s">
        <v>113</v>
      </c>
      <c r="D37" s="37" t="s">
        <v>114</v>
      </c>
      <c r="E37" s="37" t="s">
        <v>849</v>
      </c>
      <c r="F37" s="37" t="s">
        <v>115</v>
      </c>
      <c r="G37" s="37" t="s">
        <v>116</v>
      </c>
    </row>
    <row r="38" spans="1:7" x14ac:dyDescent="0.3">
      <c r="A38" s="37" t="s">
        <v>946</v>
      </c>
      <c r="B38" s="37" t="s">
        <v>316</v>
      </c>
      <c r="C38" s="37" t="s">
        <v>1139</v>
      </c>
      <c r="D38" s="37">
        <v>2895</v>
      </c>
      <c r="E38" s="37" t="s">
        <v>56</v>
      </c>
      <c r="F38" s="37">
        <v>37000</v>
      </c>
      <c r="G38" s="37" t="s">
        <v>317</v>
      </c>
    </row>
    <row r="39" spans="1:7" x14ac:dyDescent="0.3">
      <c r="A39" s="37" t="s">
        <v>947</v>
      </c>
      <c r="B39" s="37" t="s">
        <v>61</v>
      </c>
      <c r="C39" s="37" t="s">
        <v>1139</v>
      </c>
      <c r="D39" s="37">
        <v>2860</v>
      </c>
      <c r="E39" s="37" t="s">
        <v>13</v>
      </c>
      <c r="F39" s="37">
        <v>26000</v>
      </c>
      <c r="G39" s="37" t="s">
        <v>71</v>
      </c>
    </row>
    <row r="40" spans="1:7" x14ac:dyDescent="0.3">
      <c r="A40" s="37" t="s">
        <v>948</v>
      </c>
      <c r="B40" s="37" t="s">
        <v>65</v>
      </c>
      <c r="C40" s="37" t="s">
        <v>1139</v>
      </c>
      <c r="D40" s="37">
        <v>1504</v>
      </c>
      <c r="E40" s="37" t="s">
        <v>13</v>
      </c>
      <c r="F40" s="37"/>
      <c r="G40" s="37" t="s">
        <v>71</v>
      </c>
    </row>
    <row r="41" spans="1:7" x14ac:dyDescent="0.3">
      <c r="A41" s="37" t="s">
        <v>949</v>
      </c>
      <c r="B41" s="37" t="s">
        <v>68</v>
      </c>
      <c r="C41" s="37" t="s">
        <v>1139</v>
      </c>
      <c r="D41" s="37">
        <v>1164</v>
      </c>
      <c r="E41" s="37"/>
      <c r="F41" s="37"/>
      <c r="G41" s="37" t="s">
        <v>320</v>
      </c>
    </row>
    <row r="42" spans="1:7" x14ac:dyDescent="0.3">
      <c r="A42" s="37" t="s">
        <v>950</v>
      </c>
      <c r="B42" s="37" t="s">
        <v>390</v>
      </c>
      <c r="C42" s="37" t="s">
        <v>1143</v>
      </c>
      <c r="D42" s="37">
        <v>1032</v>
      </c>
      <c r="E42" s="37"/>
      <c r="F42" s="37"/>
      <c r="G42" s="37" t="s">
        <v>391</v>
      </c>
    </row>
    <row r="43" spans="1:7" x14ac:dyDescent="0.3">
      <c r="A43" s="37" t="s">
        <v>951</v>
      </c>
      <c r="B43" s="37" t="s">
        <v>392</v>
      </c>
      <c r="C43" s="37" t="s">
        <v>1143</v>
      </c>
      <c r="D43" s="37">
        <v>1008</v>
      </c>
      <c r="E43" s="37"/>
      <c r="F43" s="37"/>
      <c r="G43" s="37"/>
    </row>
    <row r="44" spans="1:7" x14ac:dyDescent="0.3">
      <c r="A44" s="37" t="s">
        <v>952</v>
      </c>
      <c r="B44" s="37" t="s">
        <v>393</v>
      </c>
      <c r="C44" s="37" t="s">
        <v>1139</v>
      </c>
      <c r="D44" s="37">
        <v>996</v>
      </c>
      <c r="E44" s="37"/>
      <c r="F44" s="37"/>
      <c r="G44" s="37" t="s">
        <v>394</v>
      </c>
    </row>
    <row r="45" spans="1:7" x14ac:dyDescent="0.3">
      <c r="A45" s="37" t="s">
        <v>953</v>
      </c>
      <c r="B45" s="37" t="s">
        <v>395</v>
      </c>
      <c r="C45" s="37" t="s">
        <v>1139</v>
      </c>
      <c r="D45" s="37">
        <v>984</v>
      </c>
      <c r="E45" s="37"/>
      <c r="F45" s="37"/>
      <c r="G45" s="37" t="s">
        <v>396</v>
      </c>
    </row>
    <row r="46" spans="1:7" x14ac:dyDescent="0.3">
      <c r="A46" s="37" t="s">
        <v>954</v>
      </c>
      <c r="B46" s="37"/>
      <c r="C46" s="37"/>
      <c r="D46" s="37"/>
      <c r="E46" s="37"/>
      <c r="F46" s="37"/>
      <c r="G46" s="37"/>
    </row>
    <row r="47" spans="1:7" x14ac:dyDescent="0.3">
      <c r="A47" s="37" t="s">
        <v>955</v>
      </c>
      <c r="B47" s="37"/>
      <c r="C47" s="37"/>
      <c r="D47" s="37"/>
      <c r="E47" s="37"/>
      <c r="F47" s="37"/>
      <c r="G47" s="37"/>
    </row>
    <row r="48" spans="1:7" x14ac:dyDescent="0.3">
      <c r="A48" s="37" t="s">
        <v>956</v>
      </c>
      <c r="B48" s="37"/>
      <c r="C48" s="37"/>
      <c r="D48" s="37"/>
      <c r="E48" s="37"/>
      <c r="F48" s="37"/>
      <c r="G48" s="37"/>
    </row>
    <row r="49" spans="1:7" x14ac:dyDescent="0.3">
      <c r="A49" s="37" t="s">
        <v>18</v>
      </c>
      <c r="B49" s="37" t="s">
        <v>112</v>
      </c>
      <c r="C49" s="37" t="s">
        <v>113</v>
      </c>
      <c r="D49" s="37" t="s">
        <v>114</v>
      </c>
      <c r="E49" s="37" t="s">
        <v>849</v>
      </c>
      <c r="F49" s="37" t="s">
        <v>115</v>
      </c>
      <c r="G49" s="37" t="s">
        <v>116</v>
      </c>
    </row>
    <row r="50" spans="1:7" x14ac:dyDescent="0.3">
      <c r="A50" s="37" t="s">
        <v>957</v>
      </c>
      <c r="B50" s="37" t="s">
        <v>75</v>
      </c>
      <c r="C50" s="37" t="s">
        <v>1139</v>
      </c>
      <c r="D50" s="37">
        <v>2597</v>
      </c>
      <c r="E50" s="37"/>
      <c r="F50" s="37"/>
      <c r="G50" s="37" t="s">
        <v>83</v>
      </c>
    </row>
    <row r="51" spans="1:7" x14ac:dyDescent="0.3">
      <c r="A51" s="37" t="s">
        <v>958</v>
      </c>
      <c r="B51" s="37" t="s">
        <v>321</v>
      </c>
      <c r="C51" s="37" t="s">
        <v>1139</v>
      </c>
      <c r="D51" s="37">
        <v>2496</v>
      </c>
      <c r="E51" s="37"/>
      <c r="F51" s="37"/>
      <c r="G51" s="37" t="s">
        <v>322</v>
      </c>
    </row>
    <row r="52" spans="1:7" x14ac:dyDescent="0.3">
      <c r="A52" s="37" t="s">
        <v>959</v>
      </c>
      <c r="B52" s="37" t="s">
        <v>119</v>
      </c>
      <c r="C52" s="37" t="s">
        <v>1139</v>
      </c>
      <c r="D52" s="37">
        <v>1760</v>
      </c>
      <c r="E52" s="37"/>
      <c r="F52" s="37"/>
      <c r="G52" s="37" t="s">
        <v>82</v>
      </c>
    </row>
    <row r="53" spans="1:7" x14ac:dyDescent="0.3">
      <c r="A53" s="37" t="s">
        <v>960</v>
      </c>
      <c r="B53" s="37" t="s">
        <v>397</v>
      </c>
      <c r="C53" s="37" t="s">
        <v>1143</v>
      </c>
      <c r="D53" s="37">
        <v>1536</v>
      </c>
      <c r="E53" s="37"/>
      <c r="F53" s="37"/>
      <c r="G53" s="37" t="s">
        <v>320</v>
      </c>
    </row>
    <row r="54" spans="1:7" x14ac:dyDescent="0.3">
      <c r="A54" s="37" t="s">
        <v>961</v>
      </c>
      <c r="B54" s="37" t="s">
        <v>398</v>
      </c>
      <c r="C54" s="37" t="s">
        <v>1139</v>
      </c>
      <c r="D54" s="37">
        <v>1416</v>
      </c>
      <c r="E54" s="37"/>
      <c r="F54" s="37"/>
      <c r="G54" s="37" t="s">
        <v>309</v>
      </c>
    </row>
    <row r="55" spans="1:7" x14ac:dyDescent="0.3">
      <c r="A55" s="37" t="s">
        <v>962</v>
      </c>
      <c r="B55" s="37" t="s">
        <v>74</v>
      </c>
      <c r="C55" s="37" t="s">
        <v>1139</v>
      </c>
      <c r="D55" s="37">
        <v>1344</v>
      </c>
      <c r="E55" s="37"/>
      <c r="F55" s="37"/>
      <c r="G55" s="37" t="s">
        <v>82</v>
      </c>
    </row>
    <row r="56" spans="1:7" x14ac:dyDescent="0.3">
      <c r="A56" s="37" t="s">
        <v>963</v>
      </c>
      <c r="B56" s="37" t="s">
        <v>399</v>
      </c>
      <c r="C56" s="37" t="s">
        <v>1143</v>
      </c>
      <c r="D56" s="37">
        <v>1260</v>
      </c>
      <c r="E56" s="37"/>
      <c r="F56" s="37"/>
      <c r="G56" s="37" t="s">
        <v>400</v>
      </c>
    </row>
    <row r="57" spans="1:7" x14ac:dyDescent="0.3">
      <c r="A57" s="37" t="s">
        <v>964</v>
      </c>
      <c r="B57" s="37" t="s">
        <v>401</v>
      </c>
      <c r="C57" s="37" t="s">
        <v>1139</v>
      </c>
      <c r="D57" s="37">
        <v>1248</v>
      </c>
      <c r="E57" s="37"/>
      <c r="F57" s="37"/>
      <c r="G57" s="37" t="s">
        <v>402</v>
      </c>
    </row>
    <row r="58" spans="1:7" x14ac:dyDescent="0.3">
      <c r="A58" s="37" t="s">
        <v>965</v>
      </c>
      <c r="B58" s="37" t="s">
        <v>403</v>
      </c>
      <c r="C58" s="37" t="s">
        <v>1139</v>
      </c>
      <c r="D58" s="37">
        <v>1068</v>
      </c>
      <c r="E58" s="37"/>
      <c r="F58" s="37"/>
      <c r="G58" s="37" t="s">
        <v>31</v>
      </c>
    </row>
    <row r="59" spans="1:7" x14ac:dyDescent="0.3">
      <c r="A59" s="37" t="s">
        <v>966</v>
      </c>
      <c r="B59" s="37"/>
      <c r="C59" s="37"/>
      <c r="D59" s="37"/>
      <c r="E59" s="37"/>
      <c r="F59" s="37"/>
      <c r="G59" s="37"/>
    </row>
    <row r="60" spans="1:7" x14ac:dyDescent="0.3">
      <c r="A60" s="37" t="s">
        <v>967</v>
      </c>
      <c r="B60" s="37"/>
      <c r="C60" s="37"/>
      <c r="D60" s="37"/>
      <c r="E60" s="37"/>
      <c r="F60" s="37"/>
      <c r="G60" s="37"/>
    </row>
    <row r="61" spans="1:7" x14ac:dyDescent="0.3">
      <c r="A61" s="37" t="s">
        <v>18</v>
      </c>
      <c r="B61" s="37" t="s">
        <v>112</v>
      </c>
      <c r="C61" s="37" t="s">
        <v>113</v>
      </c>
      <c r="D61" s="37" t="s">
        <v>114</v>
      </c>
      <c r="E61" s="37" t="s">
        <v>849</v>
      </c>
      <c r="F61" s="37" t="s">
        <v>115</v>
      </c>
      <c r="G61" s="37" t="s">
        <v>116</v>
      </c>
    </row>
    <row r="62" spans="1:7" x14ac:dyDescent="0.3">
      <c r="A62" s="37" t="s">
        <v>968</v>
      </c>
      <c r="B62" s="37" t="s">
        <v>88</v>
      </c>
      <c r="C62" s="37" t="s">
        <v>1139</v>
      </c>
      <c r="D62" s="37">
        <v>2552</v>
      </c>
      <c r="E62" s="37" t="s">
        <v>80</v>
      </c>
      <c r="F62" s="37">
        <v>34000</v>
      </c>
      <c r="G62" s="37" t="s">
        <v>98</v>
      </c>
    </row>
    <row r="63" spans="1:7" x14ac:dyDescent="0.3">
      <c r="A63" s="37" t="s">
        <v>969</v>
      </c>
      <c r="B63" s="37" t="s">
        <v>404</v>
      </c>
      <c r="C63" s="37" t="s">
        <v>1139</v>
      </c>
      <c r="D63" s="37">
        <v>1624</v>
      </c>
      <c r="E63" s="37" t="s">
        <v>56</v>
      </c>
      <c r="F63" s="37"/>
      <c r="G63" s="37"/>
    </row>
    <row r="64" spans="1:7" ht="33" x14ac:dyDescent="0.3">
      <c r="A64" s="37" t="s">
        <v>970</v>
      </c>
      <c r="B64" s="37" t="s">
        <v>93</v>
      </c>
      <c r="C64" s="37" t="s">
        <v>1143</v>
      </c>
      <c r="D64" s="37">
        <v>1168</v>
      </c>
      <c r="E64" s="37"/>
      <c r="F64" s="37"/>
      <c r="G64" s="37" t="s">
        <v>324</v>
      </c>
    </row>
    <row r="65" spans="1:7" x14ac:dyDescent="0.3">
      <c r="A65" s="37" t="s">
        <v>971</v>
      </c>
      <c r="B65" s="37" t="s">
        <v>94</v>
      </c>
      <c r="C65" s="37" t="s">
        <v>1143</v>
      </c>
      <c r="D65" s="37">
        <v>1136</v>
      </c>
      <c r="E65" s="37"/>
      <c r="F65" s="37"/>
      <c r="G65" s="37" t="s">
        <v>325</v>
      </c>
    </row>
    <row r="66" spans="1:7" x14ac:dyDescent="0.3">
      <c r="A66" s="37" t="s">
        <v>972</v>
      </c>
      <c r="B66" s="37" t="s">
        <v>95</v>
      </c>
      <c r="C66" s="37" t="s">
        <v>1143</v>
      </c>
      <c r="D66" s="37">
        <v>744</v>
      </c>
      <c r="E66" s="37"/>
      <c r="F66" s="37"/>
      <c r="G66" s="37" t="s">
        <v>165</v>
      </c>
    </row>
    <row r="67" spans="1:7" x14ac:dyDescent="0.3">
      <c r="A67" s="37" t="s">
        <v>973</v>
      </c>
      <c r="B67" s="37" t="s">
        <v>96</v>
      </c>
      <c r="C67" s="37" t="s">
        <v>1143</v>
      </c>
      <c r="D67" s="37">
        <v>372</v>
      </c>
      <c r="E67" s="37"/>
      <c r="F67" s="37"/>
      <c r="G67" s="37" t="s">
        <v>326</v>
      </c>
    </row>
    <row r="68" spans="1:7" x14ac:dyDescent="0.3">
      <c r="A68" s="37" t="s">
        <v>974</v>
      </c>
      <c r="B68" s="37" t="s">
        <v>97</v>
      </c>
      <c r="C68" s="37" t="s">
        <v>1143</v>
      </c>
      <c r="D68" s="37">
        <v>344</v>
      </c>
      <c r="E68" s="37"/>
      <c r="F68" s="37"/>
      <c r="G68" s="37" t="s">
        <v>327</v>
      </c>
    </row>
    <row r="69" spans="1:7" x14ac:dyDescent="0.3">
      <c r="A69" s="37" t="s">
        <v>975</v>
      </c>
      <c r="B69" s="37"/>
      <c r="C69" s="37"/>
      <c r="D69" s="37"/>
      <c r="E69" s="37"/>
      <c r="F69" s="37"/>
      <c r="G69" s="37"/>
    </row>
    <row r="70" spans="1:7" x14ac:dyDescent="0.3">
      <c r="A70" s="37" t="s">
        <v>976</v>
      </c>
      <c r="B70" s="37"/>
      <c r="C70" s="37"/>
      <c r="D70" s="37"/>
      <c r="E70" s="37"/>
      <c r="F70" s="37"/>
      <c r="G70" s="37"/>
    </row>
    <row r="71" spans="1:7" x14ac:dyDescent="0.3">
      <c r="A71" s="37" t="s">
        <v>977</v>
      </c>
      <c r="B71" s="37"/>
      <c r="C71" s="37"/>
      <c r="D71" s="37"/>
      <c r="E71" s="37"/>
      <c r="F71" s="37"/>
      <c r="G71" s="37"/>
    </row>
    <row r="72" spans="1:7" x14ac:dyDescent="0.3">
      <c r="A72" s="37" t="s">
        <v>978</v>
      </c>
      <c r="B72" s="37"/>
      <c r="C72" s="37"/>
      <c r="D72" s="37"/>
      <c r="E72" s="37"/>
      <c r="F72" s="37"/>
      <c r="G72" s="37"/>
    </row>
    <row r="73" spans="1:7" x14ac:dyDescent="0.3">
      <c r="A73" s="37" t="s">
        <v>18</v>
      </c>
      <c r="B73" s="37" t="s">
        <v>112</v>
      </c>
      <c r="C73" s="37" t="s">
        <v>113</v>
      </c>
      <c r="D73" s="37" t="s">
        <v>114</v>
      </c>
      <c r="E73" s="37" t="s">
        <v>849</v>
      </c>
      <c r="F73" s="37" t="s">
        <v>115</v>
      </c>
      <c r="G73" s="37" t="s">
        <v>116</v>
      </c>
    </row>
    <row r="74" spans="1:7" x14ac:dyDescent="0.3">
      <c r="A74" s="37" t="s">
        <v>979</v>
      </c>
      <c r="B74" s="37" t="s">
        <v>102</v>
      </c>
      <c r="C74" s="37" t="s">
        <v>1139</v>
      </c>
      <c r="D74" s="37">
        <v>3924</v>
      </c>
      <c r="E74" s="37" t="s">
        <v>80</v>
      </c>
      <c r="F74" s="37"/>
      <c r="G74" s="37" t="s">
        <v>15</v>
      </c>
    </row>
    <row r="75" spans="1:7" x14ac:dyDescent="0.3">
      <c r="A75" s="37" t="s">
        <v>980</v>
      </c>
      <c r="B75" s="37" t="s">
        <v>104</v>
      </c>
      <c r="C75" s="37" t="s">
        <v>1139</v>
      </c>
      <c r="D75" s="37">
        <v>3912</v>
      </c>
      <c r="E75" s="37" t="s">
        <v>80</v>
      </c>
      <c r="F75" s="37"/>
      <c r="G75" s="37" t="s">
        <v>15</v>
      </c>
    </row>
    <row r="76" spans="1:7" x14ac:dyDescent="0.3">
      <c r="A76" s="37" t="s">
        <v>981</v>
      </c>
      <c r="B76" s="37" t="s">
        <v>106</v>
      </c>
      <c r="C76" s="37" t="s">
        <v>1139</v>
      </c>
      <c r="D76" s="37">
        <v>3648</v>
      </c>
      <c r="E76" s="37"/>
      <c r="F76" s="37"/>
      <c r="G76" s="37" t="s">
        <v>330</v>
      </c>
    </row>
    <row r="77" spans="1:7" x14ac:dyDescent="0.3">
      <c r="A77" s="37" t="s">
        <v>982</v>
      </c>
      <c r="B77" s="37" t="s">
        <v>108</v>
      </c>
      <c r="C77" s="37" t="s">
        <v>1139</v>
      </c>
      <c r="D77" s="37">
        <v>3120</v>
      </c>
      <c r="E77" s="37"/>
      <c r="F77" s="37"/>
      <c r="G77" s="37" t="s">
        <v>124</v>
      </c>
    </row>
    <row r="78" spans="1:7" ht="33" x14ac:dyDescent="0.3">
      <c r="A78" s="37" t="s">
        <v>983</v>
      </c>
      <c r="B78" s="37" t="s">
        <v>105</v>
      </c>
      <c r="C78" s="37" t="s">
        <v>1139</v>
      </c>
      <c r="D78" s="37">
        <v>2915</v>
      </c>
      <c r="E78" s="37"/>
      <c r="F78" s="37"/>
      <c r="G78" s="37" t="s">
        <v>121</v>
      </c>
    </row>
    <row r="79" spans="1:7" x14ac:dyDescent="0.3">
      <c r="A79" s="37" t="s">
        <v>984</v>
      </c>
      <c r="B79" s="37" t="s">
        <v>107</v>
      </c>
      <c r="C79" s="37" t="s">
        <v>1139</v>
      </c>
      <c r="D79" s="37">
        <v>2276</v>
      </c>
      <c r="E79" s="37"/>
      <c r="F79" s="37"/>
      <c r="G79" s="37" t="s">
        <v>123</v>
      </c>
    </row>
    <row r="80" spans="1:7" x14ac:dyDescent="0.3">
      <c r="A80" s="37" t="s">
        <v>985</v>
      </c>
      <c r="B80" s="37" t="s">
        <v>109</v>
      </c>
      <c r="C80" s="37" t="s">
        <v>1139</v>
      </c>
      <c r="D80" s="37">
        <v>2080</v>
      </c>
      <c r="E80" s="37"/>
      <c r="F80" s="37"/>
      <c r="G80" s="37" t="s">
        <v>331</v>
      </c>
    </row>
    <row r="81" spans="1:7" x14ac:dyDescent="0.3">
      <c r="A81" s="37" t="s">
        <v>986</v>
      </c>
      <c r="B81" s="37" t="s">
        <v>405</v>
      </c>
      <c r="C81" s="37" t="s">
        <v>1143</v>
      </c>
      <c r="D81" s="37">
        <v>2030</v>
      </c>
      <c r="E81" s="37"/>
      <c r="F81" s="37"/>
      <c r="G81" s="37"/>
    </row>
    <row r="82" spans="1:7" x14ac:dyDescent="0.3">
      <c r="A82" s="37" t="s">
        <v>987</v>
      </c>
      <c r="B82" s="37" t="s">
        <v>110</v>
      </c>
      <c r="C82" s="37" t="s">
        <v>1143</v>
      </c>
      <c r="D82" s="37">
        <v>2027</v>
      </c>
      <c r="E82" s="37"/>
      <c r="F82" s="37"/>
      <c r="G82" s="37"/>
    </row>
    <row r="83" spans="1:7" x14ac:dyDescent="0.3">
      <c r="A83" s="37" t="s">
        <v>988</v>
      </c>
      <c r="B83" s="37" t="s">
        <v>111</v>
      </c>
      <c r="C83" s="37" t="s">
        <v>1143</v>
      </c>
      <c r="D83" s="37">
        <v>1935</v>
      </c>
      <c r="E83" s="37"/>
      <c r="F83" s="37"/>
      <c r="G83" s="37"/>
    </row>
    <row r="84" spans="1:7" x14ac:dyDescent="0.3">
      <c r="A84" s="37" t="s">
        <v>989</v>
      </c>
      <c r="B84" s="37" t="s">
        <v>332</v>
      </c>
      <c r="C84" s="37" t="s">
        <v>1143</v>
      </c>
      <c r="D84" s="37">
        <v>1757</v>
      </c>
      <c r="E84" s="37"/>
      <c r="F84" s="37"/>
      <c r="G84" s="37"/>
    </row>
    <row r="85" spans="1:7" x14ac:dyDescent="0.3">
      <c r="A85" s="37" t="s">
        <v>18</v>
      </c>
      <c r="B85" s="37" t="s">
        <v>112</v>
      </c>
      <c r="C85" s="37" t="s">
        <v>113</v>
      </c>
      <c r="D85" s="37" t="s">
        <v>114</v>
      </c>
      <c r="E85" s="37" t="s">
        <v>849</v>
      </c>
      <c r="F85" s="37" t="s">
        <v>115</v>
      </c>
      <c r="G85" s="37" t="s">
        <v>116</v>
      </c>
    </row>
    <row r="86" spans="1:7" x14ac:dyDescent="0.3">
      <c r="A86" s="37" t="s">
        <v>990</v>
      </c>
      <c r="B86" s="37" t="s">
        <v>129</v>
      </c>
      <c r="C86" s="37" t="s">
        <v>1143</v>
      </c>
      <c r="D86" s="37">
        <v>2660</v>
      </c>
      <c r="E86" s="37"/>
      <c r="F86" s="37"/>
      <c r="G86" s="37" t="s">
        <v>130</v>
      </c>
    </row>
    <row r="87" spans="1:7" x14ac:dyDescent="0.3">
      <c r="A87" s="37" t="s">
        <v>991</v>
      </c>
      <c r="B87" s="37" t="s">
        <v>406</v>
      </c>
      <c r="C87" s="37" t="s">
        <v>1139</v>
      </c>
      <c r="D87" s="37">
        <v>1960</v>
      </c>
      <c r="E87" s="37" t="s">
        <v>13</v>
      </c>
      <c r="F87" s="37"/>
      <c r="G87" s="37"/>
    </row>
    <row r="88" spans="1:7" x14ac:dyDescent="0.3">
      <c r="A88" s="37" t="s">
        <v>992</v>
      </c>
      <c r="B88" s="37" t="s">
        <v>407</v>
      </c>
      <c r="C88" s="37" t="s">
        <v>1139</v>
      </c>
      <c r="D88" s="37">
        <v>1950</v>
      </c>
      <c r="E88" s="37" t="s">
        <v>80</v>
      </c>
      <c r="F88" s="37"/>
      <c r="G88" s="37"/>
    </row>
    <row r="89" spans="1:7" x14ac:dyDescent="0.3">
      <c r="A89" s="37" t="s">
        <v>993</v>
      </c>
      <c r="B89" s="37" t="s">
        <v>131</v>
      </c>
      <c r="C89" s="37" t="s">
        <v>1139</v>
      </c>
      <c r="D89" s="37">
        <v>1056</v>
      </c>
      <c r="E89" s="37"/>
      <c r="F89" s="37"/>
      <c r="G89" s="37" t="s">
        <v>132</v>
      </c>
    </row>
    <row r="90" spans="1:7" x14ac:dyDescent="0.3">
      <c r="A90" s="37" t="s">
        <v>994</v>
      </c>
      <c r="B90" s="37" t="s">
        <v>133</v>
      </c>
      <c r="C90" s="37" t="s">
        <v>1143</v>
      </c>
      <c r="D90" s="37">
        <v>984</v>
      </c>
      <c r="E90" s="37"/>
      <c r="F90" s="37"/>
      <c r="G90" s="37"/>
    </row>
    <row r="91" spans="1:7" x14ac:dyDescent="0.3">
      <c r="A91" s="37" t="s">
        <v>995</v>
      </c>
      <c r="B91" s="37" t="s">
        <v>135</v>
      </c>
      <c r="C91" s="37" t="s">
        <v>1139</v>
      </c>
      <c r="D91" s="37">
        <v>840</v>
      </c>
      <c r="E91" s="37"/>
      <c r="F91" s="37"/>
      <c r="G91" s="37"/>
    </row>
    <row r="92" spans="1:7" x14ac:dyDescent="0.3">
      <c r="A92" s="37" t="s">
        <v>996</v>
      </c>
      <c r="B92" s="37" t="s">
        <v>137</v>
      </c>
      <c r="C92" s="37" t="s">
        <v>1139</v>
      </c>
      <c r="D92" s="37">
        <v>660</v>
      </c>
      <c r="E92" s="37"/>
      <c r="F92" s="37"/>
      <c r="G92" s="37"/>
    </row>
    <row r="93" spans="1:7" x14ac:dyDescent="0.3">
      <c r="A93" s="37" t="s">
        <v>997</v>
      </c>
      <c r="B93" s="37"/>
      <c r="C93" s="37"/>
      <c r="D93" s="37"/>
      <c r="E93" s="37"/>
      <c r="F93" s="37"/>
      <c r="G93" s="37"/>
    </row>
    <row r="94" spans="1:7" x14ac:dyDescent="0.3">
      <c r="A94" s="37" t="s">
        <v>998</v>
      </c>
      <c r="B94" s="37"/>
      <c r="C94" s="37"/>
      <c r="D94" s="37"/>
      <c r="E94" s="37"/>
      <c r="F94" s="37"/>
      <c r="G94" s="37"/>
    </row>
    <row r="95" spans="1:7" x14ac:dyDescent="0.3">
      <c r="A95" s="37" t="s">
        <v>999</v>
      </c>
      <c r="B95" s="37"/>
      <c r="C95" s="37"/>
      <c r="D95" s="37"/>
      <c r="E95" s="37"/>
      <c r="F95" s="37"/>
      <c r="G95" s="37"/>
    </row>
    <row r="96" spans="1:7" x14ac:dyDescent="0.3">
      <c r="A96" s="37" t="s">
        <v>1000</v>
      </c>
      <c r="B96" s="37"/>
      <c r="C96" s="37"/>
      <c r="D96" s="37"/>
      <c r="E96" s="37"/>
      <c r="F96" s="37"/>
      <c r="G96" s="37"/>
    </row>
    <row r="97" spans="1:7" x14ac:dyDescent="0.3">
      <c r="A97" s="37" t="s">
        <v>18</v>
      </c>
      <c r="B97" s="37" t="s">
        <v>112</v>
      </c>
      <c r="C97" s="37" t="s">
        <v>113</v>
      </c>
      <c r="D97" s="37" t="s">
        <v>114</v>
      </c>
      <c r="E97" s="37" t="s">
        <v>849</v>
      </c>
      <c r="F97" s="37" t="s">
        <v>115</v>
      </c>
      <c r="G97" s="37" t="s">
        <v>116</v>
      </c>
    </row>
    <row r="98" spans="1:7" x14ac:dyDescent="0.3">
      <c r="A98" s="37" t="s">
        <v>1001</v>
      </c>
      <c r="B98" s="37" t="s">
        <v>145</v>
      </c>
      <c r="C98" s="37" t="s">
        <v>1143</v>
      </c>
      <c r="D98" s="37">
        <v>2132</v>
      </c>
      <c r="E98" s="37"/>
      <c r="F98" s="37"/>
      <c r="G98" s="37"/>
    </row>
    <row r="99" spans="1:7" x14ac:dyDescent="0.3">
      <c r="A99" s="37" t="s">
        <v>1002</v>
      </c>
      <c r="B99" s="37" t="s">
        <v>147</v>
      </c>
      <c r="C99" s="37" t="s">
        <v>1139</v>
      </c>
      <c r="D99" s="37">
        <v>2120</v>
      </c>
      <c r="E99" s="37" t="s">
        <v>80</v>
      </c>
      <c r="F99" s="37"/>
      <c r="G99" s="37"/>
    </row>
    <row r="100" spans="1:7" x14ac:dyDescent="0.3">
      <c r="A100" s="37" t="s">
        <v>1003</v>
      </c>
      <c r="B100" s="37" t="s">
        <v>140</v>
      </c>
      <c r="C100" s="37" t="s">
        <v>1139</v>
      </c>
      <c r="D100" s="37">
        <v>2000</v>
      </c>
      <c r="E100" s="37"/>
      <c r="F100" s="37"/>
      <c r="G100" s="37" t="s">
        <v>141</v>
      </c>
    </row>
    <row r="101" spans="1:7" ht="33" x14ac:dyDescent="0.3">
      <c r="A101" s="37" t="s">
        <v>1004</v>
      </c>
      <c r="B101" s="37" t="s">
        <v>142</v>
      </c>
      <c r="C101" s="37" t="s">
        <v>1143</v>
      </c>
      <c r="D101" s="37">
        <v>1844</v>
      </c>
      <c r="E101" s="37"/>
      <c r="F101" s="37"/>
      <c r="G101" s="37" t="s">
        <v>143</v>
      </c>
    </row>
    <row r="102" spans="1:7" x14ac:dyDescent="0.3">
      <c r="A102" s="37" t="s">
        <v>1005</v>
      </c>
      <c r="B102" s="37" t="s">
        <v>144</v>
      </c>
      <c r="C102" s="37" t="s">
        <v>1143</v>
      </c>
      <c r="D102" s="37">
        <v>1574</v>
      </c>
      <c r="E102" s="37"/>
      <c r="F102" s="37"/>
      <c r="G102" s="37"/>
    </row>
    <row r="103" spans="1:7" x14ac:dyDescent="0.3">
      <c r="A103" s="37" t="s">
        <v>1006</v>
      </c>
      <c r="B103" s="37" t="s">
        <v>333</v>
      </c>
      <c r="C103" s="37" t="s">
        <v>1139</v>
      </c>
      <c r="D103" s="37">
        <v>1060</v>
      </c>
      <c r="E103" s="37" t="s">
        <v>56</v>
      </c>
      <c r="F103" s="37"/>
      <c r="G103" s="37"/>
    </row>
    <row r="104" spans="1:7" x14ac:dyDescent="0.3">
      <c r="A104" s="37" t="s">
        <v>1007</v>
      </c>
      <c r="B104" s="37" t="s">
        <v>148</v>
      </c>
      <c r="C104" s="37" t="s">
        <v>1139</v>
      </c>
      <c r="D104" s="37">
        <v>1048</v>
      </c>
      <c r="E104" s="37" t="s">
        <v>13</v>
      </c>
      <c r="F104" s="37"/>
      <c r="G104" s="37"/>
    </row>
    <row r="105" spans="1:7" x14ac:dyDescent="0.3">
      <c r="A105" s="37" t="s">
        <v>1008</v>
      </c>
      <c r="B105" s="37"/>
      <c r="C105" s="37"/>
      <c r="D105" s="37"/>
      <c r="E105" s="37"/>
      <c r="F105" s="37"/>
      <c r="G105" s="37"/>
    </row>
    <row r="106" spans="1:7" x14ac:dyDescent="0.3">
      <c r="A106" s="37" t="s">
        <v>1009</v>
      </c>
      <c r="B106" s="37"/>
      <c r="C106" s="37"/>
      <c r="D106" s="37"/>
      <c r="E106" s="37"/>
      <c r="F106" s="37"/>
      <c r="G106" s="37"/>
    </row>
    <row r="107" spans="1:7" x14ac:dyDescent="0.3">
      <c r="A107" s="37" t="s">
        <v>1010</v>
      </c>
      <c r="B107" s="37"/>
      <c r="C107" s="37"/>
      <c r="D107" s="37"/>
      <c r="E107" s="37"/>
      <c r="F107" s="37"/>
      <c r="G107" s="37"/>
    </row>
    <row r="108" spans="1:7" x14ac:dyDescent="0.3">
      <c r="A108" s="37" t="s">
        <v>1011</v>
      </c>
      <c r="B108" s="37"/>
      <c r="C108" s="37"/>
      <c r="D108" s="37"/>
      <c r="E108" s="37"/>
      <c r="F108" s="37"/>
      <c r="G108" s="37"/>
    </row>
    <row r="109" spans="1:7" x14ac:dyDescent="0.3">
      <c r="A109" s="37" t="s">
        <v>18</v>
      </c>
      <c r="B109" s="37" t="s">
        <v>112</v>
      </c>
      <c r="C109" s="37" t="s">
        <v>113</v>
      </c>
      <c r="D109" s="37" t="s">
        <v>114</v>
      </c>
      <c r="E109" s="37" t="s">
        <v>849</v>
      </c>
      <c r="F109" s="37" t="s">
        <v>115</v>
      </c>
      <c r="G109" s="37" t="s">
        <v>116</v>
      </c>
    </row>
    <row r="110" spans="1:7" x14ac:dyDescent="0.3">
      <c r="A110" s="37" t="s">
        <v>1012</v>
      </c>
      <c r="B110" s="37" t="s">
        <v>150</v>
      </c>
      <c r="C110" s="37" t="s">
        <v>1143</v>
      </c>
      <c r="D110" s="37">
        <v>2462</v>
      </c>
      <c r="E110" s="37"/>
      <c r="F110" s="37"/>
      <c r="G110" s="37" t="s">
        <v>151</v>
      </c>
    </row>
    <row r="111" spans="1:7" x14ac:dyDescent="0.3">
      <c r="A111" s="37" t="s">
        <v>1013</v>
      </c>
      <c r="B111" s="37" t="s">
        <v>152</v>
      </c>
      <c r="C111" s="37" t="s">
        <v>1143</v>
      </c>
      <c r="D111" s="37">
        <v>1972</v>
      </c>
      <c r="E111" s="37"/>
      <c r="F111" s="37"/>
      <c r="G111" s="37" t="s">
        <v>29</v>
      </c>
    </row>
    <row r="112" spans="1:7" x14ac:dyDescent="0.3">
      <c r="A112" s="37" t="s">
        <v>1014</v>
      </c>
      <c r="B112" s="37" t="s">
        <v>149</v>
      </c>
      <c r="C112" s="37" t="s">
        <v>1139</v>
      </c>
      <c r="D112" s="37">
        <v>1680</v>
      </c>
      <c r="E112" s="37" t="s">
        <v>80</v>
      </c>
      <c r="F112" s="37"/>
      <c r="G112" s="37"/>
    </row>
    <row r="113" spans="1:7" x14ac:dyDescent="0.3">
      <c r="A113" s="37" t="s">
        <v>1015</v>
      </c>
      <c r="B113" s="37" t="s">
        <v>155</v>
      </c>
      <c r="C113" s="37" t="s">
        <v>1143</v>
      </c>
      <c r="D113" s="37">
        <v>728</v>
      </c>
      <c r="E113" s="37"/>
      <c r="F113" s="37"/>
      <c r="G113" s="37" t="s">
        <v>156</v>
      </c>
    </row>
    <row r="114" spans="1:7" x14ac:dyDescent="0.3">
      <c r="A114" s="37" t="s">
        <v>1016</v>
      </c>
      <c r="B114" s="37" t="s">
        <v>153</v>
      </c>
      <c r="C114" s="37" t="s">
        <v>1143</v>
      </c>
      <c r="D114" s="37">
        <v>568</v>
      </c>
      <c r="E114" s="37"/>
      <c r="F114" s="37"/>
      <c r="G114" s="37" t="s">
        <v>154</v>
      </c>
    </row>
    <row r="115" spans="1:7" x14ac:dyDescent="0.3">
      <c r="A115" s="37" t="s">
        <v>1017</v>
      </c>
      <c r="B115" s="37" t="s">
        <v>157</v>
      </c>
      <c r="C115" s="37" t="s">
        <v>1143</v>
      </c>
      <c r="D115" s="37">
        <v>424</v>
      </c>
      <c r="E115" s="37"/>
      <c r="F115" s="37"/>
      <c r="G115" s="37"/>
    </row>
    <row r="116" spans="1:7" x14ac:dyDescent="0.3">
      <c r="A116" s="37" t="s">
        <v>1018</v>
      </c>
      <c r="B116" s="37"/>
      <c r="C116" s="37"/>
      <c r="D116" s="37"/>
      <c r="E116" s="37"/>
      <c r="F116" s="37"/>
      <c r="G116" s="37"/>
    </row>
    <row r="117" spans="1:7" x14ac:dyDescent="0.3">
      <c r="A117" s="37" t="s">
        <v>1019</v>
      </c>
      <c r="B117" s="37"/>
      <c r="C117" s="37"/>
      <c r="D117" s="37"/>
      <c r="E117" s="37"/>
      <c r="F117" s="37"/>
      <c r="G117" s="37"/>
    </row>
    <row r="118" spans="1:7" x14ac:dyDescent="0.3">
      <c r="A118" s="37" t="s">
        <v>1020</v>
      </c>
      <c r="B118" s="37"/>
      <c r="C118" s="37"/>
      <c r="D118" s="37"/>
      <c r="E118" s="37"/>
      <c r="F118" s="37"/>
      <c r="G118" s="37"/>
    </row>
    <row r="119" spans="1:7" x14ac:dyDescent="0.3">
      <c r="A119" s="37" t="s">
        <v>1021</v>
      </c>
      <c r="B119" s="37"/>
      <c r="C119" s="37"/>
      <c r="D119" s="37"/>
      <c r="E119" s="37"/>
      <c r="F119" s="37"/>
      <c r="G119" s="37"/>
    </row>
    <row r="120" spans="1:7" x14ac:dyDescent="0.3">
      <c r="A120" s="37" t="s">
        <v>1022</v>
      </c>
      <c r="B120" s="37"/>
      <c r="C120" s="37"/>
      <c r="D120" s="37"/>
      <c r="E120" s="37"/>
      <c r="F120" s="37"/>
      <c r="G120" s="37"/>
    </row>
    <row r="121" spans="1:7" x14ac:dyDescent="0.3">
      <c r="A121" s="37" t="s">
        <v>18</v>
      </c>
      <c r="B121" s="37" t="s">
        <v>112</v>
      </c>
      <c r="C121" s="37" t="s">
        <v>113</v>
      </c>
      <c r="D121" s="37" t="s">
        <v>114</v>
      </c>
      <c r="E121" s="37" t="s">
        <v>849</v>
      </c>
      <c r="F121" s="37" t="s">
        <v>115</v>
      </c>
      <c r="G121" s="37" t="s">
        <v>116</v>
      </c>
    </row>
    <row r="122" spans="1:7" x14ac:dyDescent="0.3">
      <c r="A122" s="37" t="s">
        <v>1023</v>
      </c>
      <c r="B122" s="37" t="s">
        <v>162</v>
      </c>
      <c r="C122" s="37" t="s">
        <v>1143</v>
      </c>
      <c r="D122" s="37">
        <v>3879</v>
      </c>
      <c r="E122" s="37"/>
      <c r="F122" s="37"/>
      <c r="G122" s="37" t="s">
        <v>163</v>
      </c>
    </row>
    <row r="123" spans="1:7" x14ac:dyDescent="0.3">
      <c r="A123" s="37" t="s">
        <v>1024</v>
      </c>
      <c r="B123" s="37" t="s">
        <v>164</v>
      </c>
      <c r="C123" s="37" t="s">
        <v>1139</v>
      </c>
      <c r="D123" s="37">
        <v>2592</v>
      </c>
      <c r="E123" s="37"/>
      <c r="F123" s="37"/>
      <c r="G123" s="37" t="s">
        <v>165</v>
      </c>
    </row>
    <row r="124" spans="1:7" x14ac:dyDescent="0.3">
      <c r="A124" s="37" t="s">
        <v>1025</v>
      </c>
      <c r="B124" s="37" t="s">
        <v>166</v>
      </c>
      <c r="C124" s="37" t="s">
        <v>1143</v>
      </c>
      <c r="D124" s="37">
        <v>2496</v>
      </c>
      <c r="E124" s="37"/>
      <c r="F124" s="37"/>
      <c r="G124" s="37" t="s">
        <v>167</v>
      </c>
    </row>
    <row r="125" spans="1:7" x14ac:dyDescent="0.3">
      <c r="A125" s="37" t="s">
        <v>1026</v>
      </c>
      <c r="B125" s="37" t="s">
        <v>168</v>
      </c>
      <c r="C125" s="37" t="s">
        <v>1143</v>
      </c>
      <c r="D125" s="37">
        <v>2472</v>
      </c>
      <c r="E125" s="37"/>
      <c r="F125" s="37"/>
      <c r="G125" s="37" t="s">
        <v>175</v>
      </c>
    </row>
    <row r="126" spans="1:7" x14ac:dyDescent="0.3">
      <c r="A126" s="37" t="s">
        <v>1027</v>
      </c>
      <c r="B126" s="37" t="s">
        <v>170</v>
      </c>
      <c r="C126" s="37" t="s">
        <v>1143</v>
      </c>
      <c r="D126" s="37">
        <v>2456</v>
      </c>
      <c r="E126" s="37"/>
      <c r="F126" s="37"/>
      <c r="G126" s="37" t="s">
        <v>335</v>
      </c>
    </row>
    <row r="127" spans="1:7" x14ac:dyDescent="0.3">
      <c r="A127" s="37" t="s">
        <v>1028</v>
      </c>
      <c r="B127" s="37" t="s">
        <v>172</v>
      </c>
      <c r="C127" s="37" t="s">
        <v>1139</v>
      </c>
      <c r="D127" s="37">
        <v>1993</v>
      </c>
      <c r="E127" s="37"/>
      <c r="F127" s="37"/>
      <c r="G127" s="37" t="s">
        <v>31</v>
      </c>
    </row>
    <row r="128" spans="1:7" x14ac:dyDescent="0.3">
      <c r="A128" s="37" t="s">
        <v>1029</v>
      </c>
      <c r="B128" s="37" t="s">
        <v>173</v>
      </c>
      <c r="C128" s="37" t="s">
        <v>1143</v>
      </c>
      <c r="D128" s="37">
        <v>1716</v>
      </c>
      <c r="E128" s="37"/>
      <c r="F128" s="37"/>
      <c r="G128" s="37" t="s">
        <v>84</v>
      </c>
    </row>
    <row r="129" spans="1:7" x14ac:dyDescent="0.3">
      <c r="A129" s="37" t="s">
        <v>1030</v>
      </c>
      <c r="B129" s="37" t="s">
        <v>174</v>
      </c>
      <c r="C129" s="37" t="s">
        <v>1139</v>
      </c>
      <c r="D129" s="37">
        <v>1706</v>
      </c>
      <c r="E129" s="37"/>
      <c r="F129" s="37"/>
      <c r="G129" s="37" t="s">
        <v>175</v>
      </c>
    </row>
    <row r="130" spans="1:7" x14ac:dyDescent="0.3">
      <c r="A130" s="37" t="s">
        <v>1031</v>
      </c>
      <c r="B130" s="37" t="s">
        <v>176</v>
      </c>
      <c r="C130" s="37" t="s">
        <v>1139</v>
      </c>
      <c r="D130" s="37">
        <v>1220</v>
      </c>
      <c r="E130" s="37"/>
      <c r="F130" s="37"/>
      <c r="G130" s="37" t="s">
        <v>29</v>
      </c>
    </row>
    <row r="131" spans="1:7" x14ac:dyDescent="0.3">
      <c r="A131" s="37" t="s">
        <v>1032</v>
      </c>
      <c r="B131" s="37" t="s">
        <v>177</v>
      </c>
      <c r="C131" s="37" t="s">
        <v>1139</v>
      </c>
      <c r="D131" s="37">
        <v>1088</v>
      </c>
      <c r="E131" s="37"/>
      <c r="F131" s="37"/>
      <c r="G131" s="37" t="s">
        <v>178</v>
      </c>
    </row>
    <row r="132" spans="1:7" x14ac:dyDescent="0.3">
      <c r="A132" s="37" t="s">
        <v>1033</v>
      </c>
      <c r="B132" s="37" t="s">
        <v>160</v>
      </c>
      <c r="C132" s="37" t="s">
        <v>1139</v>
      </c>
      <c r="D132" s="37">
        <v>1044</v>
      </c>
      <c r="E132" s="37"/>
      <c r="F132" s="37"/>
      <c r="G132" s="37"/>
    </row>
    <row r="133" spans="1:7" x14ac:dyDescent="0.3">
      <c r="A133" s="37" t="s">
        <v>18</v>
      </c>
      <c r="B133" s="37" t="s">
        <v>112</v>
      </c>
      <c r="C133" s="37" t="s">
        <v>113</v>
      </c>
      <c r="D133" s="37" t="s">
        <v>114</v>
      </c>
      <c r="E133" s="37" t="s">
        <v>849</v>
      </c>
      <c r="F133" s="37" t="s">
        <v>115</v>
      </c>
      <c r="G133" s="37" t="s">
        <v>116</v>
      </c>
    </row>
    <row r="134" spans="1:7" x14ac:dyDescent="0.3">
      <c r="A134" s="37" t="s">
        <v>1034</v>
      </c>
      <c r="B134" s="37" t="s">
        <v>408</v>
      </c>
      <c r="C134" s="37" t="s">
        <v>1139</v>
      </c>
      <c r="D134" s="37">
        <v>3012</v>
      </c>
      <c r="E134" s="37" t="s">
        <v>13</v>
      </c>
      <c r="F134" s="37"/>
      <c r="G134" s="37"/>
    </row>
    <row r="135" spans="1:7" x14ac:dyDescent="0.3">
      <c r="A135" s="37" t="s">
        <v>1035</v>
      </c>
      <c r="B135" s="37" t="s">
        <v>336</v>
      </c>
      <c r="C135" s="37" t="s">
        <v>1139</v>
      </c>
      <c r="D135" s="37">
        <v>2808</v>
      </c>
      <c r="E135" s="37"/>
      <c r="F135" s="37"/>
      <c r="G135" s="37" t="s">
        <v>180</v>
      </c>
    </row>
    <row r="136" spans="1:7" x14ac:dyDescent="0.3">
      <c r="A136" s="37" t="s">
        <v>1036</v>
      </c>
      <c r="B136" s="37" t="s">
        <v>409</v>
      </c>
      <c r="C136" s="37" t="s">
        <v>1139</v>
      </c>
      <c r="D136" s="37">
        <v>2520</v>
      </c>
      <c r="E136" s="37"/>
      <c r="F136" s="37"/>
      <c r="G136" s="37" t="s">
        <v>410</v>
      </c>
    </row>
    <row r="137" spans="1:7" x14ac:dyDescent="0.3">
      <c r="A137" s="37" t="s">
        <v>1037</v>
      </c>
      <c r="B137" s="37" t="s">
        <v>181</v>
      </c>
      <c r="C137" s="37" t="s">
        <v>1139</v>
      </c>
      <c r="D137" s="37">
        <v>2428</v>
      </c>
      <c r="E137" s="37"/>
      <c r="F137" s="37"/>
      <c r="G137" s="37" t="s">
        <v>132</v>
      </c>
    </row>
    <row r="138" spans="1:7" x14ac:dyDescent="0.3">
      <c r="A138" s="37" t="s">
        <v>1038</v>
      </c>
      <c r="B138" s="37" t="s">
        <v>182</v>
      </c>
      <c r="C138" s="37" t="s">
        <v>1139</v>
      </c>
      <c r="D138" s="37">
        <v>2268</v>
      </c>
      <c r="E138" s="37"/>
      <c r="F138" s="37"/>
      <c r="G138" s="37" t="s">
        <v>183</v>
      </c>
    </row>
    <row r="139" spans="1:7" x14ac:dyDescent="0.3">
      <c r="A139" s="37" t="s">
        <v>1039</v>
      </c>
      <c r="B139" s="37" t="s">
        <v>411</v>
      </c>
      <c r="C139" s="37" t="s">
        <v>1143</v>
      </c>
      <c r="D139" s="37">
        <v>2256</v>
      </c>
      <c r="E139" s="37"/>
      <c r="F139" s="37"/>
      <c r="G139" s="37" t="s">
        <v>412</v>
      </c>
    </row>
    <row r="140" spans="1:7" x14ac:dyDescent="0.3">
      <c r="A140" s="37" t="s">
        <v>1040</v>
      </c>
      <c r="B140" s="37" t="s">
        <v>184</v>
      </c>
      <c r="C140" s="37" t="s">
        <v>1139</v>
      </c>
      <c r="D140" s="37">
        <v>2195</v>
      </c>
      <c r="E140" s="37"/>
      <c r="F140" s="37"/>
      <c r="G140" s="37" t="s">
        <v>185</v>
      </c>
    </row>
    <row r="141" spans="1:7" ht="33" x14ac:dyDescent="0.3">
      <c r="A141" s="37" t="s">
        <v>1041</v>
      </c>
      <c r="B141" s="37" t="s">
        <v>186</v>
      </c>
      <c r="C141" s="37" t="s">
        <v>1143</v>
      </c>
      <c r="D141" s="37">
        <v>2117</v>
      </c>
      <c r="E141" s="37"/>
      <c r="F141" s="37"/>
      <c r="G141" s="37" t="s">
        <v>187</v>
      </c>
    </row>
    <row r="142" spans="1:7" x14ac:dyDescent="0.3">
      <c r="A142" s="37" t="s">
        <v>1042</v>
      </c>
      <c r="B142" s="37" t="s">
        <v>188</v>
      </c>
      <c r="C142" s="37" t="s">
        <v>1139</v>
      </c>
      <c r="D142" s="37">
        <v>2030</v>
      </c>
      <c r="E142" s="37"/>
      <c r="F142" s="37"/>
      <c r="G142" s="37" t="s">
        <v>189</v>
      </c>
    </row>
    <row r="143" spans="1:7" x14ac:dyDescent="0.3">
      <c r="A143" s="37" t="s">
        <v>1043</v>
      </c>
      <c r="B143" s="37" t="s">
        <v>8</v>
      </c>
      <c r="C143" s="37" t="s">
        <v>1139</v>
      </c>
      <c r="D143" s="37">
        <v>2024</v>
      </c>
      <c r="E143" s="37"/>
      <c r="F143" s="37"/>
      <c r="G143" s="37" t="s">
        <v>413</v>
      </c>
    </row>
    <row r="144" spans="1:7" x14ac:dyDescent="0.3">
      <c r="A144" s="37" t="s">
        <v>1044</v>
      </c>
      <c r="B144" s="37" t="s">
        <v>198</v>
      </c>
      <c r="C144" s="37" t="s">
        <v>1143</v>
      </c>
      <c r="D144" s="37">
        <v>2016</v>
      </c>
      <c r="E144" s="37"/>
      <c r="F144" s="37"/>
      <c r="G144" s="37" t="s">
        <v>199</v>
      </c>
    </row>
    <row r="145" spans="1:7" x14ac:dyDescent="0.3">
      <c r="A145" s="37" t="s">
        <v>18</v>
      </c>
      <c r="B145" s="37" t="s">
        <v>112</v>
      </c>
      <c r="C145" s="37" t="s">
        <v>113</v>
      </c>
      <c r="D145" s="37" t="s">
        <v>114</v>
      </c>
      <c r="E145" s="37" t="s">
        <v>849</v>
      </c>
      <c r="F145" s="37" t="s">
        <v>115</v>
      </c>
      <c r="G145" s="37" t="s">
        <v>116</v>
      </c>
    </row>
    <row r="146" spans="1:7" x14ac:dyDescent="0.3">
      <c r="A146" s="37" t="s">
        <v>1045</v>
      </c>
      <c r="B146" s="37" t="s">
        <v>203</v>
      </c>
      <c r="C146" s="37" t="s">
        <v>1143</v>
      </c>
      <c r="D146" s="37">
        <v>1192</v>
      </c>
      <c r="E146" s="37"/>
      <c r="F146" s="37"/>
      <c r="G146" s="37" t="s">
        <v>17</v>
      </c>
    </row>
    <row r="147" spans="1:7" x14ac:dyDescent="0.3">
      <c r="A147" s="37" t="s">
        <v>1046</v>
      </c>
      <c r="B147" s="37" t="s">
        <v>204</v>
      </c>
      <c r="C147" s="37" t="s">
        <v>1143</v>
      </c>
      <c r="D147" s="37">
        <v>560</v>
      </c>
      <c r="E147" s="37"/>
      <c r="F147" s="37"/>
      <c r="G147" s="37"/>
    </row>
    <row r="148" spans="1:7" x14ac:dyDescent="0.3">
      <c r="A148" s="37" t="s">
        <v>1047</v>
      </c>
      <c r="B148" s="37" t="s">
        <v>205</v>
      </c>
      <c r="C148" s="37" t="s">
        <v>1143</v>
      </c>
      <c r="D148" s="37">
        <v>328</v>
      </c>
      <c r="E148" s="37"/>
      <c r="F148" s="37"/>
      <c r="G148" s="37"/>
    </row>
    <row r="149" spans="1:7" x14ac:dyDescent="0.3">
      <c r="A149" s="37" t="s">
        <v>1048</v>
      </c>
      <c r="B149" s="37" t="s">
        <v>206</v>
      </c>
      <c r="C149" s="37" t="s">
        <v>1143</v>
      </c>
      <c r="D149" s="37">
        <v>216</v>
      </c>
      <c r="E149" s="37"/>
      <c r="F149" s="37"/>
      <c r="G149" s="37"/>
    </row>
    <row r="150" spans="1:7" x14ac:dyDescent="0.3">
      <c r="A150" s="37" t="s">
        <v>1049</v>
      </c>
      <c r="B150" s="37" t="s">
        <v>207</v>
      </c>
      <c r="C150" s="37" t="s">
        <v>1143</v>
      </c>
      <c r="D150" s="37">
        <v>112</v>
      </c>
      <c r="E150" s="37"/>
      <c r="F150" s="37"/>
      <c r="G150" s="37" t="s">
        <v>208</v>
      </c>
    </row>
    <row r="151" spans="1:7" x14ac:dyDescent="0.3">
      <c r="A151" s="37" t="s">
        <v>1050</v>
      </c>
      <c r="B151" s="37"/>
      <c r="C151" s="37"/>
      <c r="D151" s="37"/>
      <c r="E151" s="37"/>
      <c r="F151" s="37"/>
      <c r="G151" s="37"/>
    </row>
    <row r="152" spans="1:7" x14ac:dyDescent="0.3">
      <c r="A152" s="37" t="s">
        <v>1051</v>
      </c>
      <c r="B152" s="37"/>
      <c r="C152" s="37"/>
      <c r="D152" s="37"/>
      <c r="E152" s="37"/>
      <c r="F152" s="37"/>
      <c r="G152" s="37"/>
    </row>
    <row r="153" spans="1:7" x14ac:dyDescent="0.3">
      <c r="A153" s="37" t="s">
        <v>1052</v>
      </c>
      <c r="B153" s="37"/>
      <c r="C153" s="37"/>
      <c r="D153" s="37"/>
      <c r="E153" s="37"/>
      <c r="F153" s="37"/>
      <c r="G153" s="37"/>
    </row>
    <row r="154" spans="1:7" x14ac:dyDescent="0.3">
      <c r="A154" s="37" t="s">
        <v>1053</v>
      </c>
      <c r="B154" s="37"/>
      <c r="C154" s="37"/>
      <c r="D154" s="37"/>
      <c r="E154" s="37"/>
      <c r="F154" s="37"/>
      <c r="G154" s="37"/>
    </row>
    <row r="155" spans="1:7" x14ac:dyDescent="0.3">
      <c r="A155" s="37" t="s">
        <v>1054</v>
      </c>
      <c r="B155" s="37"/>
      <c r="C155" s="37"/>
      <c r="D155" s="37"/>
      <c r="E155" s="37"/>
      <c r="F155" s="37"/>
      <c r="G155" s="37"/>
    </row>
    <row r="156" spans="1:7" x14ac:dyDescent="0.3">
      <c r="A156" s="37" t="s">
        <v>1055</v>
      </c>
      <c r="B156" s="37"/>
      <c r="C156" s="37"/>
      <c r="D156" s="37"/>
      <c r="E156" s="37"/>
      <c r="F156" s="37"/>
      <c r="G156" s="37"/>
    </row>
    <row r="157" spans="1:7" x14ac:dyDescent="0.3">
      <c r="A157" s="37" t="s">
        <v>18</v>
      </c>
      <c r="B157" s="37" t="s">
        <v>112</v>
      </c>
      <c r="C157" s="37" t="s">
        <v>113</v>
      </c>
      <c r="D157" s="37" t="s">
        <v>114</v>
      </c>
      <c r="E157" s="37" t="s">
        <v>849</v>
      </c>
      <c r="F157" s="37" t="s">
        <v>115</v>
      </c>
      <c r="G157" s="37" t="s">
        <v>116</v>
      </c>
    </row>
    <row r="158" spans="1:7" x14ac:dyDescent="0.3">
      <c r="A158" s="37" t="s">
        <v>1056</v>
      </c>
      <c r="B158" s="37" t="s">
        <v>210</v>
      </c>
      <c r="C158" s="37" t="s">
        <v>1139</v>
      </c>
      <c r="D158" s="37">
        <v>2904</v>
      </c>
      <c r="E158" s="37"/>
      <c r="F158" s="37"/>
      <c r="G158" s="37" t="s">
        <v>123</v>
      </c>
    </row>
    <row r="159" spans="1:7" x14ac:dyDescent="0.3">
      <c r="A159" s="37" t="s">
        <v>1057</v>
      </c>
      <c r="B159" s="37" t="s">
        <v>375</v>
      </c>
      <c r="C159" s="37" t="s">
        <v>1139</v>
      </c>
      <c r="D159" s="37">
        <v>2290</v>
      </c>
      <c r="E159" s="37" t="s">
        <v>56</v>
      </c>
      <c r="F159" s="37"/>
      <c r="G159" s="37"/>
    </row>
    <row r="160" spans="1:7" x14ac:dyDescent="0.3">
      <c r="A160" s="37" t="s">
        <v>1058</v>
      </c>
      <c r="B160" s="37" t="s">
        <v>211</v>
      </c>
      <c r="C160" s="37" t="s">
        <v>1139</v>
      </c>
      <c r="D160" s="37">
        <v>2244</v>
      </c>
      <c r="E160" s="37"/>
      <c r="F160" s="37"/>
      <c r="G160" s="37" t="s">
        <v>212</v>
      </c>
    </row>
    <row r="161" spans="1:7" x14ac:dyDescent="0.3">
      <c r="A161" s="37" t="s">
        <v>1059</v>
      </c>
      <c r="B161" s="37" t="s">
        <v>213</v>
      </c>
      <c r="C161" s="37" t="s">
        <v>1143</v>
      </c>
      <c r="D161" s="37">
        <v>1248</v>
      </c>
      <c r="E161" s="37"/>
      <c r="F161" s="37"/>
      <c r="G161" s="37" t="s">
        <v>214</v>
      </c>
    </row>
    <row r="162" spans="1:7" x14ac:dyDescent="0.3">
      <c r="A162" s="37" t="s">
        <v>1060</v>
      </c>
      <c r="B162" s="37" t="s">
        <v>218</v>
      </c>
      <c r="C162" s="37" t="s">
        <v>1143</v>
      </c>
      <c r="D162" s="37">
        <v>884</v>
      </c>
      <c r="E162" s="37"/>
      <c r="F162" s="37"/>
      <c r="G162" s="37" t="s">
        <v>219</v>
      </c>
    </row>
    <row r="163" spans="1:7" x14ac:dyDescent="0.3">
      <c r="A163" s="37" t="s">
        <v>1061</v>
      </c>
      <c r="B163" s="37" t="s">
        <v>220</v>
      </c>
      <c r="C163" s="37" t="s">
        <v>1143</v>
      </c>
      <c r="D163" s="37">
        <v>868</v>
      </c>
      <c r="E163" s="37"/>
      <c r="F163" s="37"/>
      <c r="G163" s="37" t="s">
        <v>221</v>
      </c>
    </row>
    <row r="164" spans="1:7" x14ac:dyDescent="0.3">
      <c r="A164" s="37" t="s">
        <v>1062</v>
      </c>
      <c r="B164" s="37"/>
      <c r="C164" s="37"/>
      <c r="D164" s="37"/>
      <c r="E164" s="37"/>
      <c r="F164" s="37"/>
      <c r="G164" s="37"/>
    </row>
    <row r="165" spans="1:7" x14ac:dyDescent="0.3">
      <c r="A165" s="37" t="s">
        <v>1063</v>
      </c>
      <c r="B165" s="37"/>
      <c r="C165" s="37"/>
      <c r="D165" s="37"/>
      <c r="E165" s="37"/>
      <c r="F165" s="37"/>
      <c r="G165" s="37"/>
    </row>
    <row r="166" spans="1:7" x14ac:dyDescent="0.3">
      <c r="A166" s="37" t="s">
        <v>1064</v>
      </c>
      <c r="B166" s="37"/>
      <c r="C166" s="37"/>
      <c r="D166" s="37"/>
      <c r="E166" s="37"/>
      <c r="F166" s="37"/>
      <c r="G166" s="37"/>
    </row>
    <row r="167" spans="1:7" x14ac:dyDescent="0.3">
      <c r="A167" s="37" t="s">
        <v>1065</v>
      </c>
      <c r="B167" s="37"/>
      <c r="C167" s="37"/>
      <c r="D167" s="37"/>
      <c r="E167" s="37"/>
      <c r="F167" s="37"/>
      <c r="G167" s="37"/>
    </row>
    <row r="168" spans="1:7" x14ac:dyDescent="0.3">
      <c r="A168" s="37" t="s">
        <v>1066</v>
      </c>
      <c r="B168" s="37"/>
      <c r="C168" s="37"/>
      <c r="D168" s="37"/>
      <c r="E168" s="37"/>
      <c r="F168" s="37"/>
      <c r="G168" s="37"/>
    </row>
    <row r="169" spans="1:7" x14ac:dyDescent="0.3">
      <c r="A169" s="37" t="s">
        <v>18</v>
      </c>
      <c r="B169" s="37" t="s">
        <v>112</v>
      </c>
      <c r="C169" s="37" t="s">
        <v>113</v>
      </c>
      <c r="D169" s="37" t="s">
        <v>114</v>
      </c>
      <c r="E169" s="37" t="s">
        <v>849</v>
      </c>
      <c r="F169" s="37" t="s">
        <v>115</v>
      </c>
      <c r="G169" s="37" t="s">
        <v>116</v>
      </c>
    </row>
    <row r="170" spans="1:7" ht="33" x14ac:dyDescent="0.3">
      <c r="A170" s="37" t="s">
        <v>1067</v>
      </c>
      <c r="B170" s="37" t="s">
        <v>235</v>
      </c>
      <c r="C170" s="37" t="s">
        <v>1143</v>
      </c>
      <c r="D170" s="37">
        <v>2688</v>
      </c>
      <c r="E170" s="37"/>
      <c r="F170" s="37"/>
      <c r="G170" s="37" t="s">
        <v>236</v>
      </c>
    </row>
    <row r="171" spans="1:7" x14ac:dyDescent="0.3">
      <c r="A171" s="37" t="s">
        <v>1068</v>
      </c>
      <c r="B171" s="37" t="s">
        <v>230</v>
      </c>
      <c r="C171" s="37" t="s">
        <v>1143</v>
      </c>
      <c r="D171" s="37">
        <v>2341</v>
      </c>
      <c r="E171" s="37"/>
      <c r="F171" s="37"/>
      <c r="G171" s="37" t="s">
        <v>231</v>
      </c>
    </row>
    <row r="172" spans="1:7" x14ac:dyDescent="0.3">
      <c r="A172" s="37" t="s">
        <v>1069</v>
      </c>
      <c r="B172" s="37" t="s">
        <v>228</v>
      </c>
      <c r="C172" s="37" t="s">
        <v>1139</v>
      </c>
      <c r="D172" s="37">
        <v>1981</v>
      </c>
      <c r="E172" s="37"/>
      <c r="F172" s="37"/>
      <c r="G172" s="37" t="s">
        <v>229</v>
      </c>
    </row>
    <row r="173" spans="1:7" x14ac:dyDescent="0.3">
      <c r="A173" s="37" t="s">
        <v>1070</v>
      </c>
      <c r="B173" s="37" t="s">
        <v>232</v>
      </c>
      <c r="C173" s="37" t="s">
        <v>1143</v>
      </c>
      <c r="D173" s="37">
        <v>1949</v>
      </c>
      <c r="E173" s="37"/>
      <c r="F173" s="37"/>
      <c r="G173" s="37" t="s">
        <v>154</v>
      </c>
    </row>
    <row r="174" spans="1:7" x14ac:dyDescent="0.3">
      <c r="A174" s="37" t="s">
        <v>1071</v>
      </c>
      <c r="B174" s="37" t="s">
        <v>233</v>
      </c>
      <c r="C174" s="37" t="s">
        <v>1143</v>
      </c>
      <c r="D174" s="37">
        <v>1468</v>
      </c>
      <c r="E174" s="37"/>
      <c r="F174" s="37"/>
      <c r="G174" s="37" t="s">
        <v>234</v>
      </c>
    </row>
    <row r="175" spans="1:7" x14ac:dyDescent="0.3">
      <c r="A175" s="37" t="s">
        <v>1072</v>
      </c>
      <c r="B175" s="37"/>
      <c r="C175" s="37"/>
      <c r="D175" s="37"/>
      <c r="E175" s="37"/>
      <c r="F175" s="37"/>
      <c r="G175" s="37"/>
    </row>
    <row r="176" spans="1:7" x14ac:dyDescent="0.3">
      <c r="A176" s="37" t="s">
        <v>1073</v>
      </c>
      <c r="B176" s="37"/>
      <c r="C176" s="37"/>
      <c r="D176" s="37"/>
      <c r="E176" s="37"/>
      <c r="F176" s="37"/>
      <c r="G176" s="37"/>
    </row>
    <row r="177" spans="1:7" x14ac:dyDescent="0.3">
      <c r="A177" s="37" t="s">
        <v>1074</v>
      </c>
      <c r="B177" s="37"/>
      <c r="C177" s="37"/>
      <c r="D177" s="37"/>
      <c r="E177" s="37"/>
      <c r="F177" s="37"/>
      <c r="G177" s="37"/>
    </row>
    <row r="178" spans="1:7" x14ac:dyDescent="0.3">
      <c r="A178" s="37" t="s">
        <v>1075</v>
      </c>
      <c r="B178" s="37"/>
      <c r="C178" s="37"/>
      <c r="D178" s="37"/>
      <c r="E178" s="37"/>
      <c r="F178" s="37"/>
      <c r="G178" s="37"/>
    </row>
    <row r="179" spans="1:7" x14ac:dyDescent="0.3">
      <c r="A179" s="37" t="s">
        <v>1076</v>
      </c>
      <c r="B179" s="37"/>
      <c r="C179" s="37"/>
      <c r="D179" s="37"/>
      <c r="E179" s="37"/>
      <c r="F179" s="37"/>
      <c r="G179" s="37"/>
    </row>
    <row r="180" spans="1:7" x14ac:dyDescent="0.3">
      <c r="A180" s="37" t="s">
        <v>1077</v>
      </c>
      <c r="B180" s="37"/>
      <c r="C180" s="37"/>
      <c r="D180" s="37"/>
      <c r="E180" s="37"/>
      <c r="F180" s="37"/>
      <c r="G180" s="37"/>
    </row>
    <row r="181" spans="1:7" x14ac:dyDescent="0.3">
      <c r="A181" s="37" t="s">
        <v>18</v>
      </c>
      <c r="B181" s="37" t="s">
        <v>112</v>
      </c>
      <c r="C181" s="37" t="s">
        <v>113</v>
      </c>
      <c r="D181" s="37" t="s">
        <v>114</v>
      </c>
      <c r="E181" s="37" t="s">
        <v>849</v>
      </c>
      <c r="F181" s="37" t="s">
        <v>115</v>
      </c>
      <c r="G181" s="37" t="s">
        <v>116</v>
      </c>
    </row>
    <row r="182" spans="1:7" x14ac:dyDescent="0.3">
      <c r="A182" s="37" t="s">
        <v>1078</v>
      </c>
      <c r="B182" s="37" t="s">
        <v>241</v>
      </c>
      <c r="C182" s="37" t="s">
        <v>1143</v>
      </c>
      <c r="D182" s="37">
        <v>2536</v>
      </c>
      <c r="E182" s="37"/>
      <c r="F182" s="37"/>
      <c r="G182" s="37" t="s">
        <v>242</v>
      </c>
    </row>
    <row r="183" spans="1:7" ht="33" x14ac:dyDescent="0.3">
      <c r="A183" s="37" t="s">
        <v>1079</v>
      </c>
      <c r="B183" s="37" t="s">
        <v>245</v>
      </c>
      <c r="C183" s="37" t="s">
        <v>1139</v>
      </c>
      <c r="D183" s="37">
        <v>2056</v>
      </c>
      <c r="E183" s="37"/>
      <c r="F183" s="37"/>
      <c r="G183" s="37" t="s">
        <v>246</v>
      </c>
    </row>
    <row r="184" spans="1:7" x14ac:dyDescent="0.3">
      <c r="A184" s="37" t="s">
        <v>1080</v>
      </c>
      <c r="B184" s="37" t="s">
        <v>237</v>
      </c>
      <c r="C184" s="37" t="s">
        <v>1143</v>
      </c>
      <c r="D184" s="37">
        <v>1970</v>
      </c>
      <c r="E184" s="37"/>
      <c r="F184" s="37"/>
      <c r="G184" s="37" t="s">
        <v>238</v>
      </c>
    </row>
    <row r="185" spans="1:7" x14ac:dyDescent="0.3">
      <c r="A185" s="37" t="s">
        <v>1081</v>
      </c>
      <c r="B185" s="37" t="s">
        <v>247</v>
      </c>
      <c r="C185" s="37" t="s">
        <v>1143</v>
      </c>
      <c r="D185" s="37">
        <v>1396</v>
      </c>
      <c r="E185" s="37"/>
      <c r="F185" s="37"/>
      <c r="G185" s="37" t="s">
        <v>178</v>
      </c>
    </row>
    <row r="186" spans="1:7" ht="33" x14ac:dyDescent="0.3">
      <c r="A186" s="37" t="s">
        <v>1082</v>
      </c>
      <c r="B186" s="37" t="s">
        <v>248</v>
      </c>
      <c r="C186" s="37" t="s">
        <v>1143</v>
      </c>
      <c r="D186" s="37">
        <v>872</v>
      </c>
      <c r="E186" s="37"/>
      <c r="F186" s="37"/>
      <c r="G186" s="37" t="s">
        <v>249</v>
      </c>
    </row>
    <row r="187" spans="1:7" x14ac:dyDescent="0.3">
      <c r="A187" s="37" t="s">
        <v>1083</v>
      </c>
      <c r="B187" s="37"/>
      <c r="C187" s="37"/>
      <c r="D187" s="37"/>
      <c r="E187" s="37"/>
      <c r="F187" s="37"/>
      <c r="G187" s="37"/>
    </row>
    <row r="188" spans="1:7" x14ac:dyDescent="0.3">
      <c r="A188" s="37" t="s">
        <v>1084</v>
      </c>
      <c r="B188" s="37"/>
      <c r="C188" s="37"/>
      <c r="D188" s="37"/>
      <c r="E188" s="37"/>
      <c r="F188" s="37"/>
      <c r="G188" s="37"/>
    </row>
    <row r="189" spans="1:7" x14ac:dyDescent="0.3">
      <c r="A189" s="37" t="s">
        <v>1085</v>
      </c>
      <c r="B189" s="37"/>
      <c r="C189" s="37"/>
      <c r="D189" s="37"/>
      <c r="E189" s="37"/>
      <c r="F189" s="37"/>
      <c r="G189" s="37"/>
    </row>
    <row r="190" spans="1:7" x14ac:dyDescent="0.3">
      <c r="A190" s="37" t="s">
        <v>1086</v>
      </c>
      <c r="B190" s="37"/>
      <c r="C190" s="37"/>
      <c r="D190" s="37"/>
      <c r="E190" s="37"/>
      <c r="F190" s="37"/>
      <c r="G190" s="37"/>
    </row>
    <row r="191" spans="1:7" x14ac:dyDescent="0.3">
      <c r="A191" s="37" t="s">
        <v>1087</v>
      </c>
      <c r="B191" s="37"/>
      <c r="C191" s="37"/>
      <c r="D191" s="37"/>
      <c r="E191" s="37"/>
      <c r="F191" s="37"/>
      <c r="G191" s="37"/>
    </row>
    <row r="192" spans="1:7" x14ac:dyDescent="0.3">
      <c r="A192" s="37" t="s">
        <v>1088</v>
      </c>
      <c r="B192" s="37"/>
      <c r="C192" s="37"/>
      <c r="D192" s="37"/>
      <c r="E192" s="37"/>
      <c r="F192" s="37"/>
      <c r="G192" s="37"/>
    </row>
    <row r="193" spans="1:7" x14ac:dyDescent="0.3">
      <c r="A193" s="37" t="s">
        <v>18</v>
      </c>
      <c r="B193" s="37" t="s">
        <v>112</v>
      </c>
      <c r="C193" s="37" t="s">
        <v>113</v>
      </c>
      <c r="D193" s="37" t="s">
        <v>114</v>
      </c>
      <c r="E193" s="37" t="s">
        <v>849</v>
      </c>
      <c r="F193" s="37" t="s">
        <v>115</v>
      </c>
      <c r="G193" s="37" t="s">
        <v>116</v>
      </c>
    </row>
    <row r="194" spans="1:7" x14ac:dyDescent="0.3">
      <c r="A194" s="37" t="s">
        <v>1100</v>
      </c>
      <c r="B194" s="37" t="s">
        <v>266</v>
      </c>
      <c r="C194" s="37" t="s">
        <v>1143</v>
      </c>
      <c r="D194" s="37">
        <v>3764</v>
      </c>
      <c r="E194" s="37"/>
      <c r="F194" s="37"/>
      <c r="G194" s="37" t="s">
        <v>267</v>
      </c>
    </row>
    <row r="195" spans="1:7" x14ac:dyDescent="0.3">
      <c r="A195" s="37" t="s">
        <v>1101</v>
      </c>
      <c r="B195" s="37" t="s">
        <v>278</v>
      </c>
      <c r="C195" s="37" t="s">
        <v>1143</v>
      </c>
      <c r="D195" s="37">
        <v>3648</v>
      </c>
      <c r="E195" s="37"/>
      <c r="F195" s="37"/>
      <c r="G195" s="37" t="s">
        <v>279</v>
      </c>
    </row>
    <row r="196" spans="1:7" x14ac:dyDescent="0.3">
      <c r="A196" s="37" t="s">
        <v>1102</v>
      </c>
      <c r="B196" s="37" t="s">
        <v>380</v>
      </c>
      <c r="C196" s="37" t="s">
        <v>1139</v>
      </c>
      <c r="D196" s="37">
        <v>3350</v>
      </c>
      <c r="E196" s="37" t="s">
        <v>80</v>
      </c>
      <c r="F196" s="37">
        <v>45000</v>
      </c>
      <c r="G196" s="37" t="s">
        <v>216</v>
      </c>
    </row>
    <row r="197" spans="1:7" x14ac:dyDescent="0.3">
      <c r="A197" s="37" t="s">
        <v>1103</v>
      </c>
      <c r="B197" s="37" t="s">
        <v>274</v>
      </c>
      <c r="C197" s="37" t="s">
        <v>1143</v>
      </c>
      <c r="D197" s="37">
        <v>2684</v>
      </c>
      <c r="E197" s="37"/>
      <c r="F197" s="37"/>
      <c r="G197" s="37" t="s">
        <v>275</v>
      </c>
    </row>
    <row r="198" spans="1:7" x14ac:dyDescent="0.3">
      <c r="A198" s="37" t="s">
        <v>1104</v>
      </c>
      <c r="B198" s="37" t="s">
        <v>276</v>
      </c>
      <c r="C198" s="37" t="s">
        <v>1139</v>
      </c>
      <c r="D198" s="37">
        <v>2684</v>
      </c>
      <c r="E198" s="37"/>
      <c r="F198" s="37"/>
      <c r="G198" s="37" t="s">
        <v>15</v>
      </c>
    </row>
    <row r="199" spans="1:7" x14ac:dyDescent="0.3">
      <c r="A199" s="37" t="s">
        <v>1105</v>
      </c>
      <c r="B199" s="37" t="s">
        <v>414</v>
      </c>
      <c r="C199" s="37" t="s">
        <v>1139</v>
      </c>
      <c r="D199" s="37">
        <v>2664</v>
      </c>
      <c r="E199" s="37" t="s">
        <v>80</v>
      </c>
      <c r="F199" s="37"/>
      <c r="G199" s="37"/>
    </row>
    <row r="200" spans="1:7" x14ac:dyDescent="0.3">
      <c r="A200" s="37" t="s">
        <v>1106</v>
      </c>
      <c r="B200" s="37" t="s">
        <v>280</v>
      </c>
      <c r="C200" s="37" t="s">
        <v>1143</v>
      </c>
      <c r="D200" s="37">
        <v>2528</v>
      </c>
      <c r="E200" s="37"/>
      <c r="F200" s="37"/>
      <c r="G200" s="37"/>
    </row>
    <row r="201" spans="1:7" x14ac:dyDescent="0.3">
      <c r="A201" s="37" t="s">
        <v>1107</v>
      </c>
      <c r="B201" s="37" t="s">
        <v>281</v>
      </c>
      <c r="C201" s="37" t="s">
        <v>1139</v>
      </c>
      <c r="D201" s="37">
        <v>2502</v>
      </c>
      <c r="E201" s="37"/>
      <c r="F201" s="37"/>
      <c r="G201" s="37"/>
    </row>
    <row r="202" spans="1:7" x14ac:dyDescent="0.3">
      <c r="A202" s="37" t="s">
        <v>1108</v>
      </c>
      <c r="B202" s="37" t="s">
        <v>346</v>
      </c>
      <c r="C202" s="37" t="s">
        <v>1143</v>
      </c>
      <c r="D202" s="37">
        <v>2480</v>
      </c>
      <c r="E202" s="37"/>
      <c r="F202" s="37"/>
      <c r="G202" s="37" t="s">
        <v>15</v>
      </c>
    </row>
    <row r="203" spans="1:7" x14ac:dyDescent="0.3">
      <c r="A203" s="37" t="s">
        <v>1109</v>
      </c>
      <c r="B203" s="37" t="s">
        <v>415</v>
      </c>
      <c r="C203" s="37" t="s">
        <v>1143</v>
      </c>
      <c r="D203" s="37">
        <v>2460</v>
      </c>
      <c r="E203" s="37"/>
      <c r="F203" s="37"/>
      <c r="G203" s="37"/>
    </row>
    <row r="204" spans="1:7" x14ac:dyDescent="0.3">
      <c r="A204" s="37" t="s">
        <v>1110</v>
      </c>
      <c r="B204" s="37" t="s">
        <v>347</v>
      </c>
      <c r="C204" s="37" t="s">
        <v>1143</v>
      </c>
      <c r="D204" s="37">
        <v>2324</v>
      </c>
      <c r="E204" s="37"/>
      <c r="F204" s="37"/>
      <c r="G204" s="37" t="s">
        <v>348</v>
      </c>
    </row>
    <row r="205" spans="1:7" x14ac:dyDescent="0.3">
      <c r="A205" s="37" t="s">
        <v>18</v>
      </c>
      <c r="B205" s="37" t="s">
        <v>112</v>
      </c>
      <c r="C205" s="37" t="s">
        <v>113</v>
      </c>
      <c r="D205" s="37" t="s">
        <v>114</v>
      </c>
      <c r="E205" s="37" t="s">
        <v>849</v>
      </c>
      <c r="F205" s="37" t="s">
        <v>115</v>
      </c>
      <c r="G205" s="37" t="s">
        <v>116</v>
      </c>
    </row>
    <row r="206" spans="1:7" x14ac:dyDescent="0.3">
      <c r="A206" s="37" t="s">
        <v>1089</v>
      </c>
      <c r="B206" s="37" t="s">
        <v>258</v>
      </c>
      <c r="C206" s="37" t="s">
        <v>1139</v>
      </c>
      <c r="D206" s="37">
        <v>2224</v>
      </c>
      <c r="E206" s="37"/>
      <c r="F206" s="37"/>
      <c r="G206" s="37" t="s">
        <v>350</v>
      </c>
    </row>
    <row r="207" spans="1:7" x14ac:dyDescent="0.3">
      <c r="A207" s="37" t="s">
        <v>1090</v>
      </c>
      <c r="B207" s="37" t="s">
        <v>254</v>
      </c>
      <c r="C207" s="37" t="s">
        <v>1143</v>
      </c>
      <c r="D207" s="37">
        <v>1744</v>
      </c>
      <c r="E207" s="37"/>
      <c r="F207" s="37"/>
      <c r="G207" s="37" t="s">
        <v>255</v>
      </c>
    </row>
    <row r="208" spans="1:7" x14ac:dyDescent="0.3">
      <c r="A208" s="37" t="s">
        <v>1091</v>
      </c>
      <c r="B208" s="37" t="s">
        <v>262</v>
      </c>
      <c r="C208" s="37" t="s">
        <v>1143</v>
      </c>
      <c r="D208" s="37">
        <v>1680</v>
      </c>
      <c r="E208" s="37"/>
      <c r="F208" s="37"/>
      <c r="G208" s="37" t="s">
        <v>30</v>
      </c>
    </row>
    <row r="209" spans="1:7" x14ac:dyDescent="0.3">
      <c r="A209" s="37" t="s">
        <v>1092</v>
      </c>
      <c r="B209" s="37" t="s">
        <v>256</v>
      </c>
      <c r="C209" s="37" t="s">
        <v>1143</v>
      </c>
      <c r="D209" s="37">
        <v>1664</v>
      </c>
      <c r="E209" s="37"/>
      <c r="F209" s="37"/>
      <c r="G209" s="37" t="s">
        <v>30</v>
      </c>
    </row>
    <row r="210" spans="1:7" x14ac:dyDescent="0.3">
      <c r="A210" s="37" t="s">
        <v>1093</v>
      </c>
      <c r="B210" s="37" t="s">
        <v>260</v>
      </c>
      <c r="C210" s="37" t="s">
        <v>1143</v>
      </c>
      <c r="D210" s="37">
        <v>1056</v>
      </c>
      <c r="E210" s="37"/>
      <c r="F210" s="37"/>
      <c r="G210" s="37" t="s">
        <v>261</v>
      </c>
    </row>
    <row r="211" spans="1:7" x14ac:dyDescent="0.3">
      <c r="A211" s="37" t="s">
        <v>1094</v>
      </c>
      <c r="B211" s="37"/>
      <c r="C211" s="37"/>
      <c r="D211" s="37"/>
      <c r="E211" s="37"/>
      <c r="F211" s="37"/>
      <c r="G211" s="37"/>
    </row>
    <row r="212" spans="1:7" x14ac:dyDescent="0.3">
      <c r="A212" s="37" t="s">
        <v>1095</v>
      </c>
      <c r="B212" s="37"/>
      <c r="C212" s="37"/>
      <c r="D212" s="37"/>
      <c r="E212" s="37"/>
      <c r="F212" s="37"/>
      <c r="G212" s="37"/>
    </row>
    <row r="213" spans="1:7" x14ac:dyDescent="0.3">
      <c r="A213" s="37" t="s">
        <v>1096</v>
      </c>
      <c r="B213" s="37"/>
      <c r="C213" s="37"/>
      <c r="D213" s="37"/>
      <c r="E213" s="37"/>
      <c r="F213" s="37"/>
      <c r="G213" s="37"/>
    </row>
    <row r="214" spans="1:7" x14ac:dyDescent="0.3">
      <c r="A214" s="37" t="s">
        <v>1097</v>
      </c>
      <c r="B214" s="37"/>
      <c r="C214" s="37"/>
      <c r="D214" s="37"/>
      <c r="E214" s="37"/>
      <c r="F214" s="37"/>
      <c r="G214" s="37"/>
    </row>
    <row r="215" spans="1:7" x14ac:dyDescent="0.3">
      <c r="A215" s="37" t="s">
        <v>1098</v>
      </c>
      <c r="B215" s="37"/>
      <c r="C215" s="37"/>
      <c r="D215" s="37"/>
      <c r="E215" s="37"/>
      <c r="F215" s="37"/>
      <c r="G215" s="37"/>
    </row>
    <row r="216" spans="1:7" x14ac:dyDescent="0.3">
      <c r="A216" s="37" t="s">
        <v>1099</v>
      </c>
      <c r="B216" s="37"/>
      <c r="C216" s="37"/>
      <c r="D216" s="37"/>
      <c r="E216" s="37"/>
      <c r="F216" s="37"/>
      <c r="G216" s="37"/>
    </row>
    <row r="217" spans="1:7" x14ac:dyDescent="0.3">
      <c r="A217" s="37" t="s">
        <v>18</v>
      </c>
      <c r="B217" s="37" t="s">
        <v>112</v>
      </c>
      <c r="C217" s="37" t="s">
        <v>113</v>
      </c>
      <c r="D217" s="37" t="s">
        <v>114</v>
      </c>
      <c r="E217" s="37" t="s">
        <v>849</v>
      </c>
      <c r="F217" s="37" t="s">
        <v>115</v>
      </c>
      <c r="G217" s="37" t="s">
        <v>116</v>
      </c>
    </row>
    <row r="218" spans="1:7" x14ac:dyDescent="0.3">
      <c r="A218" s="37" t="s">
        <v>1122</v>
      </c>
      <c r="B218" s="37" t="s">
        <v>284</v>
      </c>
      <c r="C218" s="37" t="s">
        <v>1139</v>
      </c>
      <c r="D218" s="37">
        <v>2616</v>
      </c>
      <c r="E218" s="37" t="s">
        <v>80</v>
      </c>
      <c r="F218" s="37">
        <v>43000</v>
      </c>
      <c r="G218" s="37" t="s">
        <v>285</v>
      </c>
    </row>
    <row r="219" spans="1:7" x14ac:dyDescent="0.3">
      <c r="A219" s="37" t="s">
        <v>1123</v>
      </c>
      <c r="B219" s="37" t="s">
        <v>355</v>
      </c>
      <c r="C219" s="37" t="s">
        <v>1143</v>
      </c>
      <c r="D219" s="37">
        <v>2574</v>
      </c>
      <c r="E219" s="37"/>
      <c r="F219" s="37"/>
      <c r="G219" s="37" t="s">
        <v>356</v>
      </c>
    </row>
    <row r="220" spans="1:7" x14ac:dyDescent="0.3">
      <c r="A220" s="37" t="s">
        <v>1124</v>
      </c>
      <c r="B220" s="37" t="s">
        <v>416</v>
      </c>
      <c r="C220" s="37" t="s">
        <v>1139</v>
      </c>
      <c r="D220" s="37">
        <v>1632</v>
      </c>
      <c r="E220" s="37" t="s">
        <v>56</v>
      </c>
      <c r="F220" s="37"/>
      <c r="G220" s="37"/>
    </row>
    <row r="221" spans="1:7" x14ac:dyDescent="0.3">
      <c r="A221" s="37" t="s">
        <v>1125</v>
      </c>
      <c r="B221" s="37"/>
      <c r="C221" s="37"/>
      <c r="D221" s="37"/>
      <c r="E221" s="37"/>
      <c r="F221" s="37"/>
      <c r="G221" s="37"/>
    </row>
    <row r="222" spans="1:7" x14ac:dyDescent="0.3">
      <c r="A222" s="37" t="s">
        <v>1126</v>
      </c>
      <c r="B222" s="37"/>
      <c r="C222" s="37"/>
      <c r="D222" s="37"/>
      <c r="E222" s="37"/>
      <c r="F222" s="37"/>
      <c r="G222" s="37"/>
    </row>
    <row r="223" spans="1:7" x14ac:dyDescent="0.3">
      <c r="A223" s="37" t="s">
        <v>1127</v>
      </c>
      <c r="B223" s="37"/>
      <c r="C223" s="37"/>
      <c r="D223" s="37"/>
      <c r="E223" s="37"/>
      <c r="F223" s="37"/>
      <c r="G223" s="37"/>
    </row>
    <row r="224" spans="1:7" x14ac:dyDescent="0.3">
      <c r="A224" s="37" t="s">
        <v>1128</v>
      </c>
      <c r="B224" s="37"/>
      <c r="C224" s="37"/>
      <c r="D224" s="37"/>
      <c r="E224" s="37"/>
      <c r="F224" s="37"/>
      <c r="G224" s="37"/>
    </row>
    <row r="225" spans="1:7" x14ac:dyDescent="0.3">
      <c r="A225" s="37" t="s">
        <v>1129</v>
      </c>
      <c r="B225" s="37"/>
      <c r="C225" s="37"/>
      <c r="D225" s="37"/>
      <c r="E225" s="37"/>
      <c r="F225" s="37"/>
      <c r="G225" s="37"/>
    </row>
    <row r="226" spans="1:7" x14ac:dyDescent="0.3">
      <c r="A226" s="37" t="s">
        <v>1130</v>
      </c>
      <c r="B226" s="37"/>
      <c r="C226" s="37"/>
      <c r="D226" s="37"/>
      <c r="E226" s="37"/>
      <c r="F226" s="37"/>
      <c r="G226" s="37"/>
    </row>
    <row r="227" spans="1:7" x14ac:dyDescent="0.3">
      <c r="A227" s="37" t="s">
        <v>1131</v>
      </c>
      <c r="B227" s="37"/>
      <c r="C227" s="37"/>
      <c r="D227" s="37"/>
      <c r="E227" s="37"/>
      <c r="F227" s="37"/>
      <c r="G227" s="37"/>
    </row>
    <row r="228" spans="1:7" x14ac:dyDescent="0.3">
      <c r="A228" s="37" t="s">
        <v>1132</v>
      </c>
      <c r="B228" s="37"/>
      <c r="C228" s="37"/>
      <c r="D228" s="37"/>
      <c r="E228" s="37"/>
      <c r="F228" s="37"/>
      <c r="G228" s="37"/>
    </row>
    <row r="229" spans="1:7" x14ac:dyDescent="0.3">
      <c r="A229" s="37" t="s">
        <v>18</v>
      </c>
      <c r="B229" s="37" t="s">
        <v>112</v>
      </c>
      <c r="C229" s="37" t="s">
        <v>113</v>
      </c>
      <c r="D229" s="37" t="s">
        <v>114</v>
      </c>
      <c r="E229" s="37" t="s">
        <v>849</v>
      </c>
      <c r="F229" s="37" t="s">
        <v>115</v>
      </c>
      <c r="G229" s="37" t="s">
        <v>116</v>
      </c>
    </row>
    <row r="230" spans="1:7" x14ac:dyDescent="0.3">
      <c r="A230" s="37" t="s">
        <v>1111</v>
      </c>
      <c r="B230" s="37" t="s">
        <v>289</v>
      </c>
      <c r="C230" s="37" t="s">
        <v>1139</v>
      </c>
      <c r="D230" s="37">
        <v>2824</v>
      </c>
      <c r="E230" s="37"/>
      <c r="F230" s="37"/>
      <c r="G230" s="37" t="s">
        <v>175</v>
      </c>
    </row>
    <row r="231" spans="1:7" x14ac:dyDescent="0.3">
      <c r="A231" s="37" t="s">
        <v>1112</v>
      </c>
      <c r="B231" s="37" t="s">
        <v>357</v>
      </c>
      <c r="C231" s="37" t="s">
        <v>1139</v>
      </c>
      <c r="D231" s="37">
        <v>2656</v>
      </c>
      <c r="E231" s="37" t="s">
        <v>56</v>
      </c>
      <c r="F231" s="37">
        <v>43000</v>
      </c>
      <c r="G231" s="37" t="s">
        <v>358</v>
      </c>
    </row>
    <row r="232" spans="1:7" x14ac:dyDescent="0.3">
      <c r="A232" s="37" t="s">
        <v>1113</v>
      </c>
      <c r="B232" s="37" t="s">
        <v>359</v>
      </c>
      <c r="C232" s="37" t="s">
        <v>1139</v>
      </c>
      <c r="D232" s="37">
        <v>2532</v>
      </c>
      <c r="E232" s="37" t="s">
        <v>56</v>
      </c>
      <c r="F232" s="37"/>
      <c r="G232" s="37" t="s">
        <v>358</v>
      </c>
    </row>
    <row r="233" spans="1:7" x14ac:dyDescent="0.3">
      <c r="A233" s="37" t="s">
        <v>1114</v>
      </c>
      <c r="B233" s="37" t="s">
        <v>291</v>
      </c>
      <c r="C233" s="37" t="s">
        <v>1143</v>
      </c>
      <c r="D233" s="37">
        <v>2208</v>
      </c>
      <c r="E233" s="37"/>
      <c r="F233" s="37"/>
      <c r="G233" s="37" t="s">
        <v>292</v>
      </c>
    </row>
    <row r="234" spans="1:7" x14ac:dyDescent="0.3">
      <c r="A234" s="37" t="s">
        <v>1115</v>
      </c>
      <c r="B234" s="37" t="s">
        <v>288</v>
      </c>
      <c r="C234" s="37" t="s">
        <v>1139</v>
      </c>
      <c r="D234" s="37">
        <v>1860</v>
      </c>
      <c r="E234" s="37"/>
      <c r="F234" s="37"/>
      <c r="G234" s="37" t="s">
        <v>231</v>
      </c>
    </row>
    <row r="235" spans="1:7" x14ac:dyDescent="0.3">
      <c r="A235" s="37" t="s">
        <v>1116</v>
      </c>
      <c r="B235" s="37" t="s">
        <v>417</v>
      </c>
      <c r="C235" s="37" t="s">
        <v>1143</v>
      </c>
      <c r="D235" s="37">
        <v>1640</v>
      </c>
      <c r="E235" s="37"/>
      <c r="F235" s="37"/>
      <c r="G235" s="37"/>
    </row>
    <row r="236" spans="1:7" x14ac:dyDescent="0.3">
      <c r="A236" s="37" t="s">
        <v>1117</v>
      </c>
      <c r="B236" s="37" t="s">
        <v>296</v>
      </c>
      <c r="C236" s="37" t="s">
        <v>1139</v>
      </c>
      <c r="D236" s="37">
        <v>1560</v>
      </c>
      <c r="E236" s="37"/>
      <c r="F236" s="37"/>
      <c r="G236" s="37" t="s">
        <v>297</v>
      </c>
    </row>
    <row r="237" spans="1:7" x14ac:dyDescent="0.3">
      <c r="A237" s="37" t="s">
        <v>1118</v>
      </c>
      <c r="B237" s="37" t="s">
        <v>294</v>
      </c>
      <c r="C237" s="37" t="s">
        <v>1139</v>
      </c>
      <c r="D237" s="37">
        <v>1536</v>
      </c>
      <c r="E237" s="37"/>
      <c r="F237" s="37"/>
      <c r="G237" s="37" t="s">
        <v>295</v>
      </c>
    </row>
    <row r="238" spans="1:7" x14ac:dyDescent="0.3">
      <c r="A238" s="37" t="s">
        <v>1119</v>
      </c>
      <c r="B238" s="37" t="s">
        <v>418</v>
      </c>
      <c r="C238" s="37" t="s">
        <v>1139</v>
      </c>
      <c r="D238" s="37">
        <v>1308</v>
      </c>
      <c r="E238" s="37"/>
      <c r="F238" s="37"/>
      <c r="G238" s="37"/>
    </row>
    <row r="239" spans="1:7" x14ac:dyDescent="0.3">
      <c r="A239" s="37" t="s">
        <v>1120</v>
      </c>
      <c r="B239" s="37" t="s">
        <v>419</v>
      </c>
      <c r="C239" s="37" t="s">
        <v>1143</v>
      </c>
      <c r="D239" s="37">
        <v>1152</v>
      </c>
      <c r="E239" s="37"/>
      <c r="F239" s="37"/>
      <c r="G239" s="37"/>
    </row>
    <row r="240" spans="1:7" x14ac:dyDescent="0.3">
      <c r="A240" s="37" t="s">
        <v>1121</v>
      </c>
      <c r="B240" s="37" t="s">
        <v>382</v>
      </c>
      <c r="C240" s="37" t="s">
        <v>1143</v>
      </c>
      <c r="D240" s="37">
        <v>1068</v>
      </c>
      <c r="E240" s="37"/>
      <c r="F240" s="37"/>
      <c r="G240" s="37" t="s">
        <v>383</v>
      </c>
    </row>
    <row r="250" spans="1:25" x14ac:dyDescent="0.3">
      <c r="A250" s="35" t="s">
        <v>44</v>
      </c>
    </row>
    <row r="251" spans="1:25" x14ac:dyDescent="0.3">
      <c r="C251" s="35" t="s">
        <v>33</v>
      </c>
    </row>
    <row r="252" spans="1:25" x14ac:dyDescent="0.3">
      <c r="A252" s="35" t="s">
        <v>43</v>
      </c>
      <c r="B252" s="35" t="s">
        <v>46</v>
      </c>
      <c r="C252" s="35" t="s">
        <v>47</v>
      </c>
      <c r="D252" s="35" t="s">
        <v>49</v>
      </c>
      <c r="E252" s="35" t="s">
        <v>456</v>
      </c>
      <c r="F252" s="35" t="s">
        <v>50</v>
      </c>
      <c r="G252" s="35" t="s">
        <v>51</v>
      </c>
      <c r="H252" s="35" t="s">
        <v>52</v>
      </c>
      <c r="I252" s="35" t="s">
        <v>53</v>
      </c>
      <c r="J252" s="35" t="s">
        <v>54</v>
      </c>
      <c r="K252" s="35" t="s">
        <v>55</v>
      </c>
      <c r="L252" s="35" t="s">
        <v>443</v>
      </c>
      <c r="M252" s="35" t="s">
        <v>444</v>
      </c>
      <c r="N252" s="35" t="s">
        <v>445</v>
      </c>
      <c r="O252" s="35" t="s">
        <v>446</v>
      </c>
      <c r="P252" s="35" t="s">
        <v>447</v>
      </c>
      <c r="Q252" s="35" t="s">
        <v>448</v>
      </c>
      <c r="R252" s="35" t="s">
        <v>449</v>
      </c>
      <c r="S252" s="35" t="s">
        <v>450</v>
      </c>
      <c r="T252" s="35" t="s">
        <v>451</v>
      </c>
      <c r="U252" s="35" t="s">
        <v>452</v>
      </c>
      <c r="V252" s="35" t="s">
        <v>457</v>
      </c>
      <c r="W252" s="35" t="s">
        <v>453</v>
      </c>
      <c r="X252" s="35" t="s">
        <v>454</v>
      </c>
      <c r="Y252" s="35" t="s">
        <v>455</v>
      </c>
    </row>
    <row r="253" spans="1:25" x14ac:dyDescent="0.3">
      <c r="A253" s="35" t="s">
        <v>497</v>
      </c>
      <c r="B253" s="35">
        <v>49820</v>
      </c>
      <c r="C253" s="35">
        <v>38540</v>
      </c>
      <c r="D253" s="35">
        <v>38540</v>
      </c>
      <c r="E253" s="35">
        <v>49820</v>
      </c>
      <c r="F253" s="35">
        <v>38540</v>
      </c>
      <c r="G253" s="35">
        <v>38540</v>
      </c>
      <c r="H253" s="35">
        <v>38540</v>
      </c>
      <c r="I253" s="35">
        <v>38540</v>
      </c>
      <c r="J253" s="35">
        <v>0</v>
      </c>
      <c r="K253" s="35">
        <v>0</v>
      </c>
      <c r="L253" s="35">
        <v>0</v>
      </c>
      <c r="M253" s="35">
        <v>29140</v>
      </c>
      <c r="N253" s="35">
        <v>24440</v>
      </c>
      <c r="O253" s="35">
        <v>0</v>
      </c>
      <c r="P253" s="35">
        <v>0</v>
      </c>
      <c r="Q253" s="35">
        <v>0</v>
      </c>
      <c r="R253" s="35">
        <v>38540</v>
      </c>
      <c r="S253" s="35">
        <v>24440</v>
      </c>
      <c r="T253" s="35">
        <v>38540</v>
      </c>
      <c r="U253" s="35">
        <v>33840</v>
      </c>
      <c r="V253" s="35">
        <v>24440</v>
      </c>
      <c r="W253" s="35">
        <v>10340</v>
      </c>
      <c r="X253" s="35">
        <v>0</v>
      </c>
      <c r="Y253" s="35">
        <v>0</v>
      </c>
    </row>
    <row r="254" spans="1:25" x14ac:dyDescent="0.3">
      <c r="A254" s="35" t="s">
        <v>498</v>
      </c>
      <c r="B254" s="35">
        <v>36108</v>
      </c>
      <c r="C254" s="35">
        <v>36108</v>
      </c>
      <c r="D254" s="35">
        <v>36108</v>
      </c>
      <c r="E254" s="35">
        <v>36108</v>
      </c>
      <c r="F254" s="35">
        <v>36108</v>
      </c>
      <c r="G254" s="35">
        <v>36108</v>
      </c>
      <c r="H254" s="35">
        <v>50268</v>
      </c>
      <c r="I254" s="35">
        <v>36108</v>
      </c>
      <c r="J254" s="35">
        <v>36108</v>
      </c>
      <c r="K254" s="35">
        <v>36108</v>
      </c>
      <c r="L254" s="35">
        <v>29028</v>
      </c>
      <c r="M254" s="35">
        <v>36108</v>
      </c>
      <c r="N254" s="35">
        <v>21948</v>
      </c>
      <c r="O254" s="35">
        <v>18408</v>
      </c>
      <c r="P254" s="35">
        <v>18408</v>
      </c>
      <c r="Q254" s="35">
        <v>16284</v>
      </c>
      <c r="R254" s="35">
        <v>21948</v>
      </c>
      <c r="S254" s="35">
        <v>21948</v>
      </c>
      <c r="T254" s="35">
        <v>39648</v>
      </c>
      <c r="U254" s="35">
        <v>32568</v>
      </c>
      <c r="V254" s="35">
        <v>21948</v>
      </c>
      <c r="W254" s="35">
        <v>10620</v>
      </c>
      <c r="X254" s="35">
        <v>10620</v>
      </c>
      <c r="Y254" s="35">
        <v>7788</v>
      </c>
    </row>
    <row r="255" spans="1:25" x14ac:dyDescent="0.3">
      <c r="A255" s="35" t="s">
        <v>499</v>
      </c>
      <c r="B255" s="35">
        <v>1320</v>
      </c>
      <c r="C255" s="35">
        <v>1320</v>
      </c>
      <c r="D255" s="35">
        <v>1320</v>
      </c>
      <c r="E255" s="35">
        <v>1320</v>
      </c>
      <c r="F255" s="35">
        <v>1320</v>
      </c>
      <c r="G255" s="35">
        <v>1320</v>
      </c>
      <c r="H255" s="35">
        <v>1320</v>
      </c>
      <c r="I255" s="35">
        <v>1320</v>
      </c>
      <c r="J255" s="35">
        <v>1320</v>
      </c>
      <c r="K255" s="35">
        <v>1320</v>
      </c>
      <c r="L255" s="35">
        <v>33660</v>
      </c>
      <c r="M255" s="35">
        <v>17160</v>
      </c>
      <c r="N255" s="35">
        <v>13860</v>
      </c>
      <c r="O255" s="35">
        <v>7260</v>
      </c>
      <c r="P255" s="35">
        <v>7260</v>
      </c>
      <c r="Q255" s="35">
        <v>3960</v>
      </c>
      <c r="R255" s="35">
        <v>3960</v>
      </c>
      <c r="S255" s="35">
        <v>7260</v>
      </c>
      <c r="T255" s="35">
        <v>27060</v>
      </c>
      <c r="U255" s="35">
        <v>13860</v>
      </c>
      <c r="V255" s="35">
        <v>7260</v>
      </c>
      <c r="W255" s="35">
        <v>12540</v>
      </c>
      <c r="X255" s="35">
        <v>12540</v>
      </c>
      <c r="Y255" s="35">
        <v>3960</v>
      </c>
    </row>
    <row r="256" spans="1:25" x14ac:dyDescent="0.3">
      <c r="A256" s="35" t="s">
        <v>22</v>
      </c>
      <c r="B256" s="35">
        <v>38612</v>
      </c>
      <c r="C256" s="35">
        <v>38612</v>
      </c>
      <c r="D256" s="35">
        <v>38612</v>
      </c>
      <c r="E256" s="35">
        <v>38612</v>
      </c>
      <c r="F256" s="35">
        <v>38612</v>
      </c>
      <c r="G256" s="35">
        <v>49644</v>
      </c>
      <c r="H256" s="35">
        <v>38612</v>
      </c>
      <c r="I256" s="35">
        <v>38612</v>
      </c>
      <c r="J256" s="35">
        <v>38612</v>
      </c>
      <c r="K256" s="35">
        <v>38612</v>
      </c>
      <c r="L256" s="35">
        <v>28368</v>
      </c>
      <c r="M256" s="35">
        <v>26004</v>
      </c>
      <c r="N256" s="35">
        <v>22852</v>
      </c>
      <c r="O256" s="35">
        <v>20488</v>
      </c>
      <c r="P256" s="35">
        <v>20488</v>
      </c>
      <c r="Q256" s="35">
        <v>18124</v>
      </c>
      <c r="R256" s="35">
        <v>40188</v>
      </c>
      <c r="S256" s="35">
        <v>22064</v>
      </c>
      <c r="T256" s="35">
        <v>40188</v>
      </c>
      <c r="U256" s="35">
        <v>32308</v>
      </c>
      <c r="V256" s="35">
        <v>22064</v>
      </c>
      <c r="W256" s="35">
        <v>9456</v>
      </c>
      <c r="X256" s="35">
        <v>9456</v>
      </c>
      <c r="Y256" s="35">
        <v>9456</v>
      </c>
    </row>
    <row r="257" spans="1:25" x14ac:dyDescent="0.3">
      <c r="A257" s="35" t="s">
        <v>20</v>
      </c>
      <c r="B257" s="35">
        <v>9436</v>
      </c>
      <c r="C257" s="35">
        <v>9436</v>
      </c>
      <c r="D257" s="35">
        <v>9436</v>
      </c>
      <c r="E257" s="35">
        <v>9436</v>
      </c>
      <c r="F257" s="35">
        <v>9436</v>
      </c>
      <c r="G257" s="35">
        <v>9436</v>
      </c>
      <c r="H257" s="35">
        <v>9436</v>
      </c>
      <c r="I257" s="35">
        <v>9436</v>
      </c>
      <c r="J257" s="35">
        <v>9436</v>
      </c>
      <c r="K257" s="35">
        <v>9436</v>
      </c>
      <c r="L257" s="35">
        <v>2696</v>
      </c>
      <c r="M257" s="35">
        <v>2696</v>
      </c>
      <c r="N257" s="35">
        <v>2696</v>
      </c>
      <c r="O257" s="35">
        <v>2696</v>
      </c>
      <c r="P257" s="35">
        <v>2696</v>
      </c>
      <c r="Q257" s="35">
        <v>35048</v>
      </c>
      <c r="R257" s="35">
        <v>2696</v>
      </c>
      <c r="S257" s="35">
        <v>2696</v>
      </c>
      <c r="T257" s="35">
        <v>2696</v>
      </c>
      <c r="U257" s="35">
        <v>48528</v>
      </c>
      <c r="V257" s="35">
        <v>2696</v>
      </c>
      <c r="W257" s="35">
        <v>2696</v>
      </c>
      <c r="X257" s="35">
        <v>2696</v>
      </c>
      <c r="Y257" s="35">
        <v>2696</v>
      </c>
    </row>
    <row r="258" spans="1:25" x14ac:dyDescent="0.3">
      <c r="A258" s="35" t="s">
        <v>64</v>
      </c>
      <c r="B258" s="35">
        <v>38148</v>
      </c>
      <c r="C258" s="35">
        <v>38148</v>
      </c>
      <c r="D258" s="35">
        <v>38148</v>
      </c>
      <c r="E258" s="35">
        <v>49368</v>
      </c>
      <c r="F258" s="35">
        <v>38148</v>
      </c>
      <c r="G258" s="35">
        <v>38148</v>
      </c>
      <c r="H258" s="35">
        <v>38148</v>
      </c>
      <c r="I258" s="35">
        <v>38148</v>
      </c>
      <c r="J258" s="35">
        <v>38148</v>
      </c>
      <c r="K258" s="35">
        <v>38148</v>
      </c>
      <c r="L258" s="35">
        <v>26928</v>
      </c>
      <c r="M258" s="35">
        <v>26928</v>
      </c>
      <c r="N258" s="35">
        <v>21692</v>
      </c>
      <c r="O258" s="35">
        <v>19448</v>
      </c>
      <c r="P258" s="35">
        <v>19448</v>
      </c>
      <c r="Q258" s="35">
        <v>17204</v>
      </c>
      <c r="R258" s="35">
        <v>23188</v>
      </c>
      <c r="S258" s="35">
        <v>23188</v>
      </c>
      <c r="T258" s="35">
        <v>34408</v>
      </c>
      <c r="U258" s="35">
        <v>38148</v>
      </c>
      <c r="V258" s="35">
        <v>23188</v>
      </c>
      <c r="W258" s="35">
        <v>10472</v>
      </c>
      <c r="X258" s="35">
        <v>10472</v>
      </c>
      <c r="Y258" s="35">
        <v>8228</v>
      </c>
    </row>
    <row r="259" spans="1:25" x14ac:dyDescent="0.3">
      <c r="A259" s="35" t="s">
        <v>500</v>
      </c>
      <c r="B259" s="35">
        <v>36516</v>
      </c>
      <c r="C259" s="35">
        <v>50836</v>
      </c>
      <c r="D259" s="35">
        <v>36516</v>
      </c>
      <c r="E259" s="35">
        <v>36516</v>
      </c>
      <c r="F259" s="35">
        <v>36516</v>
      </c>
      <c r="G259" s="35">
        <v>50836</v>
      </c>
      <c r="H259" s="35">
        <v>36516</v>
      </c>
      <c r="I259" s="35">
        <v>36516</v>
      </c>
      <c r="J259" s="35">
        <v>36516</v>
      </c>
      <c r="K259" s="35">
        <v>36516</v>
      </c>
      <c r="L259" s="35">
        <v>29356</v>
      </c>
      <c r="M259" s="35">
        <v>25776</v>
      </c>
      <c r="N259" s="35">
        <v>22196</v>
      </c>
      <c r="O259" s="35">
        <v>29356</v>
      </c>
      <c r="P259" s="35">
        <v>18616</v>
      </c>
      <c r="Q259" s="35">
        <v>16468</v>
      </c>
      <c r="R259" s="35">
        <v>22196</v>
      </c>
      <c r="S259" s="35">
        <v>22196</v>
      </c>
      <c r="T259" s="35">
        <v>40096</v>
      </c>
      <c r="U259" s="35">
        <v>32936</v>
      </c>
      <c r="V259" s="35">
        <v>22196</v>
      </c>
      <c r="W259" s="35">
        <v>15036</v>
      </c>
      <c r="X259" s="35">
        <v>10024</v>
      </c>
      <c r="Y259" s="35">
        <v>7876</v>
      </c>
    </row>
    <row r="260" spans="1:25" x14ac:dyDescent="0.3">
      <c r="A260" s="35" t="s">
        <v>501</v>
      </c>
      <c r="B260" s="35">
        <v>38640</v>
      </c>
      <c r="C260" s="35">
        <v>38640</v>
      </c>
      <c r="D260" s="35">
        <v>49560</v>
      </c>
      <c r="E260" s="35">
        <v>38640</v>
      </c>
      <c r="F260" s="35">
        <v>38640</v>
      </c>
      <c r="G260" s="35">
        <v>38640</v>
      </c>
      <c r="H260" s="35">
        <v>38640</v>
      </c>
      <c r="I260" s="35">
        <v>38640</v>
      </c>
      <c r="J260" s="35">
        <v>38640</v>
      </c>
      <c r="K260" s="35">
        <v>49560</v>
      </c>
      <c r="L260" s="35">
        <v>30240</v>
      </c>
      <c r="M260" s="35">
        <v>27720</v>
      </c>
      <c r="N260" s="35">
        <v>34440</v>
      </c>
      <c r="O260" s="35">
        <v>21840</v>
      </c>
      <c r="P260" s="35">
        <v>21840</v>
      </c>
      <c r="Q260" s="35">
        <v>19320</v>
      </c>
      <c r="R260" s="35">
        <v>23520</v>
      </c>
      <c r="S260" s="35">
        <v>38640</v>
      </c>
      <c r="T260" s="35">
        <v>38640</v>
      </c>
      <c r="U260" s="35">
        <v>34440</v>
      </c>
      <c r="V260" s="35">
        <v>38640</v>
      </c>
      <c r="W260" s="35">
        <v>10080</v>
      </c>
      <c r="X260" s="35">
        <v>10080</v>
      </c>
      <c r="Y260" s="35">
        <v>10080</v>
      </c>
    </row>
    <row r="261" spans="1:25" x14ac:dyDescent="0.3">
      <c r="A261" s="35" t="s">
        <v>502</v>
      </c>
      <c r="B261" s="35">
        <v>37352</v>
      </c>
      <c r="C261" s="35">
        <v>37352</v>
      </c>
      <c r="D261" s="35">
        <v>41412</v>
      </c>
      <c r="E261" s="35">
        <v>41412</v>
      </c>
      <c r="F261" s="35">
        <v>41412</v>
      </c>
      <c r="G261" s="35">
        <v>41412</v>
      </c>
      <c r="H261" s="35">
        <v>41412</v>
      </c>
      <c r="I261" s="35">
        <v>41412</v>
      </c>
      <c r="J261" s="35">
        <v>49532</v>
      </c>
      <c r="K261" s="35">
        <v>41412</v>
      </c>
      <c r="L261" s="35">
        <v>29232</v>
      </c>
      <c r="M261" s="35">
        <v>26796</v>
      </c>
      <c r="N261" s="35">
        <v>21112</v>
      </c>
      <c r="O261" s="35">
        <v>21112</v>
      </c>
      <c r="P261" s="35">
        <v>21112</v>
      </c>
      <c r="Q261" s="35">
        <v>18676</v>
      </c>
      <c r="R261" s="35">
        <v>22736</v>
      </c>
      <c r="S261" s="35">
        <v>22736</v>
      </c>
      <c r="T261" s="35">
        <v>39788</v>
      </c>
      <c r="U261" s="35">
        <v>33292</v>
      </c>
      <c r="V261" s="35">
        <v>22736</v>
      </c>
      <c r="W261" s="35">
        <v>9744</v>
      </c>
      <c r="X261" s="35">
        <v>11368</v>
      </c>
      <c r="Y261" s="35">
        <v>9744</v>
      </c>
    </row>
    <row r="262" spans="1:25" x14ac:dyDescent="0.3">
      <c r="A262" s="35" t="s">
        <v>503</v>
      </c>
      <c r="B262" s="35">
        <v>40596</v>
      </c>
      <c r="C262" s="35">
        <v>50148</v>
      </c>
      <c r="D262" s="35">
        <v>50148</v>
      </c>
      <c r="E262" s="35">
        <v>40596</v>
      </c>
      <c r="F262" s="35">
        <v>40596</v>
      </c>
      <c r="G262" s="35">
        <v>40596</v>
      </c>
      <c r="H262" s="35">
        <v>40596</v>
      </c>
      <c r="I262" s="35">
        <v>40596</v>
      </c>
      <c r="J262" s="35">
        <v>40596</v>
      </c>
      <c r="K262" s="35">
        <v>40596</v>
      </c>
      <c r="L262" s="35">
        <v>28656</v>
      </c>
      <c r="M262" s="35">
        <v>26268</v>
      </c>
      <c r="N262" s="35">
        <v>24676</v>
      </c>
      <c r="O262" s="35">
        <v>20696</v>
      </c>
      <c r="P262" s="35">
        <v>20696</v>
      </c>
      <c r="Q262" s="35">
        <v>18308</v>
      </c>
      <c r="R262" s="35">
        <v>22288</v>
      </c>
      <c r="S262" s="35">
        <v>32636</v>
      </c>
      <c r="T262" s="35">
        <v>40596</v>
      </c>
      <c r="U262" s="35">
        <v>32636</v>
      </c>
      <c r="V262" s="35">
        <v>32636</v>
      </c>
      <c r="W262" s="35">
        <v>9552</v>
      </c>
      <c r="X262" s="35">
        <v>9552</v>
      </c>
      <c r="Y262" s="35">
        <v>9552</v>
      </c>
    </row>
    <row r="263" spans="1:25" x14ac:dyDescent="0.3">
      <c r="A263" s="35" t="s">
        <v>504</v>
      </c>
      <c r="B263" s="35">
        <v>39788</v>
      </c>
      <c r="C263" s="35">
        <v>39788</v>
      </c>
      <c r="D263" s="35">
        <v>39788</v>
      </c>
      <c r="E263" s="35">
        <v>39788</v>
      </c>
      <c r="F263" s="35">
        <v>49532</v>
      </c>
      <c r="G263" s="35">
        <v>39788</v>
      </c>
      <c r="H263" s="35">
        <v>39788</v>
      </c>
      <c r="I263" s="35">
        <v>39788</v>
      </c>
      <c r="J263" s="35">
        <v>39788</v>
      </c>
      <c r="K263" s="35">
        <v>39788</v>
      </c>
      <c r="L263" s="35">
        <v>29232</v>
      </c>
      <c r="M263" s="35">
        <v>26796</v>
      </c>
      <c r="N263" s="35">
        <v>21112</v>
      </c>
      <c r="O263" s="35">
        <v>21112</v>
      </c>
      <c r="P263" s="35">
        <v>21112</v>
      </c>
      <c r="Q263" s="35">
        <v>18676</v>
      </c>
      <c r="R263" s="35">
        <v>22736</v>
      </c>
      <c r="S263" s="35">
        <v>22736</v>
      </c>
      <c r="T263" s="35">
        <v>39788</v>
      </c>
      <c r="U263" s="35">
        <v>33292</v>
      </c>
      <c r="V263" s="35">
        <v>22736</v>
      </c>
      <c r="W263" s="35">
        <v>9744</v>
      </c>
      <c r="X263" s="35">
        <v>9744</v>
      </c>
      <c r="Y263" s="35">
        <v>9744</v>
      </c>
    </row>
    <row r="264" spans="1:25" x14ac:dyDescent="0.3">
      <c r="A264" s="35" t="s">
        <v>505</v>
      </c>
      <c r="B264" s="35">
        <v>39524</v>
      </c>
      <c r="C264" s="35">
        <v>39524</v>
      </c>
      <c r="D264" s="35">
        <v>39524</v>
      </c>
      <c r="E264" s="35">
        <v>39524</v>
      </c>
      <c r="F264" s="35">
        <v>39524</v>
      </c>
      <c r="G264" s="35">
        <v>39524</v>
      </c>
      <c r="H264" s="35">
        <v>39524</v>
      </c>
      <c r="I264" s="35">
        <v>49164</v>
      </c>
      <c r="J264" s="35">
        <v>39524</v>
      </c>
      <c r="K264" s="35">
        <v>39524</v>
      </c>
      <c r="L264" s="35">
        <v>29884</v>
      </c>
      <c r="M264" s="35">
        <v>27956</v>
      </c>
      <c r="N264" s="35">
        <v>23136</v>
      </c>
      <c r="O264" s="35">
        <v>29884</v>
      </c>
      <c r="P264" s="35">
        <v>29884</v>
      </c>
      <c r="Q264" s="35">
        <v>18316</v>
      </c>
      <c r="R264" s="35">
        <v>22172</v>
      </c>
      <c r="S264" s="35">
        <v>22172</v>
      </c>
      <c r="T264" s="35">
        <v>39524</v>
      </c>
      <c r="U264" s="35">
        <v>34704</v>
      </c>
      <c r="V264" s="35">
        <v>22172</v>
      </c>
      <c r="W264" s="35">
        <v>8676</v>
      </c>
      <c r="X264" s="35">
        <v>8676</v>
      </c>
      <c r="Y264" s="35">
        <v>8676</v>
      </c>
    </row>
    <row r="265" spans="1:25" x14ac:dyDescent="0.3">
      <c r="A265" s="35" t="s">
        <v>506</v>
      </c>
      <c r="B265" s="35">
        <v>38880</v>
      </c>
      <c r="C265" s="35">
        <v>38880</v>
      </c>
      <c r="D265" s="35">
        <v>38880</v>
      </c>
      <c r="E265" s="35">
        <v>38880</v>
      </c>
      <c r="F265" s="35">
        <v>50760</v>
      </c>
      <c r="G265" s="35">
        <v>38880</v>
      </c>
      <c r="H265" s="35">
        <v>38880</v>
      </c>
      <c r="I265" s="35">
        <v>38880</v>
      </c>
      <c r="J265" s="35">
        <v>38880</v>
      </c>
      <c r="K265" s="35">
        <v>38880</v>
      </c>
      <c r="L265" s="35">
        <v>28080</v>
      </c>
      <c r="M265" s="35">
        <v>38880</v>
      </c>
      <c r="N265" s="35">
        <v>22680</v>
      </c>
      <c r="O265" s="35">
        <v>22680</v>
      </c>
      <c r="P265" s="35">
        <v>22680</v>
      </c>
      <c r="Q265" s="35">
        <v>18360</v>
      </c>
      <c r="R265" s="35">
        <v>22680</v>
      </c>
      <c r="S265" s="35">
        <v>22680</v>
      </c>
      <c r="T265" s="35">
        <v>27000</v>
      </c>
      <c r="U265" s="35">
        <v>17280</v>
      </c>
      <c r="V265" s="35">
        <v>22680</v>
      </c>
      <c r="W265" s="35">
        <v>9720</v>
      </c>
      <c r="X265" s="35">
        <v>9720</v>
      </c>
      <c r="Y265" s="35">
        <v>15120</v>
      </c>
    </row>
    <row r="266" spans="1:25" x14ac:dyDescent="0.3">
      <c r="A266" s="35" t="s">
        <v>507</v>
      </c>
      <c r="B266" s="35">
        <v>38272</v>
      </c>
      <c r="C266" s="35">
        <v>38272</v>
      </c>
      <c r="D266" s="35">
        <v>38272</v>
      </c>
      <c r="E266" s="35">
        <v>38272</v>
      </c>
      <c r="F266" s="35">
        <v>38272</v>
      </c>
      <c r="G266" s="35">
        <v>38272</v>
      </c>
      <c r="H266" s="35">
        <v>38272</v>
      </c>
      <c r="I266" s="35">
        <v>38272</v>
      </c>
      <c r="J266" s="35">
        <v>38272</v>
      </c>
      <c r="K266" s="35">
        <v>50752</v>
      </c>
      <c r="L266" s="35">
        <v>29952</v>
      </c>
      <c r="M266" s="35">
        <v>27456</v>
      </c>
      <c r="N266" s="35">
        <v>21632</v>
      </c>
      <c r="O266" s="35">
        <v>21632</v>
      </c>
      <c r="P266" s="35">
        <v>21632</v>
      </c>
      <c r="Q266" s="35">
        <v>19136</v>
      </c>
      <c r="R266" s="35">
        <v>21632</v>
      </c>
      <c r="S266" s="35">
        <v>21632</v>
      </c>
      <c r="T266" s="35">
        <v>38272</v>
      </c>
      <c r="U266" s="35">
        <v>34112</v>
      </c>
      <c r="V266" s="35">
        <v>21632</v>
      </c>
      <c r="W266" s="35">
        <v>9984</v>
      </c>
      <c r="X266" s="35">
        <v>9984</v>
      </c>
      <c r="Y266" s="35">
        <v>14976</v>
      </c>
    </row>
    <row r="267" spans="1:25" x14ac:dyDescent="0.3">
      <c r="A267" s="35" t="s">
        <v>508</v>
      </c>
      <c r="B267" s="35">
        <v>40092</v>
      </c>
      <c r="C267" s="35">
        <v>40092</v>
      </c>
      <c r="D267" s="35">
        <v>50372</v>
      </c>
      <c r="E267" s="35">
        <v>40092</v>
      </c>
      <c r="F267" s="35">
        <v>40092</v>
      </c>
      <c r="G267" s="35">
        <v>40092</v>
      </c>
      <c r="H267" s="35">
        <v>40092</v>
      </c>
      <c r="I267" s="35">
        <v>40092</v>
      </c>
      <c r="J267" s="35">
        <v>50372</v>
      </c>
      <c r="K267" s="35">
        <v>40092</v>
      </c>
      <c r="L267" s="35">
        <v>29812</v>
      </c>
      <c r="M267" s="35">
        <v>26728</v>
      </c>
      <c r="N267" s="35">
        <v>24672</v>
      </c>
      <c r="O267" s="35">
        <v>21588</v>
      </c>
      <c r="P267" s="35">
        <v>29812</v>
      </c>
      <c r="Q267" s="35">
        <v>19532</v>
      </c>
      <c r="R267" s="35">
        <v>23644</v>
      </c>
      <c r="S267" s="35">
        <v>23644</v>
      </c>
      <c r="T267" s="35">
        <v>47288</v>
      </c>
      <c r="U267" s="35">
        <v>97008</v>
      </c>
      <c r="V267" s="35">
        <v>23644</v>
      </c>
      <c r="W267" s="35">
        <v>9252</v>
      </c>
      <c r="X267" s="35">
        <v>9252</v>
      </c>
      <c r="Y267" s="35">
        <v>9252</v>
      </c>
    </row>
    <row r="268" spans="1:25" x14ac:dyDescent="0.3">
      <c r="A268" s="35" t="s">
        <v>509</v>
      </c>
      <c r="B268" s="35">
        <v>51296</v>
      </c>
      <c r="C268" s="35">
        <v>37556</v>
      </c>
      <c r="D268" s="35">
        <v>37556</v>
      </c>
      <c r="E268" s="35">
        <v>37556</v>
      </c>
      <c r="F268" s="35">
        <v>37556</v>
      </c>
      <c r="G268" s="35">
        <v>37556</v>
      </c>
      <c r="H268" s="35">
        <v>51296</v>
      </c>
      <c r="I268" s="35">
        <v>37556</v>
      </c>
      <c r="J268" s="35">
        <v>37556</v>
      </c>
      <c r="K268" s="35">
        <v>37556</v>
      </c>
      <c r="L268" s="35">
        <v>28396</v>
      </c>
      <c r="M268" s="35">
        <v>26564</v>
      </c>
      <c r="N268" s="35">
        <v>23816</v>
      </c>
      <c r="O268" s="35">
        <v>21068</v>
      </c>
      <c r="P268" s="35">
        <v>21068</v>
      </c>
      <c r="Q268" s="35">
        <v>19236</v>
      </c>
      <c r="R268" s="35">
        <v>23816</v>
      </c>
      <c r="S268" s="35">
        <v>23816</v>
      </c>
      <c r="T268" s="35">
        <v>42136</v>
      </c>
      <c r="U268" s="35">
        <v>32976</v>
      </c>
      <c r="V268" s="35">
        <v>23816</v>
      </c>
      <c r="W268" s="35">
        <v>10992</v>
      </c>
      <c r="X268" s="35">
        <v>10992</v>
      </c>
      <c r="Y268" s="35">
        <v>10992</v>
      </c>
    </row>
    <row r="269" spans="1:25" x14ac:dyDescent="0.3">
      <c r="A269" s="35" t="s">
        <v>510</v>
      </c>
      <c r="B269" s="35">
        <v>9604</v>
      </c>
      <c r="C269" s="35">
        <v>9604</v>
      </c>
      <c r="D269" s="35">
        <v>9604</v>
      </c>
      <c r="E269" s="35">
        <v>9604</v>
      </c>
      <c r="F269" s="35">
        <v>9604</v>
      </c>
      <c r="G269" s="35">
        <v>60368</v>
      </c>
      <c r="H269" s="35">
        <v>9604</v>
      </c>
      <c r="I269" s="35">
        <v>9604</v>
      </c>
      <c r="J269" s="35">
        <v>60368</v>
      </c>
      <c r="K269" s="35">
        <v>9604</v>
      </c>
      <c r="L269" s="35">
        <v>2744</v>
      </c>
      <c r="M269" s="35">
        <v>2744</v>
      </c>
      <c r="N269" s="35">
        <v>2744</v>
      </c>
      <c r="O269" s="35">
        <v>2744</v>
      </c>
      <c r="P269" s="35">
        <v>2744</v>
      </c>
      <c r="Q269" s="35">
        <v>2744</v>
      </c>
      <c r="R269" s="35">
        <v>2744</v>
      </c>
      <c r="S269" s="35">
        <v>2744</v>
      </c>
      <c r="T269" s="35">
        <v>2744</v>
      </c>
      <c r="U269" s="35">
        <v>2744</v>
      </c>
      <c r="V269" s="35">
        <v>2744</v>
      </c>
      <c r="W269" s="35">
        <v>2744</v>
      </c>
      <c r="X269" s="35">
        <v>2744</v>
      </c>
      <c r="Y269" s="35">
        <v>2744</v>
      </c>
    </row>
    <row r="270" spans="1:25" x14ac:dyDescent="0.3">
      <c r="A270" s="35" t="s">
        <v>511</v>
      </c>
      <c r="B270" s="35">
        <v>10108</v>
      </c>
      <c r="C270" s="35">
        <v>10108</v>
      </c>
      <c r="D270" s="35">
        <v>10108</v>
      </c>
      <c r="E270" s="35">
        <v>59204</v>
      </c>
      <c r="F270" s="35">
        <v>10108</v>
      </c>
      <c r="G270" s="35">
        <v>10108</v>
      </c>
      <c r="H270" s="35">
        <v>10108</v>
      </c>
      <c r="I270" s="35">
        <v>10108</v>
      </c>
      <c r="J270" s="35">
        <v>10108</v>
      </c>
      <c r="K270" s="35">
        <v>10108</v>
      </c>
      <c r="L270" s="35">
        <v>2888</v>
      </c>
      <c r="M270" s="35">
        <v>2888</v>
      </c>
      <c r="N270" s="35">
        <v>2888</v>
      </c>
      <c r="O270" s="35">
        <v>2888</v>
      </c>
      <c r="P270" s="35">
        <v>2888</v>
      </c>
      <c r="Q270" s="35">
        <v>2888</v>
      </c>
      <c r="R270" s="35">
        <v>2888</v>
      </c>
      <c r="S270" s="35">
        <v>2888</v>
      </c>
      <c r="T270" s="35">
        <v>2888</v>
      </c>
      <c r="U270" s="35">
        <v>2888</v>
      </c>
      <c r="V270" s="35">
        <v>2888</v>
      </c>
      <c r="W270" s="35">
        <v>2888</v>
      </c>
      <c r="X270" s="35">
        <v>2888</v>
      </c>
      <c r="Y270" s="35">
        <v>2888</v>
      </c>
    </row>
    <row r="271" spans="1:25" x14ac:dyDescent="0.3">
      <c r="A271" s="35" t="s">
        <v>512</v>
      </c>
      <c r="B271" s="35">
        <v>38376</v>
      </c>
      <c r="C271" s="35">
        <v>38376</v>
      </c>
      <c r="D271" s="35">
        <v>38376</v>
      </c>
      <c r="E271" s="35">
        <v>38376</v>
      </c>
      <c r="F271" s="35">
        <v>38376</v>
      </c>
      <c r="G271" s="35">
        <v>38376</v>
      </c>
      <c r="H271" s="35">
        <v>50544</v>
      </c>
      <c r="I271" s="35">
        <v>38376</v>
      </c>
      <c r="J271" s="35">
        <v>38376</v>
      </c>
      <c r="K271" s="35">
        <v>38376</v>
      </c>
      <c r="L271" s="35">
        <v>29016</v>
      </c>
      <c r="M271" s="35">
        <v>27144</v>
      </c>
      <c r="N271" s="35">
        <v>24336</v>
      </c>
      <c r="O271" s="35">
        <v>21528</v>
      </c>
      <c r="P271" s="35">
        <v>21528</v>
      </c>
      <c r="Q271" s="35">
        <v>24336</v>
      </c>
      <c r="R271" s="35">
        <v>24336</v>
      </c>
      <c r="S271" s="35">
        <v>24336</v>
      </c>
      <c r="T271" s="35">
        <v>43056</v>
      </c>
      <c r="U271" s="35">
        <v>33696</v>
      </c>
      <c r="V271" s="35">
        <v>24336</v>
      </c>
      <c r="W271" s="35">
        <v>11232</v>
      </c>
      <c r="X271" s="35">
        <v>11232</v>
      </c>
      <c r="Y271" s="35">
        <v>11232</v>
      </c>
    </row>
    <row r="272" spans="1:25" x14ac:dyDescent="0.3">
      <c r="A272" s="35" t="s">
        <v>513</v>
      </c>
      <c r="B272" s="35">
        <v>9716</v>
      </c>
      <c r="C272" s="35">
        <v>9716</v>
      </c>
      <c r="D272" s="35">
        <v>61072</v>
      </c>
      <c r="E272" s="35">
        <v>9716</v>
      </c>
      <c r="F272" s="35">
        <v>9716</v>
      </c>
      <c r="G272" s="35">
        <v>9716</v>
      </c>
      <c r="H272" s="35">
        <v>61072</v>
      </c>
      <c r="I272" s="35">
        <v>9716</v>
      </c>
      <c r="J272" s="35">
        <v>9716</v>
      </c>
      <c r="K272" s="35">
        <v>9716</v>
      </c>
      <c r="L272" s="35">
        <v>2776</v>
      </c>
      <c r="M272" s="35">
        <v>2776</v>
      </c>
      <c r="N272" s="35">
        <v>2776</v>
      </c>
      <c r="O272" s="35">
        <v>2776</v>
      </c>
      <c r="P272" s="35">
        <v>2776</v>
      </c>
      <c r="Q272" s="35">
        <v>2776</v>
      </c>
      <c r="R272" s="35">
        <v>2776</v>
      </c>
      <c r="S272" s="35">
        <v>2776</v>
      </c>
      <c r="T272" s="35">
        <v>2776</v>
      </c>
      <c r="U272" s="35">
        <v>2776</v>
      </c>
      <c r="V272" s="35">
        <v>2776</v>
      </c>
      <c r="W272" s="35">
        <v>2776</v>
      </c>
      <c r="X272" s="35">
        <v>2776</v>
      </c>
      <c r="Y272" s="35">
        <v>2776</v>
      </c>
    </row>
    <row r="273" spans="1:25" x14ac:dyDescent="0.3">
      <c r="A273" s="35" t="s">
        <v>514</v>
      </c>
      <c r="B273" s="35">
        <v>37536</v>
      </c>
      <c r="C273" s="35">
        <v>37536</v>
      </c>
      <c r="D273" s="35">
        <v>37536</v>
      </c>
      <c r="E273" s="35">
        <v>37536</v>
      </c>
      <c r="F273" s="35">
        <v>37536</v>
      </c>
      <c r="G273" s="35">
        <v>37536</v>
      </c>
      <c r="H273" s="35">
        <v>37536</v>
      </c>
      <c r="I273" s="35">
        <v>49776</v>
      </c>
      <c r="J273" s="35">
        <v>37536</v>
      </c>
      <c r="K273" s="35">
        <v>37536</v>
      </c>
      <c r="L273" s="35">
        <v>29376</v>
      </c>
      <c r="M273" s="35">
        <v>13872</v>
      </c>
      <c r="N273" s="35">
        <v>10608</v>
      </c>
      <c r="O273" s="35">
        <v>21216</v>
      </c>
      <c r="P273" s="35">
        <v>21216</v>
      </c>
      <c r="Q273" s="35">
        <v>25296</v>
      </c>
      <c r="R273" s="35">
        <v>21216</v>
      </c>
      <c r="S273" s="35">
        <v>21216</v>
      </c>
      <c r="T273" s="35">
        <v>39984</v>
      </c>
      <c r="U273" s="35">
        <v>33456</v>
      </c>
      <c r="V273" s="35">
        <v>21216</v>
      </c>
      <c r="W273" s="35">
        <v>9792</v>
      </c>
      <c r="X273" s="35">
        <v>9792</v>
      </c>
      <c r="Y273" s="35">
        <v>9792</v>
      </c>
    </row>
    <row r="274" spans="1:25" x14ac:dyDescent="0.3">
      <c r="A274" s="35" t="s">
        <v>515</v>
      </c>
      <c r="B274" s="35">
        <v>60904</v>
      </c>
      <c r="C274" s="35">
        <v>9268</v>
      </c>
      <c r="D274" s="35">
        <v>9268</v>
      </c>
      <c r="E274" s="35">
        <v>9268</v>
      </c>
      <c r="F274" s="35">
        <v>9268</v>
      </c>
      <c r="G274" s="35">
        <v>9268</v>
      </c>
      <c r="H274" s="35">
        <v>9268</v>
      </c>
      <c r="I274" s="35">
        <v>60904</v>
      </c>
      <c r="J274" s="35">
        <v>9268</v>
      </c>
      <c r="K274" s="35">
        <v>60904</v>
      </c>
      <c r="L274" s="35">
        <v>2648</v>
      </c>
      <c r="M274" s="35">
        <v>2648</v>
      </c>
      <c r="N274" s="35">
        <v>2648</v>
      </c>
      <c r="O274" s="35">
        <v>2648</v>
      </c>
      <c r="P274" s="35">
        <v>2648</v>
      </c>
      <c r="Q274" s="35">
        <v>34424</v>
      </c>
      <c r="R274" s="35">
        <v>2648</v>
      </c>
      <c r="S274" s="35">
        <v>2648</v>
      </c>
      <c r="T274" s="35">
        <v>2648</v>
      </c>
      <c r="U274" s="35">
        <v>2648</v>
      </c>
      <c r="V274" s="35">
        <v>2648</v>
      </c>
      <c r="W274" s="35">
        <v>2648</v>
      </c>
      <c r="X274" s="35">
        <v>2648</v>
      </c>
      <c r="Y274" s="35">
        <v>2648</v>
      </c>
    </row>
    <row r="275" spans="1:25" x14ac:dyDescent="0.3">
      <c r="A275" s="35" t="s">
        <v>516</v>
      </c>
      <c r="B275" s="35">
        <v>37392</v>
      </c>
      <c r="C275" s="35">
        <v>37392</v>
      </c>
      <c r="D275" s="35">
        <v>37392</v>
      </c>
      <c r="E275" s="35">
        <v>37392</v>
      </c>
      <c r="F275" s="35">
        <v>37392</v>
      </c>
      <c r="G275" s="35">
        <v>49248</v>
      </c>
      <c r="H275" s="35">
        <v>37392</v>
      </c>
      <c r="I275" s="35">
        <v>37392</v>
      </c>
      <c r="J275" s="35">
        <v>37392</v>
      </c>
      <c r="K275" s="35">
        <v>37392</v>
      </c>
      <c r="L275" s="35">
        <v>28272</v>
      </c>
      <c r="M275" s="35">
        <v>26448</v>
      </c>
      <c r="N275" s="35">
        <v>35568</v>
      </c>
      <c r="O275" s="35">
        <v>20976</v>
      </c>
      <c r="P275" s="35">
        <v>20976</v>
      </c>
      <c r="Q275" s="35">
        <v>19152</v>
      </c>
      <c r="R275" s="35">
        <v>23712</v>
      </c>
      <c r="S275" s="35">
        <v>23712</v>
      </c>
      <c r="T275" s="35">
        <v>41952</v>
      </c>
      <c r="U275" s="35">
        <v>32832</v>
      </c>
      <c r="V275" s="35">
        <v>23712</v>
      </c>
      <c r="W275" s="35">
        <v>10944</v>
      </c>
      <c r="X275" s="35">
        <v>10944</v>
      </c>
      <c r="Y275" s="35">
        <v>10944</v>
      </c>
    </row>
    <row r="276" spans="1:25" x14ac:dyDescent="0.3">
      <c r="A276" s="35" t="s">
        <v>517</v>
      </c>
      <c r="B276" s="35">
        <v>37720</v>
      </c>
      <c r="C276" s="35">
        <v>37720</v>
      </c>
      <c r="D276" s="35">
        <v>37720</v>
      </c>
      <c r="E276" s="35">
        <v>37720</v>
      </c>
      <c r="F276" s="35">
        <v>37720</v>
      </c>
      <c r="G276" s="35">
        <v>37720</v>
      </c>
      <c r="H276" s="35">
        <v>37720</v>
      </c>
      <c r="I276" s="35">
        <v>37720</v>
      </c>
      <c r="J276" s="35">
        <v>51520</v>
      </c>
      <c r="K276" s="35">
        <v>37720</v>
      </c>
      <c r="L276" s="35">
        <v>28520</v>
      </c>
      <c r="M276" s="35">
        <v>26680</v>
      </c>
      <c r="N276" s="35">
        <v>23920</v>
      </c>
      <c r="O276" s="35">
        <v>21160</v>
      </c>
      <c r="P276" s="35">
        <v>21160</v>
      </c>
      <c r="Q276" s="35">
        <v>19320</v>
      </c>
      <c r="R276" s="35">
        <v>23920</v>
      </c>
      <c r="S276" s="35">
        <v>23920</v>
      </c>
      <c r="T276" s="35">
        <v>42320</v>
      </c>
      <c r="U276" s="35">
        <v>33120</v>
      </c>
      <c r="V276" s="35">
        <v>23920</v>
      </c>
      <c r="W276" s="35">
        <v>11040</v>
      </c>
      <c r="X276" s="35">
        <v>11040</v>
      </c>
      <c r="Y276" s="35">
        <v>11040</v>
      </c>
    </row>
    <row r="277" spans="1:25" x14ac:dyDescent="0.3">
      <c r="A277" s="35" t="s">
        <v>518</v>
      </c>
      <c r="B277" s="35">
        <v>38148</v>
      </c>
      <c r="C277" s="35">
        <v>38148</v>
      </c>
      <c r="D277" s="35">
        <v>38148</v>
      </c>
      <c r="E277" s="35">
        <v>49368</v>
      </c>
      <c r="F277" s="35">
        <v>38148</v>
      </c>
      <c r="G277" s="35">
        <v>38148</v>
      </c>
      <c r="H277" s="35">
        <v>38148</v>
      </c>
      <c r="I277" s="35">
        <v>38148</v>
      </c>
      <c r="J277" s="35">
        <v>38148</v>
      </c>
      <c r="K277" s="35">
        <v>38148</v>
      </c>
      <c r="L277" s="35">
        <v>41888</v>
      </c>
      <c r="M277" s="35">
        <v>24684</v>
      </c>
      <c r="N277" s="35">
        <v>23188</v>
      </c>
      <c r="O277" s="35">
        <v>19448</v>
      </c>
      <c r="P277" s="35">
        <v>19448</v>
      </c>
      <c r="Q277" s="35">
        <v>17204</v>
      </c>
      <c r="R277" s="35">
        <v>23188</v>
      </c>
      <c r="S277" s="35">
        <v>23188</v>
      </c>
      <c r="T277" s="35">
        <v>38148</v>
      </c>
      <c r="U277" s="35">
        <v>34408</v>
      </c>
      <c r="V277" s="35">
        <v>23188</v>
      </c>
      <c r="W277" s="35">
        <v>8976</v>
      </c>
      <c r="X277" s="35">
        <v>8976</v>
      </c>
      <c r="Y277" s="35">
        <v>8976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764B-A15E-4111-BDFA-7F5B2F84347C}">
  <dimension ref="A1:Z832"/>
  <sheetViews>
    <sheetView topLeftCell="A61" zoomScale="70" zoomScaleNormal="70" workbookViewId="0">
      <selection activeCell="G90" sqref="G90"/>
    </sheetView>
  </sheetViews>
  <sheetFormatPr defaultRowHeight="16.5" x14ac:dyDescent="0.3"/>
  <cols>
    <col min="1" max="1" width="15.125" style="39" customWidth="1"/>
    <col min="2" max="2" width="14.5" style="39" customWidth="1"/>
    <col min="3" max="3" width="13.75" style="39" customWidth="1"/>
    <col min="4" max="4" width="11.125" style="39" customWidth="1"/>
    <col min="5" max="5" width="9.625" style="39" customWidth="1"/>
    <col min="6" max="6" width="10.75" style="39" customWidth="1"/>
    <col min="7" max="7" width="10.375" style="39" customWidth="1"/>
    <col min="8" max="8" width="9.875" style="39" customWidth="1"/>
    <col min="9" max="9" width="14.75" style="39" customWidth="1"/>
    <col min="10" max="12" width="9" style="39"/>
    <col min="13" max="13" width="10.25" style="39" customWidth="1"/>
    <col min="14" max="14" width="10" style="39" customWidth="1"/>
    <col min="15" max="21" width="9" style="39"/>
    <col min="22" max="22" width="12.125" style="39" customWidth="1"/>
    <col min="23" max="23" width="11.5" style="39" customWidth="1"/>
    <col min="24" max="24" width="10.25" style="39" customWidth="1"/>
    <col min="25" max="25" width="10.125" style="39" customWidth="1"/>
    <col min="26" max="26" width="10.625" style="39" customWidth="1"/>
    <col min="27" max="16384" width="9" style="39"/>
  </cols>
  <sheetData>
    <row r="1" spans="1:13" x14ac:dyDescent="0.3">
      <c r="A1" s="39" t="s">
        <v>42</v>
      </c>
      <c r="B1" s="39" t="s">
        <v>546</v>
      </c>
      <c r="C1" s="39" t="s">
        <v>10</v>
      </c>
    </row>
    <row r="2" spans="1:13" x14ac:dyDescent="0.3">
      <c r="A2" s="39" t="s">
        <v>46</v>
      </c>
      <c r="B2" s="39" t="s">
        <v>1</v>
      </c>
      <c r="C2" s="39" t="s">
        <v>57</v>
      </c>
      <c r="E2" s="39" t="s">
        <v>566</v>
      </c>
      <c r="F2" s="39" t="s">
        <v>33</v>
      </c>
      <c r="G2" s="39" t="s">
        <v>34</v>
      </c>
      <c r="H2" s="39" t="s">
        <v>57</v>
      </c>
      <c r="I2" s="39" t="s">
        <v>81</v>
      </c>
    </row>
    <row r="3" spans="1:13" x14ac:dyDescent="0.3">
      <c r="A3" s="39" t="s">
        <v>47</v>
      </c>
      <c r="B3" s="39" t="s">
        <v>12</v>
      </c>
      <c r="C3" s="39" t="s">
        <v>34</v>
      </c>
      <c r="E3" s="39" t="s">
        <v>51</v>
      </c>
    </row>
    <row r="4" spans="1:13" x14ac:dyDescent="0.3">
      <c r="A4" s="39" t="s">
        <v>49</v>
      </c>
      <c r="B4" s="39" t="s">
        <v>547</v>
      </c>
      <c r="C4" s="39" t="s">
        <v>81</v>
      </c>
      <c r="E4" s="39" t="s">
        <v>543</v>
      </c>
    </row>
    <row r="5" spans="1:13" x14ac:dyDescent="0.3">
      <c r="A5" s="39" t="s">
        <v>456</v>
      </c>
      <c r="B5" s="39" t="s">
        <v>548</v>
      </c>
      <c r="C5" s="39" t="s">
        <v>33</v>
      </c>
      <c r="E5" s="39" t="s">
        <v>544</v>
      </c>
    </row>
    <row r="6" spans="1:13" x14ac:dyDescent="0.3">
      <c r="A6" s="39" t="s">
        <v>50</v>
      </c>
      <c r="B6" s="39" t="s">
        <v>549</v>
      </c>
      <c r="E6" s="39" t="s">
        <v>48</v>
      </c>
    </row>
    <row r="7" spans="1:13" x14ac:dyDescent="0.3">
      <c r="A7" s="39" t="s">
        <v>51</v>
      </c>
      <c r="B7" s="39" t="s">
        <v>36</v>
      </c>
      <c r="C7" s="40"/>
      <c r="D7" s="40"/>
      <c r="E7" s="39" t="s">
        <v>49</v>
      </c>
      <c r="F7" s="40"/>
      <c r="G7" s="40"/>
      <c r="H7" s="40"/>
      <c r="I7" s="40"/>
      <c r="J7" s="40"/>
      <c r="K7" s="40"/>
      <c r="L7" s="40"/>
      <c r="M7" s="40"/>
    </row>
    <row r="8" spans="1:13" x14ac:dyDescent="0.3">
      <c r="A8" s="39" t="s">
        <v>52</v>
      </c>
      <c r="B8" s="39" t="s">
        <v>550</v>
      </c>
      <c r="E8" s="39" t="s">
        <v>47</v>
      </c>
    </row>
    <row r="9" spans="1:13" x14ac:dyDescent="0.3">
      <c r="A9" s="39" t="s">
        <v>53</v>
      </c>
      <c r="B9" s="39" t="s">
        <v>551</v>
      </c>
      <c r="C9" s="40"/>
      <c r="D9" s="40"/>
      <c r="E9" s="39" t="s">
        <v>46</v>
      </c>
      <c r="F9" s="40"/>
      <c r="G9" s="40"/>
      <c r="H9" s="40"/>
      <c r="I9" s="40"/>
      <c r="J9" s="40"/>
      <c r="K9" s="40"/>
      <c r="L9" s="40"/>
      <c r="M9" s="40"/>
    </row>
    <row r="10" spans="1:13" x14ac:dyDescent="0.3">
      <c r="A10" s="39" t="s">
        <v>54</v>
      </c>
      <c r="B10" s="39" t="s">
        <v>552</v>
      </c>
      <c r="E10" s="39" t="s">
        <v>53</v>
      </c>
    </row>
    <row r="11" spans="1:13" x14ac:dyDescent="0.3">
      <c r="A11" s="39" t="s">
        <v>55</v>
      </c>
      <c r="B11" s="39" t="s">
        <v>59</v>
      </c>
      <c r="C11" s="40"/>
      <c r="D11" s="40"/>
      <c r="E11" s="39" t="s">
        <v>55</v>
      </c>
      <c r="F11" s="40"/>
      <c r="G11" s="40"/>
      <c r="H11" s="40"/>
      <c r="I11" s="40"/>
      <c r="J11" s="40"/>
      <c r="K11" s="40"/>
      <c r="L11" s="40"/>
      <c r="M11" s="40"/>
    </row>
    <row r="12" spans="1:13" x14ac:dyDescent="0.3">
      <c r="A12" s="39" t="s">
        <v>443</v>
      </c>
      <c r="B12" s="39" t="s">
        <v>87</v>
      </c>
      <c r="E12" s="39" t="s">
        <v>54</v>
      </c>
    </row>
    <row r="13" spans="1:13" x14ac:dyDescent="0.3">
      <c r="A13" s="39" t="s">
        <v>444</v>
      </c>
      <c r="B13" s="39" t="s">
        <v>100</v>
      </c>
      <c r="C13" s="40"/>
      <c r="D13" s="40"/>
      <c r="E13" s="39" t="s">
        <v>567</v>
      </c>
      <c r="F13" s="40"/>
      <c r="G13" s="40"/>
      <c r="H13" s="40"/>
      <c r="I13" s="40"/>
      <c r="J13" s="40"/>
      <c r="K13" s="40"/>
      <c r="L13" s="40"/>
      <c r="M13" s="40"/>
    </row>
    <row r="14" spans="1:13" x14ac:dyDescent="0.3">
      <c r="A14" s="39" t="s">
        <v>445</v>
      </c>
      <c r="B14" s="39" t="s">
        <v>553</v>
      </c>
    </row>
    <row r="15" spans="1:13" x14ac:dyDescent="0.3">
      <c r="A15" s="39" t="s">
        <v>446</v>
      </c>
      <c r="B15" s="39" t="s">
        <v>554</v>
      </c>
      <c r="C15" s="40"/>
      <c r="D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3">
      <c r="A16" s="39" t="s">
        <v>447</v>
      </c>
      <c r="B16" s="39" t="s">
        <v>555</v>
      </c>
    </row>
    <row r="17" spans="1:26" x14ac:dyDescent="0.3">
      <c r="A17" s="39" t="s">
        <v>448</v>
      </c>
      <c r="B17" s="39" t="s">
        <v>556</v>
      </c>
      <c r="C17" s="40"/>
      <c r="D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6" x14ac:dyDescent="0.3">
      <c r="A18" s="39" t="s">
        <v>449</v>
      </c>
      <c r="B18" s="39" t="s">
        <v>73</v>
      </c>
    </row>
    <row r="19" spans="1:26" x14ac:dyDescent="0.3">
      <c r="A19" s="39" t="s">
        <v>450</v>
      </c>
      <c r="B19" s="39" t="s">
        <v>557</v>
      </c>
      <c r="C19" s="40"/>
      <c r="D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6" x14ac:dyDescent="0.3">
      <c r="A20" s="39" t="s">
        <v>451</v>
      </c>
      <c r="B20" s="39" t="s">
        <v>558</v>
      </c>
    </row>
    <row r="21" spans="1:26" x14ac:dyDescent="0.3">
      <c r="A21" s="39" t="s">
        <v>452</v>
      </c>
      <c r="B21" s="39" t="s">
        <v>559</v>
      </c>
      <c r="C21" s="40"/>
      <c r="D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6" x14ac:dyDescent="0.3">
      <c r="A22" s="39" t="s">
        <v>457</v>
      </c>
      <c r="C22" s="40"/>
    </row>
    <row r="23" spans="1:26" x14ac:dyDescent="0.3">
      <c r="A23" s="39" t="s">
        <v>453</v>
      </c>
    </row>
    <row r="24" spans="1:26" x14ac:dyDescent="0.3">
      <c r="A24" s="39" t="s">
        <v>454</v>
      </c>
      <c r="C24" s="40"/>
    </row>
    <row r="25" spans="1:26" x14ac:dyDescent="0.3">
      <c r="A25" s="39" t="s">
        <v>455</v>
      </c>
    </row>
    <row r="26" spans="1:26" x14ac:dyDescent="0.3">
      <c r="C26" s="40"/>
    </row>
    <row r="27" spans="1:26" x14ac:dyDescent="0.3">
      <c r="A27" s="39" t="s">
        <v>571</v>
      </c>
    </row>
    <row r="28" spans="1:26" x14ac:dyDescent="0.3">
      <c r="B28" s="39" t="s">
        <v>43</v>
      </c>
      <c r="C28" s="39" t="s">
        <v>46</v>
      </c>
      <c r="D28" s="39" t="s">
        <v>47</v>
      </c>
      <c r="E28" s="39" t="s">
        <v>49</v>
      </c>
      <c r="F28" s="39" t="s">
        <v>456</v>
      </c>
      <c r="G28" s="39" t="s">
        <v>50</v>
      </c>
      <c r="H28" s="39" t="s">
        <v>51</v>
      </c>
      <c r="I28" s="39" t="s">
        <v>52</v>
      </c>
      <c r="J28" s="39" t="s">
        <v>53</v>
      </c>
      <c r="K28" s="39" t="s">
        <v>54</v>
      </c>
      <c r="L28" s="39" t="s">
        <v>55</v>
      </c>
      <c r="M28" s="39" t="s">
        <v>443</v>
      </c>
      <c r="N28" s="39" t="s">
        <v>444</v>
      </c>
      <c r="O28" s="39" t="s">
        <v>445</v>
      </c>
      <c r="P28" s="39" t="s">
        <v>446</v>
      </c>
      <c r="Q28" s="39" t="s">
        <v>447</v>
      </c>
      <c r="R28" s="39" t="s">
        <v>448</v>
      </c>
      <c r="S28" s="39" t="s">
        <v>449</v>
      </c>
      <c r="T28" s="39" t="s">
        <v>450</v>
      </c>
      <c r="U28" s="39" t="s">
        <v>451</v>
      </c>
      <c r="V28" s="39" t="s">
        <v>452</v>
      </c>
      <c r="W28" s="39" t="s">
        <v>457</v>
      </c>
      <c r="X28" s="39" t="s">
        <v>453</v>
      </c>
      <c r="Y28" s="39" t="s">
        <v>454</v>
      </c>
      <c r="Z28" s="39" t="s">
        <v>455</v>
      </c>
    </row>
    <row r="29" spans="1:26" x14ac:dyDescent="0.3">
      <c r="A29" s="39" t="s">
        <v>57</v>
      </c>
      <c r="B29" s="39" t="s">
        <v>420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692</v>
      </c>
      <c r="I29" s="40">
        <v>692</v>
      </c>
      <c r="J29" s="40">
        <v>692</v>
      </c>
      <c r="K29" s="40">
        <v>692</v>
      </c>
      <c r="L29" s="40">
        <v>692</v>
      </c>
      <c r="M29" s="40">
        <v>692</v>
      </c>
      <c r="N29" s="40">
        <v>692</v>
      </c>
      <c r="O29" s="40">
        <v>692</v>
      </c>
      <c r="P29" s="40">
        <v>692</v>
      </c>
      <c r="Q29" s="40">
        <v>692</v>
      </c>
      <c r="R29" s="40">
        <v>692</v>
      </c>
      <c r="S29" s="40">
        <v>692</v>
      </c>
      <c r="T29" s="40">
        <v>692</v>
      </c>
      <c r="U29" s="40">
        <v>692</v>
      </c>
      <c r="V29" s="40">
        <v>692</v>
      </c>
      <c r="W29" s="40">
        <v>692</v>
      </c>
      <c r="X29" s="44">
        <v>15224</v>
      </c>
      <c r="Y29" s="44">
        <v>15224</v>
      </c>
      <c r="Z29" s="40">
        <v>692</v>
      </c>
    </row>
    <row r="30" spans="1:26" x14ac:dyDescent="0.3">
      <c r="A30" s="39" t="s">
        <v>57</v>
      </c>
      <c r="B30" s="39" t="s">
        <v>422</v>
      </c>
      <c r="C30" s="40">
        <v>35700</v>
      </c>
      <c r="D30" s="44">
        <v>49700</v>
      </c>
      <c r="E30" s="40">
        <v>35700</v>
      </c>
      <c r="F30" s="40">
        <v>35700</v>
      </c>
      <c r="G30" s="40">
        <v>49700</v>
      </c>
      <c r="H30" s="40">
        <v>35700</v>
      </c>
      <c r="I30" s="40">
        <v>42700</v>
      </c>
      <c r="J30" s="40">
        <v>35700</v>
      </c>
      <c r="K30" s="40">
        <v>35700</v>
      </c>
      <c r="L30" s="40">
        <v>35700</v>
      </c>
      <c r="M30" s="40">
        <v>42700</v>
      </c>
      <c r="N30" s="40">
        <v>26600</v>
      </c>
      <c r="O30" s="40">
        <v>21700</v>
      </c>
      <c r="P30" s="40">
        <v>18200</v>
      </c>
      <c r="Q30" s="40">
        <v>18200</v>
      </c>
      <c r="R30" s="40">
        <v>16100</v>
      </c>
      <c r="S30" s="40">
        <v>21700</v>
      </c>
      <c r="T30" s="40">
        <v>32200</v>
      </c>
      <c r="U30" s="40">
        <v>37800</v>
      </c>
      <c r="V30" s="40">
        <v>32200</v>
      </c>
      <c r="W30" s="40">
        <v>32220</v>
      </c>
      <c r="X30" s="40">
        <v>8400</v>
      </c>
      <c r="Y30" s="40">
        <v>8400</v>
      </c>
      <c r="Z30" s="40">
        <v>8400</v>
      </c>
    </row>
    <row r="31" spans="1:26" x14ac:dyDescent="0.3">
      <c r="A31" s="39" t="s">
        <v>57</v>
      </c>
      <c r="B31" s="39" t="s">
        <v>425</v>
      </c>
      <c r="C31" s="40">
        <v>34928</v>
      </c>
      <c r="D31" s="44">
        <v>50032</v>
      </c>
      <c r="E31" s="44">
        <v>50032</v>
      </c>
      <c r="F31" s="40">
        <v>34928</v>
      </c>
      <c r="G31" s="44">
        <v>50032</v>
      </c>
      <c r="H31" s="40">
        <v>34928</v>
      </c>
      <c r="I31" s="40">
        <v>34928</v>
      </c>
      <c r="J31" s="40">
        <v>34928</v>
      </c>
      <c r="K31" s="40">
        <v>0</v>
      </c>
      <c r="L31" s="40">
        <v>0</v>
      </c>
      <c r="M31" s="40">
        <v>0</v>
      </c>
      <c r="N31" s="40">
        <v>38704</v>
      </c>
      <c r="O31" s="40">
        <v>24544</v>
      </c>
      <c r="P31" s="40">
        <v>0</v>
      </c>
      <c r="Q31" s="40">
        <v>0</v>
      </c>
      <c r="R31" s="40">
        <v>0</v>
      </c>
      <c r="S31" s="40">
        <v>24544</v>
      </c>
      <c r="T31" s="40">
        <v>24544</v>
      </c>
      <c r="U31" s="40">
        <v>38704</v>
      </c>
      <c r="V31" s="40">
        <v>33984</v>
      </c>
      <c r="W31" s="40">
        <v>24544</v>
      </c>
      <c r="X31" s="40">
        <v>8496</v>
      </c>
      <c r="Y31" s="40">
        <v>0</v>
      </c>
      <c r="Z31" s="40">
        <v>0</v>
      </c>
    </row>
    <row r="32" spans="1:26" x14ac:dyDescent="0.3">
      <c r="A32" s="39" t="s">
        <v>57</v>
      </c>
      <c r="B32" s="39" t="s">
        <v>440</v>
      </c>
      <c r="C32" s="40">
        <v>9016</v>
      </c>
      <c r="D32" s="40">
        <v>9016</v>
      </c>
      <c r="E32" s="40">
        <v>9016</v>
      </c>
      <c r="F32" s="40">
        <v>9016</v>
      </c>
      <c r="G32" s="40">
        <v>9016</v>
      </c>
      <c r="H32" s="40">
        <v>9016</v>
      </c>
      <c r="I32" s="40">
        <v>9016</v>
      </c>
      <c r="J32" s="40">
        <v>9016</v>
      </c>
      <c r="K32" s="40">
        <v>9016</v>
      </c>
      <c r="L32" s="40">
        <v>9016</v>
      </c>
      <c r="M32" s="44">
        <v>52808</v>
      </c>
      <c r="N32" s="40">
        <v>2576</v>
      </c>
      <c r="O32" s="40">
        <v>42504</v>
      </c>
      <c r="P32" s="40">
        <v>2576</v>
      </c>
      <c r="Q32" s="40">
        <v>2576</v>
      </c>
      <c r="R32" s="40">
        <v>2576</v>
      </c>
      <c r="S32" s="40">
        <v>2576</v>
      </c>
      <c r="T32" s="40">
        <v>2576</v>
      </c>
      <c r="U32" s="40">
        <v>2576</v>
      </c>
      <c r="V32" s="40">
        <v>2576</v>
      </c>
      <c r="W32" s="40">
        <v>2576</v>
      </c>
      <c r="X32" s="40">
        <v>2576</v>
      </c>
      <c r="Y32" s="40">
        <v>2576</v>
      </c>
      <c r="Z32" s="40">
        <v>15456</v>
      </c>
    </row>
    <row r="33" spans="1:26" x14ac:dyDescent="0.3">
      <c r="A33" s="39" t="s">
        <v>57</v>
      </c>
      <c r="B33" s="39" t="s">
        <v>421</v>
      </c>
      <c r="C33" s="40">
        <v>34672</v>
      </c>
      <c r="D33" s="40">
        <v>34672</v>
      </c>
      <c r="E33" s="40">
        <v>34672</v>
      </c>
      <c r="F33" s="40">
        <v>50432</v>
      </c>
      <c r="G33" s="40">
        <v>34672</v>
      </c>
      <c r="H33" s="40">
        <v>34672</v>
      </c>
      <c r="I33" s="40">
        <v>34672</v>
      </c>
      <c r="J33" s="40">
        <v>34672</v>
      </c>
      <c r="K33" s="40">
        <v>34672</v>
      </c>
      <c r="L33" s="40">
        <v>34672</v>
      </c>
      <c r="M33" s="40">
        <v>29156</v>
      </c>
      <c r="N33" s="40">
        <v>28368</v>
      </c>
      <c r="O33" s="40">
        <v>24428</v>
      </c>
      <c r="P33" s="40">
        <v>30732</v>
      </c>
      <c r="Q33" s="40">
        <v>20488</v>
      </c>
      <c r="R33" s="40">
        <v>18124</v>
      </c>
      <c r="S33" s="40">
        <v>24428</v>
      </c>
      <c r="T33" s="40">
        <v>24428</v>
      </c>
      <c r="U33" s="44">
        <v>40188</v>
      </c>
      <c r="V33" s="40">
        <v>32308</v>
      </c>
      <c r="W33" s="40">
        <v>24428</v>
      </c>
      <c r="X33" s="40">
        <v>7092</v>
      </c>
      <c r="Y33" s="40">
        <v>7092</v>
      </c>
      <c r="Z33" s="40">
        <v>7092</v>
      </c>
    </row>
    <row r="34" spans="1:26" x14ac:dyDescent="0.3">
      <c r="A34" s="39" t="s">
        <v>57</v>
      </c>
      <c r="B34" s="39" t="s">
        <v>429</v>
      </c>
      <c r="C34" s="44">
        <v>49104</v>
      </c>
      <c r="D34" s="40">
        <v>34968</v>
      </c>
      <c r="E34" s="40">
        <v>34968</v>
      </c>
      <c r="F34" s="44">
        <v>49104</v>
      </c>
      <c r="G34" s="40">
        <v>34968</v>
      </c>
      <c r="H34" s="40">
        <v>34968</v>
      </c>
      <c r="I34" s="40">
        <v>34968</v>
      </c>
      <c r="J34" s="40">
        <v>34968</v>
      </c>
      <c r="K34" s="40">
        <v>34968</v>
      </c>
      <c r="L34" s="40">
        <v>34968</v>
      </c>
      <c r="M34" s="40">
        <v>29016</v>
      </c>
      <c r="N34" s="40">
        <v>27528</v>
      </c>
      <c r="O34" s="40">
        <v>23064</v>
      </c>
      <c r="P34" s="40">
        <v>19344</v>
      </c>
      <c r="Q34" s="40">
        <v>19344</v>
      </c>
      <c r="R34" s="40">
        <v>17112</v>
      </c>
      <c r="S34" s="40">
        <v>23064</v>
      </c>
      <c r="T34" s="40">
        <v>23064</v>
      </c>
      <c r="U34" s="44">
        <v>40176</v>
      </c>
      <c r="V34" s="40">
        <v>32736</v>
      </c>
      <c r="W34" s="40">
        <v>23064</v>
      </c>
      <c r="X34" s="40">
        <v>8928</v>
      </c>
      <c r="Y34" s="40">
        <v>8928</v>
      </c>
      <c r="Z34" s="40">
        <v>8928</v>
      </c>
    </row>
    <row r="35" spans="1:26" x14ac:dyDescent="0.3">
      <c r="A35" s="39" t="s">
        <v>57</v>
      </c>
      <c r="B35" s="39" t="s">
        <v>439</v>
      </c>
      <c r="C35" s="40">
        <v>9212</v>
      </c>
      <c r="D35" s="40">
        <v>9212</v>
      </c>
      <c r="E35" s="40">
        <v>9212</v>
      </c>
      <c r="F35" s="40">
        <v>9212</v>
      </c>
      <c r="G35" s="40">
        <v>9212</v>
      </c>
      <c r="H35" s="40">
        <v>9212</v>
      </c>
      <c r="I35" s="40">
        <v>9212</v>
      </c>
      <c r="J35" s="40">
        <v>9212</v>
      </c>
      <c r="K35" s="40">
        <v>9212</v>
      </c>
      <c r="L35" s="40">
        <v>9212</v>
      </c>
      <c r="M35" s="40">
        <v>2632</v>
      </c>
      <c r="N35" s="40">
        <v>2632</v>
      </c>
      <c r="O35" s="44">
        <v>40796</v>
      </c>
      <c r="P35" s="40">
        <v>2632</v>
      </c>
      <c r="Q35" s="40">
        <v>38164</v>
      </c>
      <c r="R35" s="40">
        <v>2632</v>
      </c>
      <c r="S35" s="40">
        <v>2632</v>
      </c>
      <c r="T35" s="40">
        <v>2632</v>
      </c>
      <c r="U35" s="40">
        <v>2632</v>
      </c>
      <c r="V35" s="40">
        <v>2632</v>
      </c>
      <c r="W35" s="40">
        <v>2632</v>
      </c>
      <c r="X35" s="40">
        <v>2632</v>
      </c>
      <c r="Y35" s="40">
        <v>2632</v>
      </c>
      <c r="Z35" s="40">
        <v>2632</v>
      </c>
    </row>
    <row r="36" spans="1:26" x14ac:dyDescent="0.3">
      <c r="A36" s="39" t="s">
        <v>57</v>
      </c>
      <c r="B36" s="39" t="s">
        <v>442</v>
      </c>
      <c r="C36" s="40">
        <v>35084</v>
      </c>
      <c r="D36" s="40">
        <v>35084</v>
      </c>
      <c r="E36" s="40">
        <v>35084</v>
      </c>
      <c r="F36" s="40">
        <v>35084</v>
      </c>
      <c r="G36" s="40">
        <v>35084</v>
      </c>
      <c r="H36" s="40">
        <v>49404</v>
      </c>
      <c r="I36" s="40">
        <v>35084</v>
      </c>
      <c r="J36" s="44">
        <v>49404</v>
      </c>
      <c r="K36" s="40">
        <v>35084</v>
      </c>
      <c r="L36" s="40">
        <v>35084</v>
      </c>
      <c r="M36" s="40">
        <v>29356</v>
      </c>
      <c r="N36" s="40">
        <v>26492</v>
      </c>
      <c r="O36" s="40">
        <v>22196</v>
      </c>
      <c r="P36" s="40">
        <v>29356</v>
      </c>
      <c r="Q36" s="40">
        <v>18616</v>
      </c>
      <c r="R36" s="40">
        <v>16468</v>
      </c>
      <c r="S36" s="40">
        <v>22196</v>
      </c>
      <c r="T36" s="40">
        <v>22196</v>
      </c>
      <c r="U36" s="40">
        <v>38664</v>
      </c>
      <c r="V36" s="40">
        <v>37948</v>
      </c>
      <c r="W36" s="40">
        <v>22196</v>
      </c>
      <c r="X36" s="40">
        <v>8592</v>
      </c>
      <c r="Y36" s="40">
        <v>15036</v>
      </c>
      <c r="Z36" s="40">
        <v>8592</v>
      </c>
    </row>
    <row r="37" spans="1:26" x14ac:dyDescent="0.3">
      <c r="A37" s="39" t="s">
        <v>57</v>
      </c>
      <c r="B37" s="39" t="s">
        <v>423</v>
      </c>
      <c r="C37" s="40">
        <v>34604</v>
      </c>
      <c r="D37" s="40">
        <v>34604</v>
      </c>
      <c r="E37" s="40">
        <v>34604</v>
      </c>
      <c r="F37" s="40">
        <v>34604</v>
      </c>
      <c r="G37" s="44">
        <v>51484</v>
      </c>
      <c r="H37" s="40">
        <v>34604</v>
      </c>
      <c r="I37" s="40">
        <v>34604</v>
      </c>
      <c r="J37" s="40">
        <v>34604</v>
      </c>
      <c r="K37" s="40">
        <v>34604</v>
      </c>
      <c r="L37" s="40">
        <v>34604</v>
      </c>
      <c r="M37" s="40">
        <v>29540</v>
      </c>
      <c r="N37" s="40">
        <v>26164</v>
      </c>
      <c r="O37" s="40">
        <v>24476</v>
      </c>
      <c r="P37" s="40">
        <v>21944</v>
      </c>
      <c r="Q37" s="40">
        <v>21944</v>
      </c>
      <c r="R37" s="40">
        <v>17724</v>
      </c>
      <c r="S37" s="44">
        <v>40512</v>
      </c>
      <c r="T37" s="40">
        <v>26164</v>
      </c>
      <c r="U37" s="40">
        <v>38824</v>
      </c>
      <c r="V37" s="40">
        <v>30384</v>
      </c>
      <c r="W37" s="40">
        <v>26164</v>
      </c>
      <c r="X37" s="40">
        <v>7596</v>
      </c>
      <c r="Y37" s="40">
        <v>7596</v>
      </c>
      <c r="Z37" s="40">
        <v>15192</v>
      </c>
    </row>
    <row r="38" spans="1:26" x14ac:dyDescent="0.3">
      <c r="A38" s="39" t="s">
        <v>57</v>
      </c>
      <c r="B38" s="39" t="s">
        <v>441</v>
      </c>
      <c r="C38" s="40">
        <v>9296</v>
      </c>
      <c r="D38" s="40">
        <v>9296</v>
      </c>
      <c r="E38" s="40">
        <v>9296</v>
      </c>
      <c r="F38" s="40">
        <v>9296</v>
      </c>
      <c r="G38" s="40">
        <v>9296</v>
      </c>
      <c r="H38" s="40">
        <v>9296</v>
      </c>
      <c r="I38" s="40">
        <v>9296</v>
      </c>
      <c r="J38" s="40">
        <v>9296</v>
      </c>
      <c r="K38" s="40">
        <v>9296</v>
      </c>
      <c r="L38" s="40">
        <v>9296</v>
      </c>
      <c r="M38" s="40">
        <v>2656</v>
      </c>
      <c r="N38" s="40">
        <v>2656</v>
      </c>
      <c r="O38" s="40">
        <v>2656</v>
      </c>
      <c r="P38" s="40">
        <v>38512</v>
      </c>
      <c r="Q38" s="40">
        <v>38512</v>
      </c>
      <c r="R38" s="40">
        <v>2656</v>
      </c>
      <c r="S38" s="40">
        <v>2656</v>
      </c>
      <c r="T38" s="44">
        <v>41168</v>
      </c>
      <c r="U38" s="40">
        <v>2656</v>
      </c>
      <c r="V38" s="40">
        <v>2656</v>
      </c>
      <c r="W38" s="44">
        <v>41168</v>
      </c>
      <c r="X38" s="40">
        <v>2656</v>
      </c>
      <c r="Y38" s="40">
        <v>2656</v>
      </c>
      <c r="Z38" s="40">
        <v>2656</v>
      </c>
    </row>
    <row r="39" spans="1:26" x14ac:dyDescent="0.3">
      <c r="A39" s="39" t="s">
        <v>57</v>
      </c>
      <c r="B39" s="39" t="s">
        <v>430</v>
      </c>
      <c r="C39" s="44">
        <v>51968</v>
      </c>
      <c r="D39" s="40">
        <v>34916</v>
      </c>
      <c r="E39" s="44">
        <v>49532</v>
      </c>
      <c r="F39" s="40">
        <v>34916</v>
      </c>
      <c r="G39" s="40">
        <v>34916</v>
      </c>
      <c r="H39" s="40">
        <v>34916</v>
      </c>
      <c r="I39" s="40">
        <v>34916</v>
      </c>
      <c r="J39" s="40">
        <v>34916</v>
      </c>
      <c r="K39" s="40">
        <v>34916</v>
      </c>
      <c r="L39" s="44">
        <v>49532</v>
      </c>
      <c r="M39" s="40">
        <v>42224</v>
      </c>
      <c r="N39" s="40">
        <v>26796</v>
      </c>
      <c r="O39" s="40">
        <v>23548</v>
      </c>
      <c r="P39" s="40">
        <v>21112</v>
      </c>
      <c r="Q39" s="40">
        <v>30856</v>
      </c>
      <c r="R39" s="40">
        <v>18676</v>
      </c>
      <c r="S39" s="40">
        <v>25172</v>
      </c>
      <c r="T39" s="40">
        <v>25172</v>
      </c>
      <c r="U39" s="40">
        <v>37352</v>
      </c>
      <c r="V39" s="40">
        <v>33292</v>
      </c>
      <c r="W39" s="40">
        <v>25172</v>
      </c>
      <c r="X39" s="40">
        <v>15428</v>
      </c>
      <c r="Y39" s="40">
        <v>7308</v>
      </c>
      <c r="Z39" s="40">
        <v>7308</v>
      </c>
    </row>
    <row r="40" spans="1:26" x14ac:dyDescent="0.3">
      <c r="A40" s="39" t="s">
        <v>57</v>
      </c>
      <c r="B40" s="39" t="s">
        <v>426</v>
      </c>
      <c r="C40" s="40">
        <v>34848</v>
      </c>
      <c r="D40" s="40">
        <v>34848</v>
      </c>
      <c r="E40" s="40">
        <v>34848</v>
      </c>
      <c r="F40" s="40">
        <v>34848</v>
      </c>
      <c r="G40" s="40">
        <v>34848</v>
      </c>
      <c r="H40" s="40">
        <v>48312</v>
      </c>
      <c r="I40" s="40">
        <v>34848</v>
      </c>
      <c r="J40" s="40">
        <v>34848</v>
      </c>
      <c r="K40" s="40">
        <v>34848</v>
      </c>
      <c r="L40" s="44">
        <v>48312</v>
      </c>
      <c r="M40" s="40">
        <v>29304</v>
      </c>
      <c r="N40" s="40">
        <v>28512</v>
      </c>
      <c r="O40" s="40">
        <v>22968</v>
      </c>
      <c r="P40" s="40">
        <v>20592</v>
      </c>
      <c r="Q40" s="40">
        <v>20592</v>
      </c>
      <c r="R40" s="40">
        <v>24552</v>
      </c>
      <c r="S40" s="40">
        <v>24552</v>
      </c>
      <c r="T40" s="40">
        <v>24552</v>
      </c>
      <c r="U40" s="40">
        <v>40392</v>
      </c>
      <c r="V40" s="40">
        <v>32472</v>
      </c>
      <c r="W40" s="40">
        <v>24552</v>
      </c>
      <c r="X40" s="40">
        <v>7128</v>
      </c>
      <c r="Y40" s="40">
        <v>7128</v>
      </c>
      <c r="Z40" s="40">
        <v>7128</v>
      </c>
    </row>
    <row r="41" spans="1:26" x14ac:dyDescent="0.3">
      <c r="A41" s="39" t="s">
        <v>57</v>
      </c>
      <c r="B41" s="39" t="s">
        <v>437</v>
      </c>
      <c r="C41" s="40">
        <v>34744</v>
      </c>
      <c r="D41" s="40">
        <v>34744</v>
      </c>
      <c r="E41" s="40">
        <v>34744</v>
      </c>
      <c r="F41" s="40">
        <v>34744</v>
      </c>
      <c r="G41" s="40">
        <v>34744</v>
      </c>
      <c r="H41" s="40">
        <v>49288</v>
      </c>
      <c r="I41" s="40">
        <v>34744</v>
      </c>
      <c r="J41" s="40">
        <v>34744</v>
      </c>
      <c r="K41" s="40">
        <v>34744</v>
      </c>
      <c r="L41" s="40">
        <v>34744</v>
      </c>
      <c r="M41" s="40">
        <v>29896</v>
      </c>
      <c r="N41" s="40">
        <v>26664</v>
      </c>
      <c r="O41" s="40">
        <v>23432</v>
      </c>
      <c r="P41" s="40">
        <v>21008</v>
      </c>
      <c r="Q41" s="40">
        <v>21008</v>
      </c>
      <c r="R41" s="40">
        <v>25048</v>
      </c>
      <c r="S41" s="40">
        <v>25048</v>
      </c>
      <c r="T41" s="40">
        <v>25048</v>
      </c>
      <c r="U41" s="40">
        <v>37168</v>
      </c>
      <c r="V41" s="40">
        <v>33128</v>
      </c>
      <c r="W41" s="40">
        <v>25048</v>
      </c>
      <c r="X41" s="40">
        <v>7272</v>
      </c>
      <c r="Y41" s="40">
        <v>7272</v>
      </c>
      <c r="Z41" s="40">
        <v>7272</v>
      </c>
    </row>
    <row r="42" spans="1:26" x14ac:dyDescent="0.3">
      <c r="A42" s="39" t="s">
        <v>57</v>
      </c>
      <c r="B42" s="39" t="s">
        <v>431</v>
      </c>
      <c r="C42" s="40">
        <v>35280</v>
      </c>
      <c r="D42" s="40">
        <v>35280</v>
      </c>
      <c r="E42" s="40">
        <v>35280</v>
      </c>
      <c r="F42" s="40">
        <v>49980</v>
      </c>
      <c r="G42" s="40">
        <v>35280</v>
      </c>
      <c r="H42" s="40">
        <v>35280</v>
      </c>
      <c r="I42" s="40">
        <v>35280</v>
      </c>
      <c r="J42" s="40">
        <v>35280</v>
      </c>
      <c r="K42" s="44">
        <v>49980</v>
      </c>
      <c r="L42" s="40">
        <v>35280</v>
      </c>
      <c r="M42" s="40">
        <v>36260</v>
      </c>
      <c r="N42" s="40">
        <v>27440</v>
      </c>
      <c r="O42" s="40">
        <v>22540</v>
      </c>
      <c r="P42" s="40">
        <v>20580</v>
      </c>
      <c r="Q42" s="40">
        <v>20580</v>
      </c>
      <c r="R42" s="40">
        <v>17640</v>
      </c>
      <c r="S42" s="40">
        <v>25480</v>
      </c>
      <c r="T42" s="40">
        <v>25480</v>
      </c>
      <c r="U42" s="44">
        <v>40180</v>
      </c>
      <c r="V42" s="40">
        <v>35280</v>
      </c>
      <c r="W42" s="40">
        <v>25480</v>
      </c>
      <c r="X42" s="40">
        <v>8820</v>
      </c>
      <c r="Y42" s="40">
        <v>8820</v>
      </c>
      <c r="Z42" s="40">
        <v>8820</v>
      </c>
    </row>
    <row r="43" spans="1:26" x14ac:dyDescent="0.3">
      <c r="A43" s="39" t="s">
        <v>57</v>
      </c>
      <c r="B43" s="39" t="s">
        <v>436</v>
      </c>
      <c r="C43" s="40">
        <v>34980</v>
      </c>
      <c r="D43" s="40">
        <v>34980</v>
      </c>
      <c r="E43" s="40">
        <v>34980</v>
      </c>
      <c r="F43" s="40">
        <v>34980</v>
      </c>
      <c r="G43" s="44">
        <v>49820</v>
      </c>
      <c r="H43" s="40">
        <v>34980</v>
      </c>
      <c r="I43" s="40">
        <v>34980</v>
      </c>
      <c r="J43" s="40">
        <v>34980</v>
      </c>
      <c r="K43" s="40">
        <v>34980</v>
      </c>
      <c r="L43" s="44">
        <v>49820</v>
      </c>
      <c r="M43" s="40">
        <v>29680</v>
      </c>
      <c r="N43" s="40">
        <v>38160</v>
      </c>
      <c r="O43" s="40">
        <v>24380</v>
      </c>
      <c r="P43" s="40">
        <v>22260</v>
      </c>
      <c r="Q43" s="40">
        <v>22260</v>
      </c>
      <c r="R43" s="40">
        <v>19080</v>
      </c>
      <c r="S43" s="40">
        <v>25440</v>
      </c>
      <c r="T43" s="40">
        <v>25440</v>
      </c>
      <c r="U43" s="40">
        <v>27560</v>
      </c>
      <c r="V43" s="40">
        <v>16960</v>
      </c>
      <c r="W43" s="40">
        <v>25440</v>
      </c>
      <c r="X43" s="40">
        <v>7420</v>
      </c>
      <c r="Y43" s="40">
        <v>7420</v>
      </c>
      <c r="Z43" s="40">
        <v>7420</v>
      </c>
    </row>
    <row r="44" spans="1:26" x14ac:dyDescent="0.3">
      <c r="A44" s="39" t="s">
        <v>57</v>
      </c>
      <c r="B44" s="39" t="s">
        <v>427</v>
      </c>
      <c r="C44" s="40">
        <v>35112</v>
      </c>
      <c r="D44" s="44">
        <v>49324</v>
      </c>
      <c r="E44" s="40">
        <v>35112</v>
      </c>
      <c r="F44" s="40">
        <v>35112</v>
      </c>
      <c r="G44" s="40">
        <v>35112</v>
      </c>
      <c r="H44" s="40">
        <v>35112</v>
      </c>
      <c r="I44" s="40">
        <v>35112</v>
      </c>
      <c r="J44" s="40">
        <v>35112</v>
      </c>
      <c r="K44" s="40">
        <v>35112</v>
      </c>
      <c r="L44" s="40">
        <v>35112</v>
      </c>
      <c r="M44" s="40">
        <v>30932</v>
      </c>
      <c r="N44" s="40">
        <v>25916</v>
      </c>
      <c r="O44" s="40">
        <v>34276</v>
      </c>
      <c r="P44" s="40">
        <v>21736</v>
      </c>
      <c r="Q44" s="40">
        <v>21736</v>
      </c>
      <c r="R44" s="40">
        <v>19228</v>
      </c>
      <c r="S44" s="40">
        <v>25916</v>
      </c>
      <c r="T44" s="40">
        <v>25916</v>
      </c>
      <c r="U44" s="40">
        <v>38456</v>
      </c>
      <c r="V44" s="40">
        <v>34276</v>
      </c>
      <c r="W44" s="40">
        <v>25916</v>
      </c>
      <c r="X44" s="40">
        <v>7524</v>
      </c>
      <c r="Y44" s="40">
        <v>7524</v>
      </c>
      <c r="Z44" s="40">
        <v>7524</v>
      </c>
    </row>
    <row r="45" spans="1:26" x14ac:dyDescent="0.3">
      <c r="A45" s="39" t="s">
        <v>57</v>
      </c>
      <c r="B45" s="39" t="s">
        <v>438</v>
      </c>
      <c r="C45" s="44">
        <v>46552</v>
      </c>
      <c r="D45" s="40">
        <v>34408</v>
      </c>
      <c r="E45" s="40">
        <v>34408</v>
      </c>
      <c r="F45" s="40">
        <v>34408</v>
      </c>
      <c r="G45" s="40">
        <v>34408</v>
      </c>
      <c r="H45" s="40">
        <v>34408</v>
      </c>
      <c r="I45" s="40">
        <v>34408</v>
      </c>
      <c r="J45" s="40">
        <v>34408</v>
      </c>
      <c r="K45" s="44">
        <v>46552</v>
      </c>
      <c r="L45" s="44">
        <v>46552</v>
      </c>
      <c r="M45" s="40">
        <v>28336</v>
      </c>
      <c r="N45" s="40">
        <v>26312</v>
      </c>
      <c r="O45" s="40">
        <v>23276</v>
      </c>
      <c r="P45" s="40">
        <v>21252</v>
      </c>
      <c r="Q45" s="40">
        <v>30360</v>
      </c>
      <c r="R45" s="40">
        <v>18216</v>
      </c>
      <c r="S45" s="40">
        <v>26312</v>
      </c>
      <c r="T45" s="40">
        <v>26312</v>
      </c>
      <c r="U45" s="40">
        <v>39468</v>
      </c>
      <c r="V45" s="40">
        <v>36432</v>
      </c>
      <c r="W45" s="40">
        <v>26312</v>
      </c>
      <c r="X45" s="40">
        <v>7084</v>
      </c>
      <c r="Y45" s="40">
        <v>7084</v>
      </c>
      <c r="Z45" s="40">
        <v>15180</v>
      </c>
    </row>
    <row r="46" spans="1:26" x14ac:dyDescent="0.3">
      <c r="A46" s="39" t="s">
        <v>57</v>
      </c>
      <c r="B46" s="39" t="s">
        <v>434</v>
      </c>
      <c r="C46" s="40">
        <v>41952</v>
      </c>
      <c r="D46" s="40">
        <v>34656</v>
      </c>
      <c r="E46" s="40">
        <v>34656</v>
      </c>
      <c r="F46" s="40">
        <v>34656</v>
      </c>
      <c r="G46" s="40">
        <v>34656</v>
      </c>
      <c r="H46" s="40">
        <v>34656</v>
      </c>
      <c r="I46" s="40">
        <v>49248</v>
      </c>
      <c r="J46" s="40">
        <v>49248</v>
      </c>
      <c r="K46" s="40">
        <v>34656</v>
      </c>
      <c r="L46" s="40">
        <v>34656</v>
      </c>
      <c r="M46" s="40">
        <v>28272</v>
      </c>
      <c r="N46" s="40">
        <v>26448</v>
      </c>
      <c r="O46" s="40">
        <v>23712</v>
      </c>
      <c r="P46" s="40">
        <v>19152</v>
      </c>
      <c r="Q46" s="40">
        <v>19152</v>
      </c>
      <c r="R46" s="40">
        <v>19152</v>
      </c>
      <c r="S46" s="40">
        <v>23712</v>
      </c>
      <c r="T46" s="40">
        <v>23712</v>
      </c>
      <c r="U46" s="40">
        <v>39216</v>
      </c>
      <c r="V46" s="40">
        <v>32832</v>
      </c>
      <c r="W46" s="40">
        <v>23712</v>
      </c>
      <c r="X46" s="40">
        <v>8208</v>
      </c>
      <c r="Y46" s="40">
        <v>8208</v>
      </c>
      <c r="Z46" s="40">
        <v>8208</v>
      </c>
    </row>
    <row r="47" spans="1:26" x14ac:dyDescent="0.3">
      <c r="A47" s="39" t="s">
        <v>57</v>
      </c>
      <c r="B47" s="39" t="s">
        <v>435</v>
      </c>
      <c r="C47" s="40">
        <v>35568</v>
      </c>
      <c r="D47" s="40">
        <v>49608</v>
      </c>
      <c r="E47" s="44">
        <v>53568</v>
      </c>
      <c r="F47" s="44">
        <v>53568</v>
      </c>
      <c r="G47" s="44">
        <v>53568</v>
      </c>
      <c r="H47" s="44">
        <v>53568</v>
      </c>
      <c r="I47" s="44">
        <v>50544</v>
      </c>
      <c r="J47" s="44">
        <v>53568</v>
      </c>
      <c r="K47" s="40">
        <v>35568</v>
      </c>
      <c r="L47" s="40">
        <v>35568</v>
      </c>
      <c r="M47" s="40">
        <v>29016</v>
      </c>
      <c r="N47" s="40">
        <v>26208</v>
      </c>
      <c r="O47" s="40">
        <v>24334</v>
      </c>
      <c r="P47" s="40">
        <v>19656</v>
      </c>
      <c r="Q47" s="40">
        <v>19656</v>
      </c>
      <c r="R47" s="40">
        <v>19656</v>
      </c>
      <c r="S47" s="40">
        <v>24336</v>
      </c>
      <c r="T47" s="40">
        <v>24336</v>
      </c>
      <c r="U47" s="40">
        <v>38376</v>
      </c>
      <c r="V47" s="40">
        <v>33696</v>
      </c>
      <c r="W47" s="40">
        <v>24336</v>
      </c>
      <c r="X47" s="40">
        <v>8424</v>
      </c>
      <c r="Y47" s="40">
        <v>8424</v>
      </c>
      <c r="Z47" s="40">
        <v>8424</v>
      </c>
    </row>
    <row r="48" spans="1:26" x14ac:dyDescent="0.3">
      <c r="A48" s="39" t="s">
        <v>57</v>
      </c>
      <c r="B48" s="39" t="s">
        <v>424</v>
      </c>
      <c r="C48" s="40">
        <v>35088</v>
      </c>
      <c r="D48" s="40">
        <v>35088</v>
      </c>
      <c r="E48" s="40">
        <v>35088</v>
      </c>
      <c r="F48" s="44">
        <v>49776</v>
      </c>
      <c r="G48" s="40">
        <v>35088</v>
      </c>
      <c r="H48" s="40">
        <v>35088</v>
      </c>
      <c r="I48" s="40">
        <v>35088</v>
      </c>
      <c r="J48" s="40">
        <v>35088</v>
      </c>
      <c r="K48" s="40">
        <v>35088</v>
      </c>
      <c r="L48" s="40">
        <v>35088</v>
      </c>
      <c r="M48" s="40">
        <v>30192</v>
      </c>
      <c r="N48" s="40">
        <v>25296</v>
      </c>
      <c r="O48" s="40">
        <v>23664</v>
      </c>
      <c r="P48" s="40">
        <v>21216</v>
      </c>
      <c r="Q48" s="40">
        <v>21216</v>
      </c>
      <c r="R48" s="40">
        <v>18768</v>
      </c>
      <c r="S48" s="44">
        <v>41616</v>
      </c>
      <c r="T48" s="40">
        <v>25296</v>
      </c>
      <c r="U48" s="40">
        <v>37536</v>
      </c>
      <c r="V48" s="40">
        <v>33456</v>
      </c>
      <c r="W48" s="40">
        <v>25296</v>
      </c>
      <c r="X48" s="40">
        <v>7344</v>
      </c>
      <c r="Y48" s="40">
        <v>7344</v>
      </c>
      <c r="Z48" s="40">
        <v>7344</v>
      </c>
    </row>
    <row r="49" spans="1:26" x14ac:dyDescent="0.3">
      <c r="A49" s="39" t="s">
        <v>57</v>
      </c>
      <c r="B49" s="39" t="s">
        <v>432</v>
      </c>
      <c r="C49" s="40">
        <v>34808</v>
      </c>
      <c r="D49" s="40">
        <v>34808</v>
      </c>
      <c r="E49" s="44">
        <v>49464</v>
      </c>
      <c r="F49" s="40">
        <v>34808</v>
      </c>
      <c r="G49" s="40">
        <v>34808</v>
      </c>
      <c r="H49" s="40">
        <v>34808</v>
      </c>
      <c r="I49" s="44">
        <v>49464</v>
      </c>
      <c r="J49" s="44">
        <v>49464</v>
      </c>
      <c r="K49" s="44">
        <v>49464</v>
      </c>
      <c r="L49" s="40">
        <v>34808</v>
      </c>
      <c r="M49" s="40">
        <v>28396</v>
      </c>
      <c r="N49" s="40">
        <v>28396</v>
      </c>
      <c r="O49" s="40">
        <v>35724</v>
      </c>
      <c r="P49" s="40">
        <v>19236</v>
      </c>
      <c r="Q49" s="40">
        <v>19236</v>
      </c>
      <c r="R49" s="40">
        <v>19236</v>
      </c>
      <c r="S49" s="40">
        <v>23816</v>
      </c>
      <c r="T49" s="40">
        <v>23816</v>
      </c>
      <c r="U49" s="40">
        <v>37556</v>
      </c>
      <c r="V49" s="40">
        <v>32976</v>
      </c>
      <c r="W49" s="40">
        <v>23816</v>
      </c>
      <c r="X49" s="40">
        <v>8244</v>
      </c>
      <c r="Y49" s="40">
        <v>8244</v>
      </c>
      <c r="Z49" s="40">
        <v>8244</v>
      </c>
    </row>
    <row r="50" spans="1:26" x14ac:dyDescent="0.3">
      <c r="A50" s="39" t="s">
        <v>57</v>
      </c>
      <c r="B50" s="39" t="s">
        <v>433</v>
      </c>
      <c r="C50" s="40">
        <v>34960</v>
      </c>
      <c r="D50" s="40">
        <v>34960</v>
      </c>
      <c r="E50" s="40">
        <v>34960</v>
      </c>
      <c r="F50" s="40">
        <v>34960</v>
      </c>
      <c r="G50" s="40">
        <v>34960</v>
      </c>
      <c r="H50" s="40">
        <v>34960</v>
      </c>
      <c r="I50" s="40">
        <v>34960</v>
      </c>
      <c r="J50" s="40">
        <v>34960</v>
      </c>
      <c r="K50" s="44">
        <v>51520</v>
      </c>
      <c r="L50" s="40">
        <v>34960</v>
      </c>
      <c r="M50" s="40">
        <v>28520</v>
      </c>
      <c r="N50" s="40">
        <v>28520</v>
      </c>
      <c r="O50" s="40">
        <v>23920</v>
      </c>
      <c r="P50" s="40">
        <v>19320</v>
      </c>
      <c r="Q50" s="40">
        <v>19320</v>
      </c>
      <c r="R50" s="40">
        <v>19320</v>
      </c>
      <c r="S50" s="40">
        <v>23920</v>
      </c>
      <c r="T50" s="40">
        <v>23920</v>
      </c>
      <c r="U50" s="40">
        <v>37720</v>
      </c>
      <c r="V50" s="40">
        <v>33120</v>
      </c>
      <c r="W50" s="40">
        <v>23920</v>
      </c>
      <c r="X50" s="40">
        <v>8280</v>
      </c>
      <c r="Y50" s="40">
        <v>8280</v>
      </c>
      <c r="Z50" s="40">
        <v>8280</v>
      </c>
    </row>
    <row r="51" spans="1:26" x14ac:dyDescent="0.3">
      <c r="A51" s="39" t="s">
        <v>57</v>
      </c>
      <c r="B51" s="39" t="s">
        <v>428</v>
      </c>
      <c r="C51" s="40">
        <v>35532</v>
      </c>
      <c r="D51" s="40">
        <v>35532</v>
      </c>
      <c r="E51" s="44">
        <v>49896</v>
      </c>
      <c r="F51" s="40">
        <v>35532</v>
      </c>
      <c r="G51" s="40">
        <v>35532</v>
      </c>
      <c r="H51" s="44">
        <v>49896</v>
      </c>
      <c r="I51" s="40">
        <v>35532</v>
      </c>
      <c r="J51" s="44">
        <v>49896</v>
      </c>
      <c r="K51" s="40">
        <v>35532</v>
      </c>
      <c r="L51" s="40">
        <v>35532</v>
      </c>
      <c r="M51" s="40">
        <v>37972</v>
      </c>
      <c r="N51" s="40">
        <v>26460</v>
      </c>
      <c r="O51" s="40">
        <v>23436</v>
      </c>
      <c r="P51" s="40">
        <v>19656</v>
      </c>
      <c r="Q51" s="40">
        <v>19656</v>
      </c>
      <c r="R51" s="40">
        <v>17388</v>
      </c>
      <c r="S51" s="40">
        <v>23436</v>
      </c>
      <c r="T51" s="40">
        <v>30996</v>
      </c>
      <c r="U51" s="40">
        <v>38556</v>
      </c>
      <c r="V51" s="40">
        <v>30996</v>
      </c>
      <c r="W51" s="40">
        <v>30996</v>
      </c>
      <c r="X51" s="40">
        <v>9072</v>
      </c>
      <c r="Y51" s="40">
        <v>9072</v>
      </c>
      <c r="Z51" s="40">
        <v>9072</v>
      </c>
    </row>
    <row r="52" spans="1:26" x14ac:dyDescent="0.3">
      <c r="A52" s="39" t="s">
        <v>81</v>
      </c>
      <c r="B52" s="39" t="s">
        <v>458</v>
      </c>
      <c r="C52" s="39">
        <v>39032</v>
      </c>
      <c r="D52" s="45">
        <v>51408</v>
      </c>
      <c r="E52" s="39">
        <v>39032</v>
      </c>
      <c r="F52" s="39">
        <v>39032</v>
      </c>
      <c r="G52" s="45">
        <v>51408</v>
      </c>
      <c r="H52" s="39">
        <v>39032</v>
      </c>
      <c r="I52" s="39">
        <v>39032</v>
      </c>
      <c r="J52" s="39">
        <v>39032</v>
      </c>
      <c r="K52" s="39">
        <v>0</v>
      </c>
      <c r="L52" s="39">
        <v>0</v>
      </c>
      <c r="M52" s="39">
        <v>0</v>
      </c>
      <c r="N52" s="39">
        <v>39984</v>
      </c>
      <c r="O52" s="39">
        <v>34272</v>
      </c>
      <c r="P52" s="39">
        <v>0</v>
      </c>
      <c r="Q52" s="39">
        <v>0</v>
      </c>
      <c r="R52" s="39">
        <v>0</v>
      </c>
      <c r="S52" s="39">
        <v>27608</v>
      </c>
      <c r="T52" s="39">
        <v>22848</v>
      </c>
      <c r="U52" s="39">
        <v>39032</v>
      </c>
      <c r="V52" s="39">
        <v>34272</v>
      </c>
      <c r="W52" s="39">
        <v>22848</v>
      </c>
      <c r="X52" s="39">
        <v>7616</v>
      </c>
      <c r="Y52" s="39">
        <v>0</v>
      </c>
      <c r="Z52" s="39">
        <v>0</v>
      </c>
    </row>
    <row r="53" spans="1:26" x14ac:dyDescent="0.3">
      <c r="A53" s="39" t="s">
        <v>81</v>
      </c>
      <c r="B53" s="39" t="s">
        <v>459</v>
      </c>
      <c r="C53" s="39">
        <v>37128</v>
      </c>
      <c r="D53" s="39">
        <v>37128</v>
      </c>
      <c r="E53" s="39">
        <v>37128</v>
      </c>
      <c r="F53" s="39">
        <v>37128</v>
      </c>
      <c r="G53" s="39">
        <v>37128</v>
      </c>
      <c r="H53" s="39">
        <v>37128</v>
      </c>
      <c r="I53" s="45">
        <v>51688</v>
      </c>
      <c r="J53" s="39">
        <v>37128</v>
      </c>
      <c r="K53" s="39">
        <v>37128</v>
      </c>
      <c r="L53" s="39">
        <v>37128</v>
      </c>
      <c r="M53" s="39">
        <v>29484</v>
      </c>
      <c r="N53" s="39">
        <v>37856</v>
      </c>
      <c r="O53" s="39">
        <v>33488</v>
      </c>
      <c r="P53" s="39">
        <v>18928</v>
      </c>
      <c r="Q53" s="39">
        <v>18928</v>
      </c>
      <c r="R53" s="39">
        <v>16744</v>
      </c>
      <c r="S53" s="39">
        <v>26208</v>
      </c>
      <c r="T53" s="39">
        <v>22568</v>
      </c>
      <c r="U53" s="39">
        <v>37128</v>
      </c>
      <c r="V53" s="39">
        <v>33488</v>
      </c>
      <c r="W53" s="39">
        <v>22568</v>
      </c>
      <c r="X53" s="39">
        <v>8736</v>
      </c>
      <c r="Y53" s="39">
        <v>15288</v>
      </c>
      <c r="Z53" s="39">
        <v>8736</v>
      </c>
    </row>
    <row r="54" spans="1:26" x14ac:dyDescent="0.3">
      <c r="A54" s="39" t="s">
        <v>81</v>
      </c>
      <c r="B54" s="39" t="s">
        <v>460</v>
      </c>
      <c r="C54" s="45">
        <v>51120</v>
      </c>
      <c r="D54" s="45">
        <v>51120</v>
      </c>
      <c r="E54" s="39">
        <v>36720</v>
      </c>
      <c r="F54" s="39">
        <v>36720</v>
      </c>
      <c r="G54" s="39">
        <v>36720</v>
      </c>
      <c r="H54" s="39">
        <v>36720</v>
      </c>
      <c r="I54" s="39">
        <v>36720</v>
      </c>
      <c r="J54" s="39">
        <v>36720</v>
      </c>
      <c r="K54" s="39">
        <v>0</v>
      </c>
      <c r="L54" s="39">
        <v>0</v>
      </c>
      <c r="M54" s="39">
        <v>0</v>
      </c>
      <c r="N54" s="39">
        <v>37440</v>
      </c>
      <c r="O54" s="39">
        <v>33120</v>
      </c>
      <c r="P54" s="39">
        <v>0</v>
      </c>
      <c r="Q54" s="39">
        <v>0</v>
      </c>
      <c r="R54" s="39">
        <v>0</v>
      </c>
      <c r="S54" s="39">
        <v>25920</v>
      </c>
      <c r="T54" s="39">
        <v>22320</v>
      </c>
      <c r="U54" s="39">
        <v>36720</v>
      </c>
      <c r="V54" s="39">
        <v>33120</v>
      </c>
      <c r="W54" s="39">
        <v>22320</v>
      </c>
      <c r="X54" s="39">
        <v>8640</v>
      </c>
      <c r="Y54" s="39">
        <v>0</v>
      </c>
      <c r="Z54" s="39">
        <v>15120</v>
      </c>
    </row>
    <row r="55" spans="1:26" x14ac:dyDescent="0.3">
      <c r="A55" s="39" t="s">
        <v>81</v>
      </c>
      <c r="B55" s="39" t="s">
        <v>461</v>
      </c>
      <c r="C55" s="39">
        <v>39984</v>
      </c>
      <c r="D55" s="39">
        <v>39984</v>
      </c>
      <c r="E55" s="39">
        <v>39984</v>
      </c>
      <c r="F55" s="39">
        <v>39984</v>
      </c>
      <c r="G55" s="39">
        <v>39984</v>
      </c>
      <c r="H55" s="39">
        <v>39984</v>
      </c>
      <c r="I55" s="45">
        <v>51744</v>
      </c>
      <c r="J55" s="39">
        <v>39984</v>
      </c>
      <c r="K55" s="39">
        <v>39984</v>
      </c>
      <c r="L55" s="39">
        <v>39984</v>
      </c>
      <c r="M55" s="39">
        <v>28224</v>
      </c>
      <c r="N55" s="39">
        <v>26656</v>
      </c>
      <c r="O55" s="39">
        <v>24304</v>
      </c>
      <c r="P55" s="39">
        <v>20384</v>
      </c>
      <c r="Q55" s="39">
        <v>20384</v>
      </c>
      <c r="R55" s="39">
        <v>18032</v>
      </c>
      <c r="S55" s="39">
        <v>28224</v>
      </c>
      <c r="T55" s="39">
        <v>24304</v>
      </c>
      <c r="U55" s="39">
        <v>39984</v>
      </c>
      <c r="V55" s="39">
        <v>36064</v>
      </c>
      <c r="W55" s="39">
        <v>24304</v>
      </c>
      <c r="X55" s="39">
        <v>14896</v>
      </c>
      <c r="Y55" s="39">
        <v>14896</v>
      </c>
      <c r="Z55" s="39">
        <v>9408</v>
      </c>
    </row>
    <row r="56" spans="1:26" x14ac:dyDescent="0.3">
      <c r="A56" s="39" t="s">
        <v>81</v>
      </c>
      <c r="B56" s="39" t="s">
        <v>462</v>
      </c>
      <c r="C56" s="39">
        <v>37128</v>
      </c>
      <c r="D56" s="39">
        <v>37128</v>
      </c>
      <c r="E56" s="39">
        <v>37128</v>
      </c>
      <c r="F56" s="39">
        <v>37128</v>
      </c>
      <c r="G56" s="39">
        <v>37128</v>
      </c>
      <c r="H56" s="39">
        <v>37128</v>
      </c>
      <c r="I56" s="39">
        <v>37128</v>
      </c>
      <c r="J56" s="39">
        <v>51688</v>
      </c>
      <c r="K56" s="39">
        <v>37128</v>
      </c>
      <c r="L56" s="39">
        <v>37128</v>
      </c>
      <c r="M56" s="39">
        <v>29848</v>
      </c>
      <c r="N56" s="39">
        <v>26936</v>
      </c>
      <c r="O56" s="39">
        <v>22568</v>
      </c>
      <c r="P56" s="39">
        <v>29848</v>
      </c>
      <c r="Q56" s="39">
        <v>18928</v>
      </c>
      <c r="R56" s="39">
        <v>16744</v>
      </c>
      <c r="S56" s="39">
        <v>26208</v>
      </c>
      <c r="T56" s="39">
        <v>22568</v>
      </c>
      <c r="U56" s="39">
        <v>37128</v>
      </c>
      <c r="V56" s="39">
        <v>33488</v>
      </c>
      <c r="W56" s="39">
        <v>22568</v>
      </c>
      <c r="X56" s="39">
        <v>15288</v>
      </c>
      <c r="Y56" s="39">
        <v>8736</v>
      </c>
      <c r="Z56" s="39">
        <v>8736</v>
      </c>
    </row>
    <row r="57" spans="1:26" x14ac:dyDescent="0.3">
      <c r="A57" s="39" t="s">
        <v>81</v>
      </c>
      <c r="B57" s="39" t="s">
        <v>463</v>
      </c>
      <c r="C57" s="39">
        <v>36312</v>
      </c>
      <c r="D57" s="39">
        <v>36312</v>
      </c>
      <c r="E57" s="45">
        <v>50552</v>
      </c>
      <c r="F57" s="39">
        <v>36312</v>
      </c>
      <c r="G57" s="39">
        <v>50552</v>
      </c>
      <c r="H57" s="39">
        <v>36312</v>
      </c>
      <c r="I57" s="39">
        <v>36312</v>
      </c>
      <c r="J57" s="39">
        <v>36312</v>
      </c>
      <c r="K57" s="39">
        <v>36312</v>
      </c>
      <c r="L57" s="39">
        <v>36312</v>
      </c>
      <c r="M57" s="39">
        <v>29192</v>
      </c>
      <c r="N57" s="39">
        <v>26344</v>
      </c>
      <c r="O57" s="39">
        <v>22072</v>
      </c>
      <c r="P57" s="39">
        <v>18512</v>
      </c>
      <c r="Q57" s="39">
        <v>18512</v>
      </c>
      <c r="R57" s="39">
        <v>25632</v>
      </c>
      <c r="S57" s="39">
        <v>25632</v>
      </c>
      <c r="T57" s="39">
        <v>22072</v>
      </c>
      <c r="U57" s="39">
        <v>36312</v>
      </c>
      <c r="V57" s="39">
        <v>32752</v>
      </c>
      <c r="W57" s="39">
        <v>22072</v>
      </c>
      <c r="X57" s="39">
        <v>8544</v>
      </c>
      <c r="Y57" s="39">
        <v>8544</v>
      </c>
      <c r="Z57" s="39">
        <v>8544</v>
      </c>
    </row>
    <row r="58" spans="1:26" x14ac:dyDescent="0.3">
      <c r="A58" s="39" t="s">
        <v>81</v>
      </c>
      <c r="B58" s="39" t="s">
        <v>464</v>
      </c>
      <c r="C58" s="39">
        <v>38456</v>
      </c>
      <c r="D58" s="39">
        <v>38456</v>
      </c>
      <c r="E58" s="39">
        <v>38456</v>
      </c>
      <c r="F58" s="45">
        <v>50996</v>
      </c>
      <c r="G58" s="39">
        <v>38456</v>
      </c>
      <c r="H58" s="39">
        <v>38456</v>
      </c>
      <c r="I58" s="39">
        <v>38456</v>
      </c>
      <c r="J58" s="39">
        <v>38456</v>
      </c>
      <c r="K58" s="39">
        <v>38456</v>
      </c>
      <c r="L58" s="39">
        <v>38456</v>
      </c>
      <c r="M58" s="39">
        <v>30096</v>
      </c>
      <c r="N58" s="39">
        <v>26752</v>
      </c>
      <c r="O58" s="39">
        <v>24244</v>
      </c>
      <c r="P58" s="39">
        <v>21736</v>
      </c>
      <c r="Q58" s="39">
        <v>28424</v>
      </c>
      <c r="R58" s="39">
        <v>19228</v>
      </c>
      <c r="S58" s="39">
        <v>25916</v>
      </c>
      <c r="T58" s="39">
        <v>25916</v>
      </c>
      <c r="U58" s="39">
        <v>38456</v>
      </c>
      <c r="V58" s="39">
        <v>34276</v>
      </c>
      <c r="W58" s="39">
        <v>25916</v>
      </c>
      <c r="X58" s="39">
        <v>9196</v>
      </c>
      <c r="Y58" s="39">
        <v>9196</v>
      </c>
      <c r="Z58" s="39">
        <v>9196</v>
      </c>
    </row>
    <row r="59" spans="1:26" x14ac:dyDescent="0.3">
      <c r="A59" s="39" t="s">
        <v>81</v>
      </c>
      <c r="B59" s="39" t="s">
        <v>92</v>
      </c>
      <c r="C59" s="39">
        <v>36984</v>
      </c>
      <c r="D59" s="39">
        <v>36984</v>
      </c>
      <c r="E59" s="45">
        <v>50652</v>
      </c>
      <c r="F59" s="39">
        <v>36984</v>
      </c>
      <c r="G59" s="39">
        <v>36984</v>
      </c>
      <c r="H59" s="39">
        <v>36984</v>
      </c>
      <c r="I59" s="39">
        <v>36984</v>
      </c>
      <c r="J59" s="39">
        <v>36984</v>
      </c>
      <c r="K59" s="39">
        <v>36984</v>
      </c>
      <c r="L59" s="39">
        <v>36984</v>
      </c>
      <c r="M59" s="39">
        <v>29748</v>
      </c>
      <c r="N59" s="39">
        <v>26532</v>
      </c>
      <c r="O59" s="39">
        <v>24924</v>
      </c>
      <c r="P59" s="39">
        <v>19296</v>
      </c>
      <c r="Q59" s="39">
        <v>19296</v>
      </c>
      <c r="R59" s="39">
        <v>24924</v>
      </c>
      <c r="S59" s="39">
        <v>26532</v>
      </c>
      <c r="T59" s="39">
        <v>24921</v>
      </c>
      <c r="U59" s="39">
        <v>36984</v>
      </c>
      <c r="V59" s="39">
        <v>36984</v>
      </c>
      <c r="W59" s="39">
        <v>24924</v>
      </c>
      <c r="X59" s="39">
        <v>9648</v>
      </c>
      <c r="Y59" s="39">
        <v>9648</v>
      </c>
      <c r="Z59" s="39">
        <v>9648</v>
      </c>
    </row>
    <row r="60" spans="1:26" x14ac:dyDescent="0.3">
      <c r="A60" s="39" t="s">
        <v>81</v>
      </c>
      <c r="B60" s="39" t="s">
        <v>89</v>
      </c>
      <c r="C60" s="39">
        <v>2552</v>
      </c>
      <c r="D60" s="39">
        <v>2552</v>
      </c>
      <c r="E60" s="39">
        <v>2552</v>
      </c>
      <c r="F60" s="39">
        <v>2552</v>
      </c>
      <c r="G60" s="39">
        <v>2552</v>
      </c>
      <c r="H60" s="39">
        <v>2552</v>
      </c>
      <c r="I60" s="39">
        <v>2552</v>
      </c>
      <c r="J60" s="39">
        <v>2552</v>
      </c>
      <c r="K60" s="39">
        <v>2552</v>
      </c>
      <c r="L60" s="39">
        <v>2552</v>
      </c>
      <c r="M60" s="39">
        <v>2552</v>
      </c>
      <c r="N60" s="45">
        <v>45936</v>
      </c>
      <c r="O60" s="39">
        <v>42108</v>
      </c>
      <c r="P60" s="39">
        <v>2552</v>
      </c>
      <c r="Q60" s="39">
        <v>2552</v>
      </c>
      <c r="R60" s="39">
        <v>2552</v>
      </c>
      <c r="S60" s="39">
        <v>2552</v>
      </c>
      <c r="T60" s="39">
        <v>2552</v>
      </c>
      <c r="U60" s="39">
        <v>58696</v>
      </c>
      <c r="V60" s="39">
        <v>2552</v>
      </c>
      <c r="W60" s="39">
        <v>2552</v>
      </c>
      <c r="X60" s="39">
        <v>12760</v>
      </c>
      <c r="Y60" s="39">
        <v>12760</v>
      </c>
      <c r="Z60" s="39">
        <v>12760</v>
      </c>
    </row>
    <row r="61" spans="1:26" x14ac:dyDescent="0.3">
      <c r="A61" s="39" t="s">
        <v>81</v>
      </c>
      <c r="B61" s="39" t="s">
        <v>465</v>
      </c>
      <c r="C61" s="39">
        <v>39780</v>
      </c>
      <c r="D61" s="39">
        <v>39780</v>
      </c>
      <c r="E61" s="45">
        <v>51480</v>
      </c>
      <c r="F61" s="39">
        <v>39780</v>
      </c>
      <c r="G61" s="39">
        <v>39780</v>
      </c>
      <c r="H61" s="39">
        <v>39780</v>
      </c>
      <c r="I61" s="45">
        <v>51480</v>
      </c>
      <c r="J61" s="39">
        <v>39780</v>
      </c>
      <c r="K61" s="45">
        <v>47580</v>
      </c>
      <c r="L61" s="39">
        <v>37440</v>
      </c>
      <c r="M61" s="39">
        <v>29640</v>
      </c>
      <c r="N61" s="39">
        <v>26520</v>
      </c>
      <c r="O61" s="39">
        <v>24180</v>
      </c>
      <c r="P61" s="39">
        <v>20280</v>
      </c>
      <c r="Q61" s="39">
        <v>20280</v>
      </c>
      <c r="R61" s="39">
        <v>17940</v>
      </c>
      <c r="S61" s="39">
        <v>24180</v>
      </c>
      <c r="T61" s="39">
        <v>24180</v>
      </c>
      <c r="U61" s="39">
        <v>39780</v>
      </c>
      <c r="V61" s="39">
        <v>35880</v>
      </c>
      <c r="W61" s="39">
        <v>24180</v>
      </c>
      <c r="X61" s="39">
        <v>9360</v>
      </c>
      <c r="Y61" s="39">
        <v>9360</v>
      </c>
      <c r="Z61" s="39">
        <v>9360</v>
      </c>
    </row>
    <row r="62" spans="1:26" x14ac:dyDescent="0.3">
      <c r="A62" s="39" t="s">
        <v>81</v>
      </c>
      <c r="B62" s="39" t="s">
        <v>77</v>
      </c>
      <c r="C62" s="39">
        <v>39200</v>
      </c>
      <c r="D62" s="39">
        <v>39200</v>
      </c>
      <c r="E62" s="39">
        <v>39200</v>
      </c>
      <c r="F62" s="39">
        <v>39200</v>
      </c>
      <c r="G62" s="39">
        <v>39200</v>
      </c>
      <c r="H62" s="45">
        <v>48800</v>
      </c>
      <c r="I62" s="39">
        <v>39200</v>
      </c>
      <c r="J62" s="39">
        <v>39200</v>
      </c>
      <c r="K62" s="45">
        <v>48800</v>
      </c>
      <c r="L62" s="39">
        <v>39200</v>
      </c>
      <c r="M62" s="39">
        <v>28800</v>
      </c>
      <c r="N62" s="39">
        <v>26400</v>
      </c>
      <c r="O62" s="39">
        <v>24800</v>
      </c>
      <c r="P62" s="39">
        <v>20800</v>
      </c>
      <c r="Q62" s="39">
        <v>20800</v>
      </c>
      <c r="R62" s="39">
        <v>18400</v>
      </c>
      <c r="S62" s="39">
        <v>24800</v>
      </c>
      <c r="T62" s="39">
        <v>24800</v>
      </c>
      <c r="U62" s="39">
        <v>40800</v>
      </c>
      <c r="V62" s="39">
        <v>36800</v>
      </c>
      <c r="W62" s="39">
        <v>24800</v>
      </c>
      <c r="X62" s="39">
        <v>9600</v>
      </c>
      <c r="Y62" s="39">
        <v>9600</v>
      </c>
      <c r="Z62" s="39">
        <v>9600</v>
      </c>
    </row>
    <row r="63" spans="1:26" x14ac:dyDescent="0.3">
      <c r="A63" s="39" t="s">
        <v>81</v>
      </c>
      <c r="B63" s="39" t="s">
        <v>466</v>
      </c>
      <c r="C63" s="39">
        <v>40180</v>
      </c>
      <c r="D63" s="39">
        <v>40180</v>
      </c>
      <c r="E63" s="45">
        <v>51940</v>
      </c>
      <c r="F63" s="45">
        <v>51940</v>
      </c>
      <c r="G63" s="39">
        <v>40180</v>
      </c>
      <c r="H63" s="39">
        <v>40180</v>
      </c>
      <c r="I63" s="39">
        <v>40180</v>
      </c>
      <c r="J63" s="39">
        <v>40180</v>
      </c>
      <c r="K63" s="39">
        <v>40180</v>
      </c>
      <c r="L63" s="39">
        <v>40180</v>
      </c>
      <c r="M63" s="39">
        <v>29400</v>
      </c>
      <c r="N63" s="39">
        <v>27440</v>
      </c>
      <c r="O63" s="39">
        <v>21560</v>
      </c>
      <c r="P63" s="39">
        <v>21560</v>
      </c>
      <c r="Q63" s="39">
        <v>21560</v>
      </c>
      <c r="R63" s="39">
        <v>18620</v>
      </c>
      <c r="S63" s="39">
        <v>25480</v>
      </c>
      <c r="T63" s="39">
        <v>25480</v>
      </c>
      <c r="U63" s="39">
        <v>40180</v>
      </c>
      <c r="V63" s="39">
        <v>35280</v>
      </c>
      <c r="W63" s="39">
        <v>25480</v>
      </c>
      <c r="X63" s="39">
        <v>8820</v>
      </c>
      <c r="Y63" s="39">
        <v>8820</v>
      </c>
      <c r="Z63" s="39">
        <v>8820</v>
      </c>
    </row>
    <row r="64" spans="1:26" x14ac:dyDescent="0.3">
      <c r="A64" s="39" t="s">
        <v>81</v>
      </c>
      <c r="B64" s="39" t="s">
        <v>467</v>
      </c>
      <c r="C64" s="39">
        <v>41340</v>
      </c>
      <c r="D64" s="39">
        <v>41340</v>
      </c>
      <c r="E64" s="39">
        <v>41340</v>
      </c>
      <c r="F64" s="39">
        <v>41340</v>
      </c>
      <c r="G64" s="39">
        <v>41340</v>
      </c>
      <c r="H64" s="45">
        <v>50880</v>
      </c>
      <c r="I64" s="39">
        <v>41340</v>
      </c>
      <c r="J64" s="39">
        <v>41340</v>
      </c>
      <c r="K64" s="39">
        <v>41340</v>
      </c>
      <c r="L64" s="39">
        <v>41340</v>
      </c>
      <c r="M64" s="39">
        <v>29680</v>
      </c>
      <c r="N64" s="39">
        <v>27560</v>
      </c>
      <c r="O64" s="39">
        <v>22260</v>
      </c>
      <c r="P64" s="39">
        <v>22260</v>
      </c>
      <c r="Q64" s="39">
        <v>32860</v>
      </c>
      <c r="R64" s="39">
        <v>18020</v>
      </c>
      <c r="S64" s="39">
        <v>27560</v>
      </c>
      <c r="T64" s="39">
        <v>11660</v>
      </c>
      <c r="U64" s="39">
        <v>27560</v>
      </c>
      <c r="V64" s="39">
        <v>16960</v>
      </c>
      <c r="W64" s="39">
        <v>11660</v>
      </c>
      <c r="X64" s="39">
        <v>8480</v>
      </c>
      <c r="Y64" s="39">
        <v>8480</v>
      </c>
      <c r="Z64" s="39">
        <v>8480</v>
      </c>
    </row>
    <row r="65" spans="1:26" x14ac:dyDescent="0.3">
      <c r="A65" s="39" t="s">
        <v>81</v>
      </c>
      <c r="B65" s="39" t="s">
        <v>468</v>
      </c>
      <c r="C65" s="45">
        <v>51240</v>
      </c>
      <c r="D65" s="39">
        <v>39480</v>
      </c>
      <c r="E65" s="39">
        <v>39480</v>
      </c>
      <c r="F65" s="39">
        <v>39480</v>
      </c>
      <c r="G65" s="39">
        <v>39480</v>
      </c>
      <c r="H65" s="39">
        <v>39480</v>
      </c>
      <c r="I65" s="39">
        <v>39480</v>
      </c>
      <c r="J65" s="39">
        <v>39480</v>
      </c>
      <c r="K65" s="39">
        <v>29480</v>
      </c>
      <c r="L65" s="39">
        <v>39480</v>
      </c>
      <c r="M65" s="39">
        <v>29400</v>
      </c>
      <c r="N65" s="39">
        <v>26040</v>
      </c>
      <c r="O65" s="39">
        <v>24360</v>
      </c>
      <c r="P65" s="39">
        <v>21840</v>
      </c>
      <c r="Q65" s="39">
        <v>20160</v>
      </c>
      <c r="R65" s="39">
        <v>19320</v>
      </c>
      <c r="S65" s="39">
        <v>26040</v>
      </c>
      <c r="T65" s="39">
        <v>38640</v>
      </c>
      <c r="U65" s="39">
        <v>38640</v>
      </c>
      <c r="V65" s="39">
        <v>38640</v>
      </c>
      <c r="W65" s="39">
        <v>38640</v>
      </c>
      <c r="X65" s="39">
        <v>9240</v>
      </c>
      <c r="Y65" s="39">
        <v>9240</v>
      </c>
      <c r="Z65" s="39">
        <v>9240</v>
      </c>
    </row>
    <row r="66" spans="1:26" x14ac:dyDescent="0.3">
      <c r="A66" s="39" t="s">
        <v>81</v>
      </c>
      <c r="B66" s="39" t="s">
        <v>469</v>
      </c>
      <c r="C66" s="45">
        <v>41820</v>
      </c>
      <c r="D66" s="45">
        <v>41820</v>
      </c>
      <c r="E66" s="45">
        <v>41820</v>
      </c>
      <c r="F66" s="45">
        <v>41820</v>
      </c>
      <c r="G66" s="45">
        <v>41820</v>
      </c>
      <c r="H66" s="45">
        <v>41820</v>
      </c>
      <c r="I66" s="45">
        <v>41820</v>
      </c>
      <c r="J66" s="45">
        <v>41820</v>
      </c>
      <c r="K66" s="45">
        <v>41820</v>
      </c>
      <c r="L66" s="45">
        <v>41820</v>
      </c>
      <c r="M66" s="39">
        <v>29580</v>
      </c>
      <c r="N66" s="39">
        <v>31620</v>
      </c>
      <c r="O66" s="39">
        <v>31620</v>
      </c>
      <c r="P66" s="39">
        <v>31620</v>
      </c>
      <c r="Q66" s="39">
        <v>26520</v>
      </c>
      <c r="R66" s="39">
        <v>23460</v>
      </c>
      <c r="S66" s="39">
        <v>26520</v>
      </c>
      <c r="T66" s="39">
        <v>26520</v>
      </c>
      <c r="U66" s="39">
        <v>39780</v>
      </c>
      <c r="V66" s="39">
        <v>36720</v>
      </c>
      <c r="W66" s="39">
        <v>26520</v>
      </c>
      <c r="X66" s="39">
        <v>15300</v>
      </c>
      <c r="Y66" s="39">
        <v>15300</v>
      </c>
      <c r="Z66" s="39">
        <v>12240</v>
      </c>
    </row>
    <row r="67" spans="1:26" x14ac:dyDescent="0.3">
      <c r="A67" s="39" t="s">
        <v>81</v>
      </c>
      <c r="B67" s="39" t="s">
        <v>470</v>
      </c>
      <c r="C67" s="45">
        <v>51504</v>
      </c>
      <c r="D67" s="39">
        <v>40848</v>
      </c>
      <c r="E67" s="39">
        <v>40848</v>
      </c>
      <c r="F67" s="39">
        <v>40848</v>
      </c>
      <c r="G67" s="39">
        <v>40848</v>
      </c>
      <c r="H67" s="39">
        <v>40848</v>
      </c>
      <c r="I67" s="39">
        <v>40848</v>
      </c>
      <c r="J67" s="39">
        <v>40848</v>
      </c>
      <c r="K67" s="45">
        <v>51504</v>
      </c>
      <c r="L67" s="39">
        <v>40848</v>
      </c>
      <c r="M67" s="39">
        <v>29304</v>
      </c>
      <c r="N67" s="39">
        <v>27528</v>
      </c>
      <c r="O67" s="39">
        <v>23088</v>
      </c>
      <c r="P67" s="39">
        <v>21312</v>
      </c>
      <c r="Q67" s="39">
        <v>20424</v>
      </c>
      <c r="R67" s="39">
        <v>18648</v>
      </c>
      <c r="S67" s="39">
        <v>25752</v>
      </c>
      <c r="T67" s="39">
        <v>25752</v>
      </c>
      <c r="U67" s="39">
        <v>40848</v>
      </c>
      <c r="V67" s="39">
        <v>33744</v>
      </c>
      <c r="W67" s="39">
        <v>25752</v>
      </c>
      <c r="X67" s="39">
        <v>8880</v>
      </c>
      <c r="Y67" s="39">
        <v>8880</v>
      </c>
      <c r="Z67" s="39">
        <v>8880</v>
      </c>
    </row>
    <row r="68" spans="1:26" x14ac:dyDescent="0.3">
      <c r="A68" s="39" t="s">
        <v>81</v>
      </c>
      <c r="B68" s="39" t="s">
        <v>471</v>
      </c>
      <c r="C68" s="39">
        <v>9380</v>
      </c>
      <c r="D68" s="39">
        <v>9380</v>
      </c>
      <c r="E68" s="45">
        <v>58960</v>
      </c>
      <c r="F68" s="39">
        <v>9380</v>
      </c>
      <c r="G68" s="39">
        <v>9380</v>
      </c>
      <c r="H68" s="45">
        <v>58960</v>
      </c>
      <c r="I68" s="39">
        <v>9380</v>
      </c>
      <c r="J68" s="39">
        <v>9380</v>
      </c>
      <c r="K68" s="39">
        <v>9380</v>
      </c>
      <c r="L68" s="39">
        <v>9380</v>
      </c>
      <c r="M68" s="39">
        <v>2680</v>
      </c>
      <c r="N68" s="39">
        <v>2680</v>
      </c>
      <c r="O68" s="39">
        <v>2680</v>
      </c>
      <c r="P68" s="39">
        <v>2680</v>
      </c>
      <c r="Q68" s="39">
        <v>2680</v>
      </c>
      <c r="R68" s="39">
        <v>2680</v>
      </c>
      <c r="S68" s="39">
        <v>2680</v>
      </c>
      <c r="T68" s="39">
        <v>2680</v>
      </c>
      <c r="U68" s="39">
        <v>2680</v>
      </c>
      <c r="V68" s="39">
        <v>2680</v>
      </c>
      <c r="W68" s="39">
        <v>2680</v>
      </c>
      <c r="X68" s="39">
        <v>2680</v>
      </c>
      <c r="Y68" s="39">
        <v>2680</v>
      </c>
      <c r="Z68" s="39">
        <v>2680</v>
      </c>
    </row>
    <row r="69" spans="1:26" x14ac:dyDescent="0.3">
      <c r="A69" s="39" t="s">
        <v>81</v>
      </c>
      <c r="B69" s="39" t="s">
        <v>472</v>
      </c>
      <c r="C69" s="39">
        <v>38540</v>
      </c>
      <c r="D69" s="39">
        <v>38540</v>
      </c>
      <c r="E69" s="39">
        <v>38540</v>
      </c>
      <c r="F69" s="39">
        <v>38540</v>
      </c>
      <c r="G69" s="39">
        <v>47940</v>
      </c>
      <c r="H69" s="39">
        <v>38540</v>
      </c>
      <c r="I69" s="45">
        <v>47940</v>
      </c>
      <c r="J69" s="39">
        <v>38540</v>
      </c>
      <c r="K69" s="39">
        <v>38540</v>
      </c>
      <c r="L69" s="39">
        <v>38540</v>
      </c>
      <c r="M69" s="39">
        <v>29140</v>
      </c>
      <c r="N69" s="39">
        <v>19740</v>
      </c>
      <c r="O69" s="39">
        <v>23500</v>
      </c>
      <c r="P69" s="39">
        <v>22560</v>
      </c>
      <c r="Q69" s="39">
        <v>21620</v>
      </c>
      <c r="R69" s="39">
        <v>18800</v>
      </c>
      <c r="S69" s="39">
        <v>2440</v>
      </c>
      <c r="T69" s="39">
        <v>2440</v>
      </c>
      <c r="U69" s="39">
        <v>38540</v>
      </c>
      <c r="V69" s="39">
        <v>34780</v>
      </c>
      <c r="W69" s="39">
        <v>2440</v>
      </c>
      <c r="X69" s="39">
        <v>9400</v>
      </c>
      <c r="Y69" s="39">
        <v>9400</v>
      </c>
      <c r="Z69" s="39">
        <v>9400</v>
      </c>
    </row>
    <row r="70" spans="1:26" x14ac:dyDescent="0.3">
      <c r="A70" s="39" t="s">
        <v>81</v>
      </c>
      <c r="B70" s="39" t="s">
        <v>473</v>
      </c>
      <c r="C70" s="39">
        <v>38540</v>
      </c>
      <c r="D70" s="39">
        <v>38540</v>
      </c>
      <c r="E70" s="39">
        <v>38540</v>
      </c>
      <c r="F70" s="39">
        <v>38540</v>
      </c>
      <c r="G70" s="39">
        <v>47940</v>
      </c>
      <c r="H70" s="39">
        <v>38540</v>
      </c>
      <c r="I70" s="45">
        <v>47940</v>
      </c>
      <c r="J70" s="39">
        <v>38540</v>
      </c>
      <c r="K70" s="39">
        <v>38976</v>
      </c>
      <c r="L70" s="39">
        <v>38976</v>
      </c>
      <c r="M70" s="39">
        <v>29232</v>
      </c>
      <c r="N70" s="39">
        <v>17052</v>
      </c>
      <c r="O70" s="39">
        <v>17052</v>
      </c>
      <c r="P70" s="39">
        <v>21112</v>
      </c>
      <c r="Q70" s="39">
        <v>20300</v>
      </c>
      <c r="R70" s="39">
        <v>18676</v>
      </c>
      <c r="S70" s="45">
        <v>41412</v>
      </c>
      <c r="T70" s="39">
        <v>23548</v>
      </c>
      <c r="U70" s="39">
        <v>38164</v>
      </c>
      <c r="V70" s="39">
        <v>34916</v>
      </c>
      <c r="W70" s="39">
        <v>23548</v>
      </c>
      <c r="X70" s="39">
        <v>9744</v>
      </c>
      <c r="Y70" s="39">
        <v>9744</v>
      </c>
      <c r="Z70" s="39">
        <v>9744</v>
      </c>
    </row>
    <row r="71" spans="1:26" x14ac:dyDescent="0.3">
      <c r="A71" s="39" t="s">
        <v>81</v>
      </c>
      <c r="B71" s="39" t="s">
        <v>474</v>
      </c>
      <c r="C71" s="39">
        <v>38976</v>
      </c>
      <c r="D71" s="45">
        <v>51156</v>
      </c>
      <c r="E71" s="39">
        <v>38976</v>
      </c>
      <c r="F71" s="39">
        <v>38976</v>
      </c>
      <c r="G71" s="39">
        <v>38976</v>
      </c>
      <c r="H71" s="45">
        <v>51156</v>
      </c>
      <c r="I71" s="39">
        <v>38976</v>
      </c>
      <c r="J71" s="39">
        <v>38976</v>
      </c>
      <c r="K71" s="45">
        <v>60168</v>
      </c>
      <c r="L71" s="39">
        <v>9156</v>
      </c>
      <c r="M71" s="39">
        <v>2616</v>
      </c>
      <c r="N71" s="39">
        <v>2616</v>
      </c>
      <c r="O71" s="39">
        <v>2616</v>
      </c>
      <c r="P71" s="39">
        <v>2616</v>
      </c>
      <c r="Q71" s="39">
        <v>2616</v>
      </c>
      <c r="R71" s="39">
        <v>2616</v>
      </c>
      <c r="S71" s="39">
        <v>60168</v>
      </c>
      <c r="T71" s="39">
        <v>2616</v>
      </c>
      <c r="U71" s="39">
        <v>2616</v>
      </c>
      <c r="V71" s="39">
        <v>2616</v>
      </c>
      <c r="W71" s="39">
        <v>2616</v>
      </c>
      <c r="X71" s="39">
        <v>2616</v>
      </c>
      <c r="Y71" s="39">
        <v>2616</v>
      </c>
      <c r="Z71" s="39">
        <v>2616</v>
      </c>
    </row>
    <row r="72" spans="1:26" x14ac:dyDescent="0.3">
      <c r="A72" s="39" t="s">
        <v>81</v>
      </c>
      <c r="B72" s="39" t="s">
        <v>475</v>
      </c>
      <c r="C72" s="39">
        <v>9156</v>
      </c>
      <c r="D72" s="39">
        <v>9156</v>
      </c>
      <c r="E72" s="39">
        <v>9156</v>
      </c>
      <c r="F72" s="45">
        <v>60168</v>
      </c>
      <c r="G72" s="39">
        <v>9156</v>
      </c>
      <c r="H72" s="39">
        <v>9156</v>
      </c>
      <c r="I72" s="45">
        <v>60168</v>
      </c>
      <c r="J72" s="39">
        <v>9156</v>
      </c>
      <c r="K72" s="39">
        <v>37556</v>
      </c>
      <c r="L72" s="39">
        <v>46716</v>
      </c>
      <c r="M72" s="39">
        <v>28396</v>
      </c>
      <c r="N72" s="39">
        <v>37556</v>
      </c>
      <c r="O72" s="39">
        <v>23816</v>
      </c>
      <c r="P72" s="39">
        <v>21068</v>
      </c>
      <c r="Q72" s="39">
        <v>21068</v>
      </c>
      <c r="R72" s="39">
        <v>17404</v>
      </c>
      <c r="S72" s="39">
        <v>23816</v>
      </c>
      <c r="T72" s="39">
        <v>23816</v>
      </c>
      <c r="U72" s="39">
        <v>37556</v>
      </c>
      <c r="V72" s="39">
        <v>35724</v>
      </c>
      <c r="W72" s="39">
        <v>23816</v>
      </c>
      <c r="X72" s="39">
        <v>9160</v>
      </c>
      <c r="Y72" s="39">
        <v>9160</v>
      </c>
      <c r="Z72" s="39">
        <v>9160</v>
      </c>
    </row>
    <row r="73" spans="1:26" x14ac:dyDescent="0.3">
      <c r="A73" s="39" t="s">
        <v>81</v>
      </c>
      <c r="B73" s="39" t="s">
        <v>476</v>
      </c>
      <c r="C73" s="39">
        <v>36036</v>
      </c>
      <c r="D73" s="39">
        <v>36036</v>
      </c>
      <c r="E73" s="39">
        <v>36036</v>
      </c>
      <c r="F73" s="39">
        <v>36036</v>
      </c>
      <c r="G73" s="39">
        <v>36036</v>
      </c>
      <c r="H73" s="45">
        <v>51744</v>
      </c>
      <c r="I73" s="39">
        <v>36036</v>
      </c>
      <c r="J73" s="39">
        <v>47124</v>
      </c>
      <c r="K73" s="45">
        <v>51744</v>
      </c>
      <c r="L73" s="39">
        <v>47124</v>
      </c>
      <c r="M73" s="39">
        <v>28644</v>
      </c>
      <c r="N73" s="39">
        <v>34188</v>
      </c>
      <c r="O73" s="39">
        <v>24024</v>
      </c>
      <c r="P73" s="39">
        <v>28644</v>
      </c>
      <c r="Q73" s="39">
        <v>20328</v>
      </c>
      <c r="R73" s="39">
        <v>18480</v>
      </c>
      <c r="S73" s="39">
        <v>24024</v>
      </c>
      <c r="T73" s="39">
        <v>24024</v>
      </c>
      <c r="U73" s="39">
        <v>37884</v>
      </c>
      <c r="V73" s="39">
        <v>36036</v>
      </c>
      <c r="W73" s="39">
        <v>24024</v>
      </c>
      <c r="X73" s="39">
        <v>9240</v>
      </c>
      <c r="Y73" s="39">
        <v>9240</v>
      </c>
      <c r="Z73" s="39">
        <v>9240</v>
      </c>
    </row>
    <row r="74" spans="1:26" x14ac:dyDescent="0.3">
      <c r="A74" s="39" t="s">
        <v>81</v>
      </c>
      <c r="B74" s="39" t="s">
        <v>477</v>
      </c>
      <c r="C74" s="39">
        <v>38556</v>
      </c>
      <c r="D74" s="39">
        <v>38556</v>
      </c>
      <c r="E74" s="39">
        <v>38556</v>
      </c>
      <c r="F74" s="45">
        <v>51408</v>
      </c>
      <c r="G74" s="39">
        <v>38556</v>
      </c>
      <c r="H74" s="39">
        <v>38556</v>
      </c>
      <c r="I74" s="39">
        <v>38556</v>
      </c>
      <c r="J74" s="39">
        <v>38556</v>
      </c>
      <c r="K74" s="39">
        <v>38556</v>
      </c>
      <c r="L74" s="39">
        <v>38556</v>
      </c>
      <c r="M74" s="45">
        <v>42336</v>
      </c>
      <c r="N74" s="39">
        <v>27972</v>
      </c>
      <c r="O74" s="39">
        <v>23436</v>
      </c>
      <c r="P74" s="39">
        <v>19656</v>
      </c>
      <c r="Q74" s="39">
        <v>27216</v>
      </c>
      <c r="R74" s="39">
        <v>17388</v>
      </c>
      <c r="S74" s="39">
        <v>27216</v>
      </c>
      <c r="T74" s="39">
        <v>23436</v>
      </c>
      <c r="U74" s="39">
        <v>38556</v>
      </c>
      <c r="V74" s="39">
        <v>34776</v>
      </c>
      <c r="W74" s="39">
        <v>23436</v>
      </c>
      <c r="X74" s="39">
        <v>9072</v>
      </c>
      <c r="Y74" s="39">
        <v>9072</v>
      </c>
      <c r="Z74" s="39">
        <v>9072</v>
      </c>
    </row>
    <row r="75" spans="1:26" x14ac:dyDescent="0.3">
      <c r="A75" s="40" t="s">
        <v>34</v>
      </c>
      <c r="B75" s="39" t="s">
        <v>478</v>
      </c>
      <c r="C75" s="45">
        <v>49984</v>
      </c>
      <c r="D75" s="39">
        <v>35904</v>
      </c>
      <c r="E75" s="39">
        <v>35904</v>
      </c>
      <c r="F75" s="39">
        <v>35904</v>
      </c>
      <c r="G75" s="45">
        <v>49984</v>
      </c>
      <c r="H75" s="39">
        <v>35904</v>
      </c>
      <c r="I75" s="39">
        <v>35904</v>
      </c>
      <c r="J75" s="39">
        <v>35904</v>
      </c>
      <c r="K75" s="39">
        <v>35904</v>
      </c>
      <c r="L75" s="39">
        <v>35904</v>
      </c>
      <c r="M75" s="39">
        <v>28864</v>
      </c>
      <c r="N75" s="39">
        <v>26048</v>
      </c>
      <c r="O75" s="39">
        <v>35904</v>
      </c>
      <c r="P75" s="39">
        <v>18304</v>
      </c>
      <c r="Q75" s="39">
        <v>18304</v>
      </c>
      <c r="R75" s="39">
        <v>16192</v>
      </c>
      <c r="S75" s="39">
        <v>25344</v>
      </c>
      <c r="T75" s="39">
        <v>23936</v>
      </c>
      <c r="U75" s="39">
        <v>39424</v>
      </c>
      <c r="V75" s="39">
        <v>32384</v>
      </c>
      <c r="W75" s="39">
        <v>23936</v>
      </c>
      <c r="X75" s="39">
        <v>10560</v>
      </c>
      <c r="Y75" s="39">
        <v>10560</v>
      </c>
      <c r="Z75" s="39">
        <v>14784</v>
      </c>
    </row>
    <row r="76" spans="1:26" x14ac:dyDescent="0.3">
      <c r="A76" s="40" t="s">
        <v>34</v>
      </c>
      <c r="B76" s="39" t="s">
        <v>479</v>
      </c>
      <c r="C76" s="39">
        <v>700</v>
      </c>
      <c r="D76" s="39">
        <v>700</v>
      </c>
      <c r="E76" s="39">
        <v>700</v>
      </c>
      <c r="F76" s="39">
        <v>700</v>
      </c>
      <c r="G76" s="39">
        <v>700</v>
      </c>
      <c r="H76" s="39">
        <v>700</v>
      </c>
      <c r="I76" s="39">
        <v>700</v>
      </c>
      <c r="J76" s="39">
        <v>700</v>
      </c>
      <c r="K76" s="39">
        <v>700</v>
      </c>
      <c r="L76" s="39">
        <v>700</v>
      </c>
      <c r="M76" s="39">
        <v>700</v>
      </c>
      <c r="N76" s="39">
        <v>1400</v>
      </c>
      <c r="O76" s="39">
        <v>1400</v>
      </c>
      <c r="P76" s="39">
        <v>700</v>
      </c>
      <c r="Q76" s="39">
        <v>700</v>
      </c>
      <c r="R76" s="39">
        <v>700</v>
      </c>
      <c r="S76" s="39">
        <v>700</v>
      </c>
      <c r="T76" s="39">
        <v>700</v>
      </c>
      <c r="U76" s="39">
        <v>700</v>
      </c>
      <c r="V76" s="39">
        <v>700</v>
      </c>
      <c r="W76" s="39">
        <v>700</v>
      </c>
      <c r="X76" s="45">
        <v>15400</v>
      </c>
      <c r="Y76" s="45">
        <v>15400</v>
      </c>
      <c r="Z76" s="39">
        <v>1400</v>
      </c>
    </row>
    <row r="77" spans="1:26" x14ac:dyDescent="0.3">
      <c r="A77" s="40" t="s">
        <v>34</v>
      </c>
      <c r="B77" s="39" t="s">
        <v>480</v>
      </c>
      <c r="C77" s="39">
        <v>34928</v>
      </c>
      <c r="D77" s="39">
        <v>34928</v>
      </c>
      <c r="E77" s="39">
        <v>34928</v>
      </c>
      <c r="F77" s="45">
        <v>50032</v>
      </c>
      <c r="G77" s="39">
        <v>34928</v>
      </c>
      <c r="H77" s="39">
        <v>34928</v>
      </c>
      <c r="I77" s="39">
        <v>34928</v>
      </c>
      <c r="J77" s="45">
        <v>50032</v>
      </c>
      <c r="K77" s="39">
        <v>0</v>
      </c>
      <c r="L77" s="39">
        <v>0</v>
      </c>
      <c r="M77" s="39">
        <v>0</v>
      </c>
      <c r="N77" s="39">
        <v>27376</v>
      </c>
      <c r="O77" s="39">
        <v>24544</v>
      </c>
      <c r="P77" s="39">
        <v>0</v>
      </c>
      <c r="Q77" s="39">
        <v>0</v>
      </c>
      <c r="R77" s="39">
        <v>0</v>
      </c>
      <c r="S77" s="39">
        <v>24544</v>
      </c>
      <c r="T77" s="39">
        <v>24544</v>
      </c>
      <c r="U77" s="39">
        <v>38704</v>
      </c>
      <c r="V77" s="39">
        <v>33984</v>
      </c>
      <c r="W77" s="39">
        <v>24544</v>
      </c>
      <c r="X77" s="39">
        <v>8496</v>
      </c>
      <c r="Y77" s="39">
        <v>0</v>
      </c>
      <c r="Z77" s="39">
        <v>0</v>
      </c>
    </row>
    <row r="78" spans="1:26" x14ac:dyDescent="0.3">
      <c r="A78" s="40" t="s">
        <v>34</v>
      </c>
      <c r="B78" s="39" t="s">
        <v>3</v>
      </c>
      <c r="C78" s="39">
        <v>8960</v>
      </c>
      <c r="D78" s="39">
        <v>8960</v>
      </c>
      <c r="E78" s="39">
        <v>8960</v>
      </c>
      <c r="F78" s="39">
        <v>8960</v>
      </c>
      <c r="G78" s="39">
        <v>8960</v>
      </c>
      <c r="H78" s="39">
        <v>8960</v>
      </c>
      <c r="I78" s="39">
        <v>8960</v>
      </c>
      <c r="J78" s="39">
        <v>8960</v>
      </c>
      <c r="K78" s="39">
        <v>8960</v>
      </c>
      <c r="L78" s="39">
        <v>8960</v>
      </c>
      <c r="M78" s="39">
        <v>2560</v>
      </c>
      <c r="N78" s="45">
        <v>46080</v>
      </c>
      <c r="O78" s="39">
        <v>2560</v>
      </c>
      <c r="P78" s="39">
        <v>2560</v>
      </c>
      <c r="Q78" s="39">
        <v>2560</v>
      </c>
      <c r="R78" s="39">
        <v>2560</v>
      </c>
      <c r="S78" s="39">
        <v>2560</v>
      </c>
      <c r="T78" s="39">
        <v>2560</v>
      </c>
      <c r="U78" s="39">
        <v>2560</v>
      </c>
      <c r="V78" s="39">
        <v>2560</v>
      </c>
      <c r="W78" s="39">
        <v>2560</v>
      </c>
      <c r="X78" s="39">
        <v>2560</v>
      </c>
      <c r="Y78" s="39">
        <v>15360</v>
      </c>
      <c r="Z78" s="39">
        <v>2560</v>
      </c>
    </row>
    <row r="79" spans="1:26" x14ac:dyDescent="0.3">
      <c r="A79" s="40" t="s">
        <v>34</v>
      </c>
      <c r="B79" s="39" t="s">
        <v>481</v>
      </c>
      <c r="C79" s="39">
        <v>35280</v>
      </c>
      <c r="D79" s="45">
        <v>50176</v>
      </c>
      <c r="E79" s="39">
        <v>35280</v>
      </c>
      <c r="F79" s="39">
        <v>35280</v>
      </c>
      <c r="G79" s="39">
        <v>35280</v>
      </c>
      <c r="H79" s="45">
        <v>50176</v>
      </c>
      <c r="I79" s="45">
        <v>50176</v>
      </c>
      <c r="J79" s="39">
        <v>35280</v>
      </c>
      <c r="K79" s="39">
        <v>35280</v>
      </c>
      <c r="L79" s="39">
        <v>35280</v>
      </c>
      <c r="M79" s="39">
        <v>28224</v>
      </c>
      <c r="N79" s="39">
        <v>26656</v>
      </c>
      <c r="O79" s="39">
        <v>22736</v>
      </c>
      <c r="P79" s="39">
        <v>20384</v>
      </c>
      <c r="Q79" s="39">
        <v>20384</v>
      </c>
      <c r="R79" s="39">
        <v>18032</v>
      </c>
      <c r="S79" s="39">
        <v>39984</v>
      </c>
      <c r="T79" s="39">
        <v>24304</v>
      </c>
      <c r="U79" s="39">
        <v>39984</v>
      </c>
      <c r="V79" s="39">
        <v>32144</v>
      </c>
      <c r="W79" s="39">
        <v>24304</v>
      </c>
      <c r="X79" s="39">
        <v>15288</v>
      </c>
      <c r="Y79" s="39">
        <v>9408</v>
      </c>
      <c r="Z79" s="39">
        <v>9408</v>
      </c>
    </row>
    <row r="80" spans="1:26" x14ac:dyDescent="0.3">
      <c r="A80" s="40" t="s">
        <v>34</v>
      </c>
      <c r="B80" s="39" t="s">
        <v>66</v>
      </c>
      <c r="C80" s="39">
        <v>34592</v>
      </c>
      <c r="D80" s="45">
        <v>49632</v>
      </c>
      <c r="E80" s="39">
        <v>34592</v>
      </c>
      <c r="F80" s="39">
        <v>34592</v>
      </c>
      <c r="G80" s="39">
        <v>34592</v>
      </c>
      <c r="H80" s="39">
        <v>34592</v>
      </c>
      <c r="I80" s="39">
        <v>34592</v>
      </c>
      <c r="J80" s="45">
        <v>49632</v>
      </c>
      <c r="K80" s="39">
        <v>34592</v>
      </c>
      <c r="L80" s="39">
        <v>34592</v>
      </c>
      <c r="M80" s="39">
        <v>30832</v>
      </c>
      <c r="N80" s="39">
        <v>26320</v>
      </c>
      <c r="O80" s="39">
        <v>23312</v>
      </c>
      <c r="P80" s="39">
        <v>19552</v>
      </c>
      <c r="Q80" s="39">
        <v>19552</v>
      </c>
      <c r="R80" s="39">
        <v>17296</v>
      </c>
      <c r="S80" s="39">
        <v>23312</v>
      </c>
      <c r="T80" s="39">
        <v>23312</v>
      </c>
      <c r="U80" s="39">
        <v>38352</v>
      </c>
      <c r="V80" s="39">
        <v>34592</v>
      </c>
      <c r="W80" s="39">
        <v>23312</v>
      </c>
      <c r="X80" s="39">
        <v>9024</v>
      </c>
      <c r="Y80" s="39">
        <v>9024</v>
      </c>
      <c r="Z80" s="39">
        <v>9024</v>
      </c>
    </row>
    <row r="81" spans="1:26" x14ac:dyDescent="0.3">
      <c r="A81" s="40" t="s">
        <v>34</v>
      </c>
      <c r="B81" s="39" t="s">
        <v>62</v>
      </c>
      <c r="C81" s="39">
        <v>9100</v>
      </c>
      <c r="D81" s="39">
        <v>9100</v>
      </c>
      <c r="E81" s="39">
        <v>9100</v>
      </c>
      <c r="F81" s="39">
        <v>9100</v>
      </c>
      <c r="G81" s="39">
        <v>9100</v>
      </c>
      <c r="H81" s="39">
        <v>9100</v>
      </c>
      <c r="I81" s="39">
        <v>9100</v>
      </c>
      <c r="J81" s="39">
        <v>9100</v>
      </c>
      <c r="K81" s="39">
        <v>9100</v>
      </c>
      <c r="L81" s="39">
        <v>9100</v>
      </c>
      <c r="M81" s="39">
        <v>2600</v>
      </c>
      <c r="N81" s="39">
        <v>2600</v>
      </c>
      <c r="O81" s="39">
        <v>2600</v>
      </c>
      <c r="P81" s="39">
        <v>37700</v>
      </c>
      <c r="Q81" s="39">
        <v>2600</v>
      </c>
      <c r="R81" s="39">
        <v>2600</v>
      </c>
      <c r="S81" s="39">
        <v>2600</v>
      </c>
      <c r="T81" s="39">
        <v>40300</v>
      </c>
      <c r="U81" s="39">
        <v>2600</v>
      </c>
      <c r="V81" s="39">
        <v>2600</v>
      </c>
      <c r="W81" s="39">
        <v>40300</v>
      </c>
      <c r="X81" s="39">
        <v>2600</v>
      </c>
      <c r="Y81" s="39">
        <v>2600</v>
      </c>
      <c r="Z81" s="39">
        <v>2600</v>
      </c>
    </row>
    <row r="82" spans="1:26" x14ac:dyDescent="0.3">
      <c r="A82" s="40" t="s">
        <v>34</v>
      </c>
      <c r="B82" s="39" t="s">
        <v>482</v>
      </c>
      <c r="C82" s="39">
        <v>36516</v>
      </c>
      <c r="D82" s="39">
        <v>36516</v>
      </c>
      <c r="E82" s="39">
        <v>36516</v>
      </c>
      <c r="F82" s="45">
        <v>50836</v>
      </c>
      <c r="G82" s="39">
        <v>36516</v>
      </c>
      <c r="H82" s="39">
        <v>36516</v>
      </c>
      <c r="I82" s="39">
        <v>36516</v>
      </c>
      <c r="J82" s="39">
        <v>36516</v>
      </c>
      <c r="K82" s="45">
        <v>50836</v>
      </c>
      <c r="L82" s="39">
        <v>36516</v>
      </c>
      <c r="M82" s="39">
        <v>29356</v>
      </c>
      <c r="N82" s="39">
        <v>26492</v>
      </c>
      <c r="O82" s="39">
        <v>22196</v>
      </c>
      <c r="P82" s="39">
        <v>18616</v>
      </c>
      <c r="Q82" s="39">
        <v>29356</v>
      </c>
      <c r="R82" s="39">
        <v>16468</v>
      </c>
      <c r="S82" s="39">
        <v>22196</v>
      </c>
      <c r="T82" s="39">
        <v>22196</v>
      </c>
      <c r="U82" s="39">
        <v>38664</v>
      </c>
      <c r="V82" s="39">
        <v>32936</v>
      </c>
      <c r="W82" s="39">
        <v>22196</v>
      </c>
      <c r="X82" s="39">
        <v>10740</v>
      </c>
      <c r="Y82" s="39">
        <v>10740</v>
      </c>
      <c r="Z82" s="39">
        <v>10740</v>
      </c>
    </row>
    <row r="83" spans="1:26" x14ac:dyDescent="0.3">
      <c r="A83" s="40" t="s">
        <v>34</v>
      </c>
      <c r="B83" s="39" t="s">
        <v>483</v>
      </c>
      <c r="C83" s="39">
        <v>35948</v>
      </c>
      <c r="D83" s="39">
        <v>35948</v>
      </c>
      <c r="E83" s="39">
        <v>35948</v>
      </c>
      <c r="F83" s="39">
        <v>35948</v>
      </c>
      <c r="G83" s="39">
        <v>35948</v>
      </c>
      <c r="H83" s="39">
        <v>35948</v>
      </c>
      <c r="I83" s="45">
        <v>50996</v>
      </c>
      <c r="J83" s="45">
        <v>50996</v>
      </c>
      <c r="K83" s="39">
        <v>35948</v>
      </c>
      <c r="L83" s="39">
        <v>35948</v>
      </c>
      <c r="M83" s="39">
        <v>30096</v>
      </c>
      <c r="N83" s="39">
        <v>38456</v>
      </c>
      <c r="O83" s="39">
        <v>21736</v>
      </c>
      <c r="P83" s="39">
        <v>21736</v>
      </c>
      <c r="Q83" s="39">
        <v>21736</v>
      </c>
      <c r="R83" s="39">
        <v>25916</v>
      </c>
      <c r="S83" s="39">
        <v>24244</v>
      </c>
      <c r="T83" s="39">
        <v>24244</v>
      </c>
      <c r="U83" s="39">
        <v>38456</v>
      </c>
      <c r="V83" s="39">
        <v>34276</v>
      </c>
      <c r="W83" s="39">
        <v>24244</v>
      </c>
      <c r="X83" s="39">
        <v>7524</v>
      </c>
      <c r="Y83" s="39">
        <v>7524</v>
      </c>
      <c r="Z83" s="39">
        <v>7524</v>
      </c>
    </row>
    <row r="84" spans="1:26" x14ac:dyDescent="0.3">
      <c r="A84" s="40" t="s">
        <v>34</v>
      </c>
      <c r="B84" s="39" t="s">
        <v>484</v>
      </c>
      <c r="C84" s="39">
        <v>34744</v>
      </c>
      <c r="D84" s="39">
        <v>34744</v>
      </c>
      <c r="E84" s="39">
        <v>34744</v>
      </c>
      <c r="F84" s="39">
        <v>34744</v>
      </c>
      <c r="G84" s="39">
        <v>34744</v>
      </c>
      <c r="H84" s="45">
        <v>49288</v>
      </c>
      <c r="I84" s="39">
        <v>34744</v>
      </c>
      <c r="J84" s="39">
        <v>34744</v>
      </c>
      <c r="K84" s="45">
        <v>49288</v>
      </c>
      <c r="L84" s="39">
        <v>34744</v>
      </c>
      <c r="M84" s="39">
        <v>29088</v>
      </c>
      <c r="N84" s="39">
        <v>26664</v>
      </c>
      <c r="O84" s="39">
        <v>21008</v>
      </c>
      <c r="P84" s="39">
        <v>21008</v>
      </c>
      <c r="Q84" s="39">
        <v>21008</v>
      </c>
      <c r="R84" s="39">
        <v>18584</v>
      </c>
      <c r="S84" s="39">
        <v>25048</v>
      </c>
      <c r="T84" s="39">
        <v>25048</v>
      </c>
      <c r="U84" s="39">
        <v>37168</v>
      </c>
      <c r="V84" s="39">
        <v>34744</v>
      </c>
      <c r="W84" s="39">
        <v>25048</v>
      </c>
      <c r="X84" s="39">
        <v>7272</v>
      </c>
      <c r="Y84" s="39">
        <v>15352</v>
      </c>
      <c r="Z84" s="39">
        <v>7272</v>
      </c>
    </row>
    <row r="85" spans="1:26" x14ac:dyDescent="0.3">
      <c r="A85" s="40" t="s">
        <v>34</v>
      </c>
      <c r="B85" s="39" t="s">
        <v>485</v>
      </c>
      <c r="C85" s="39">
        <v>33712</v>
      </c>
      <c r="D85" s="39">
        <v>33712</v>
      </c>
      <c r="E85" s="45">
        <v>50176</v>
      </c>
      <c r="F85" s="39">
        <v>33712</v>
      </c>
      <c r="G85" s="39">
        <v>33712</v>
      </c>
      <c r="H85" s="39">
        <v>33712</v>
      </c>
      <c r="I85" s="39">
        <v>33712</v>
      </c>
      <c r="J85" s="39">
        <v>33712</v>
      </c>
      <c r="K85" s="45">
        <v>50176</v>
      </c>
      <c r="L85" s="39">
        <v>33712</v>
      </c>
      <c r="M85" s="39">
        <v>28224</v>
      </c>
      <c r="N85" s="39">
        <v>26656</v>
      </c>
      <c r="O85" s="39">
        <v>22736</v>
      </c>
      <c r="P85" s="39">
        <v>20384</v>
      </c>
      <c r="Q85" s="39">
        <v>20384</v>
      </c>
      <c r="R85" s="39">
        <v>24304</v>
      </c>
      <c r="S85" s="39">
        <v>24304</v>
      </c>
      <c r="T85" s="39">
        <v>24304</v>
      </c>
      <c r="U85" s="39">
        <v>39984</v>
      </c>
      <c r="V85" s="39">
        <v>33712</v>
      </c>
      <c r="W85" s="39">
        <v>24304</v>
      </c>
      <c r="X85" s="39">
        <v>9408</v>
      </c>
      <c r="Y85" s="39">
        <v>9408</v>
      </c>
      <c r="Z85" s="39">
        <v>9408</v>
      </c>
    </row>
    <row r="86" spans="1:26" x14ac:dyDescent="0.3">
      <c r="A86" s="40" t="s">
        <v>34</v>
      </c>
      <c r="B86" s="39" t="s">
        <v>486</v>
      </c>
      <c r="C86" s="45">
        <v>49532</v>
      </c>
      <c r="D86" s="39">
        <v>34916</v>
      </c>
      <c r="E86" s="39">
        <v>34916</v>
      </c>
      <c r="F86" s="39">
        <v>34916</v>
      </c>
      <c r="G86" s="45">
        <v>49532</v>
      </c>
      <c r="H86" s="39">
        <v>34916</v>
      </c>
      <c r="I86" s="39">
        <v>34916</v>
      </c>
      <c r="J86" s="39">
        <v>34916</v>
      </c>
      <c r="K86" s="39">
        <v>34916</v>
      </c>
      <c r="L86" s="39">
        <v>34916</v>
      </c>
      <c r="M86" s="39">
        <v>29232</v>
      </c>
      <c r="N86" s="39">
        <v>26796</v>
      </c>
      <c r="O86" s="39">
        <v>21112</v>
      </c>
      <c r="P86" s="39">
        <v>21112</v>
      </c>
      <c r="Q86" s="39">
        <v>21112</v>
      </c>
      <c r="R86" s="39">
        <v>18676</v>
      </c>
      <c r="S86" s="39">
        <v>25172</v>
      </c>
      <c r="T86" s="39">
        <v>25172</v>
      </c>
      <c r="U86" s="39">
        <v>33292</v>
      </c>
      <c r="V86" s="39">
        <v>37352</v>
      </c>
      <c r="W86" s="39">
        <v>25172</v>
      </c>
      <c r="X86" s="39">
        <v>7308</v>
      </c>
      <c r="Y86" s="39">
        <v>7308</v>
      </c>
      <c r="Z86" s="39">
        <v>7308</v>
      </c>
    </row>
    <row r="87" spans="1:26" x14ac:dyDescent="0.3">
      <c r="A87" s="40" t="s">
        <v>34</v>
      </c>
      <c r="B87" s="39" t="s">
        <v>487</v>
      </c>
      <c r="C87" s="39">
        <v>35520</v>
      </c>
      <c r="D87" s="39">
        <v>35520</v>
      </c>
      <c r="E87" s="45">
        <v>50880</v>
      </c>
      <c r="F87" s="39">
        <v>35520</v>
      </c>
      <c r="G87" s="39">
        <v>35520</v>
      </c>
      <c r="H87" s="39">
        <v>35520</v>
      </c>
      <c r="I87" s="39">
        <v>35520</v>
      </c>
      <c r="J87" s="39">
        <v>35520</v>
      </c>
      <c r="K87" s="45">
        <v>50880</v>
      </c>
      <c r="L87" s="39">
        <v>35520</v>
      </c>
      <c r="M87" s="39">
        <v>29760</v>
      </c>
      <c r="N87" s="39">
        <v>27840</v>
      </c>
      <c r="O87" s="39">
        <v>23040</v>
      </c>
      <c r="P87" s="39">
        <v>20160</v>
      </c>
      <c r="Q87" s="39">
        <v>20160</v>
      </c>
      <c r="R87" s="39">
        <v>18240</v>
      </c>
      <c r="S87" s="45">
        <v>44160</v>
      </c>
      <c r="T87" s="39">
        <v>24960</v>
      </c>
      <c r="U87" s="39">
        <v>39360</v>
      </c>
      <c r="V87" s="39">
        <v>34560</v>
      </c>
      <c r="W87" s="39">
        <v>24960</v>
      </c>
      <c r="X87" s="39">
        <v>8640</v>
      </c>
      <c r="Y87" s="39">
        <v>8640</v>
      </c>
      <c r="Z87" s="39">
        <v>8640</v>
      </c>
    </row>
    <row r="88" spans="1:26" x14ac:dyDescent="0.3">
      <c r="A88" s="40" t="s">
        <v>34</v>
      </c>
      <c r="B88" s="39" t="s">
        <v>488</v>
      </c>
      <c r="C88" s="45">
        <v>53448</v>
      </c>
      <c r="D88" s="39">
        <v>34584</v>
      </c>
      <c r="E88" s="39">
        <v>34584</v>
      </c>
      <c r="F88" s="39">
        <v>34584</v>
      </c>
      <c r="G88" s="39">
        <v>34584</v>
      </c>
      <c r="H88" s="45">
        <v>48208</v>
      </c>
      <c r="I88" s="39">
        <v>34584</v>
      </c>
      <c r="J88" s="39">
        <v>34584</v>
      </c>
      <c r="K88" s="39">
        <v>34584</v>
      </c>
      <c r="L88" s="39">
        <v>34584</v>
      </c>
      <c r="M88" s="39">
        <v>30392</v>
      </c>
      <c r="N88" s="39">
        <v>37728</v>
      </c>
      <c r="O88" s="39">
        <v>24104</v>
      </c>
      <c r="P88" s="39">
        <v>22008</v>
      </c>
      <c r="Q88" s="39">
        <v>22008</v>
      </c>
      <c r="R88" s="39">
        <v>19912</v>
      </c>
      <c r="S88" s="39">
        <v>24104</v>
      </c>
      <c r="T88" s="39">
        <v>9432</v>
      </c>
      <c r="U88" s="39">
        <v>30392</v>
      </c>
      <c r="V88" s="39">
        <v>27248</v>
      </c>
      <c r="W88" s="39">
        <v>9432</v>
      </c>
      <c r="X88" s="39">
        <v>9432</v>
      </c>
      <c r="Y88" s="39">
        <v>9432</v>
      </c>
      <c r="Z88" s="39">
        <v>9432</v>
      </c>
    </row>
    <row r="89" spans="1:26" x14ac:dyDescent="0.3">
      <c r="A89" s="40" t="s">
        <v>34</v>
      </c>
      <c r="B89" s="39" t="s">
        <v>489</v>
      </c>
      <c r="C89" s="39">
        <v>36464</v>
      </c>
      <c r="D89" s="45">
        <v>51728</v>
      </c>
      <c r="E89" s="39">
        <v>36464</v>
      </c>
      <c r="F89" s="39">
        <v>36464</v>
      </c>
      <c r="G89" s="39">
        <v>36464</v>
      </c>
      <c r="H89" s="39">
        <v>36464</v>
      </c>
      <c r="I89" s="39">
        <v>36464</v>
      </c>
      <c r="J89" s="39">
        <v>36464</v>
      </c>
      <c r="K89" s="39">
        <v>36464</v>
      </c>
      <c r="L89" s="39">
        <v>36464</v>
      </c>
      <c r="M89" s="45">
        <v>51728</v>
      </c>
      <c r="N89" s="39">
        <v>30528</v>
      </c>
      <c r="O89" s="39">
        <v>26288</v>
      </c>
      <c r="P89" s="39">
        <v>22048</v>
      </c>
      <c r="Q89" s="39">
        <v>22048</v>
      </c>
      <c r="R89" s="39">
        <v>16112</v>
      </c>
      <c r="S89" s="39">
        <v>22048</v>
      </c>
      <c r="T89" s="39">
        <v>22048</v>
      </c>
      <c r="U89" s="39">
        <v>39008</v>
      </c>
      <c r="V89" s="39">
        <v>34768</v>
      </c>
      <c r="W89" s="39">
        <v>22048</v>
      </c>
      <c r="X89" s="39">
        <v>7632</v>
      </c>
      <c r="Y89" s="39">
        <v>7632</v>
      </c>
      <c r="Z89" s="39">
        <v>7632</v>
      </c>
    </row>
    <row r="90" spans="1:26" x14ac:dyDescent="0.3">
      <c r="A90" s="40" t="s">
        <v>34</v>
      </c>
      <c r="B90" s="39" t="s">
        <v>490</v>
      </c>
      <c r="C90" s="45">
        <v>51204</v>
      </c>
      <c r="D90" s="39">
        <v>33132</v>
      </c>
      <c r="E90" s="39">
        <v>33132</v>
      </c>
      <c r="F90" s="39">
        <v>33132</v>
      </c>
      <c r="G90" s="39">
        <v>33132</v>
      </c>
      <c r="H90" s="39">
        <v>33132</v>
      </c>
      <c r="I90" s="45">
        <v>51204</v>
      </c>
      <c r="J90" s="39">
        <v>33132</v>
      </c>
      <c r="K90" s="39">
        <v>33132</v>
      </c>
      <c r="L90" s="39">
        <v>33132</v>
      </c>
      <c r="M90" s="39">
        <v>29116</v>
      </c>
      <c r="N90" s="39">
        <v>27136</v>
      </c>
      <c r="O90" s="39">
        <v>34136</v>
      </c>
      <c r="P90" s="39">
        <v>21084</v>
      </c>
      <c r="Q90" s="39">
        <v>31124</v>
      </c>
      <c r="R90" s="39">
        <v>19076</v>
      </c>
      <c r="S90" s="39">
        <v>24096</v>
      </c>
      <c r="T90" s="39">
        <v>24096</v>
      </c>
      <c r="U90" s="39">
        <v>39156</v>
      </c>
      <c r="V90" s="39">
        <v>33132</v>
      </c>
      <c r="W90" s="39">
        <v>24096</v>
      </c>
      <c r="X90" s="39">
        <v>9036</v>
      </c>
      <c r="Y90" s="39">
        <v>9036</v>
      </c>
      <c r="Z90" s="39">
        <v>9036</v>
      </c>
    </row>
    <row r="91" spans="1:26" x14ac:dyDescent="0.3">
      <c r="A91" s="40" t="s">
        <v>34</v>
      </c>
      <c r="B91" s="39" t="s">
        <v>491</v>
      </c>
      <c r="C91" s="39">
        <v>33596</v>
      </c>
      <c r="D91" s="39">
        <v>33596</v>
      </c>
      <c r="E91" s="39">
        <v>33596</v>
      </c>
      <c r="F91" s="39">
        <v>33596</v>
      </c>
      <c r="G91" s="39">
        <v>49032</v>
      </c>
      <c r="H91" s="39">
        <v>33596</v>
      </c>
      <c r="I91" s="45">
        <v>49032</v>
      </c>
      <c r="J91" s="39">
        <v>33596</v>
      </c>
      <c r="K91" s="39">
        <v>33596</v>
      </c>
      <c r="L91" s="39">
        <v>33596</v>
      </c>
      <c r="M91" s="39">
        <v>28148</v>
      </c>
      <c r="N91" s="39">
        <v>26332</v>
      </c>
      <c r="O91" s="39">
        <v>23608</v>
      </c>
      <c r="P91" s="39">
        <v>29964</v>
      </c>
      <c r="Q91" s="39">
        <v>19068</v>
      </c>
      <c r="R91" s="39">
        <v>17252</v>
      </c>
      <c r="S91" s="39">
        <v>23608</v>
      </c>
      <c r="T91" s="39">
        <v>23608</v>
      </c>
      <c r="U91" s="39">
        <v>37228</v>
      </c>
      <c r="V91" s="39">
        <v>32688</v>
      </c>
      <c r="W91" s="39">
        <v>23608</v>
      </c>
      <c r="X91" s="39">
        <v>8172</v>
      </c>
      <c r="Y91" s="39">
        <v>8172</v>
      </c>
      <c r="Z91" s="39">
        <v>8172</v>
      </c>
    </row>
    <row r="92" spans="1:26" x14ac:dyDescent="0.3">
      <c r="A92" s="40" t="s">
        <v>34</v>
      </c>
      <c r="B92" s="39" t="s">
        <v>492</v>
      </c>
      <c r="C92" s="39">
        <v>34188</v>
      </c>
      <c r="D92" s="39">
        <v>34188</v>
      </c>
      <c r="E92" s="39">
        <v>34188</v>
      </c>
      <c r="F92" s="45">
        <v>51744</v>
      </c>
      <c r="G92" s="39">
        <v>34188</v>
      </c>
      <c r="H92" s="39">
        <v>51744</v>
      </c>
      <c r="I92" s="39">
        <v>34188</v>
      </c>
      <c r="J92" s="39">
        <v>34188</v>
      </c>
      <c r="K92" s="39">
        <v>34188</v>
      </c>
      <c r="L92" s="39">
        <v>34188</v>
      </c>
      <c r="M92" s="39">
        <v>28644</v>
      </c>
      <c r="N92" s="39">
        <v>26796</v>
      </c>
      <c r="O92" s="39">
        <v>22176</v>
      </c>
      <c r="P92" s="39">
        <v>19404</v>
      </c>
      <c r="Q92" s="39">
        <v>19404</v>
      </c>
      <c r="R92" s="39">
        <v>17556</v>
      </c>
      <c r="S92" s="39">
        <v>24024</v>
      </c>
      <c r="T92" s="39">
        <v>24024</v>
      </c>
      <c r="U92" s="39">
        <v>37884</v>
      </c>
      <c r="V92" s="39">
        <v>33264</v>
      </c>
      <c r="W92" s="39">
        <v>24024</v>
      </c>
      <c r="X92" s="39">
        <v>8316</v>
      </c>
      <c r="Y92" s="39">
        <v>8316</v>
      </c>
      <c r="Z92" s="39">
        <v>8316</v>
      </c>
    </row>
    <row r="93" spans="1:26" x14ac:dyDescent="0.3">
      <c r="A93" s="40" t="s">
        <v>34</v>
      </c>
      <c r="B93" s="39" t="s">
        <v>493</v>
      </c>
      <c r="C93" s="39">
        <v>34744</v>
      </c>
      <c r="D93" s="39">
        <v>34744</v>
      </c>
      <c r="E93" s="45">
        <v>51712</v>
      </c>
      <c r="F93" s="39">
        <v>34744</v>
      </c>
      <c r="G93" s="39">
        <v>49288</v>
      </c>
      <c r="H93" s="39">
        <v>34744</v>
      </c>
      <c r="I93" s="39">
        <v>34744</v>
      </c>
      <c r="J93" s="39">
        <v>34744</v>
      </c>
      <c r="K93" s="39">
        <v>34744</v>
      </c>
      <c r="L93" s="39">
        <v>34744</v>
      </c>
      <c r="M93" s="45">
        <v>41208</v>
      </c>
      <c r="N93" s="39">
        <v>29896</v>
      </c>
      <c r="O93" s="39">
        <v>21088</v>
      </c>
      <c r="P93" s="39">
        <v>21088</v>
      </c>
      <c r="Q93" s="39">
        <v>21088</v>
      </c>
      <c r="R93" s="39">
        <v>18584</v>
      </c>
      <c r="S93" s="39">
        <v>25048</v>
      </c>
      <c r="T93" s="39">
        <v>37168</v>
      </c>
      <c r="U93" s="39">
        <v>39592</v>
      </c>
      <c r="V93" s="39">
        <v>33128</v>
      </c>
      <c r="W93" s="39">
        <v>37168</v>
      </c>
      <c r="X93" s="39">
        <v>7272</v>
      </c>
      <c r="Y93" s="39">
        <v>7272</v>
      </c>
      <c r="Z93" s="39">
        <v>7272</v>
      </c>
    </row>
    <row r="94" spans="1:26" x14ac:dyDescent="0.3">
      <c r="A94" s="40" t="s">
        <v>34</v>
      </c>
      <c r="B94" s="39" t="s">
        <v>494</v>
      </c>
      <c r="C94" s="39">
        <v>33596</v>
      </c>
      <c r="D94" s="45">
        <v>50848</v>
      </c>
      <c r="E94" s="39">
        <v>33596</v>
      </c>
      <c r="F94" s="39">
        <v>33596</v>
      </c>
      <c r="G94" s="39">
        <v>33596</v>
      </c>
      <c r="H94" s="39">
        <v>33596</v>
      </c>
      <c r="I94" s="39">
        <v>33596</v>
      </c>
      <c r="J94" s="39">
        <v>33596</v>
      </c>
      <c r="K94" s="39">
        <v>33596</v>
      </c>
      <c r="L94" s="45">
        <v>50848</v>
      </c>
      <c r="M94" s="39">
        <v>28148</v>
      </c>
      <c r="N94" s="39">
        <v>26332</v>
      </c>
      <c r="O94" s="39">
        <v>23608</v>
      </c>
      <c r="P94" s="39">
        <v>19068</v>
      </c>
      <c r="Q94" s="39">
        <v>19068</v>
      </c>
      <c r="R94" s="39">
        <v>17252</v>
      </c>
      <c r="S94" s="39">
        <v>23608</v>
      </c>
      <c r="T94" s="39">
        <v>23608</v>
      </c>
      <c r="U94" s="39">
        <v>37228</v>
      </c>
      <c r="V94" s="39">
        <v>32688</v>
      </c>
      <c r="W94" s="39">
        <v>23608</v>
      </c>
      <c r="X94" s="39">
        <v>8172</v>
      </c>
      <c r="Y94" s="39">
        <v>8172</v>
      </c>
      <c r="Z94" s="39">
        <v>8172</v>
      </c>
    </row>
    <row r="95" spans="1:26" x14ac:dyDescent="0.3">
      <c r="A95" s="40" t="s">
        <v>34</v>
      </c>
      <c r="B95" s="39" t="s">
        <v>495</v>
      </c>
      <c r="C95" s="39">
        <v>34040</v>
      </c>
      <c r="D95" s="39">
        <v>34040</v>
      </c>
      <c r="E95" s="39">
        <v>34040</v>
      </c>
      <c r="F95" s="45">
        <v>49680</v>
      </c>
      <c r="G95" s="39">
        <v>34040</v>
      </c>
      <c r="H95" s="39">
        <v>34040</v>
      </c>
      <c r="I95" s="39">
        <v>34040</v>
      </c>
      <c r="J95" s="39">
        <v>34040</v>
      </c>
      <c r="K95" s="39">
        <v>34040</v>
      </c>
      <c r="L95" s="45">
        <v>49680</v>
      </c>
      <c r="M95" s="39">
        <v>28520</v>
      </c>
      <c r="N95" s="39">
        <v>26680</v>
      </c>
      <c r="O95" s="39">
        <v>23920</v>
      </c>
      <c r="P95" s="39">
        <v>30360</v>
      </c>
      <c r="Q95" s="39">
        <v>19320</v>
      </c>
      <c r="R95" s="39">
        <v>17480</v>
      </c>
      <c r="S95" s="39">
        <v>23920</v>
      </c>
      <c r="T95" s="39">
        <v>23920</v>
      </c>
      <c r="U95" s="39">
        <v>37720</v>
      </c>
      <c r="V95" s="39">
        <v>33120</v>
      </c>
      <c r="W95" s="39">
        <v>23920</v>
      </c>
      <c r="X95" s="39">
        <v>8280</v>
      </c>
      <c r="Y95" s="39">
        <v>8280</v>
      </c>
      <c r="Z95" s="39">
        <v>8280</v>
      </c>
    </row>
    <row r="96" spans="1:26" x14ac:dyDescent="0.3">
      <c r="A96" s="40" t="s">
        <v>34</v>
      </c>
      <c r="B96" s="39" t="s">
        <v>496</v>
      </c>
      <c r="C96" s="39">
        <v>34408</v>
      </c>
      <c r="D96" s="39">
        <v>34408</v>
      </c>
      <c r="E96" s="45">
        <v>49368</v>
      </c>
      <c r="F96" s="39">
        <v>34408</v>
      </c>
      <c r="G96" s="39">
        <v>34408</v>
      </c>
      <c r="H96" s="39">
        <v>34408</v>
      </c>
      <c r="I96" s="39">
        <v>34408</v>
      </c>
      <c r="J96" s="45">
        <v>49368</v>
      </c>
      <c r="K96" s="39">
        <v>34408</v>
      </c>
      <c r="L96" s="45">
        <v>49368</v>
      </c>
      <c r="M96" s="39">
        <v>43384</v>
      </c>
      <c r="N96" s="39">
        <v>27676</v>
      </c>
      <c r="O96" s="39">
        <v>23188</v>
      </c>
      <c r="P96" s="39">
        <v>19448</v>
      </c>
      <c r="Q96" s="39">
        <v>19448</v>
      </c>
      <c r="R96" s="39">
        <v>17204</v>
      </c>
      <c r="S96" s="39">
        <v>23188</v>
      </c>
      <c r="T96" s="39">
        <v>23188</v>
      </c>
      <c r="U96" s="39">
        <v>38148</v>
      </c>
      <c r="V96" s="39">
        <v>34408</v>
      </c>
      <c r="W96" s="39">
        <v>23188</v>
      </c>
      <c r="X96" s="39">
        <v>8228</v>
      </c>
      <c r="Y96" s="39">
        <v>8228</v>
      </c>
      <c r="Z96" s="39">
        <v>14960</v>
      </c>
    </row>
    <row r="97" spans="1:26" x14ac:dyDescent="0.3">
      <c r="A97" s="40" t="s">
        <v>33</v>
      </c>
      <c r="B97" s="39" t="s">
        <v>497</v>
      </c>
      <c r="C97" s="45">
        <v>49820</v>
      </c>
      <c r="D97" s="39">
        <v>38540</v>
      </c>
      <c r="E97" s="39">
        <v>38540</v>
      </c>
      <c r="F97" s="45">
        <v>49820</v>
      </c>
      <c r="G97" s="39">
        <v>38540</v>
      </c>
      <c r="H97" s="39">
        <v>38540</v>
      </c>
      <c r="I97" s="39">
        <v>38540</v>
      </c>
      <c r="J97" s="39">
        <v>38540</v>
      </c>
      <c r="K97" s="39">
        <v>0</v>
      </c>
      <c r="L97" s="39">
        <v>0</v>
      </c>
      <c r="M97" s="39">
        <v>0</v>
      </c>
      <c r="N97" s="39">
        <v>29140</v>
      </c>
      <c r="O97" s="39">
        <v>24440</v>
      </c>
      <c r="P97" s="39">
        <v>0</v>
      </c>
      <c r="Q97" s="39">
        <v>0</v>
      </c>
      <c r="R97" s="39">
        <v>0</v>
      </c>
      <c r="S97" s="39">
        <v>38540</v>
      </c>
      <c r="T97" s="39">
        <v>24440</v>
      </c>
      <c r="U97" s="39">
        <v>38540</v>
      </c>
      <c r="V97" s="39">
        <v>33840</v>
      </c>
      <c r="W97" s="39">
        <v>24440</v>
      </c>
      <c r="X97" s="39">
        <v>10340</v>
      </c>
      <c r="Y97" s="39">
        <v>0</v>
      </c>
      <c r="Z97" s="39">
        <v>0</v>
      </c>
    </row>
    <row r="98" spans="1:26" x14ac:dyDescent="0.3">
      <c r="A98" s="40" t="s">
        <v>33</v>
      </c>
      <c r="B98" s="39" t="s">
        <v>498</v>
      </c>
      <c r="C98" s="39">
        <v>36108</v>
      </c>
      <c r="D98" s="39">
        <v>36108</v>
      </c>
      <c r="E98" s="39">
        <v>36108</v>
      </c>
      <c r="F98" s="39">
        <v>36108</v>
      </c>
      <c r="G98" s="39">
        <v>36108</v>
      </c>
      <c r="H98" s="39">
        <v>36108</v>
      </c>
      <c r="I98" s="45">
        <v>50268</v>
      </c>
      <c r="J98" s="39">
        <v>36108</v>
      </c>
      <c r="K98" s="39">
        <v>36108</v>
      </c>
      <c r="L98" s="39">
        <v>36108</v>
      </c>
      <c r="M98" s="39">
        <v>29028</v>
      </c>
      <c r="N98" s="39">
        <v>36108</v>
      </c>
      <c r="O98" s="39">
        <v>21948</v>
      </c>
      <c r="P98" s="39">
        <v>18408</v>
      </c>
      <c r="Q98" s="39">
        <v>18408</v>
      </c>
      <c r="R98" s="39">
        <v>16284</v>
      </c>
      <c r="S98" s="39">
        <v>21948</v>
      </c>
      <c r="T98" s="39">
        <v>21948</v>
      </c>
      <c r="U98" s="39">
        <v>39648</v>
      </c>
      <c r="V98" s="39">
        <v>32568</v>
      </c>
      <c r="W98" s="39">
        <v>21948</v>
      </c>
      <c r="X98" s="39">
        <v>10620</v>
      </c>
      <c r="Y98" s="39">
        <v>10620</v>
      </c>
      <c r="Z98" s="39">
        <v>7788</v>
      </c>
    </row>
    <row r="99" spans="1:26" x14ac:dyDescent="0.3">
      <c r="A99" s="40" t="s">
        <v>33</v>
      </c>
      <c r="B99" s="39" t="s">
        <v>499</v>
      </c>
      <c r="C99" s="39">
        <v>1320</v>
      </c>
      <c r="D99" s="39">
        <v>1320</v>
      </c>
      <c r="E99" s="39">
        <v>1320</v>
      </c>
      <c r="F99" s="39">
        <v>1320</v>
      </c>
      <c r="G99" s="39">
        <v>1320</v>
      </c>
      <c r="H99" s="39">
        <v>1320</v>
      </c>
      <c r="I99" s="39">
        <v>1320</v>
      </c>
      <c r="J99" s="39">
        <v>1320</v>
      </c>
      <c r="K99" s="39">
        <v>1320</v>
      </c>
      <c r="L99" s="39">
        <v>1320</v>
      </c>
      <c r="M99" s="39">
        <v>33660</v>
      </c>
      <c r="N99" s="45">
        <v>17160</v>
      </c>
      <c r="O99" s="39">
        <v>13860</v>
      </c>
      <c r="P99" s="39">
        <v>7260</v>
      </c>
      <c r="Q99" s="39">
        <v>7260</v>
      </c>
      <c r="R99" s="39">
        <v>3960</v>
      </c>
      <c r="S99" s="39">
        <v>3960</v>
      </c>
      <c r="T99" s="39">
        <v>7260</v>
      </c>
      <c r="U99" s="39">
        <v>27060</v>
      </c>
      <c r="V99" s="39">
        <v>13860</v>
      </c>
      <c r="W99" s="39">
        <v>7260</v>
      </c>
      <c r="X99" s="39">
        <v>12540</v>
      </c>
      <c r="Y99" s="39">
        <v>12540</v>
      </c>
      <c r="Z99" s="39">
        <v>3960</v>
      </c>
    </row>
    <row r="100" spans="1:26" x14ac:dyDescent="0.3">
      <c r="A100" s="40" t="s">
        <v>33</v>
      </c>
      <c r="B100" s="39" t="s">
        <v>22</v>
      </c>
      <c r="C100" s="39">
        <v>38612</v>
      </c>
      <c r="D100" s="39">
        <v>38612</v>
      </c>
      <c r="E100" s="39">
        <v>38612</v>
      </c>
      <c r="F100" s="39">
        <v>38612</v>
      </c>
      <c r="G100" s="39">
        <v>38612</v>
      </c>
      <c r="H100" s="45">
        <v>49644</v>
      </c>
      <c r="I100" s="39">
        <v>38612</v>
      </c>
      <c r="J100" s="39">
        <v>38612</v>
      </c>
      <c r="K100" s="39">
        <v>38612</v>
      </c>
      <c r="L100" s="39">
        <v>38612</v>
      </c>
      <c r="M100" s="39">
        <v>28368</v>
      </c>
      <c r="N100" s="39">
        <v>26004</v>
      </c>
      <c r="O100" s="39">
        <v>22852</v>
      </c>
      <c r="P100" s="39">
        <v>20488</v>
      </c>
      <c r="Q100" s="39">
        <v>20488</v>
      </c>
      <c r="R100" s="39">
        <v>18124</v>
      </c>
      <c r="S100" s="45">
        <v>40188</v>
      </c>
      <c r="T100" s="39">
        <v>22064</v>
      </c>
      <c r="U100" s="45">
        <v>40188</v>
      </c>
      <c r="V100" s="39">
        <v>32308</v>
      </c>
      <c r="W100" s="39">
        <v>22064</v>
      </c>
      <c r="X100" s="39">
        <v>9456</v>
      </c>
      <c r="Y100" s="39">
        <v>9456</v>
      </c>
      <c r="Z100" s="39">
        <v>9456</v>
      </c>
    </row>
    <row r="101" spans="1:26" x14ac:dyDescent="0.3">
      <c r="A101" s="40" t="s">
        <v>33</v>
      </c>
      <c r="B101" s="39" t="s">
        <v>20</v>
      </c>
      <c r="C101" s="39">
        <v>9436</v>
      </c>
      <c r="D101" s="39">
        <v>9436</v>
      </c>
      <c r="E101" s="39">
        <v>9436</v>
      </c>
      <c r="F101" s="39">
        <v>9436</v>
      </c>
      <c r="G101" s="39">
        <v>9436</v>
      </c>
      <c r="H101" s="39">
        <v>9436</v>
      </c>
      <c r="I101" s="39">
        <v>9436</v>
      </c>
      <c r="J101" s="39">
        <v>9436</v>
      </c>
      <c r="K101" s="39">
        <v>9436</v>
      </c>
      <c r="L101" s="39">
        <v>9436</v>
      </c>
      <c r="M101" s="39">
        <v>2696</v>
      </c>
      <c r="N101" s="39">
        <v>2696</v>
      </c>
      <c r="O101" s="39">
        <v>2696</v>
      </c>
      <c r="P101" s="39">
        <v>2696</v>
      </c>
      <c r="Q101" s="39">
        <v>2696</v>
      </c>
      <c r="R101" s="45">
        <v>35048</v>
      </c>
      <c r="S101" s="39">
        <v>2696</v>
      </c>
      <c r="T101" s="39">
        <v>2696</v>
      </c>
      <c r="U101" s="39">
        <v>2696</v>
      </c>
      <c r="V101" s="45">
        <v>48528</v>
      </c>
      <c r="W101" s="39">
        <v>2696</v>
      </c>
      <c r="X101" s="39">
        <v>2696</v>
      </c>
      <c r="Y101" s="39">
        <v>2696</v>
      </c>
      <c r="Z101" s="39">
        <v>2696</v>
      </c>
    </row>
    <row r="102" spans="1:26" x14ac:dyDescent="0.3">
      <c r="A102" s="40" t="s">
        <v>33</v>
      </c>
      <c r="B102" s="39" t="s">
        <v>64</v>
      </c>
      <c r="C102" s="39">
        <v>38148</v>
      </c>
      <c r="D102" s="39">
        <v>38148</v>
      </c>
      <c r="E102" s="39">
        <v>38148</v>
      </c>
      <c r="F102" s="45">
        <v>49368</v>
      </c>
      <c r="G102" s="39">
        <v>38148</v>
      </c>
      <c r="H102" s="39">
        <v>38148</v>
      </c>
      <c r="I102" s="39">
        <v>38148</v>
      </c>
      <c r="J102" s="39">
        <v>38148</v>
      </c>
      <c r="K102" s="39">
        <v>38148</v>
      </c>
      <c r="L102" s="39">
        <v>38148</v>
      </c>
      <c r="M102" s="39">
        <v>26928</v>
      </c>
      <c r="N102" s="39">
        <v>26928</v>
      </c>
      <c r="O102" s="39">
        <v>21692</v>
      </c>
      <c r="P102" s="39">
        <v>19448</v>
      </c>
      <c r="Q102" s="39">
        <v>19448</v>
      </c>
      <c r="R102" s="39">
        <v>17204</v>
      </c>
      <c r="S102" s="39">
        <v>23188</v>
      </c>
      <c r="T102" s="39">
        <v>23188</v>
      </c>
      <c r="U102" s="39">
        <v>34408</v>
      </c>
      <c r="V102" s="39">
        <v>38148</v>
      </c>
      <c r="W102" s="39">
        <v>23188</v>
      </c>
      <c r="X102" s="39">
        <v>10472</v>
      </c>
      <c r="Y102" s="39">
        <v>10472</v>
      </c>
      <c r="Z102" s="39">
        <v>8228</v>
      </c>
    </row>
    <row r="103" spans="1:26" x14ac:dyDescent="0.3">
      <c r="A103" s="40" t="s">
        <v>33</v>
      </c>
      <c r="B103" s="39" t="s">
        <v>500</v>
      </c>
      <c r="C103" s="39">
        <v>36516</v>
      </c>
      <c r="D103" s="45">
        <v>50836</v>
      </c>
      <c r="E103" s="39">
        <v>36516</v>
      </c>
      <c r="F103" s="39">
        <v>36516</v>
      </c>
      <c r="G103" s="39">
        <v>36516</v>
      </c>
      <c r="H103" s="39">
        <v>50836</v>
      </c>
      <c r="I103" s="39">
        <v>36516</v>
      </c>
      <c r="J103" s="39">
        <v>36516</v>
      </c>
      <c r="K103" s="39">
        <v>36516</v>
      </c>
      <c r="L103" s="39">
        <v>36516</v>
      </c>
      <c r="M103" s="39">
        <v>29356</v>
      </c>
      <c r="N103" s="39">
        <v>25776</v>
      </c>
      <c r="O103" s="39">
        <v>22196</v>
      </c>
      <c r="P103" s="39">
        <v>29356</v>
      </c>
      <c r="Q103" s="39">
        <v>18616</v>
      </c>
      <c r="R103" s="39">
        <v>16468</v>
      </c>
      <c r="S103" s="39">
        <v>22196</v>
      </c>
      <c r="T103" s="39">
        <v>22196</v>
      </c>
      <c r="U103" s="45">
        <v>40096</v>
      </c>
      <c r="V103" s="39">
        <v>32936</v>
      </c>
      <c r="W103" s="39">
        <v>22196</v>
      </c>
      <c r="X103" s="39">
        <v>15036</v>
      </c>
      <c r="Y103" s="39">
        <v>10024</v>
      </c>
      <c r="Z103" s="39">
        <v>7876</v>
      </c>
    </row>
    <row r="104" spans="1:26" x14ac:dyDescent="0.3">
      <c r="A104" s="40" t="s">
        <v>33</v>
      </c>
      <c r="B104" s="39" t="s">
        <v>501</v>
      </c>
      <c r="C104" s="39">
        <v>38640</v>
      </c>
      <c r="D104" s="39">
        <v>38640</v>
      </c>
      <c r="E104" s="45">
        <v>49560</v>
      </c>
      <c r="F104" s="39">
        <v>38640</v>
      </c>
      <c r="G104" s="39">
        <v>38640</v>
      </c>
      <c r="H104" s="39">
        <v>38640</v>
      </c>
      <c r="I104" s="39">
        <v>38640</v>
      </c>
      <c r="J104" s="39">
        <v>38640</v>
      </c>
      <c r="K104" s="39">
        <v>38640</v>
      </c>
      <c r="L104" s="45">
        <v>49560</v>
      </c>
      <c r="M104" s="39">
        <v>30240</v>
      </c>
      <c r="N104" s="39">
        <v>27720</v>
      </c>
      <c r="O104" s="39">
        <v>34440</v>
      </c>
      <c r="P104" s="39">
        <v>21840</v>
      </c>
      <c r="Q104" s="39">
        <v>21840</v>
      </c>
      <c r="R104" s="39">
        <v>19320</v>
      </c>
      <c r="S104" s="39">
        <v>23520</v>
      </c>
      <c r="T104" s="39">
        <v>38640</v>
      </c>
      <c r="U104" s="39">
        <v>38640</v>
      </c>
      <c r="V104" s="39">
        <v>34440</v>
      </c>
      <c r="W104" s="39">
        <v>38640</v>
      </c>
      <c r="X104" s="39">
        <v>10080</v>
      </c>
      <c r="Y104" s="39">
        <v>10080</v>
      </c>
      <c r="Z104" s="39">
        <v>10080</v>
      </c>
    </row>
    <row r="105" spans="1:26" x14ac:dyDescent="0.3">
      <c r="A105" s="40" t="s">
        <v>33</v>
      </c>
      <c r="B105" s="39" t="s">
        <v>502</v>
      </c>
      <c r="C105" s="39">
        <v>37352</v>
      </c>
      <c r="D105" s="39">
        <v>37352</v>
      </c>
      <c r="E105" s="39">
        <v>41412</v>
      </c>
      <c r="F105" s="39">
        <v>41412</v>
      </c>
      <c r="G105" s="39">
        <v>41412</v>
      </c>
      <c r="H105" s="39">
        <v>41412</v>
      </c>
      <c r="I105" s="39">
        <v>41412</v>
      </c>
      <c r="J105" s="39">
        <v>41412</v>
      </c>
      <c r="K105" s="45">
        <v>49532</v>
      </c>
      <c r="L105" s="39">
        <v>41412</v>
      </c>
      <c r="M105" s="39">
        <v>29232</v>
      </c>
      <c r="N105" s="39">
        <v>26796</v>
      </c>
      <c r="O105" s="39">
        <v>21112</v>
      </c>
      <c r="P105" s="39">
        <v>21112</v>
      </c>
      <c r="Q105" s="39">
        <v>21112</v>
      </c>
      <c r="R105" s="39">
        <v>18676</v>
      </c>
      <c r="S105" s="39">
        <v>22736</v>
      </c>
      <c r="T105" s="39">
        <v>22736</v>
      </c>
      <c r="U105" s="39">
        <v>39788</v>
      </c>
      <c r="V105" s="39">
        <v>33292</v>
      </c>
      <c r="W105" s="39">
        <v>22736</v>
      </c>
      <c r="X105" s="39">
        <v>9744</v>
      </c>
      <c r="Y105" s="39">
        <v>11368</v>
      </c>
      <c r="Z105" s="39">
        <v>9744</v>
      </c>
    </row>
    <row r="106" spans="1:26" x14ac:dyDescent="0.3">
      <c r="A106" s="40" t="s">
        <v>33</v>
      </c>
      <c r="B106" s="39" t="s">
        <v>503</v>
      </c>
      <c r="C106" s="39">
        <v>40596</v>
      </c>
      <c r="D106" s="45">
        <v>50148</v>
      </c>
      <c r="E106" s="45">
        <v>50148</v>
      </c>
      <c r="F106" s="39">
        <v>40596</v>
      </c>
      <c r="G106" s="39">
        <v>40596</v>
      </c>
      <c r="H106" s="39">
        <v>40596</v>
      </c>
      <c r="I106" s="39">
        <v>40596</v>
      </c>
      <c r="J106" s="39">
        <v>40596</v>
      </c>
      <c r="K106" s="39">
        <v>40596</v>
      </c>
      <c r="L106" s="39">
        <v>40596</v>
      </c>
      <c r="M106" s="39">
        <v>28656</v>
      </c>
      <c r="N106" s="39">
        <v>26268</v>
      </c>
      <c r="O106" s="39">
        <v>24676</v>
      </c>
      <c r="P106" s="39">
        <v>20696</v>
      </c>
      <c r="Q106" s="39">
        <v>20696</v>
      </c>
      <c r="R106" s="39">
        <v>18308</v>
      </c>
      <c r="S106" s="39">
        <v>22288</v>
      </c>
      <c r="T106" s="39">
        <v>32636</v>
      </c>
      <c r="U106" s="39">
        <v>40596</v>
      </c>
      <c r="V106" s="39">
        <v>32636</v>
      </c>
      <c r="W106" s="39">
        <v>32636</v>
      </c>
      <c r="X106" s="39">
        <v>9552</v>
      </c>
      <c r="Y106" s="39">
        <v>9552</v>
      </c>
      <c r="Z106" s="39">
        <v>9552</v>
      </c>
    </row>
    <row r="107" spans="1:26" x14ac:dyDescent="0.3">
      <c r="A107" s="40" t="s">
        <v>33</v>
      </c>
      <c r="B107" s="39" t="s">
        <v>504</v>
      </c>
      <c r="C107" s="39">
        <v>39788</v>
      </c>
      <c r="D107" s="39">
        <v>39788</v>
      </c>
      <c r="E107" s="39">
        <v>39788</v>
      </c>
      <c r="F107" s="39">
        <v>39788</v>
      </c>
      <c r="G107" s="45">
        <v>49532</v>
      </c>
      <c r="H107" s="39">
        <v>39788</v>
      </c>
      <c r="I107" s="39">
        <v>39788</v>
      </c>
      <c r="J107" s="39">
        <v>39788</v>
      </c>
      <c r="K107" s="39">
        <v>39788</v>
      </c>
      <c r="L107" s="39">
        <v>39788</v>
      </c>
      <c r="M107" s="39">
        <v>29232</v>
      </c>
      <c r="N107" s="39">
        <v>26796</v>
      </c>
      <c r="O107" s="39">
        <v>21112</v>
      </c>
      <c r="P107" s="39">
        <v>21112</v>
      </c>
      <c r="Q107" s="39">
        <v>21112</v>
      </c>
      <c r="R107" s="39">
        <v>18676</v>
      </c>
      <c r="S107" s="39">
        <v>22736</v>
      </c>
      <c r="T107" s="39">
        <v>22736</v>
      </c>
      <c r="U107" s="39">
        <v>39788</v>
      </c>
      <c r="V107" s="39">
        <v>33292</v>
      </c>
      <c r="W107" s="39">
        <v>22736</v>
      </c>
      <c r="X107" s="39">
        <v>9744</v>
      </c>
      <c r="Y107" s="39">
        <v>9744</v>
      </c>
      <c r="Z107" s="39">
        <v>9744</v>
      </c>
    </row>
    <row r="108" spans="1:26" x14ac:dyDescent="0.3">
      <c r="A108" s="40" t="s">
        <v>33</v>
      </c>
      <c r="B108" s="39" t="s">
        <v>505</v>
      </c>
      <c r="C108" s="39">
        <v>39524</v>
      </c>
      <c r="D108" s="39">
        <v>39524</v>
      </c>
      <c r="E108" s="39">
        <v>39524</v>
      </c>
      <c r="F108" s="39">
        <v>39524</v>
      </c>
      <c r="G108" s="39">
        <v>39524</v>
      </c>
      <c r="H108" s="39">
        <v>39524</v>
      </c>
      <c r="I108" s="39">
        <v>39524</v>
      </c>
      <c r="J108" s="45">
        <v>49164</v>
      </c>
      <c r="K108" s="39">
        <v>39524</v>
      </c>
      <c r="L108" s="39">
        <v>39524</v>
      </c>
      <c r="M108" s="39">
        <v>29884</v>
      </c>
      <c r="N108" s="39">
        <v>27956</v>
      </c>
      <c r="O108" s="39">
        <v>23136</v>
      </c>
      <c r="P108" s="39">
        <v>29884</v>
      </c>
      <c r="Q108" s="39">
        <v>29884</v>
      </c>
      <c r="R108" s="39">
        <v>18316</v>
      </c>
      <c r="S108" s="39">
        <v>22172</v>
      </c>
      <c r="T108" s="39">
        <v>22172</v>
      </c>
      <c r="U108" s="39">
        <v>39524</v>
      </c>
      <c r="V108" s="39">
        <v>34704</v>
      </c>
      <c r="W108" s="39">
        <v>22172</v>
      </c>
      <c r="X108" s="39">
        <v>8676</v>
      </c>
      <c r="Y108" s="39">
        <v>8676</v>
      </c>
      <c r="Z108" s="39">
        <v>8676</v>
      </c>
    </row>
    <row r="109" spans="1:26" x14ac:dyDescent="0.3">
      <c r="A109" s="40" t="s">
        <v>33</v>
      </c>
      <c r="B109" s="39" t="s">
        <v>506</v>
      </c>
      <c r="C109" s="39">
        <v>38880</v>
      </c>
      <c r="D109" s="39">
        <v>38880</v>
      </c>
      <c r="E109" s="39">
        <v>38880</v>
      </c>
      <c r="F109" s="39">
        <v>38880</v>
      </c>
      <c r="G109" s="45">
        <v>50760</v>
      </c>
      <c r="H109" s="39">
        <v>38880</v>
      </c>
      <c r="I109" s="39">
        <v>38880</v>
      </c>
      <c r="J109" s="39">
        <v>38880</v>
      </c>
      <c r="K109" s="39">
        <v>38880</v>
      </c>
      <c r="L109" s="39">
        <v>38880</v>
      </c>
      <c r="M109" s="39">
        <v>28080</v>
      </c>
      <c r="N109" s="39">
        <v>38880</v>
      </c>
      <c r="O109" s="39">
        <v>22680</v>
      </c>
      <c r="P109" s="39">
        <v>22680</v>
      </c>
      <c r="Q109" s="39">
        <v>22680</v>
      </c>
      <c r="R109" s="39">
        <v>18360</v>
      </c>
      <c r="S109" s="39">
        <v>22680</v>
      </c>
      <c r="T109" s="39">
        <v>22680</v>
      </c>
      <c r="U109" s="39">
        <v>27000</v>
      </c>
      <c r="V109" s="39">
        <v>17280</v>
      </c>
      <c r="W109" s="39">
        <v>22680</v>
      </c>
      <c r="X109" s="39">
        <v>9720</v>
      </c>
      <c r="Y109" s="39">
        <v>9720</v>
      </c>
      <c r="Z109" s="39">
        <v>15120</v>
      </c>
    </row>
    <row r="110" spans="1:26" x14ac:dyDescent="0.3">
      <c r="A110" s="40" t="s">
        <v>33</v>
      </c>
      <c r="B110" s="39" t="s">
        <v>507</v>
      </c>
      <c r="C110" s="39">
        <v>38272</v>
      </c>
      <c r="D110" s="39">
        <v>38272</v>
      </c>
      <c r="E110" s="39">
        <v>38272</v>
      </c>
      <c r="F110" s="39">
        <v>38272</v>
      </c>
      <c r="G110" s="39">
        <v>38272</v>
      </c>
      <c r="H110" s="39">
        <v>38272</v>
      </c>
      <c r="I110" s="39">
        <v>38272</v>
      </c>
      <c r="J110" s="39">
        <v>38272</v>
      </c>
      <c r="K110" s="39">
        <v>38272</v>
      </c>
      <c r="L110" s="45">
        <v>50752</v>
      </c>
      <c r="M110" s="39">
        <v>29952</v>
      </c>
      <c r="N110" s="39">
        <v>27456</v>
      </c>
      <c r="O110" s="39">
        <v>21632</v>
      </c>
      <c r="P110" s="39">
        <v>21632</v>
      </c>
      <c r="Q110" s="39">
        <v>21632</v>
      </c>
      <c r="R110" s="39">
        <v>19136</v>
      </c>
      <c r="S110" s="39">
        <v>21632</v>
      </c>
      <c r="T110" s="39">
        <v>21632</v>
      </c>
      <c r="U110" s="39">
        <v>38272</v>
      </c>
      <c r="V110" s="39">
        <v>34112</v>
      </c>
      <c r="W110" s="39">
        <v>21632</v>
      </c>
      <c r="X110" s="39">
        <v>9984</v>
      </c>
      <c r="Y110" s="39">
        <v>9984</v>
      </c>
      <c r="Z110" s="39">
        <v>14976</v>
      </c>
    </row>
    <row r="111" spans="1:26" x14ac:dyDescent="0.3">
      <c r="A111" s="40" t="s">
        <v>33</v>
      </c>
      <c r="B111" s="39" t="s">
        <v>508</v>
      </c>
      <c r="C111" s="39">
        <v>40092</v>
      </c>
      <c r="D111" s="39">
        <v>40092</v>
      </c>
      <c r="E111" s="45">
        <v>50372</v>
      </c>
      <c r="F111" s="39">
        <v>40092</v>
      </c>
      <c r="G111" s="39">
        <v>40092</v>
      </c>
      <c r="H111" s="39">
        <v>40092</v>
      </c>
      <c r="I111" s="39">
        <v>40092</v>
      </c>
      <c r="J111" s="39">
        <v>40092</v>
      </c>
      <c r="K111" s="39">
        <v>50372</v>
      </c>
      <c r="L111" s="39">
        <v>40092</v>
      </c>
      <c r="M111" s="39">
        <v>29812</v>
      </c>
      <c r="N111" s="39">
        <v>26728</v>
      </c>
      <c r="O111" s="39">
        <v>24672</v>
      </c>
      <c r="P111" s="39">
        <v>21588</v>
      </c>
      <c r="Q111" s="39">
        <v>29812</v>
      </c>
      <c r="R111" s="39">
        <v>19532</v>
      </c>
      <c r="S111" s="39">
        <v>23644</v>
      </c>
      <c r="T111" s="39">
        <v>23644</v>
      </c>
      <c r="U111" s="45">
        <v>47288</v>
      </c>
      <c r="V111" s="39">
        <v>97008</v>
      </c>
      <c r="W111" s="39">
        <v>23644</v>
      </c>
      <c r="X111" s="39">
        <v>9252</v>
      </c>
      <c r="Y111" s="39">
        <v>9252</v>
      </c>
      <c r="Z111" s="39">
        <v>9252</v>
      </c>
    </row>
    <row r="112" spans="1:26" x14ac:dyDescent="0.3">
      <c r="A112" s="40" t="s">
        <v>33</v>
      </c>
      <c r="B112" s="39" t="s">
        <v>509</v>
      </c>
      <c r="C112" s="45">
        <v>51296</v>
      </c>
      <c r="D112" s="39">
        <v>37556</v>
      </c>
      <c r="E112" s="39">
        <v>37556</v>
      </c>
      <c r="F112" s="39">
        <v>37556</v>
      </c>
      <c r="G112" s="39">
        <v>37556</v>
      </c>
      <c r="H112" s="39">
        <v>37556</v>
      </c>
      <c r="I112" s="45">
        <v>51296</v>
      </c>
      <c r="J112" s="39">
        <v>37556</v>
      </c>
      <c r="K112" s="39">
        <v>37556</v>
      </c>
      <c r="L112" s="39">
        <v>37556</v>
      </c>
      <c r="M112" s="39">
        <v>28396</v>
      </c>
      <c r="N112" s="39">
        <v>26564</v>
      </c>
      <c r="O112" s="39">
        <v>23816</v>
      </c>
      <c r="P112" s="39">
        <v>21068</v>
      </c>
      <c r="Q112" s="39">
        <v>21068</v>
      </c>
      <c r="R112" s="39">
        <v>19236</v>
      </c>
      <c r="S112" s="39">
        <v>23816</v>
      </c>
      <c r="T112" s="39">
        <v>23816</v>
      </c>
      <c r="U112" s="39">
        <v>42136</v>
      </c>
      <c r="V112" s="39">
        <v>32976</v>
      </c>
      <c r="W112" s="39">
        <v>23816</v>
      </c>
      <c r="X112" s="39">
        <v>10992</v>
      </c>
      <c r="Y112" s="39">
        <v>10992</v>
      </c>
      <c r="Z112" s="39">
        <v>10992</v>
      </c>
    </row>
    <row r="113" spans="1:26" x14ac:dyDescent="0.3">
      <c r="A113" s="40" t="s">
        <v>33</v>
      </c>
      <c r="B113" s="39" t="s">
        <v>510</v>
      </c>
      <c r="C113" s="39">
        <v>9604</v>
      </c>
      <c r="D113" s="39">
        <v>9604</v>
      </c>
      <c r="E113" s="39">
        <v>9604</v>
      </c>
      <c r="F113" s="39">
        <v>9604</v>
      </c>
      <c r="G113" s="39">
        <v>9604</v>
      </c>
      <c r="H113" s="45">
        <v>60368</v>
      </c>
      <c r="I113" s="39">
        <v>9604</v>
      </c>
      <c r="J113" s="39">
        <v>9604</v>
      </c>
      <c r="K113" s="39">
        <v>60368</v>
      </c>
      <c r="L113" s="39">
        <v>9604</v>
      </c>
      <c r="M113" s="39">
        <v>2744</v>
      </c>
      <c r="N113" s="39">
        <v>2744</v>
      </c>
      <c r="O113" s="39">
        <v>2744</v>
      </c>
      <c r="P113" s="39">
        <v>2744</v>
      </c>
      <c r="Q113" s="39">
        <v>2744</v>
      </c>
      <c r="R113" s="39">
        <v>2744</v>
      </c>
      <c r="S113" s="39">
        <v>2744</v>
      </c>
      <c r="T113" s="39">
        <v>2744</v>
      </c>
      <c r="U113" s="39">
        <v>2744</v>
      </c>
      <c r="V113" s="39">
        <v>2744</v>
      </c>
      <c r="W113" s="39">
        <v>2744</v>
      </c>
      <c r="X113" s="39">
        <v>2744</v>
      </c>
      <c r="Y113" s="39">
        <v>2744</v>
      </c>
      <c r="Z113" s="39">
        <v>2744</v>
      </c>
    </row>
    <row r="114" spans="1:26" x14ac:dyDescent="0.3">
      <c r="A114" s="40" t="s">
        <v>33</v>
      </c>
      <c r="B114" s="39" t="s">
        <v>511</v>
      </c>
      <c r="C114" s="39">
        <v>10108</v>
      </c>
      <c r="D114" s="39">
        <v>10108</v>
      </c>
      <c r="E114" s="39">
        <v>10108</v>
      </c>
      <c r="F114" s="45">
        <v>59204</v>
      </c>
      <c r="G114" s="39">
        <v>10108</v>
      </c>
      <c r="H114" s="39">
        <v>10108</v>
      </c>
      <c r="I114" s="39">
        <v>10108</v>
      </c>
      <c r="J114" s="39">
        <v>10108</v>
      </c>
      <c r="K114" s="39">
        <v>10108</v>
      </c>
      <c r="L114" s="39">
        <v>10108</v>
      </c>
      <c r="M114" s="39">
        <v>2888</v>
      </c>
      <c r="N114" s="39">
        <v>2888</v>
      </c>
      <c r="O114" s="39">
        <v>2888</v>
      </c>
      <c r="P114" s="39">
        <v>2888</v>
      </c>
      <c r="Q114" s="39">
        <v>2888</v>
      </c>
      <c r="R114" s="39">
        <v>2888</v>
      </c>
      <c r="S114" s="39">
        <v>2888</v>
      </c>
      <c r="T114" s="39">
        <v>2888</v>
      </c>
      <c r="U114" s="39">
        <v>2888</v>
      </c>
      <c r="V114" s="39">
        <v>2888</v>
      </c>
      <c r="W114" s="39">
        <v>2888</v>
      </c>
      <c r="X114" s="39">
        <v>2888</v>
      </c>
      <c r="Y114" s="39">
        <v>2888</v>
      </c>
      <c r="Z114" s="39">
        <v>2888</v>
      </c>
    </row>
    <row r="115" spans="1:26" x14ac:dyDescent="0.3">
      <c r="A115" s="40" t="s">
        <v>33</v>
      </c>
      <c r="B115" s="39" t="s">
        <v>512</v>
      </c>
      <c r="C115" s="39">
        <v>38376</v>
      </c>
      <c r="D115" s="39">
        <v>38376</v>
      </c>
      <c r="E115" s="39">
        <v>38376</v>
      </c>
      <c r="F115" s="39">
        <v>38376</v>
      </c>
      <c r="G115" s="39">
        <v>38376</v>
      </c>
      <c r="H115" s="39">
        <v>38376</v>
      </c>
      <c r="I115" s="45">
        <v>50544</v>
      </c>
      <c r="J115" s="39">
        <v>38376</v>
      </c>
      <c r="K115" s="39">
        <v>38376</v>
      </c>
      <c r="L115" s="39">
        <v>38376</v>
      </c>
      <c r="M115" s="39">
        <v>29016</v>
      </c>
      <c r="N115" s="39">
        <v>27144</v>
      </c>
      <c r="O115" s="39">
        <v>24336</v>
      </c>
      <c r="P115" s="39">
        <v>21528</v>
      </c>
      <c r="Q115" s="39">
        <v>21528</v>
      </c>
      <c r="R115" s="39">
        <v>24336</v>
      </c>
      <c r="S115" s="39">
        <v>24336</v>
      </c>
      <c r="T115" s="39">
        <v>24336</v>
      </c>
      <c r="U115" s="45">
        <v>43056</v>
      </c>
      <c r="V115" s="39">
        <v>33696</v>
      </c>
      <c r="W115" s="39">
        <v>24336</v>
      </c>
      <c r="X115" s="39">
        <v>11232</v>
      </c>
      <c r="Y115" s="39">
        <v>11232</v>
      </c>
      <c r="Z115" s="39">
        <v>11232</v>
      </c>
    </row>
    <row r="116" spans="1:26" x14ac:dyDescent="0.3">
      <c r="A116" s="40" t="s">
        <v>33</v>
      </c>
      <c r="B116" s="39" t="s">
        <v>513</v>
      </c>
      <c r="C116" s="39">
        <v>9716</v>
      </c>
      <c r="D116" s="39">
        <v>9716</v>
      </c>
      <c r="E116" s="45">
        <v>61072</v>
      </c>
      <c r="F116" s="39">
        <v>9716</v>
      </c>
      <c r="G116" s="39">
        <v>9716</v>
      </c>
      <c r="H116" s="39">
        <v>9716</v>
      </c>
      <c r="I116" s="45">
        <v>61072</v>
      </c>
      <c r="J116" s="39">
        <v>9716</v>
      </c>
      <c r="K116" s="39">
        <v>9716</v>
      </c>
      <c r="L116" s="39">
        <v>9716</v>
      </c>
      <c r="M116" s="39">
        <v>2776</v>
      </c>
      <c r="N116" s="39">
        <v>2776</v>
      </c>
      <c r="O116" s="39">
        <v>2776</v>
      </c>
      <c r="P116" s="39">
        <v>2776</v>
      </c>
      <c r="Q116" s="39">
        <v>2776</v>
      </c>
      <c r="R116" s="39">
        <v>2776</v>
      </c>
      <c r="S116" s="39">
        <v>2776</v>
      </c>
      <c r="T116" s="39">
        <v>2776</v>
      </c>
      <c r="U116" s="39">
        <v>2776</v>
      </c>
      <c r="V116" s="39">
        <v>2776</v>
      </c>
      <c r="W116" s="39">
        <v>2776</v>
      </c>
      <c r="X116" s="39">
        <v>2776</v>
      </c>
      <c r="Y116" s="39">
        <v>2776</v>
      </c>
      <c r="Z116" s="39">
        <v>2776</v>
      </c>
    </row>
    <row r="117" spans="1:26" x14ac:dyDescent="0.3">
      <c r="A117" s="40" t="s">
        <v>33</v>
      </c>
      <c r="B117" s="39" t="s">
        <v>514</v>
      </c>
      <c r="C117" s="39">
        <v>37536</v>
      </c>
      <c r="D117" s="39">
        <v>37536</v>
      </c>
      <c r="E117" s="39">
        <v>37536</v>
      </c>
      <c r="F117" s="39">
        <v>37536</v>
      </c>
      <c r="G117" s="39">
        <v>37536</v>
      </c>
      <c r="H117" s="39">
        <v>37536</v>
      </c>
      <c r="I117" s="39">
        <v>37536</v>
      </c>
      <c r="J117" s="45">
        <v>49776</v>
      </c>
      <c r="K117" s="39">
        <v>37536</v>
      </c>
      <c r="L117" s="39">
        <v>37536</v>
      </c>
      <c r="M117" s="39">
        <v>29376</v>
      </c>
      <c r="N117" s="39">
        <v>13872</v>
      </c>
      <c r="O117" s="39">
        <v>10608</v>
      </c>
      <c r="P117" s="39">
        <v>21216</v>
      </c>
      <c r="Q117" s="39">
        <v>21216</v>
      </c>
      <c r="R117" s="39">
        <v>25296</v>
      </c>
      <c r="S117" s="39">
        <v>21216</v>
      </c>
      <c r="T117" s="39">
        <v>21216</v>
      </c>
      <c r="U117" s="39">
        <v>39984</v>
      </c>
      <c r="V117" s="39">
        <v>33456</v>
      </c>
      <c r="W117" s="39">
        <v>21216</v>
      </c>
      <c r="X117" s="39">
        <v>9792</v>
      </c>
      <c r="Y117" s="39">
        <v>9792</v>
      </c>
      <c r="Z117" s="39">
        <v>9792</v>
      </c>
    </row>
    <row r="118" spans="1:26" x14ac:dyDescent="0.3">
      <c r="A118" s="40" t="s">
        <v>33</v>
      </c>
      <c r="B118" s="39" t="s">
        <v>515</v>
      </c>
      <c r="C118" s="45">
        <v>60904</v>
      </c>
      <c r="D118" s="39">
        <v>9268</v>
      </c>
      <c r="E118" s="39">
        <v>9268</v>
      </c>
      <c r="F118" s="39">
        <v>9268</v>
      </c>
      <c r="G118" s="39">
        <v>9268</v>
      </c>
      <c r="H118" s="39">
        <v>9268</v>
      </c>
      <c r="I118" s="39">
        <v>9268</v>
      </c>
      <c r="J118" s="45">
        <v>60904</v>
      </c>
      <c r="K118" s="39">
        <v>9268</v>
      </c>
      <c r="L118" s="45">
        <v>60904</v>
      </c>
      <c r="M118" s="39">
        <v>2648</v>
      </c>
      <c r="N118" s="39">
        <v>2648</v>
      </c>
      <c r="O118" s="39">
        <v>2648</v>
      </c>
      <c r="P118" s="39">
        <v>2648</v>
      </c>
      <c r="Q118" s="39">
        <v>2648</v>
      </c>
      <c r="R118" s="39">
        <v>34424</v>
      </c>
      <c r="S118" s="39">
        <v>2648</v>
      </c>
      <c r="T118" s="39">
        <v>2648</v>
      </c>
      <c r="U118" s="39">
        <v>2648</v>
      </c>
      <c r="V118" s="39">
        <v>2648</v>
      </c>
      <c r="W118" s="39">
        <v>2648</v>
      </c>
      <c r="X118" s="39">
        <v>2648</v>
      </c>
      <c r="Y118" s="39">
        <v>2648</v>
      </c>
      <c r="Z118" s="39">
        <v>2648</v>
      </c>
    </row>
    <row r="119" spans="1:26" x14ac:dyDescent="0.3">
      <c r="A119" s="40" t="s">
        <v>33</v>
      </c>
      <c r="B119" s="39" t="s">
        <v>516</v>
      </c>
      <c r="C119" s="39">
        <v>37392</v>
      </c>
      <c r="D119" s="39">
        <v>37392</v>
      </c>
      <c r="E119" s="39">
        <v>37392</v>
      </c>
      <c r="F119" s="39">
        <v>37392</v>
      </c>
      <c r="G119" s="39">
        <v>37392</v>
      </c>
      <c r="H119" s="45">
        <v>49248</v>
      </c>
      <c r="I119" s="39">
        <v>37392</v>
      </c>
      <c r="J119" s="39">
        <v>37392</v>
      </c>
      <c r="K119" s="39">
        <v>37392</v>
      </c>
      <c r="L119" s="39">
        <v>37392</v>
      </c>
      <c r="M119" s="39">
        <v>28272</v>
      </c>
      <c r="N119" s="39">
        <v>26448</v>
      </c>
      <c r="O119" s="39">
        <v>35568</v>
      </c>
      <c r="P119" s="39">
        <v>20976</v>
      </c>
      <c r="Q119" s="39">
        <v>20976</v>
      </c>
      <c r="R119" s="39">
        <v>19152</v>
      </c>
      <c r="S119" s="39">
        <v>23712</v>
      </c>
      <c r="T119" s="39">
        <v>23712</v>
      </c>
      <c r="U119" s="45">
        <v>41952</v>
      </c>
      <c r="V119" s="39">
        <v>32832</v>
      </c>
      <c r="W119" s="39">
        <v>23712</v>
      </c>
      <c r="X119" s="39">
        <v>10944</v>
      </c>
      <c r="Y119" s="39">
        <v>10944</v>
      </c>
      <c r="Z119" s="39">
        <v>10944</v>
      </c>
    </row>
    <row r="120" spans="1:26" x14ac:dyDescent="0.3">
      <c r="A120" s="40" t="s">
        <v>33</v>
      </c>
      <c r="B120" s="39" t="s">
        <v>517</v>
      </c>
      <c r="C120" s="39">
        <v>37720</v>
      </c>
      <c r="D120" s="39">
        <v>37720</v>
      </c>
      <c r="E120" s="39">
        <v>37720</v>
      </c>
      <c r="F120" s="39">
        <v>37720</v>
      </c>
      <c r="G120" s="39">
        <v>37720</v>
      </c>
      <c r="H120" s="39">
        <v>37720</v>
      </c>
      <c r="I120" s="39">
        <v>37720</v>
      </c>
      <c r="J120" s="39">
        <v>37720</v>
      </c>
      <c r="K120" s="45">
        <v>51520</v>
      </c>
      <c r="L120" s="39">
        <v>37720</v>
      </c>
      <c r="M120" s="39">
        <v>28520</v>
      </c>
      <c r="N120" s="39">
        <v>26680</v>
      </c>
      <c r="O120" s="39">
        <v>23920</v>
      </c>
      <c r="P120" s="39">
        <v>21160</v>
      </c>
      <c r="Q120" s="39">
        <v>21160</v>
      </c>
      <c r="R120" s="39">
        <v>19320</v>
      </c>
      <c r="S120" s="39">
        <v>23920</v>
      </c>
      <c r="T120" s="39">
        <v>23920</v>
      </c>
      <c r="U120" s="45">
        <v>42320</v>
      </c>
      <c r="V120" s="39">
        <v>33120</v>
      </c>
      <c r="W120" s="39">
        <v>23920</v>
      </c>
      <c r="X120" s="39">
        <v>11040</v>
      </c>
      <c r="Y120" s="39">
        <v>11040</v>
      </c>
      <c r="Z120" s="39">
        <v>11040</v>
      </c>
    </row>
    <row r="121" spans="1:26" x14ac:dyDescent="0.3">
      <c r="A121" s="40" t="s">
        <v>33</v>
      </c>
      <c r="B121" s="39" t="s">
        <v>518</v>
      </c>
      <c r="C121" s="39">
        <v>38148</v>
      </c>
      <c r="D121" s="39">
        <v>38148</v>
      </c>
      <c r="E121" s="39">
        <v>38148</v>
      </c>
      <c r="F121" s="45">
        <v>49368</v>
      </c>
      <c r="G121" s="39">
        <v>38148</v>
      </c>
      <c r="H121" s="39">
        <v>38148</v>
      </c>
      <c r="I121" s="39">
        <v>38148</v>
      </c>
      <c r="J121" s="39">
        <v>38148</v>
      </c>
      <c r="K121" s="39">
        <v>38148</v>
      </c>
      <c r="L121" s="39">
        <v>38148</v>
      </c>
      <c r="M121" s="39">
        <v>41888</v>
      </c>
      <c r="N121" s="39">
        <v>24684</v>
      </c>
      <c r="O121" s="39">
        <v>23188</v>
      </c>
      <c r="P121" s="39">
        <v>19448</v>
      </c>
      <c r="Q121" s="39">
        <v>19448</v>
      </c>
      <c r="R121" s="39">
        <v>17204</v>
      </c>
      <c r="S121" s="39">
        <v>23188</v>
      </c>
      <c r="T121" s="39">
        <v>23188</v>
      </c>
      <c r="U121" s="39">
        <v>38148</v>
      </c>
      <c r="V121" s="39">
        <v>34408</v>
      </c>
      <c r="W121" s="39">
        <v>23188</v>
      </c>
      <c r="X121" s="39">
        <v>8976</v>
      </c>
      <c r="Y121" s="39">
        <v>8976</v>
      </c>
      <c r="Z121" s="39">
        <v>8976</v>
      </c>
    </row>
    <row r="123" spans="1:26" x14ac:dyDescent="0.3">
      <c r="A123" s="40" t="s">
        <v>570</v>
      </c>
    </row>
    <row r="124" spans="1:26" x14ac:dyDescent="0.3">
      <c r="B124" s="39" t="s">
        <v>43</v>
      </c>
      <c r="C124" s="39" t="s">
        <v>46</v>
      </c>
      <c r="D124" s="39" t="s">
        <v>47</v>
      </c>
      <c r="E124" s="39" t="s">
        <v>49</v>
      </c>
      <c r="F124" s="39" t="s">
        <v>456</v>
      </c>
      <c r="G124" s="39" t="s">
        <v>50</v>
      </c>
      <c r="H124" s="39" t="s">
        <v>51</v>
      </c>
      <c r="I124" s="39" t="s">
        <v>52</v>
      </c>
      <c r="J124" s="39" t="s">
        <v>53</v>
      </c>
      <c r="K124" s="39" t="s">
        <v>54</v>
      </c>
      <c r="L124" s="39" t="s">
        <v>55</v>
      </c>
      <c r="M124" s="39" t="s">
        <v>443</v>
      </c>
      <c r="N124" s="39" t="s">
        <v>444</v>
      </c>
      <c r="O124" s="39" t="s">
        <v>445</v>
      </c>
      <c r="P124" s="39" t="s">
        <v>446</v>
      </c>
      <c r="Q124" s="39" t="s">
        <v>447</v>
      </c>
      <c r="R124" s="39" t="s">
        <v>448</v>
      </c>
      <c r="S124" s="39" t="s">
        <v>449</v>
      </c>
      <c r="T124" s="39" t="s">
        <v>450</v>
      </c>
      <c r="U124" s="39" t="s">
        <v>451</v>
      </c>
      <c r="V124" s="39" t="s">
        <v>452</v>
      </c>
      <c r="W124" s="39" t="s">
        <v>457</v>
      </c>
      <c r="X124" s="39" t="s">
        <v>453</v>
      </c>
      <c r="Y124" s="39" t="s">
        <v>454</v>
      </c>
      <c r="Z124" s="39" t="s">
        <v>455</v>
      </c>
    </row>
    <row r="125" spans="1:26" x14ac:dyDescent="0.3">
      <c r="A125" s="39" t="s">
        <v>57</v>
      </c>
      <c r="B125" s="39" t="s">
        <v>420</v>
      </c>
      <c r="C125" s="39" t="str">
        <f>IF(RANK(C29,C$29:C$121,0)&lt;11, RANK(C29,C$29:C$121,0),"" )</f>
        <v/>
      </c>
      <c r="D125" s="39" t="str">
        <f t="shared" ref="D125:Z125" si="0">IF(RANK(D29,D$29:D$121,0)&lt;11, RANK(D29,D$29:D$121,0),"" )</f>
        <v/>
      </c>
      <c r="E125" s="39" t="str">
        <f t="shared" si="0"/>
        <v/>
      </c>
      <c r="F125" s="39" t="str">
        <f t="shared" si="0"/>
        <v/>
      </c>
      <c r="G125" s="39" t="str">
        <f t="shared" si="0"/>
        <v/>
      </c>
      <c r="H125" s="39" t="str">
        <f t="shared" si="0"/>
        <v/>
      </c>
      <c r="I125" s="39" t="str">
        <f t="shared" si="0"/>
        <v/>
      </c>
      <c r="J125" s="39" t="str">
        <f t="shared" si="0"/>
        <v/>
      </c>
      <c r="K125" s="39" t="str">
        <f t="shared" si="0"/>
        <v/>
      </c>
      <c r="L125" s="39" t="str">
        <f t="shared" si="0"/>
        <v/>
      </c>
      <c r="M125" s="39" t="str">
        <f t="shared" si="0"/>
        <v/>
      </c>
      <c r="N125" s="39" t="str">
        <f t="shared" si="0"/>
        <v/>
      </c>
      <c r="O125" s="39" t="str">
        <f t="shared" si="0"/>
        <v/>
      </c>
      <c r="P125" s="39" t="str">
        <f t="shared" si="0"/>
        <v/>
      </c>
      <c r="Q125" s="39" t="str">
        <f t="shared" si="0"/>
        <v/>
      </c>
      <c r="R125" s="39" t="str">
        <f t="shared" si="0"/>
        <v/>
      </c>
      <c r="S125" s="39" t="str">
        <f t="shared" si="0"/>
        <v/>
      </c>
      <c r="T125" s="39" t="str">
        <f t="shared" si="0"/>
        <v/>
      </c>
      <c r="U125" s="39" t="str">
        <f t="shared" si="0"/>
        <v/>
      </c>
      <c r="V125" s="39" t="str">
        <f t="shared" si="0"/>
        <v/>
      </c>
      <c r="W125" s="39" t="str">
        <f t="shared" si="0"/>
        <v/>
      </c>
      <c r="X125" s="39">
        <f t="shared" si="0"/>
        <v>6</v>
      </c>
      <c r="Y125" s="39">
        <f t="shared" si="0"/>
        <v>6</v>
      </c>
      <c r="Z125" s="39" t="str">
        <f t="shared" si="0"/>
        <v/>
      </c>
    </row>
    <row r="126" spans="1:26" x14ac:dyDescent="0.3">
      <c r="A126" s="39" t="s">
        <v>57</v>
      </c>
      <c r="B126" s="39" t="s">
        <v>422</v>
      </c>
      <c r="C126" s="39" t="str">
        <f t="shared" ref="C126:Z126" si="1">IF(RANK(C30,C$29:C$121,0)&lt;11, RANK(C30,C$29:C$121,0),"" )</f>
        <v/>
      </c>
      <c r="D126" s="39">
        <f t="shared" si="1"/>
        <v>10</v>
      </c>
      <c r="E126" s="39" t="str">
        <f t="shared" si="1"/>
        <v/>
      </c>
      <c r="F126" s="39" t="str">
        <f t="shared" si="1"/>
        <v/>
      </c>
      <c r="G126" s="39">
        <f t="shared" si="1"/>
        <v>9</v>
      </c>
      <c r="H126" s="39" t="str">
        <f t="shared" si="1"/>
        <v/>
      </c>
      <c r="I126" s="39" t="str">
        <f t="shared" si="1"/>
        <v/>
      </c>
      <c r="J126" s="39" t="str">
        <f t="shared" si="1"/>
        <v/>
      </c>
      <c r="K126" s="39" t="str">
        <f t="shared" si="1"/>
        <v/>
      </c>
      <c r="L126" s="39" t="str">
        <f t="shared" si="1"/>
        <v/>
      </c>
      <c r="M126" s="39">
        <f t="shared" si="1"/>
        <v>4</v>
      </c>
      <c r="N126" s="39" t="str">
        <f t="shared" si="1"/>
        <v/>
      </c>
      <c r="O126" s="39" t="str">
        <f t="shared" si="1"/>
        <v/>
      </c>
      <c r="P126" s="39" t="str">
        <f t="shared" si="1"/>
        <v/>
      </c>
      <c r="Q126" s="39" t="str">
        <f t="shared" si="1"/>
        <v/>
      </c>
      <c r="R126" s="39" t="str">
        <f t="shared" si="1"/>
        <v/>
      </c>
      <c r="S126" s="39" t="str">
        <f t="shared" si="1"/>
        <v/>
      </c>
      <c r="T126" s="39">
        <f t="shared" si="1"/>
        <v>7</v>
      </c>
      <c r="U126" s="39" t="str">
        <f t="shared" si="1"/>
        <v/>
      </c>
      <c r="V126" s="39" t="str">
        <f t="shared" si="1"/>
        <v/>
      </c>
      <c r="W126" s="39">
        <f t="shared" si="1"/>
        <v>7</v>
      </c>
      <c r="X126" s="39" t="str">
        <f t="shared" si="1"/>
        <v/>
      </c>
      <c r="Y126" s="39" t="str">
        <f t="shared" si="1"/>
        <v/>
      </c>
      <c r="Z126" s="39" t="str">
        <f t="shared" si="1"/>
        <v/>
      </c>
    </row>
    <row r="127" spans="1:26" x14ac:dyDescent="0.3">
      <c r="A127" s="39" t="s">
        <v>57</v>
      </c>
      <c r="B127" s="39" t="s">
        <v>425</v>
      </c>
      <c r="C127" s="39" t="str">
        <f t="shared" ref="C127:Z127" si="2">IF(RANK(C31,C$29:C$121,0)&lt;11, RANK(C31,C$29:C$121,0),"" )</f>
        <v/>
      </c>
      <c r="D127" s="39">
        <f t="shared" si="2"/>
        <v>9</v>
      </c>
      <c r="E127" s="39" t="str">
        <f t="shared" si="2"/>
        <v/>
      </c>
      <c r="F127" s="39" t="str">
        <f t="shared" si="2"/>
        <v/>
      </c>
      <c r="G127" s="39">
        <f t="shared" si="2"/>
        <v>6</v>
      </c>
      <c r="H127" s="39" t="str">
        <f t="shared" si="2"/>
        <v/>
      </c>
      <c r="I127" s="39" t="str">
        <f t="shared" si="2"/>
        <v/>
      </c>
      <c r="J127" s="39" t="str">
        <f t="shared" si="2"/>
        <v/>
      </c>
      <c r="K127" s="39" t="str">
        <f t="shared" si="2"/>
        <v/>
      </c>
      <c r="L127" s="39" t="str">
        <f t="shared" si="2"/>
        <v/>
      </c>
      <c r="M127" s="39" t="str">
        <f t="shared" si="2"/>
        <v/>
      </c>
      <c r="N127" s="39">
        <f t="shared" si="2"/>
        <v>5</v>
      </c>
      <c r="O127" s="39" t="str">
        <f t="shared" si="2"/>
        <v/>
      </c>
      <c r="P127" s="39" t="str">
        <f t="shared" si="2"/>
        <v/>
      </c>
      <c r="Q127" s="39" t="str">
        <f t="shared" si="2"/>
        <v/>
      </c>
      <c r="R127" s="39" t="str">
        <f t="shared" si="2"/>
        <v/>
      </c>
      <c r="S127" s="39" t="str">
        <f t="shared" si="2"/>
        <v/>
      </c>
      <c r="T127" s="39" t="str">
        <f t="shared" si="2"/>
        <v/>
      </c>
      <c r="U127" s="39" t="str">
        <f t="shared" si="2"/>
        <v/>
      </c>
      <c r="V127" s="39" t="str">
        <f t="shared" si="2"/>
        <v/>
      </c>
      <c r="W127" s="39" t="str">
        <f t="shared" si="2"/>
        <v/>
      </c>
      <c r="X127" s="39" t="str">
        <f t="shared" si="2"/>
        <v/>
      </c>
      <c r="Y127" s="39" t="str">
        <f t="shared" si="2"/>
        <v/>
      </c>
      <c r="Z127" s="39" t="str">
        <f t="shared" si="2"/>
        <v/>
      </c>
    </row>
    <row r="128" spans="1:26" x14ac:dyDescent="0.3">
      <c r="A128" s="39" t="s">
        <v>57</v>
      </c>
      <c r="B128" s="39" t="s">
        <v>440</v>
      </c>
      <c r="C128" s="39" t="str">
        <f t="shared" ref="C128:Z128" si="3">IF(RANK(C32,C$29:C$121,0)&lt;11, RANK(C32,C$29:C$121,0),"" )</f>
        <v/>
      </c>
      <c r="D128" s="39" t="str">
        <f t="shared" si="3"/>
        <v/>
      </c>
      <c r="E128" s="39" t="str">
        <f t="shared" si="3"/>
        <v/>
      </c>
      <c r="F128" s="39" t="str">
        <f t="shared" si="3"/>
        <v/>
      </c>
      <c r="G128" s="39" t="str">
        <f t="shared" si="3"/>
        <v/>
      </c>
      <c r="H128" s="39" t="str">
        <f t="shared" si="3"/>
        <v/>
      </c>
      <c r="I128" s="39" t="str">
        <f t="shared" si="3"/>
        <v/>
      </c>
      <c r="J128" s="39" t="str">
        <f t="shared" si="3"/>
        <v/>
      </c>
      <c r="K128" s="39" t="str">
        <f t="shared" si="3"/>
        <v/>
      </c>
      <c r="L128" s="39" t="str">
        <f t="shared" si="3"/>
        <v/>
      </c>
      <c r="M128" s="39">
        <f t="shared" si="3"/>
        <v>1</v>
      </c>
      <c r="N128" s="39" t="str">
        <f t="shared" si="3"/>
        <v/>
      </c>
      <c r="O128" s="39">
        <f t="shared" si="3"/>
        <v>1</v>
      </c>
      <c r="P128" s="39" t="str">
        <f t="shared" si="3"/>
        <v/>
      </c>
      <c r="Q128" s="39" t="str">
        <f t="shared" si="3"/>
        <v/>
      </c>
      <c r="R128" s="39" t="str">
        <f t="shared" si="3"/>
        <v/>
      </c>
      <c r="S128" s="39" t="str">
        <f t="shared" si="3"/>
        <v/>
      </c>
      <c r="T128" s="39" t="str">
        <f t="shared" si="3"/>
        <v/>
      </c>
      <c r="U128" s="39" t="str">
        <f t="shared" si="3"/>
        <v/>
      </c>
      <c r="V128" s="39" t="str">
        <f t="shared" si="3"/>
        <v/>
      </c>
      <c r="W128" s="39" t="str">
        <f t="shared" si="3"/>
        <v/>
      </c>
      <c r="X128" s="39" t="str">
        <f t="shared" si="3"/>
        <v/>
      </c>
      <c r="Y128" s="39" t="str">
        <f t="shared" si="3"/>
        <v/>
      </c>
      <c r="Z128" s="39">
        <f t="shared" si="3"/>
        <v>1</v>
      </c>
    </row>
    <row r="129" spans="1:26" x14ac:dyDescent="0.3">
      <c r="A129" s="39" t="s">
        <v>57</v>
      </c>
      <c r="B129" s="39" t="s">
        <v>421</v>
      </c>
      <c r="C129" s="39" t="str">
        <f t="shared" ref="C129:Z129" si="4">IF(RANK(C33,C$29:C$121,0)&lt;11, RANK(C33,C$29:C$121,0),"" )</f>
        <v/>
      </c>
      <c r="D129" s="39" t="str">
        <f t="shared" si="4"/>
        <v/>
      </c>
      <c r="E129" s="39" t="str">
        <f t="shared" si="4"/>
        <v/>
      </c>
      <c r="F129" s="39">
        <f t="shared" si="4"/>
        <v>9</v>
      </c>
      <c r="G129" s="39" t="str">
        <f t="shared" si="4"/>
        <v/>
      </c>
      <c r="H129" s="39" t="str">
        <f t="shared" si="4"/>
        <v/>
      </c>
      <c r="I129" s="39" t="str">
        <f t="shared" si="4"/>
        <v/>
      </c>
      <c r="J129" s="39" t="str">
        <f t="shared" si="4"/>
        <v/>
      </c>
      <c r="K129" s="39" t="str">
        <f t="shared" si="4"/>
        <v/>
      </c>
      <c r="L129" s="39" t="str">
        <f t="shared" si="4"/>
        <v/>
      </c>
      <c r="M129" s="39" t="str">
        <f t="shared" si="4"/>
        <v/>
      </c>
      <c r="N129" s="39" t="str">
        <f t="shared" si="4"/>
        <v/>
      </c>
      <c r="O129" s="39" t="str">
        <f t="shared" si="4"/>
        <v/>
      </c>
      <c r="P129" s="39">
        <f t="shared" si="4"/>
        <v>4</v>
      </c>
      <c r="Q129" s="39" t="str">
        <f t="shared" si="4"/>
        <v/>
      </c>
      <c r="R129" s="39" t="str">
        <f t="shared" si="4"/>
        <v/>
      </c>
      <c r="S129" s="39" t="str">
        <f t="shared" si="4"/>
        <v/>
      </c>
      <c r="T129" s="39" t="str">
        <f t="shared" si="4"/>
        <v/>
      </c>
      <c r="U129" s="39" t="str">
        <f t="shared" si="4"/>
        <v/>
      </c>
      <c r="V129" s="39" t="str">
        <f t="shared" si="4"/>
        <v/>
      </c>
      <c r="W129" s="39" t="str">
        <f t="shared" si="4"/>
        <v/>
      </c>
      <c r="X129" s="39" t="str">
        <f t="shared" si="4"/>
        <v/>
      </c>
      <c r="Y129" s="39" t="str">
        <f t="shared" si="4"/>
        <v/>
      </c>
      <c r="Z129" s="39" t="str">
        <f t="shared" si="4"/>
        <v/>
      </c>
    </row>
    <row r="130" spans="1:26" x14ac:dyDescent="0.3">
      <c r="A130" s="39" t="s">
        <v>57</v>
      </c>
      <c r="B130" s="39" t="s">
        <v>429</v>
      </c>
      <c r="C130" s="39" t="str">
        <f t="shared" ref="C130:Z130" si="5">IF(RANK(C34,C$29:C$121,0)&lt;11, RANK(C34,C$29:C$121,0),"" )</f>
        <v/>
      </c>
      <c r="D130" s="39" t="str">
        <f t="shared" si="5"/>
        <v/>
      </c>
      <c r="E130" s="39" t="str">
        <f t="shared" si="5"/>
        <v/>
      </c>
      <c r="F130" s="39" t="str">
        <f t="shared" si="5"/>
        <v/>
      </c>
      <c r="G130" s="39" t="str">
        <f t="shared" si="5"/>
        <v/>
      </c>
      <c r="H130" s="39" t="str">
        <f t="shared" si="5"/>
        <v/>
      </c>
      <c r="I130" s="39" t="str">
        <f t="shared" si="5"/>
        <v/>
      </c>
      <c r="J130" s="39" t="str">
        <f t="shared" si="5"/>
        <v/>
      </c>
      <c r="K130" s="39" t="str">
        <f t="shared" si="5"/>
        <v/>
      </c>
      <c r="L130" s="39" t="str">
        <f t="shared" si="5"/>
        <v/>
      </c>
      <c r="M130" s="39" t="str">
        <f t="shared" si="5"/>
        <v/>
      </c>
      <c r="N130" s="39" t="str">
        <f t="shared" si="5"/>
        <v/>
      </c>
      <c r="O130" s="39" t="str">
        <f t="shared" si="5"/>
        <v/>
      </c>
      <c r="P130" s="39" t="str">
        <f t="shared" si="5"/>
        <v/>
      </c>
      <c r="Q130" s="39" t="str">
        <f t="shared" si="5"/>
        <v/>
      </c>
      <c r="R130" s="39" t="str">
        <f t="shared" si="5"/>
        <v/>
      </c>
      <c r="S130" s="39" t="str">
        <f t="shared" si="5"/>
        <v/>
      </c>
      <c r="T130" s="39" t="str">
        <f t="shared" si="5"/>
        <v/>
      </c>
      <c r="U130" s="39" t="str">
        <f t="shared" si="5"/>
        <v/>
      </c>
      <c r="V130" s="39" t="str">
        <f t="shared" si="5"/>
        <v/>
      </c>
      <c r="W130" s="39" t="str">
        <f t="shared" si="5"/>
        <v/>
      </c>
      <c r="X130" s="39" t="str">
        <f t="shared" si="5"/>
        <v/>
      </c>
      <c r="Y130" s="39" t="str">
        <f t="shared" si="5"/>
        <v/>
      </c>
      <c r="Z130" s="39" t="str">
        <f t="shared" si="5"/>
        <v/>
      </c>
    </row>
    <row r="131" spans="1:26" x14ac:dyDescent="0.3">
      <c r="A131" s="39" t="s">
        <v>57</v>
      </c>
      <c r="B131" s="39" t="s">
        <v>439</v>
      </c>
      <c r="C131" s="39" t="str">
        <f t="shared" ref="C131:Z131" si="6">IF(RANK(C35,C$29:C$121,0)&lt;11, RANK(C35,C$29:C$121,0),"" )</f>
        <v/>
      </c>
      <c r="D131" s="39" t="str">
        <f t="shared" si="6"/>
        <v/>
      </c>
      <c r="E131" s="39" t="str">
        <f t="shared" si="6"/>
        <v/>
      </c>
      <c r="F131" s="39" t="str">
        <f t="shared" si="6"/>
        <v/>
      </c>
      <c r="G131" s="39" t="str">
        <f t="shared" si="6"/>
        <v/>
      </c>
      <c r="H131" s="39" t="str">
        <f t="shared" si="6"/>
        <v/>
      </c>
      <c r="I131" s="39" t="str">
        <f t="shared" si="6"/>
        <v/>
      </c>
      <c r="J131" s="39" t="str">
        <f t="shared" si="6"/>
        <v/>
      </c>
      <c r="K131" s="39" t="str">
        <f t="shared" si="6"/>
        <v/>
      </c>
      <c r="L131" s="39" t="str">
        <f t="shared" si="6"/>
        <v/>
      </c>
      <c r="M131" s="39" t="str">
        <f t="shared" si="6"/>
        <v/>
      </c>
      <c r="N131" s="39" t="str">
        <f t="shared" si="6"/>
        <v/>
      </c>
      <c r="O131" s="39">
        <f t="shared" si="6"/>
        <v>3</v>
      </c>
      <c r="P131" s="39" t="str">
        <f t="shared" si="6"/>
        <v/>
      </c>
      <c r="Q131" s="39">
        <f t="shared" si="6"/>
        <v>2</v>
      </c>
      <c r="R131" s="39" t="str">
        <f t="shared" si="6"/>
        <v/>
      </c>
      <c r="S131" s="39" t="str">
        <f t="shared" si="6"/>
        <v/>
      </c>
      <c r="T131" s="39" t="str">
        <f t="shared" si="6"/>
        <v/>
      </c>
      <c r="U131" s="39" t="str">
        <f t="shared" si="6"/>
        <v/>
      </c>
      <c r="V131" s="39" t="str">
        <f t="shared" si="6"/>
        <v/>
      </c>
      <c r="W131" s="39" t="str">
        <f t="shared" si="6"/>
        <v/>
      </c>
      <c r="X131" s="39" t="str">
        <f t="shared" si="6"/>
        <v/>
      </c>
      <c r="Y131" s="39" t="str">
        <f t="shared" si="6"/>
        <v/>
      </c>
      <c r="Z131" s="39" t="str">
        <f t="shared" si="6"/>
        <v/>
      </c>
    </row>
    <row r="132" spans="1:26" x14ac:dyDescent="0.3">
      <c r="A132" s="39" t="s">
        <v>57</v>
      </c>
      <c r="B132" s="39" t="s">
        <v>442</v>
      </c>
      <c r="C132" s="39" t="str">
        <f t="shared" ref="C132:Z132" si="7">IF(RANK(C36,C$29:C$121,0)&lt;11, RANK(C36,C$29:C$121,0),"" )</f>
        <v/>
      </c>
      <c r="D132" s="39" t="str">
        <f t="shared" si="7"/>
        <v/>
      </c>
      <c r="E132" s="39" t="str">
        <f t="shared" si="7"/>
        <v/>
      </c>
      <c r="F132" s="39" t="str">
        <f t="shared" si="7"/>
        <v/>
      </c>
      <c r="G132" s="39" t="str">
        <f t="shared" si="7"/>
        <v/>
      </c>
      <c r="H132" s="39" t="str">
        <f t="shared" si="7"/>
        <v/>
      </c>
      <c r="I132" s="39" t="str">
        <f t="shared" si="7"/>
        <v/>
      </c>
      <c r="J132" s="39">
        <f t="shared" si="7"/>
        <v>10</v>
      </c>
      <c r="K132" s="39" t="str">
        <f t="shared" si="7"/>
        <v/>
      </c>
      <c r="L132" s="39" t="str">
        <f t="shared" si="7"/>
        <v/>
      </c>
      <c r="M132" s="39" t="str">
        <f t="shared" si="7"/>
        <v/>
      </c>
      <c r="N132" s="39" t="str">
        <f t="shared" si="7"/>
        <v/>
      </c>
      <c r="O132" s="39" t="str">
        <f t="shared" si="7"/>
        <v/>
      </c>
      <c r="P132" s="39">
        <f t="shared" si="7"/>
        <v>9</v>
      </c>
      <c r="Q132" s="39" t="str">
        <f t="shared" si="7"/>
        <v/>
      </c>
      <c r="R132" s="39" t="str">
        <f t="shared" si="7"/>
        <v/>
      </c>
      <c r="S132" s="39" t="str">
        <f t="shared" si="7"/>
        <v/>
      </c>
      <c r="T132" s="39" t="str">
        <f t="shared" si="7"/>
        <v/>
      </c>
      <c r="U132" s="39" t="str">
        <f t="shared" si="7"/>
        <v/>
      </c>
      <c r="V132" s="39">
        <f t="shared" si="7"/>
        <v>5</v>
      </c>
      <c r="W132" s="39" t="str">
        <f t="shared" si="7"/>
        <v/>
      </c>
      <c r="X132" s="39" t="str">
        <f t="shared" si="7"/>
        <v/>
      </c>
      <c r="Y132" s="39">
        <f t="shared" si="7"/>
        <v>7</v>
      </c>
      <c r="Z132" s="39" t="str">
        <f t="shared" si="7"/>
        <v/>
      </c>
    </row>
    <row r="133" spans="1:26" x14ac:dyDescent="0.3">
      <c r="A133" s="39" t="s">
        <v>57</v>
      </c>
      <c r="B133" s="39" t="s">
        <v>423</v>
      </c>
      <c r="C133" s="39" t="str">
        <f t="shared" ref="C133:Z133" si="8">IF(RANK(C37,C$29:C$121,0)&lt;11, RANK(C37,C$29:C$121,0),"" )</f>
        <v/>
      </c>
      <c r="D133" s="39" t="str">
        <f t="shared" si="8"/>
        <v/>
      </c>
      <c r="E133" s="39" t="str">
        <f t="shared" si="8"/>
        <v/>
      </c>
      <c r="F133" s="39" t="str">
        <f t="shared" si="8"/>
        <v/>
      </c>
      <c r="G133" s="39">
        <f t="shared" si="8"/>
        <v>2</v>
      </c>
      <c r="H133" s="39" t="str">
        <f t="shared" si="8"/>
        <v/>
      </c>
      <c r="I133" s="39" t="str">
        <f t="shared" si="8"/>
        <v/>
      </c>
      <c r="J133" s="39" t="str">
        <f t="shared" si="8"/>
        <v/>
      </c>
      <c r="K133" s="39" t="str">
        <f t="shared" si="8"/>
        <v/>
      </c>
      <c r="L133" s="39" t="str">
        <f t="shared" si="8"/>
        <v/>
      </c>
      <c r="M133" s="39" t="str">
        <f t="shared" si="8"/>
        <v/>
      </c>
      <c r="N133" s="39" t="str">
        <f t="shared" si="8"/>
        <v/>
      </c>
      <c r="O133" s="39" t="str">
        <f t="shared" si="8"/>
        <v/>
      </c>
      <c r="P133" s="39" t="str">
        <f t="shared" si="8"/>
        <v/>
      </c>
      <c r="Q133" s="39" t="str">
        <f t="shared" si="8"/>
        <v/>
      </c>
      <c r="R133" s="39" t="str">
        <f t="shared" si="8"/>
        <v/>
      </c>
      <c r="S133" s="39">
        <f t="shared" si="8"/>
        <v>5</v>
      </c>
      <c r="T133" s="39" t="str">
        <f t="shared" si="8"/>
        <v/>
      </c>
      <c r="U133" s="39" t="str">
        <f t="shared" si="8"/>
        <v/>
      </c>
      <c r="V133" s="39" t="str">
        <f t="shared" si="8"/>
        <v/>
      </c>
      <c r="W133" s="39" t="str">
        <f t="shared" si="8"/>
        <v/>
      </c>
      <c r="X133" s="39" t="str">
        <f t="shared" si="8"/>
        <v/>
      </c>
      <c r="Y133" s="39" t="str">
        <f t="shared" si="8"/>
        <v/>
      </c>
      <c r="Z133" s="39">
        <f t="shared" si="8"/>
        <v>2</v>
      </c>
    </row>
    <row r="134" spans="1:26" x14ac:dyDescent="0.3">
      <c r="A134" s="39" t="s">
        <v>57</v>
      </c>
      <c r="B134" s="39" t="s">
        <v>441</v>
      </c>
      <c r="C134" s="39" t="str">
        <f t="shared" ref="C134:Z134" si="9">IF(RANK(C38,C$29:C$121,0)&lt;11, RANK(C38,C$29:C$121,0),"" )</f>
        <v/>
      </c>
      <c r="D134" s="39" t="str">
        <f t="shared" si="9"/>
        <v/>
      </c>
      <c r="E134" s="39" t="str">
        <f t="shared" si="9"/>
        <v/>
      </c>
      <c r="F134" s="39" t="str">
        <f t="shared" si="9"/>
        <v/>
      </c>
      <c r="G134" s="39" t="str">
        <f t="shared" si="9"/>
        <v/>
      </c>
      <c r="H134" s="39" t="str">
        <f t="shared" si="9"/>
        <v/>
      </c>
      <c r="I134" s="39" t="str">
        <f t="shared" si="9"/>
        <v/>
      </c>
      <c r="J134" s="39" t="str">
        <f t="shared" si="9"/>
        <v/>
      </c>
      <c r="K134" s="39" t="str">
        <f t="shared" si="9"/>
        <v/>
      </c>
      <c r="L134" s="39" t="str">
        <f t="shared" si="9"/>
        <v/>
      </c>
      <c r="M134" s="39" t="str">
        <f t="shared" si="9"/>
        <v/>
      </c>
      <c r="N134" s="39" t="str">
        <f t="shared" si="9"/>
        <v/>
      </c>
      <c r="O134" s="39" t="str">
        <f t="shared" si="9"/>
        <v/>
      </c>
      <c r="P134" s="39">
        <f t="shared" si="9"/>
        <v>1</v>
      </c>
      <c r="Q134" s="39">
        <f t="shared" si="9"/>
        <v>1</v>
      </c>
      <c r="R134" s="39" t="str">
        <f t="shared" si="9"/>
        <v/>
      </c>
      <c r="S134" s="39" t="str">
        <f t="shared" si="9"/>
        <v/>
      </c>
      <c r="T134" s="39">
        <f t="shared" si="9"/>
        <v>1</v>
      </c>
      <c r="U134" s="39" t="str">
        <f t="shared" si="9"/>
        <v/>
      </c>
      <c r="V134" s="39" t="str">
        <f t="shared" si="9"/>
        <v/>
      </c>
      <c r="W134" s="39">
        <f t="shared" si="9"/>
        <v>1</v>
      </c>
      <c r="X134" s="39" t="str">
        <f t="shared" si="9"/>
        <v/>
      </c>
      <c r="Y134" s="39" t="str">
        <f t="shared" si="9"/>
        <v/>
      </c>
      <c r="Z134" s="39" t="str">
        <f t="shared" si="9"/>
        <v/>
      </c>
    </row>
    <row r="135" spans="1:26" x14ac:dyDescent="0.3">
      <c r="A135" s="39" t="s">
        <v>57</v>
      </c>
      <c r="B135" s="39" t="s">
        <v>430</v>
      </c>
      <c r="C135" s="39">
        <f t="shared" ref="C135:Z135" si="10">IF(RANK(C39,C$29:C$121,0)&lt;11, RANK(C39,C$29:C$121,0),"" )</f>
        <v>3</v>
      </c>
      <c r="D135" s="39" t="str">
        <f t="shared" si="10"/>
        <v/>
      </c>
      <c r="E135" s="39" t="str">
        <f t="shared" si="10"/>
        <v/>
      </c>
      <c r="F135" s="39" t="str">
        <f t="shared" si="10"/>
        <v/>
      </c>
      <c r="G135" s="39" t="str">
        <f t="shared" si="10"/>
        <v/>
      </c>
      <c r="H135" s="39" t="str">
        <f t="shared" si="10"/>
        <v/>
      </c>
      <c r="I135" s="39" t="str">
        <f t="shared" si="10"/>
        <v/>
      </c>
      <c r="J135" s="39" t="str">
        <f t="shared" si="10"/>
        <v/>
      </c>
      <c r="K135" s="39" t="str">
        <f t="shared" si="10"/>
        <v/>
      </c>
      <c r="L135" s="39">
        <f t="shared" si="10"/>
        <v>7</v>
      </c>
      <c r="M135" s="39">
        <f t="shared" si="10"/>
        <v>6</v>
      </c>
      <c r="N135" s="39" t="str">
        <f t="shared" si="10"/>
        <v/>
      </c>
      <c r="O135" s="39" t="str">
        <f t="shared" si="10"/>
        <v/>
      </c>
      <c r="P135" s="39" t="str">
        <f t="shared" si="10"/>
        <v/>
      </c>
      <c r="Q135" s="39">
        <f t="shared" si="10"/>
        <v>5</v>
      </c>
      <c r="R135" s="39" t="str">
        <f t="shared" si="10"/>
        <v/>
      </c>
      <c r="S135" s="39" t="str">
        <f t="shared" si="10"/>
        <v/>
      </c>
      <c r="T135" s="39" t="str">
        <f t="shared" si="10"/>
        <v/>
      </c>
      <c r="U135" s="39" t="str">
        <f t="shared" si="10"/>
        <v/>
      </c>
      <c r="V135" s="39" t="str">
        <f t="shared" si="10"/>
        <v/>
      </c>
      <c r="W135" s="39" t="str">
        <f t="shared" si="10"/>
        <v/>
      </c>
      <c r="X135" s="39">
        <f t="shared" si="10"/>
        <v>1</v>
      </c>
      <c r="Y135" s="39" t="str">
        <f t="shared" si="10"/>
        <v/>
      </c>
      <c r="Z135" s="39" t="str">
        <f t="shared" si="10"/>
        <v/>
      </c>
    </row>
    <row r="136" spans="1:26" x14ac:dyDescent="0.3">
      <c r="A136" s="39" t="s">
        <v>57</v>
      </c>
      <c r="B136" s="39" t="s">
        <v>426</v>
      </c>
      <c r="C136" s="39" t="str">
        <f t="shared" ref="C136:Z136" si="11">IF(RANK(C40,C$29:C$121,0)&lt;11, RANK(C40,C$29:C$121,0),"" )</f>
        <v/>
      </c>
      <c r="D136" s="39" t="str">
        <f t="shared" si="11"/>
        <v/>
      </c>
      <c r="E136" s="39" t="str">
        <f t="shared" si="11"/>
        <v/>
      </c>
      <c r="F136" s="39" t="str">
        <f t="shared" si="11"/>
        <v/>
      </c>
      <c r="G136" s="39" t="str">
        <f t="shared" si="11"/>
        <v/>
      </c>
      <c r="H136" s="39" t="str">
        <f t="shared" si="11"/>
        <v/>
      </c>
      <c r="I136" s="39" t="str">
        <f t="shared" si="11"/>
        <v/>
      </c>
      <c r="J136" s="39" t="str">
        <f t="shared" si="11"/>
        <v/>
      </c>
      <c r="K136" s="39" t="str">
        <f t="shared" si="11"/>
        <v/>
      </c>
      <c r="L136" s="39">
        <f t="shared" si="11"/>
        <v>9</v>
      </c>
      <c r="M136" s="39" t="str">
        <f t="shared" si="11"/>
        <v/>
      </c>
      <c r="N136" s="39" t="str">
        <f t="shared" si="11"/>
        <v/>
      </c>
      <c r="O136" s="39" t="str">
        <f t="shared" si="11"/>
        <v/>
      </c>
      <c r="P136" s="39" t="str">
        <f t="shared" si="11"/>
        <v/>
      </c>
      <c r="Q136" s="39" t="str">
        <f t="shared" si="11"/>
        <v/>
      </c>
      <c r="R136" s="39">
        <f t="shared" si="11"/>
        <v>8</v>
      </c>
      <c r="S136" s="39" t="str">
        <f t="shared" si="11"/>
        <v/>
      </c>
      <c r="T136" s="39" t="str">
        <f t="shared" si="11"/>
        <v/>
      </c>
      <c r="U136" s="39">
        <f t="shared" si="11"/>
        <v>10</v>
      </c>
      <c r="V136" s="39" t="str">
        <f t="shared" si="11"/>
        <v/>
      </c>
      <c r="W136" s="39" t="str">
        <f t="shared" si="11"/>
        <v/>
      </c>
      <c r="X136" s="39" t="str">
        <f t="shared" si="11"/>
        <v/>
      </c>
      <c r="Y136" s="39" t="str">
        <f t="shared" si="11"/>
        <v/>
      </c>
      <c r="Z136" s="39" t="str">
        <f t="shared" si="11"/>
        <v/>
      </c>
    </row>
    <row r="137" spans="1:26" x14ac:dyDescent="0.3">
      <c r="A137" s="39" t="s">
        <v>57</v>
      </c>
      <c r="B137" s="39" t="s">
        <v>437</v>
      </c>
      <c r="C137" s="39" t="str">
        <f t="shared" ref="C137:Z137" si="12">IF(RANK(C41,C$29:C$121,0)&lt;11, RANK(C41,C$29:C$121,0),"" )</f>
        <v/>
      </c>
      <c r="D137" s="39" t="str">
        <f t="shared" si="12"/>
        <v/>
      </c>
      <c r="E137" s="39" t="str">
        <f t="shared" si="12"/>
        <v/>
      </c>
      <c r="F137" s="39" t="str">
        <f t="shared" si="12"/>
        <v/>
      </c>
      <c r="G137" s="39" t="str">
        <f t="shared" si="12"/>
        <v/>
      </c>
      <c r="H137" s="39" t="str">
        <f t="shared" si="12"/>
        <v/>
      </c>
      <c r="I137" s="39" t="str">
        <f t="shared" si="12"/>
        <v/>
      </c>
      <c r="J137" s="39" t="str">
        <f t="shared" si="12"/>
        <v/>
      </c>
      <c r="K137" s="39" t="str">
        <f t="shared" si="12"/>
        <v/>
      </c>
      <c r="L137" s="39" t="str">
        <f t="shared" si="12"/>
        <v/>
      </c>
      <c r="M137" s="39" t="str">
        <f t="shared" si="12"/>
        <v/>
      </c>
      <c r="N137" s="39" t="str">
        <f t="shared" si="12"/>
        <v/>
      </c>
      <c r="O137" s="39" t="str">
        <f t="shared" si="12"/>
        <v/>
      </c>
      <c r="P137" s="39" t="str">
        <f t="shared" si="12"/>
        <v/>
      </c>
      <c r="Q137" s="39" t="str">
        <f t="shared" si="12"/>
        <v/>
      </c>
      <c r="R137" s="39">
        <f t="shared" si="12"/>
        <v>6</v>
      </c>
      <c r="S137" s="39" t="str">
        <f t="shared" si="12"/>
        <v/>
      </c>
      <c r="T137" s="39" t="str">
        <f t="shared" si="12"/>
        <v/>
      </c>
      <c r="U137" s="39" t="str">
        <f t="shared" si="12"/>
        <v/>
      </c>
      <c r="V137" s="39" t="str">
        <f t="shared" si="12"/>
        <v/>
      </c>
      <c r="W137" s="39" t="str">
        <f t="shared" si="12"/>
        <v/>
      </c>
      <c r="X137" s="39" t="str">
        <f t="shared" si="12"/>
        <v/>
      </c>
      <c r="Y137" s="39" t="str">
        <f t="shared" si="12"/>
        <v/>
      </c>
      <c r="Z137" s="39" t="str">
        <f t="shared" si="12"/>
        <v/>
      </c>
    </row>
    <row r="138" spans="1:26" x14ac:dyDescent="0.3">
      <c r="A138" s="39" t="s">
        <v>57</v>
      </c>
      <c r="B138" s="39" t="s">
        <v>431</v>
      </c>
      <c r="C138" s="39" t="str">
        <f t="shared" ref="C138:Z138" si="13">IF(RANK(C42,C$29:C$121,0)&lt;11, RANK(C42,C$29:C$121,0),"" )</f>
        <v/>
      </c>
      <c r="D138" s="39" t="str">
        <f t="shared" si="13"/>
        <v/>
      </c>
      <c r="E138" s="39" t="str">
        <f t="shared" si="13"/>
        <v/>
      </c>
      <c r="F138" s="39" t="str">
        <f t="shared" si="13"/>
        <v/>
      </c>
      <c r="G138" s="39" t="str">
        <f t="shared" si="13"/>
        <v/>
      </c>
      <c r="H138" s="39" t="str">
        <f t="shared" si="13"/>
        <v/>
      </c>
      <c r="I138" s="39" t="str">
        <f t="shared" si="13"/>
        <v/>
      </c>
      <c r="J138" s="39" t="str">
        <f t="shared" si="13"/>
        <v/>
      </c>
      <c r="K138" s="39" t="str">
        <f t="shared" si="13"/>
        <v/>
      </c>
      <c r="L138" s="39" t="str">
        <f t="shared" si="13"/>
        <v/>
      </c>
      <c r="M138" s="39">
        <f t="shared" si="13"/>
        <v>10</v>
      </c>
      <c r="N138" s="39" t="str">
        <f t="shared" si="13"/>
        <v/>
      </c>
      <c r="O138" s="39" t="str">
        <f t="shared" si="13"/>
        <v/>
      </c>
      <c r="P138" s="39" t="str">
        <f t="shared" si="13"/>
        <v/>
      </c>
      <c r="Q138" s="39" t="str">
        <f t="shared" si="13"/>
        <v/>
      </c>
      <c r="R138" s="39" t="str">
        <f t="shared" si="13"/>
        <v/>
      </c>
      <c r="S138" s="39" t="str">
        <f t="shared" si="13"/>
        <v/>
      </c>
      <c r="T138" s="39" t="str">
        <f t="shared" si="13"/>
        <v/>
      </c>
      <c r="U138" s="39" t="str">
        <f t="shared" si="13"/>
        <v/>
      </c>
      <c r="V138" s="39" t="str">
        <f t="shared" si="13"/>
        <v/>
      </c>
      <c r="W138" s="39" t="str">
        <f t="shared" si="13"/>
        <v/>
      </c>
      <c r="X138" s="39" t="str">
        <f t="shared" si="13"/>
        <v/>
      </c>
      <c r="Y138" s="39" t="str">
        <f t="shared" si="13"/>
        <v/>
      </c>
      <c r="Z138" s="39" t="str">
        <f t="shared" si="13"/>
        <v/>
      </c>
    </row>
    <row r="139" spans="1:26" x14ac:dyDescent="0.3">
      <c r="A139" s="39" t="s">
        <v>57</v>
      </c>
      <c r="B139" s="39" t="s">
        <v>436</v>
      </c>
      <c r="C139" s="39" t="str">
        <f t="shared" ref="C139:Z139" si="14">IF(RANK(C43,C$29:C$121,0)&lt;11, RANK(C43,C$29:C$121,0),"" )</f>
        <v/>
      </c>
      <c r="D139" s="39" t="str">
        <f t="shared" si="14"/>
        <v/>
      </c>
      <c r="E139" s="39" t="str">
        <f t="shared" si="14"/>
        <v/>
      </c>
      <c r="F139" s="39" t="str">
        <f t="shared" si="14"/>
        <v/>
      </c>
      <c r="G139" s="39">
        <f t="shared" si="14"/>
        <v>8</v>
      </c>
      <c r="H139" s="39" t="str">
        <f t="shared" si="14"/>
        <v/>
      </c>
      <c r="I139" s="39" t="str">
        <f t="shared" si="14"/>
        <v/>
      </c>
      <c r="J139" s="39" t="str">
        <f t="shared" si="14"/>
        <v/>
      </c>
      <c r="K139" s="39" t="str">
        <f t="shared" si="14"/>
        <v/>
      </c>
      <c r="L139" s="39">
        <f t="shared" si="14"/>
        <v>4</v>
      </c>
      <c r="M139" s="39" t="str">
        <f t="shared" si="14"/>
        <v/>
      </c>
      <c r="N139" s="39">
        <f t="shared" si="14"/>
        <v>7</v>
      </c>
      <c r="O139" s="39" t="str">
        <f t="shared" si="14"/>
        <v/>
      </c>
      <c r="P139" s="39" t="str">
        <f t="shared" si="14"/>
        <v/>
      </c>
      <c r="Q139" s="39" t="str">
        <f t="shared" si="14"/>
        <v/>
      </c>
      <c r="R139" s="39" t="str">
        <f t="shared" si="14"/>
        <v/>
      </c>
      <c r="S139" s="39" t="str">
        <f t="shared" si="14"/>
        <v/>
      </c>
      <c r="T139" s="39" t="str">
        <f t="shared" si="14"/>
        <v/>
      </c>
      <c r="U139" s="39" t="str">
        <f t="shared" si="14"/>
        <v/>
      </c>
      <c r="V139" s="39" t="str">
        <f t="shared" si="14"/>
        <v/>
      </c>
      <c r="W139" s="39" t="str">
        <f t="shared" si="14"/>
        <v/>
      </c>
      <c r="X139" s="39" t="str">
        <f t="shared" si="14"/>
        <v/>
      </c>
      <c r="Y139" s="39" t="str">
        <f t="shared" si="14"/>
        <v/>
      </c>
      <c r="Z139" s="39" t="str">
        <f t="shared" si="14"/>
        <v/>
      </c>
    </row>
    <row r="140" spans="1:26" x14ac:dyDescent="0.3">
      <c r="A140" s="39" t="s">
        <v>57</v>
      </c>
      <c r="B140" s="39" t="s">
        <v>427</v>
      </c>
      <c r="C140" s="39" t="str">
        <f t="shared" ref="C140:Z140" si="15">IF(RANK(C44,C$29:C$121,0)&lt;11, RANK(C44,C$29:C$121,0),"" )</f>
        <v/>
      </c>
      <c r="D140" s="39" t="str">
        <f t="shared" si="15"/>
        <v/>
      </c>
      <c r="E140" s="39" t="str">
        <f t="shared" si="15"/>
        <v/>
      </c>
      <c r="F140" s="39" t="str">
        <f t="shared" si="15"/>
        <v/>
      </c>
      <c r="G140" s="39" t="str">
        <f t="shared" si="15"/>
        <v/>
      </c>
      <c r="H140" s="39" t="str">
        <f t="shared" si="15"/>
        <v/>
      </c>
      <c r="I140" s="39" t="str">
        <f t="shared" si="15"/>
        <v/>
      </c>
      <c r="J140" s="39" t="str">
        <f t="shared" si="15"/>
        <v/>
      </c>
      <c r="K140" s="39" t="str">
        <f t="shared" si="15"/>
        <v/>
      </c>
      <c r="L140" s="39" t="str">
        <f t="shared" si="15"/>
        <v/>
      </c>
      <c r="M140" s="39" t="str">
        <f t="shared" si="15"/>
        <v/>
      </c>
      <c r="N140" s="39" t="str">
        <f t="shared" si="15"/>
        <v/>
      </c>
      <c r="O140" s="39">
        <f t="shared" si="15"/>
        <v>8</v>
      </c>
      <c r="P140" s="39" t="str">
        <f t="shared" si="15"/>
        <v/>
      </c>
      <c r="Q140" s="39" t="str">
        <f t="shared" si="15"/>
        <v/>
      </c>
      <c r="R140" s="39" t="str">
        <f t="shared" si="15"/>
        <v/>
      </c>
      <c r="S140" s="39" t="str">
        <f t="shared" si="15"/>
        <v/>
      </c>
      <c r="T140" s="39" t="str">
        <f t="shared" si="15"/>
        <v/>
      </c>
      <c r="U140" s="39" t="str">
        <f t="shared" si="15"/>
        <v/>
      </c>
      <c r="V140" s="39" t="str">
        <f t="shared" si="15"/>
        <v/>
      </c>
      <c r="W140" s="39" t="str">
        <f t="shared" si="15"/>
        <v/>
      </c>
      <c r="X140" s="39" t="str">
        <f t="shared" si="15"/>
        <v/>
      </c>
      <c r="Y140" s="39" t="str">
        <f t="shared" si="15"/>
        <v/>
      </c>
      <c r="Z140" s="39" t="str">
        <f t="shared" si="15"/>
        <v/>
      </c>
    </row>
    <row r="141" spans="1:26" x14ac:dyDescent="0.3">
      <c r="A141" s="39" t="s">
        <v>57</v>
      </c>
      <c r="B141" s="39" t="s">
        <v>438</v>
      </c>
      <c r="C141" s="39" t="str">
        <f t="shared" ref="C141:Z141" si="16">IF(RANK(C45,C$29:C$121,0)&lt;11, RANK(C45,C$29:C$121,0),"" )</f>
        <v/>
      </c>
      <c r="D141" s="39" t="str">
        <f t="shared" si="16"/>
        <v/>
      </c>
      <c r="E141" s="39" t="str">
        <f t="shared" si="16"/>
        <v/>
      </c>
      <c r="F141" s="39" t="str">
        <f t="shared" si="16"/>
        <v/>
      </c>
      <c r="G141" s="39" t="str">
        <f t="shared" si="16"/>
        <v/>
      </c>
      <c r="H141" s="39" t="str">
        <f t="shared" si="16"/>
        <v/>
      </c>
      <c r="I141" s="39" t="str">
        <f t="shared" si="16"/>
        <v/>
      </c>
      <c r="J141" s="39" t="str">
        <f t="shared" si="16"/>
        <v/>
      </c>
      <c r="K141" s="39" t="str">
        <f t="shared" si="16"/>
        <v/>
      </c>
      <c r="L141" s="39" t="str">
        <f t="shared" si="16"/>
        <v/>
      </c>
      <c r="M141" s="39" t="str">
        <f t="shared" si="16"/>
        <v/>
      </c>
      <c r="N141" s="39" t="str">
        <f t="shared" si="16"/>
        <v/>
      </c>
      <c r="O141" s="39" t="str">
        <f t="shared" si="16"/>
        <v/>
      </c>
      <c r="P141" s="39" t="str">
        <f t="shared" si="16"/>
        <v/>
      </c>
      <c r="Q141" s="39">
        <f t="shared" si="16"/>
        <v>6</v>
      </c>
      <c r="R141" s="39" t="str">
        <f t="shared" si="16"/>
        <v/>
      </c>
      <c r="S141" s="39" t="str">
        <f t="shared" si="16"/>
        <v/>
      </c>
      <c r="T141" s="39">
        <f t="shared" si="16"/>
        <v>10</v>
      </c>
      <c r="U141" s="39" t="str">
        <f t="shared" si="16"/>
        <v/>
      </c>
      <c r="V141" s="39">
        <f t="shared" si="16"/>
        <v>10</v>
      </c>
      <c r="W141" s="39">
        <f t="shared" si="16"/>
        <v>10</v>
      </c>
      <c r="X141" s="39" t="str">
        <f t="shared" si="16"/>
        <v/>
      </c>
      <c r="Y141" s="39" t="str">
        <f t="shared" si="16"/>
        <v/>
      </c>
      <c r="Z141" s="39">
        <f t="shared" si="16"/>
        <v>3</v>
      </c>
    </row>
    <row r="142" spans="1:26" x14ac:dyDescent="0.3">
      <c r="A142" s="39" t="s">
        <v>57</v>
      </c>
      <c r="B142" s="39" t="s">
        <v>434</v>
      </c>
      <c r="C142" s="39" t="str">
        <f t="shared" ref="C142:Z142" si="17">IF(RANK(C46,C$29:C$121,0)&lt;11, RANK(C46,C$29:C$121,0),"" )</f>
        <v/>
      </c>
      <c r="D142" s="39" t="str">
        <f t="shared" si="17"/>
        <v/>
      </c>
      <c r="E142" s="39" t="str">
        <f t="shared" si="17"/>
        <v/>
      </c>
      <c r="F142" s="39" t="str">
        <f t="shared" si="17"/>
        <v/>
      </c>
      <c r="G142" s="39" t="str">
        <f t="shared" si="17"/>
        <v/>
      </c>
      <c r="H142" s="39" t="str">
        <f t="shared" si="17"/>
        <v/>
      </c>
      <c r="I142" s="39" t="str">
        <f t="shared" si="17"/>
        <v/>
      </c>
      <c r="J142" s="39" t="str">
        <f t="shared" si="17"/>
        <v/>
      </c>
      <c r="K142" s="39" t="str">
        <f t="shared" si="17"/>
        <v/>
      </c>
      <c r="L142" s="39" t="str">
        <f t="shared" si="17"/>
        <v/>
      </c>
      <c r="M142" s="39" t="str">
        <f t="shared" si="17"/>
        <v/>
      </c>
      <c r="N142" s="39" t="str">
        <f t="shared" si="17"/>
        <v/>
      </c>
      <c r="O142" s="39" t="str">
        <f t="shared" si="17"/>
        <v/>
      </c>
      <c r="P142" s="39" t="str">
        <f t="shared" si="17"/>
        <v/>
      </c>
      <c r="Q142" s="39" t="str">
        <f t="shared" si="17"/>
        <v/>
      </c>
      <c r="R142" s="39" t="str">
        <f t="shared" si="17"/>
        <v/>
      </c>
      <c r="S142" s="39" t="str">
        <f t="shared" si="17"/>
        <v/>
      </c>
      <c r="T142" s="39" t="str">
        <f t="shared" si="17"/>
        <v/>
      </c>
      <c r="U142" s="39" t="str">
        <f t="shared" si="17"/>
        <v/>
      </c>
      <c r="V142" s="39" t="str">
        <f t="shared" si="17"/>
        <v/>
      </c>
      <c r="W142" s="39" t="str">
        <f t="shared" si="17"/>
        <v/>
      </c>
      <c r="X142" s="39" t="str">
        <f t="shared" si="17"/>
        <v/>
      </c>
      <c r="Y142" s="39" t="str">
        <f t="shared" si="17"/>
        <v/>
      </c>
      <c r="Z142" s="39" t="str">
        <f t="shared" si="17"/>
        <v/>
      </c>
    </row>
    <row r="143" spans="1:26" x14ac:dyDescent="0.3">
      <c r="A143" s="39" t="s">
        <v>57</v>
      </c>
      <c r="B143" s="39" t="s">
        <v>435</v>
      </c>
      <c r="C143" s="39" t="str">
        <f t="shared" ref="C143:Z143" si="18">IF(RANK(C47,C$29:C$121,0)&lt;11, RANK(C47,C$29:C$121,0),"" )</f>
        <v/>
      </c>
      <c r="D143" s="39" t="str">
        <f t="shared" si="18"/>
        <v/>
      </c>
      <c r="E143" s="39">
        <f t="shared" si="18"/>
        <v>3</v>
      </c>
      <c r="F143" s="39">
        <f t="shared" si="18"/>
        <v>3</v>
      </c>
      <c r="G143" s="39">
        <f t="shared" si="18"/>
        <v>1</v>
      </c>
      <c r="H143" s="39">
        <f t="shared" si="18"/>
        <v>3</v>
      </c>
      <c r="I143" s="39">
        <f t="shared" si="18"/>
        <v>9</v>
      </c>
      <c r="J143" s="39">
        <f t="shared" si="18"/>
        <v>2</v>
      </c>
      <c r="K143" s="39" t="str">
        <f t="shared" si="18"/>
        <v/>
      </c>
      <c r="L143" s="39" t="str">
        <f t="shared" si="18"/>
        <v/>
      </c>
      <c r="M143" s="39" t="str">
        <f t="shared" si="18"/>
        <v/>
      </c>
      <c r="N143" s="39" t="str">
        <f t="shared" si="18"/>
        <v/>
      </c>
      <c r="O143" s="39" t="str">
        <f t="shared" si="18"/>
        <v/>
      </c>
      <c r="P143" s="39" t="str">
        <f t="shared" si="18"/>
        <v/>
      </c>
      <c r="Q143" s="39" t="str">
        <f t="shared" si="18"/>
        <v/>
      </c>
      <c r="R143" s="39" t="str">
        <f t="shared" si="18"/>
        <v/>
      </c>
      <c r="S143" s="39" t="str">
        <f t="shared" si="18"/>
        <v/>
      </c>
      <c r="T143" s="39" t="str">
        <f t="shared" si="18"/>
        <v/>
      </c>
      <c r="U143" s="39" t="str">
        <f t="shared" si="18"/>
        <v/>
      </c>
      <c r="V143" s="39" t="str">
        <f t="shared" si="18"/>
        <v/>
      </c>
      <c r="W143" s="39" t="str">
        <f t="shared" si="18"/>
        <v/>
      </c>
      <c r="X143" s="39" t="str">
        <f t="shared" si="18"/>
        <v/>
      </c>
      <c r="Y143" s="39" t="str">
        <f t="shared" si="18"/>
        <v/>
      </c>
      <c r="Z143" s="39" t="str">
        <f t="shared" si="18"/>
        <v/>
      </c>
    </row>
    <row r="144" spans="1:26" x14ac:dyDescent="0.3">
      <c r="A144" s="39" t="s">
        <v>57</v>
      </c>
      <c r="B144" s="39" t="s">
        <v>424</v>
      </c>
      <c r="C144" s="39" t="str">
        <f t="shared" ref="C144:Z144" si="19">IF(RANK(C48,C$29:C$121,0)&lt;11, RANK(C48,C$29:C$121,0),"" )</f>
        <v/>
      </c>
      <c r="D144" s="39" t="str">
        <f t="shared" si="19"/>
        <v/>
      </c>
      <c r="E144" s="39" t="str">
        <f t="shared" si="19"/>
        <v/>
      </c>
      <c r="F144" s="39" t="str">
        <f t="shared" si="19"/>
        <v/>
      </c>
      <c r="G144" s="39" t="str">
        <f t="shared" si="19"/>
        <v/>
      </c>
      <c r="H144" s="39" t="str">
        <f t="shared" si="19"/>
        <v/>
      </c>
      <c r="I144" s="39" t="str">
        <f t="shared" si="19"/>
        <v/>
      </c>
      <c r="J144" s="39" t="str">
        <f t="shared" si="19"/>
        <v/>
      </c>
      <c r="K144" s="39" t="str">
        <f t="shared" si="19"/>
        <v/>
      </c>
      <c r="L144" s="39" t="str">
        <f t="shared" si="19"/>
        <v/>
      </c>
      <c r="M144" s="39" t="str">
        <f t="shared" si="19"/>
        <v/>
      </c>
      <c r="N144" s="39" t="str">
        <f t="shared" si="19"/>
        <v/>
      </c>
      <c r="O144" s="39" t="str">
        <f t="shared" si="19"/>
        <v/>
      </c>
      <c r="P144" s="39" t="str">
        <f t="shared" si="19"/>
        <v/>
      </c>
      <c r="Q144" s="39" t="str">
        <f t="shared" si="19"/>
        <v/>
      </c>
      <c r="R144" s="39" t="str">
        <f t="shared" si="19"/>
        <v/>
      </c>
      <c r="S144" s="39">
        <f t="shared" si="19"/>
        <v>3</v>
      </c>
      <c r="T144" s="39" t="str">
        <f t="shared" si="19"/>
        <v/>
      </c>
      <c r="U144" s="39" t="str">
        <f t="shared" si="19"/>
        <v/>
      </c>
      <c r="V144" s="39" t="str">
        <f t="shared" si="19"/>
        <v/>
      </c>
      <c r="W144" s="39" t="str">
        <f t="shared" si="19"/>
        <v/>
      </c>
      <c r="X144" s="39" t="str">
        <f t="shared" si="19"/>
        <v/>
      </c>
      <c r="Y144" s="39" t="str">
        <f t="shared" si="19"/>
        <v/>
      </c>
      <c r="Z144" s="39" t="str">
        <f t="shared" si="19"/>
        <v/>
      </c>
    </row>
    <row r="145" spans="1:26" x14ac:dyDescent="0.3">
      <c r="A145" s="39" t="s">
        <v>57</v>
      </c>
      <c r="B145" s="39" t="s">
        <v>432</v>
      </c>
      <c r="C145" s="39" t="str">
        <f t="shared" ref="C145:Z145" si="20">IF(RANK(C49,C$29:C$121,0)&lt;11, RANK(C49,C$29:C$121,0),"" )</f>
        <v/>
      </c>
      <c r="D145" s="39" t="str">
        <f t="shared" si="20"/>
        <v/>
      </c>
      <c r="E145" s="39" t="str">
        <f t="shared" si="20"/>
        <v/>
      </c>
      <c r="F145" s="39" t="str">
        <f t="shared" si="20"/>
        <v/>
      </c>
      <c r="G145" s="39" t="str">
        <f t="shared" si="20"/>
        <v/>
      </c>
      <c r="H145" s="39" t="str">
        <f t="shared" si="20"/>
        <v/>
      </c>
      <c r="I145" s="39" t="str">
        <f t="shared" si="20"/>
        <v/>
      </c>
      <c r="J145" s="39">
        <f t="shared" si="20"/>
        <v>9</v>
      </c>
      <c r="K145" s="39" t="str">
        <f t="shared" si="20"/>
        <v/>
      </c>
      <c r="L145" s="39" t="str">
        <f t="shared" si="20"/>
        <v/>
      </c>
      <c r="M145" s="39" t="str">
        <f t="shared" si="20"/>
        <v/>
      </c>
      <c r="N145" s="39" t="str">
        <f t="shared" si="20"/>
        <v/>
      </c>
      <c r="O145" s="39">
        <f t="shared" si="20"/>
        <v>5</v>
      </c>
      <c r="P145" s="39" t="str">
        <f t="shared" si="20"/>
        <v/>
      </c>
      <c r="Q145" s="39" t="str">
        <f t="shared" si="20"/>
        <v/>
      </c>
      <c r="R145" s="39" t="str">
        <f t="shared" si="20"/>
        <v/>
      </c>
      <c r="S145" s="39" t="str">
        <f t="shared" si="20"/>
        <v/>
      </c>
      <c r="T145" s="39" t="str">
        <f t="shared" si="20"/>
        <v/>
      </c>
      <c r="U145" s="39" t="str">
        <f t="shared" si="20"/>
        <v/>
      </c>
      <c r="V145" s="39" t="str">
        <f t="shared" si="20"/>
        <v/>
      </c>
      <c r="W145" s="39" t="str">
        <f t="shared" si="20"/>
        <v/>
      </c>
      <c r="X145" s="39" t="str">
        <f t="shared" si="20"/>
        <v/>
      </c>
      <c r="Y145" s="39" t="str">
        <f t="shared" si="20"/>
        <v/>
      </c>
      <c r="Z145" s="39" t="str">
        <f t="shared" si="20"/>
        <v/>
      </c>
    </row>
    <row r="146" spans="1:26" x14ac:dyDescent="0.3">
      <c r="A146" s="39" t="s">
        <v>57</v>
      </c>
      <c r="B146" s="39" t="s">
        <v>433</v>
      </c>
      <c r="C146" s="39" t="str">
        <f t="shared" ref="C146:Z146" si="21">IF(RANK(C50,C$29:C$121,0)&lt;11, RANK(C50,C$29:C$121,0),"" )</f>
        <v/>
      </c>
      <c r="D146" s="39" t="str">
        <f t="shared" si="21"/>
        <v/>
      </c>
      <c r="E146" s="39" t="str">
        <f t="shared" si="21"/>
        <v/>
      </c>
      <c r="F146" s="39" t="str">
        <f t="shared" si="21"/>
        <v/>
      </c>
      <c r="G146" s="39" t="str">
        <f t="shared" si="21"/>
        <v/>
      </c>
      <c r="H146" s="39" t="str">
        <f t="shared" si="21"/>
        <v/>
      </c>
      <c r="I146" s="39" t="str">
        <f t="shared" si="21"/>
        <v/>
      </c>
      <c r="J146" s="39" t="str">
        <f t="shared" si="21"/>
        <v/>
      </c>
      <c r="K146" s="39">
        <f t="shared" si="21"/>
        <v>4</v>
      </c>
      <c r="L146" s="39" t="str">
        <f t="shared" si="21"/>
        <v/>
      </c>
      <c r="M146" s="39" t="str">
        <f t="shared" si="21"/>
        <v/>
      </c>
      <c r="N146" s="39" t="str">
        <f t="shared" si="21"/>
        <v/>
      </c>
      <c r="O146" s="39" t="str">
        <f t="shared" si="21"/>
        <v/>
      </c>
      <c r="P146" s="39" t="str">
        <f t="shared" si="21"/>
        <v/>
      </c>
      <c r="Q146" s="39" t="str">
        <f t="shared" si="21"/>
        <v/>
      </c>
      <c r="R146" s="39" t="str">
        <f t="shared" si="21"/>
        <v/>
      </c>
      <c r="S146" s="39" t="str">
        <f t="shared" si="21"/>
        <v/>
      </c>
      <c r="T146" s="39" t="str">
        <f t="shared" si="21"/>
        <v/>
      </c>
      <c r="U146" s="39" t="str">
        <f t="shared" si="21"/>
        <v/>
      </c>
      <c r="V146" s="39" t="str">
        <f t="shared" si="21"/>
        <v/>
      </c>
      <c r="W146" s="39" t="str">
        <f t="shared" si="21"/>
        <v/>
      </c>
      <c r="X146" s="39" t="str">
        <f t="shared" si="21"/>
        <v/>
      </c>
      <c r="Y146" s="39" t="str">
        <f t="shared" si="21"/>
        <v/>
      </c>
      <c r="Z146" s="39" t="str">
        <f t="shared" si="21"/>
        <v/>
      </c>
    </row>
    <row r="147" spans="1:26" x14ac:dyDescent="0.3">
      <c r="A147" s="39" t="s">
        <v>57</v>
      </c>
      <c r="B147" s="39" t="s">
        <v>428</v>
      </c>
      <c r="C147" s="39" t="str">
        <f t="shared" ref="C147:Z147" si="22">IF(RANK(C51,C$29:C$121,0)&lt;11, RANK(C51,C$29:C$121,0),"" )</f>
        <v/>
      </c>
      <c r="D147" s="39" t="str">
        <f t="shared" si="22"/>
        <v/>
      </c>
      <c r="E147" s="39" t="str">
        <f t="shared" si="22"/>
        <v/>
      </c>
      <c r="F147" s="39" t="str">
        <f t="shared" si="22"/>
        <v/>
      </c>
      <c r="G147" s="39" t="str">
        <f t="shared" si="22"/>
        <v/>
      </c>
      <c r="H147" s="39">
        <f t="shared" si="22"/>
        <v>10</v>
      </c>
      <c r="I147" s="39" t="str">
        <f t="shared" si="22"/>
        <v/>
      </c>
      <c r="J147" s="39">
        <f t="shared" si="22"/>
        <v>6</v>
      </c>
      <c r="K147" s="39" t="str">
        <f t="shared" si="22"/>
        <v/>
      </c>
      <c r="L147" s="39" t="str">
        <f t="shared" si="22"/>
        <v/>
      </c>
      <c r="M147" s="39">
        <f t="shared" si="22"/>
        <v>9</v>
      </c>
      <c r="N147" s="39" t="str">
        <f t="shared" si="22"/>
        <v/>
      </c>
      <c r="O147" s="39" t="str">
        <f t="shared" si="22"/>
        <v/>
      </c>
      <c r="P147" s="39" t="str">
        <f t="shared" si="22"/>
        <v/>
      </c>
      <c r="Q147" s="39" t="str">
        <f t="shared" si="22"/>
        <v/>
      </c>
      <c r="R147" s="39" t="str">
        <f t="shared" si="22"/>
        <v/>
      </c>
      <c r="S147" s="39" t="str">
        <f t="shared" si="22"/>
        <v/>
      </c>
      <c r="T147" s="39">
        <f t="shared" si="22"/>
        <v>8</v>
      </c>
      <c r="U147" s="39" t="str">
        <f t="shared" si="22"/>
        <v/>
      </c>
      <c r="V147" s="39" t="str">
        <f t="shared" si="22"/>
        <v/>
      </c>
      <c r="W147" s="39">
        <f t="shared" si="22"/>
        <v>8</v>
      </c>
      <c r="X147" s="39" t="str">
        <f t="shared" si="22"/>
        <v/>
      </c>
      <c r="Y147" s="39" t="str">
        <f t="shared" si="22"/>
        <v/>
      </c>
      <c r="Z147" s="39" t="str">
        <f t="shared" si="22"/>
        <v/>
      </c>
    </row>
    <row r="148" spans="1:26" x14ac:dyDescent="0.3">
      <c r="A148" s="39" t="s">
        <v>81</v>
      </c>
      <c r="B148" s="39" t="s">
        <v>458</v>
      </c>
      <c r="C148" s="39" t="str">
        <f t="shared" ref="C148:Z148" si="23">IF(RANK(C52,C$29:C$121,0)&lt;11, RANK(C52,C$29:C$121,0),"" )</f>
        <v/>
      </c>
      <c r="D148" s="39">
        <f t="shared" si="23"/>
        <v>2</v>
      </c>
      <c r="E148" s="39" t="str">
        <f t="shared" si="23"/>
        <v/>
      </c>
      <c r="F148" s="39" t="str">
        <f t="shared" si="23"/>
        <v/>
      </c>
      <c r="G148" s="39">
        <f t="shared" si="23"/>
        <v>3</v>
      </c>
      <c r="H148" s="39" t="str">
        <f t="shared" si="23"/>
        <v/>
      </c>
      <c r="I148" s="39" t="str">
        <f t="shared" si="23"/>
        <v/>
      </c>
      <c r="J148" s="39" t="str">
        <f t="shared" si="23"/>
        <v/>
      </c>
      <c r="K148" s="39" t="str">
        <f t="shared" si="23"/>
        <v/>
      </c>
      <c r="L148" s="39" t="str">
        <f t="shared" si="23"/>
        <v/>
      </c>
      <c r="M148" s="39" t="str">
        <f t="shared" si="23"/>
        <v/>
      </c>
      <c r="N148" s="39">
        <f t="shared" si="23"/>
        <v>3</v>
      </c>
      <c r="O148" s="39">
        <f t="shared" si="23"/>
        <v>9</v>
      </c>
      <c r="P148" s="39" t="str">
        <f t="shared" si="23"/>
        <v/>
      </c>
      <c r="Q148" s="39" t="str">
        <f t="shared" si="23"/>
        <v/>
      </c>
      <c r="R148" s="39" t="str">
        <f t="shared" si="23"/>
        <v/>
      </c>
      <c r="S148" s="39">
        <f t="shared" si="23"/>
        <v>10</v>
      </c>
      <c r="T148" s="39" t="str">
        <f t="shared" si="23"/>
        <v/>
      </c>
      <c r="U148" s="39" t="str">
        <f t="shared" si="23"/>
        <v/>
      </c>
      <c r="V148" s="39" t="str">
        <f t="shared" si="23"/>
        <v/>
      </c>
      <c r="W148" s="39" t="str">
        <f t="shared" si="23"/>
        <v/>
      </c>
      <c r="X148" s="39" t="str">
        <f t="shared" si="23"/>
        <v/>
      </c>
      <c r="Y148" s="39" t="str">
        <f t="shared" si="23"/>
        <v/>
      </c>
      <c r="Z148" s="39" t="str">
        <f t="shared" si="23"/>
        <v/>
      </c>
    </row>
    <row r="149" spans="1:26" x14ac:dyDescent="0.3">
      <c r="A149" s="39" t="s">
        <v>81</v>
      </c>
      <c r="B149" s="39" t="s">
        <v>459</v>
      </c>
      <c r="C149" s="39" t="str">
        <f t="shared" ref="C149:Z149" si="24">IF(RANK(C53,C$29:C$121,0)&lt;11, RANK(C53,C$29:C$121,0),"" )</f>
        <v/>
      </c>
      <c r="D149" s="39" t="str">
        <f t="shared" si="24"/>
        <v/>
      </c>
      <c r="E149" s="39" t="str">
        <f t="shared" si="24"/>
        <v/>
      </c>
      <c r="F149" s="39" t="str">
        <f t="shared" si="24"/>
        <v/>
      </c>
      <c r="G149" s="39" t="str">
        <f t="shared" si="24"/>
        <v/>
      </c>
      <c r="H149" s="39" t="str">
        <f t="shared" si="24"/>
        <v/>
      </c>
      <c r="I149" s="39">
        <f t="shared" si="24"/>
        <v>4</v>
      </c>
      <c r="J149" s="39" t="str">
        <f t="shared" si="24"/>
        <v/>
      </c>
      <c r="K149" s="39" t="str">
        <f t="shared" si="24"/>
        <v/>
      </c>
      <c r="L149" s="39" t="str">
        <f t="shared" si="24"/>
        <v/>
      </c>
      <c r="M149" s="39" t="str">
        <f t="shared" si="24"/>
        <v/>
      </c>
      <c r="N149" s="39">
        <f t="shared" si="24"/>
        <v>8</v>
      </c>
      <c r="O149" s="39" t="str">
        <f t="shared" si="24"/>
        <v/>
      </c>
      <c r="P149" s="39" t="str">
        <f t="shared" si="24"/>
        <v/>
      </c>
      <c r="Q149" s="39" t="str">
        <f t="shared" si="24"/>
        <v/>
      </c>
      <c r="R149" s="39" t="str">
        <f t="shared" si="24"/>
        <v/>
      </c>
      <c r="S149" s="39" t="str">
        <f t="shared" si="24"/>
        <v/>
      </c>
      <c r="T149" s="39" t="str">
        <f t="shared" si="24"/>
        <v/>
      </c>
      <c r="U149" s="39" t="str">
        <f t="shared" si="24"/>
        <v/>
      </c>
      <c r="V149" s="39" t="str">
        <f t="shared" si="24"/>
        <v/>
      </c>
      <c r="W149" s="39" t="str">
        <f t="shared" si="24"/>
        <v/>
      </c>
      <c r="X149" s="39" t="str">
        <f t="shared" si="24"/>
        <v/>
      </c>
      <c r="Y149" s="39">
        <f t="shared" si="24"/>
        <v>5</v>
      </c>
      <c r="Z149" s="39" t="str">
        <f t="shared" si="24"/>
        <v/>
      </c>
    </row>
    <row r="150" spans="1:26" x14ac:dyDescent="0.3">
      <c r="A150" s="39" t="s">
        <v>81</v>
      </c>
      <c r="B150" s="39" t="s">
        <v>460</v>
      </c>
      <c r="C150" s="39">
        <f t="shared" ref="C150:Z150" si="25">IF(RANK(C54,C$29:C$121,0)&lt;11, RANK(C54,C$29:C$121,0),"" )</f>
        <v>8</v>
      </c>
      <c r="D150" s="39">
        <f t="shared" si="25"/>
        <v>4</v>
      </c>
      <c r="E150" s="39" t="str">
        <f t="shared" si="25"/>
        <v/>
      </c>
      <c r="F150" s="39" t="str">
        <f t="shared" si="25"/>
        <v/>
      </c>
      <c r="G150" s="39" t="str">
        <f t="shared" si="25"/>
        <v/>
      </c>
      <c r="H150" s="39" t="str">
        <f t="shared" si="25"/>
        <v/>
      </c>
      <c r="I150" s="39" t="str">
        <f t="shared" si="25"/>
        <v/>
      </c>
      <c r="J150" s="39" t="str">
        <f t="shared" si="25"/>
        <v/>
      </c>
      <c r="K150" s="39" t="str">
        <f t="shared" si="25"/>
        <v/>
      </c>
      <c r="L150" s="39" t="str">
        <f t="shared" si="25"/>
        <v/>
      </c>
      <c r="M150" s="39" t="str">
        <f t="shared" si="25"/>
        <v/>
      </c>
      <c r="N150" s="39" t="str">
        <f t="shared" si="25"/>
        <v/>
      </c>
      <c r="O150" s="39" t="str">
        <f t="shared" si="25"/>
        <v/>
      </c>
      <c r="P150" s="39" t="str">
        <f t="shared" si="25"/>
        <v/>
      </c>
      <c r="Q150" s="39" t="str">
        <f t="shared" si="25"/>
        <v/>
      </c>
      <c r="R150" s="39" t="str">
        <f t="shared" si="25"/>
        <v/>
      </c>
      <c r="S150" s="39" t="str">
        <f t="shared" si="25"/>
        <v/>
      </c>
      <c r="T150" s="39" t="str">
        <f t="shared" si="25"/>
        <v/>
      </c>
      <c r="U150" s="39" t="str">
        <f t="shared" si="25"/>
        <v/>
      </c>
      <c r="V150" s="39" t="str">
        <f t="shared" si="25"/>
        <v/>
      </c>
      <c r="W150" s="39" t="str">
        <f t="shared" si="25"/>
        <v/>
      </c>
      <c r="X150" s="39" t="str">
        <f t="shared" si="25"/>
        <v/>
      </c>
      <c r="Y150" s="39" t="str">
        <f t="shared" si="25"/>
        <v/>
      </c>
      <c r="Z150" s="39">
        <f t="shared" si="25"/>
        <v>4</v>
      </c>
    </row>
    <row r="151" spans="1:26" x14ac:dyDescent="0.3">
      <c r="A151" s="39" t="s">
        <v>81</v>
      </c>
      <c r="B151" s="39" t="s">
        <v>461</v>
      </c>
      <c r="C151" s="39" t="str">
        <f t="shared" ref="C151:Z151" si="26">IF(RANK(C55,C$29:C$121,0)&lt;11, RANK(C55,C$29:C$121,0),"" )</f>
        <v/>
      </c>
      <c r="D151" s="39" t="str">
        <f t="shared" si="26"/>
        <v/>
      </c>
      <c r="E151" s="39" t="str">
        <f t="shared" si="26"/>
        <v/>
      </c>
      <c r="F151" s="39" t="str">
        <f t="shared" si="26"/>
        <v/>
      </c>
      <c r="G151" s="39" t="str">
        <f t="shared" si="26"/>
        <v/>
      </c>
      <c r="H151" s="39" t="str">
        <f t="shared" si="26"/>
        <v/>
      </c>
      <c r="I151" s="39">
        <f t="shared" si="26"/>
        <v>3</v>
      </c>
      <c r="J151" s="39" t="str">
        <f t="shared" si="26"/>
        <v/>
      </c>
      <c r="K151" s="39" t="str">
        <f t="shared" si="26"/>
        <v/>
      </c>
      <c r="L151" s="39" t="str">
        <f t="shared" si="26"/>
        <v/>
      </c>
      <c r="M151" s="39" t="str">
        <f t="shared" si="26"/>
        <v/>
      </c>
      <c r="N151" s="39" t="str">
        <f t="shared" si="26"/>
        <v/>
      </c>
      <c r="O151" s="39" t="str">
        <f t="shared" si="26"/>
        <v/>
      </c>
      <c r="P151" s="39" t="str">
        <f t="shared" si="26"/>
        <v/>
      </c>
      <c r="Q151" s="39" t="str">
        <f t="shared" si="26"/>
        <v/>
      </c>
      <c r="R151" s="39" t="str">
        <f t="shared" si="26"/>
        <v/>
      </c>
      <c r="S151" s="39">
        <f t="shared" si="26"/>
        <v>9</v>
      </c>
      <c r="T151" s="39" t="str">
        <f t="shared" si="26"/>
        <v/>
      </c>
      <c r="U151" s="39" t="str">
        <f t="shared" si="26"/>
        <v/>
      </c>
      <c r="V151" s="39" t="str">
        <f t="shared" si="26"/>
        <v/>
      </c>
      <c r="W151" s="39" t="str">
        <f t="shared" si="26"/>
        <v/>
      </c>
      <c r="X151" s="39">
        <f t="shared" si="26"/>
        <v>8</v>
      </c>
      <c r="Y151" s="39">
        <f t="shared" si="26"/>
        <v>8</v>
      </c>
      <c r="Z151" s="39" t="str">
        <f t="shared" si="26"/>
        <v/>
      </c>
    </row>
    <row r="152" spans="1:26" x14ac:dyDescent="0.3">
      <c r="A152" s="39" t="s">
        <v>81</v>
      </c>
      <c r="B152" s="39" t="s">
        <v>462</v>
      </c>
      <c r="C152" s="39" t="str">
        <f t="shared" ref="C152:Z152" si="27">IF(RANK(C56,C$29:C$121,0)&lt;11, RANK(C56,C$29:C$121,0),"" )</f>
        <v/>
      </c>
      <c r="D152" s="39" t="str">
        <f t="shared" si="27"/>
        <v/>
      </c>
      <c r="E152" s="39" t="str">
        <f t="shared" si="27"/>
        <v/>
      </c>
      <c r="F152" s="39" t="str">
        <f t="shared" si="27"/>
        <v/>
      </c>
      <c r="G152" s="39" t="str">
        <f t="shared" si="27"/>
        <v/>
      </c>
      <c r="H152" s="39" t="str">
        <f t="shared" si="27"/>
        <v/>
      </c>
      <c r="I152" s="39" t="str">
        <f t="shared" si="27"/>
        <v/>
      </c>
      <c r="J152" s="39">
        <f t="shared" si="27"/>
        <v>3</v>
      </c>
      <c r="K152" s="39" t="str">
        <f t="shared" si="27"/>
        <v/>
      </c>
      <c r="L152" s="39" t="str">
        <f t="shared" si="27"/>
        <v/>
      </c>
      <c r="M152" s="39" t="str">
        <f t="shared" si="27"/>
        <v/>
      </c>
      <c r="N152" s="39" t="str">
        <f t="shared" si="27"/>
        <v/>
      </c>
      <c r="O152" s="39" t="str">
        <f t="shared" si="27"/>
        <v/>
      </c>
      <c r="P152" s="39">
        <f t="shared" si="27"/>
        <v>8</v>
      </c>
      <c r="Q152" s="39" t="str">
        <f t="shared" si="27"/>
        <v/>
      </c>
      <c r="R152" s="39" t="str">
        <f t="shared" si="27"/>
        <v/>
      </c>
      <c r="S152" s="39" t="str">
        <f t="shared" si="27"/>
        <v/>
      </c>
      <c r="T152" s="39" t="str">
        <f t="shared" si="27"/>
        <v/>
      </c>
      <c r="U152" s="39" t="str">
        <f t="shared" si="27"/>
        <v/>
      </c>
      <c r="V152" s="39" t="str">
        <f t="shared" si="27"/>
        <v/>
      </c>
      <c r="W152" s="39" t="str">
        <f t="shared" si="27"/>
        <v/>
      </c>
      <c r="X152" s="39">
        <f t="shared" si="27"/>
        <v>4</v>
      </c>
      <c r="Y152" s="39" t="str">
        <f t="shared" si="27"/>
        <v/>
      </c>
      <c r="Z152" s="39" t="str">
        <f t="shared" si="27"/>
        <v/>
      </c>
    </row>
    <row r="153" spans="1:26" x14ac:dyDescent="0.3">
      <c r="A153" s="39" t="s">
        <v>81</v>
      </c>
      <c r="B153" s="39" t="s">
        <v>463</v>
      </c>
      <c r="C153" s="39" t="str">
        <f t="shared" ref="C153:Z153" si="28">IF(RANK(C57,C$29:C$121,0)&lt;11, RANK(C57,C$29:C$121,0),"" )</f>
        <v/>
      </c>
      <c r="D153" s="39" t="str">
        <f t="shared" si="28"/>
        <v/>
      </c>
      <c r="E153" s="39">
        <f t="shared" si="28"/>
        <v>9</v>
      </c>
      <c r="F153" s="39" t="str">
        <f t="shared" si="28"/>
        <v/>
      </c>
      <c r="G153" s="39">
        <f t="shared" si="28"/>
        <v>5</v>
      </c>
      <c r="H153" s="39" t="str">
        <f t="shared" si="28"/>
        <v/>
      </c>
      <c r="I153" s="39" t="str">
        <f t="shared" si="28"/>
        <v/>
      </c>
      <c r="J153" s="39" t="str">
        <f t="shared" si="28"/>
        <v/>
      </c>
      <c r="K153" s="39" t="str">
        <f t="shared" si="28"/>
        <v/>
      </c>
      <c r="L153" s="39" t="str">
        <f t="shared" si="28"/>
        <v/>
      </c>
      <c r="M153" s="39" t="str">
        <f t="shared" si="28"/>
        <v/>
      </c>
      <c r="N153" s="39" t="str">
        <f t="shared" si="28"/>
        <v/>
      </c>
      <c r="O153" s="39" t="str">
        <f t="shared" si="28"/>
        <v/>
      </c>
      <c r="P153" s="39" t="str">
        <f t="shared" si="28"/>
        <v/>
      </c>
      <c r="Q153" s="39" t="str">
        <f t="shared" si="28"/>
        <v/>
      </c>
      <c r="R153" s="39">
        <f t="shared" si="28"/>
        <v>4</v>
      </c>
      <c r="S153" s="39" t="str">
        <f t="shared" si="28"/>
        <v/>
      </c>
      <c r="T153" s="39" t="str">
        <f t="shared" si="28"/>
        <v/>
      </c>
      <c r="U153" s="39" t="str">
        <f t="shared" si="28"/>
        <v/>
      </c>
      <c r="V153" s="39" t="str">
        <f t="shared" si="28"/>
        <v/>
      </c>
      <c r="W153" s="39" t="str">
        <f t="shared" si="28"/>
        <v/>
      </c>
      <c r="X153" s="39" t="str">
        <f t="shared" si="28"/>
        <v/>
      </c>
      <c r="Y153" s="39" t="str">
        <f t="shared" si="28"/>
        <v/>
      </c>
      <c r="Z153" s="39" t="str">
        <f t="shared" si="28"/>
        <v/>
      </c>
    </row>
    <row r="154" spans="1:26" x14ac:dyDescent="0.3">
      <c r="A154" s="39" t="s">
        <v>81</v>
      </c>
      <c r="B154" s="39" t="s">
        <v>464</v>
      </c>
      <c r="C154" s="39" t="str">
        <f t="shared" ref="C154:Z154" si="29">IF(RANK(C58,C$29:C$121,0)&lt;11, RANK(C58,C$29:C$121,0),"" )</f>
        <v/>
      </c>
      <c r="D154" s="39" t="str">
        <f t="shared" si="29"/>
        <v/>
      </c>
      <c r="E154" s="39" t="str">
        <f t="shared" si="29"/>
        <v/>
      </c>
      <c r="F154" s="39">
        <f t="shared" si="29"/>
        <v>7</v>
      </c>
      <c r="G154" s="39" t="str">
        <f t="shared" si="29"/>
        <v/>
      </c>
      <c r="H154" s="39" t="str">
        <f t="shared" si="29"/>
        <v/>
      </c>
      <c r="I154" s="39" t="str">
        <f t="shared" si="29"/>
        <v/>
      </c>
      <c r="J154" s="39" t="str">
        <f t="shared" si="29"/>
        <v/>
      </c>
      <c r="K154" s="39" t="str">
        <f t="shared" si="29"/>
        <v/>
      </c>
      <c r="L154" s="39" t="str">
        <f t="shared" si="29"/>
        <v/>
      </c>
      <c r="M154" s="39" t="str">
        <f t="shared" si="29"/>
        <v/>
      </c>
      <c r="N154" s="39" t="str">
        <f t="shared" si="29"/>
        <v/>
      </c>
      <c r="O154" s="39" t="str">
        <f t="shared" si="29"/>
        <v/>
      </c>
      <c r="P154" s="39" t="str">
        <f t="shared" si="29"/>
        <v/>
      </c>
      <c r="Q154" s="39">
        <f t="shared" si="29"/>
        <v>10</v>
      </c>
      <c r="R154" s="39" t="str">
        <f t="shared" si="29"/>
        <v/>
      </c>
      <c r="S154" s="39" t="str">
        <f t="shared" si="29"/>
        <v/>
      </c>
      <c r="T154" s="39" t="str">
        <f t="shared" si="29"/>
        <v/>
      </c>
      <c r="U154" s="39" t="str">
        <f t="shared" si="29"/>
        <v/>
      </c>
      <c r="V154" s="39" t="str">
        <f t="shared" si="29"/>
        <v/>
      </c>
      <c r="W154" s="39" t="str">
        <f t="shared" si="29"/>
        <v/>
      </c>
      <c r="X154" s="39" t="str">
        <f t="shared" si="29"/>
        <v/>
      </c>
      <c r="Y154" s="39" t="str">
        <f t="shared" si="29"/>
        <v/>
      </c>
      <c r="Z154" s="39" t="str">
        <f t="shared" si="29"/>
        <v/>
      </c>
    </row>
    <row r="155" spans="1:26" x14ac:dyDescent="0.3">
      <c r="A155" s="39" t="s">
        <v>81</v>
      </c>
      <c r="B155" s="39" t="s">
        <v>92</v>
      </c>
      <c r="C155" s="39" t="str">
        <f t="shared" ref="C155:Z155" si="30">IF(RANK(C59,C$29:C$121,0)&lt;11, RANK(C59,C$29:C$121,0),"" )</f>
        <v/>
      </c>
      <c r="D155" s="39" t="str">
        <f t="shared" si="30"/>
        <v/>
      </c>
      <c r="E155" s="39">
        <f t="shared" si="30"/>
        <v>8</v>
      </c>
      <c r="F155" s="39" t="str">
        <f t="shared" si="30"/>
        <v/>
      </c>
      <c r="G155" s="39" t="str">
        <f t="shared" si="30"/>
        <v/>
      </c>
      <c r="H155" s="39" t="str">
        <f t="shared" si="30"/>
        <v/>
      </c>
      <c r="I155" s="39" t="str">
        <f t="shared" si="30"/>
        <v/>
      </c>
      <c r="J155" s="39" t="str">
        <f t="shared" si="30"/>
        <v/>
      </c>
      <c r="K155" s="39" t="str">
        <f t="shared" si="30"/>
        <v/>
      </c>
      <c r="L155" s="39" t="str">
        <f t="shared" si="30"/>
        <v/>
      </c>
      <c r="M155" s="39" t="str">
        <f t="shared" si="30"/>
        <v/>
      </c>
      <c r="N155" s="39" t="str">
        <f t="shared" si="30"/>
        <v/>
      </c>
      <c r="O155" s="39" t="str">
        <f t="shared" si="30"/>
        <v/>
      </c>
      <c r="P155" s="39" t="str">
        <f t="shared" si="30"/>
        <v/>
      </c>
      <c r="Q155" s="39" t="str">
        <f t="shared" si="30"/>
        <v/>
      </c>
      <c r="R155" s="39">
        <f t="shared" si="30"/>
        <v>7</v>
      </c>
      <c r="S155" s="39" t="str">
        <f t="shared" si="30"/>
        <v/>
      </c>
      <c r="T155" s="39" t="str">
        <f t="shared" si="30"/>
        <v/>
      </c>
      <c r="U155" s="39" t="str">
        <f t="shared" si="30"/>
        <v/>
      </c>
      <c r="V155" s="39">
        <f t="shared" si="30"/>
        <v>7</v>
      </c>
      <c r="W155" s="39" t="str">
        <f t="shared" si="30"/>
        <v/>
      </c>
      <c r="X155" s="39" t="str">
        <f t="shared" si="30"/>
        <v/>
      </c>
      <c r="Y155" s="39" t="str">
        <f t="shared" si="30"/>
        <v/>
      </c>
      <c r="Z155" s="39" t="str">
        <f t="shared" si="30"/>
        <v/>
      </c>
    </row>
    <row r="156" spans="1:26" x14ac:dyDescent="0.3">
      <c r="A156" s="39" t="s">
        <v>81</v>
      </c>
      <c r="B156" s="39" t="s">
        <v>89</v>
      </c>
      <c r="C156" s="39" t="str">
        <f t="shared" ref="C156:Z156" si="31">IF(RANK(C60,C$29:C$121,0)&lt;11, RANK(C60,C$29:C$121,0),"" )</f>
        <v/>
      </c>
      <c r="D156" s="39" t="str">
        <f t="shared" si="31"/>
        <v/>
      </c>
      <c r="E156" s="39" t="str">
        <f t="shared" si="31"/>
        <v/>
      </c>
      <c r="F156" s="39" t="str">
        <f t="shared" si="31"/>
        <v/>
      </c>
      <c r="G156" s="39" t="str">
        <f t="shared" si="31"/>
        <v/>
      </c>
      <c r="H156" s="39" t="str">
        <f t="shared" si="31"/>
        <v/>
      </c>
      <c r="I156" s="39" t="str">
        <f t="shared" si="31"/>
        <v/>
      </c>
      <c r="J156" s="39" t="str">
        <f t="shared" si="31"/>
        <v/>
      </c>
      <c r="K156" s="39" t="str">
        <f t="shared" si="31"/>
        <v/>
      </c>
      <c r="L156" s="39" t="str">
        <f t="shared" si="31"/>
        <v/>
      </c>
      <c r="M156" s="39" t="str">
        <f t="shared" si="31"/>
        <v/>
      </c>
      <c r="N156" s="39">
        <f t="shared" si="31"/>
        <v>2</v>
      </c>
      <c r="O156" s="39">
        <f t="shared" si="31"/>
        <v>2</v>
      </c>
      <c r="P156" s="39" t="str">
        <f t="shared" si="31"/>
        <v/>
      </c>
      <c r="Q156" s="39" t="str">
        <f t="shared" si="31"/>
        <v/>
      </c>
      <c r="R156" s="39" t="str">
        <f t="shared" si="31"/>
        <v/>
      </c>
      <c r="S156" s="39" t="str">
        <f t="shared" si="31"/>
        <v/>
      </c>
      <c r="T156" s="39" t="str">
        <f t="shared" si="31"/>
        <v/>
      </c>
      <c r="U156" s="39">
        <f t="shared" si="31"/>
        <v>1</v>
      </c>
      <c r="V156" s="39" t="str">
        <f t="shared" si="31"/>
        <v/>
      </c>
      <c r="W156" s="39" t="str">
        <f t="shared" si="31"/>
        <v/>
      </c>
      <c r="X156" s="39">
        <f t="shared" si="31"/>
        <v>9</v>
      </c>
      <c r="Y156" s="39">
        <f t="shared" si="31"/>
        <v>9</v>
      </c>
      <c r="Z156" s="39">
        <f t="shared" si="31"/>
        <v>9</v>
      </c>
    </row>
    <row r="157" spans="1:26" x14ac:dyDescent="0.3">
      <c r="A157" s="39" t="s">
        <v>81</v>
      </c>
      <c r="B157" s="39" t="s">
        <v>465</v>
      </c>
      <c r="C157" s="39" t="str">
        <f t="shared" ref="C157:Z157" si="32">IF(RANK(C61,C$29:C$121,0)&lt;11, RANK(C61,C$29:C$121,0),"" )</f>
        <v/>
      </c>
      <c r="D157" s="39" t="str">
        <f t="shared" si="32"/>
        <v/>
      </c>
      <c r="E157" s="39">
        <f t="shared" si="32"/>
        <v>6</v>
      </c>
      <c r="F157" s="39" t="str">
        <f t="shared" si="32"/>
        <v/>
      </c>
      <c r="G157" s="39" t="str">
        <f t="shared" si="32"/>
        <v/>
      </c>
      <c r="H157" s="39" t="str">
        <f t="shared" si="32"/>
        <v/>
      </c>
      <c r="I157" s="39">
        <f t="shared" si="32"/>
        <v>5</v>
      </c>
      <c r="J157" s="39" t="str">
        <f t="shared" si="32"/>
        <v/>
      </c>
      <c r="K157" s="39" t="str">
        <f t="shared" si="32"/>
        <v/>
      </c>
      <c r="L157" s="39" t="str">
        <f t="shared" si="32"/>
        <v/>
      </c>
      <c r="M157" s="39" t="str">
        <f t="shared" si="32"/>
        <v/>
      </c>
      <c r="N157" s="39" t="str">
        <f t="shared" si="32"/>
        <v/>
      </c>
      <c r="O157" s="39" t="str">
        <f t="shared" si="32"/>
        <v/>
      </c>
      <c r="P157" s="39" t="str">
        <f t="shared" si="32"/>
        <v/>
      </c>
      <c r="Q157" s="39" t="str">
        <f t="shared" si="32"/>
        <v/>
      </c>
      <c r="R157" s="39" t="str">
        <f t="shared" si="32"/>
        <v/>
      </c>
      <c r="S157" s="39" t="str">
        <f t="shared" si="32"/>
        <v/>
      </c>
      <c r="T157" s="39" t="str">
        <f t="shared" si="32"/>
        <v/>
      </c>
      <c r="U157" s="39" t="str">
        <f t="shared" si="32"/>
        <v/>
      </c>
      <c r="V157" s="39" t="str">
        <f t="shared" si="32"/>
        <v/>
      </c>
      <c r="W157" s="39" t="str">
        <f t="shared" si="32"/>
        <v/>
      </c>
      <c r="X157" s="39" t="str">
        <f t="shared" si="32"/>
        <v/>
      </c>
      <c r="Y157" s="39" t="str">
        <f t="shared" si="32"/>
        <v/>
      </c>
      <c r="Z157" s="39" t="str">
        <f t="shared" si="32"/>
        <v/>
      </c>
    </row>
    <row r="158" spans="1:26" x14ac:dyDescent="0.3">
      <c r="A158" s="39" t="s">
        <v>81</v>
      </c>
      <c r="B158" s="39" t="s">
        <v>77</v>
      </c>
      <c r="C158" s="39" t="str">
        <f t="shared" ref="C158:Z158" si="33">IF(RANK(C62,C$29:C$121,0)&lt;11, RANK(C62,C$29:C$121,0),"" )</f>
        <v/>
      </c>
      <c r="D158" s="39" t="str">
        <f t="shared" si="33"/>
        <v/>
      </c>
      <c r="E158" s="39" t="str">
        <f t="shared" si="33"/>
        <v/>
      </c>
      <c r="F158" s="39" t="str">
        <f t="shared" si="33"/>
        <v/>
      </c>
      <c r="G158" s="39" t="str">
        <f t="shared" si="33"/>
        <v/>
      </c>
      <c r="H158" s="39" t="str">
        <f t="shared" si="33"/>
        <v/>
      </c>
      <c r="I158" s="39" t="str">
        <f t="shared" si="33"/>
        <v/>
      </c>
      <c r="J158" s="39" t="str">
        <f t="shared" si="33"/>
        <v/>
      </c>
      <c r="K158" s="39" t="str">
        <f t="shared" si="33"/>
        <v/>
      </c>
      <c r="L158" s="39" t="str">
        <f t="shared" si="33"/>
        <v/>
      </c>
      <c r="M158" s="39" t="str">
        <f t="shared" si="33"/>
        <v/>
      </c>
      <c r="N158" s="39" t="str">
        <f t="shared" si="33"/>
        <v/>
      </c>
      <c r="O158" s="39" t="str">
        <f t="shared" si="33"/>
        <v/>
      </c>
      <c r="P158" s="39" t="str">
        <f t="shared" si="33"/>
        <v/>
      </c>
      <c r="Q158" s="39" t="str">
        <f t="shared" si="33"/>
        <v/>
      </c>
      <c r="R158" s="39" t="str">
        <f t="shared" si="33"/>
        <v/>
      </c>
      <c r="S158" s="39" t="str">
        <f t="shared" si="33"/>
        <v/>
      </c>
      <c r="T158" s="39" t="str">
        <f t="shared" si="33"/>
        <v/>
      </c>
      <c r="U158" s="39">
        <f t="shared" si="33"/>
        <v>8</v>
      </c>
      <c r="V158" s="39">
        <f t="shared" si="33"/>
        <v>8</v>
      </c>
      <c r="W158" s="39" t="str">
        <f t="shared" si="33"/>
        <v/>
      </c>
      <c r="X158" s="39" t="str">
        <f t="shared" si="33"/>
        <v/>
      </c>
      <c r="Y158" s="39" t="str">
        <f t="shared" si="33"/>
        <v/>
      </c>
      <c r="Z158" s="39" t="str">
        <f t="shared" si="33"/>
        <v/>
      </c>
    </row>
    <row r="159" spans="1:26" x14ac:dyDescent="0.3">
      <c r="A159" s="39" t="s">
        <v>81</v>
      </c>
      <c r="B159" s="39" t="s">
        <v>466</v>
      </c>
      <c r="C159" s="39" t="str">
        <f t="shared" ref="C159:Z159" si="34">IF(RANK(C63,C$29:C$121,0)&lt;11, RANK(C63,C$29:C$121,0),"" )</f>
        <v/>
      </c>
      <c r="D159" s="39" t="str">
        <f t="shared" si="34"/>
        <v/>
      </c>
      <c r="E159" s="39">
        <f t="shared" si="34"/>
        <v>4</v>
      </c>
      <c r="F159" s="39">
        <f t="shared" si="34"/>
        <v>4</v>
      </c>
      <c r="G159" s="39" t="str">
        <f t="shared" si="34"/>
        <v/>
      </c>
      <c r="H159" s="39" t="str">
        <f t="shared" si="34"/>
        <v/>
      </c>
      <c r="I159" s="39" t="str">
        <f t="shared" si="34"/>
        <v/>
      </c>
      <c r="J159" s="39" t="str">
        <f t="shared" si="34"/>
        <v/>
      </c>
      <c r="K159" s="39" t="str">
        <f t="shared" si="34"/>
        <v/>
      </c>
      <c r="L159" s="39" t="str">
        <f t="shared" si="34"/>
        <v/>
      </c>
      <c r="M159" s="39" t="str">
        <f t="shared" si="34"/>
        <v/>
      </c>
      <c r="N159" s="39" t="str">
        <f t="shared" si="34"/>
        <v/>
      </c>
      <c r="O159" s="39" t="str">
        <f t="shared" si="34"/>
        <v/>
      </c>
      <c r="P159" s="39" t="str">
        <f t="shared" si="34"/>
        <v/>
      </c>
      <c r="Q159" s="39" t="str">
        <f t="shared" si="34"/>
        <v/>
      </c>
      <c r="R159" s="39" t="str">
        <f t="shared" si="34"/>
        <v/>
      </c>
      <c r="S159" s="39" t="str">
        <f t="shared" si="34"/>
        <v/>
      </c>
      <c r="T159" s="39" t="str">
        <f t="shared" si="34"/>
        <v/>
      </c>
      <c r="U159" s="39" t="str">
        <f t="shared" si="34"/>
        <v/>
      </c>
      <c r="V159" s="39" t="str">
        <f t="shared" si="34"/>
        <v/>
      </c>
      <c r="W159" s="39" t="str">
        <f t="shared" si="34"/>
        <v/>
      </c>
      <c r="X159" s="39" t="str">
        <f t="shared" si="34"/>
        <v/>
      </c>
      <c r="Y159" s="39" t="str">
        <f t="shared" si="34"/>
        <v/>
      </c>
      <c r="Z159" s="39" t="str">
        <f t="shared" si="34"/>
        <v/>
      </c>
    </row>
    <row r="160" spans="1:26" x14ac:dyDescent="0.3">
      <c r="A160" s="39" t="s">
        <v>81</v>
      </c>
      <c r="B160" s="39" t="s">
        <v>467</v>
      </c>
      <c r="C160" s="39" t="str">
        <f t="shared" ref="C160:Z160" si="35">IF(RANK(C64,C$29:C$121,0)&lt;11, RANK(C64,C$29:C$121,0),"" )</f>
        <v/>
      </c>
      <c r="D160" s="39" t="str">
        <f t="shared" si="35"/>
        <v/>
      </c>
      <c r="E160" s="39" t="str">
        <f t="shared" si="35"/>
        <v/>
      </c>
      <c r="F160" s="39" t="str">
        <f t="shared" si="35"/>
        <v/>
      </c>
      <c r="G160" s="39" t="str">
        <f t="shared" si="35"/>
        <v/>
      </c>
      <c r="H160" s="39">
        <f t="shared" si="35"/>
        <v>7</v>
      </c>
      <c r="I160" s="39" t="str">
        <f t="shared" si="35"/>
        <v/>
      </c>
      <c r="J160" s="39" t="str">
        <f t="shared" si="35"/>
        <v/>
      </c>
      <c r="K160" s="39" t="str">
        <f t="shared" si="35"/>
        <v/>
      </c>
      <c r="L160" s="39" t="str">
        <f t="shared" si="35"/>
        <v/>
      </c>
      <c r="M160" s="39" t="str">
        <f t="shared" si="35"/>
        <v/>
      </c>
      <c r="N160" s="39" t="str">
        <f t="shared" si="35"/>
        <v/>
      </c>
      <c r="O160" s="39" t="str">
        <f t="shared" si="35"/>
        <v/>
      </c>
      <c r="P160" s="39" t="str">
        <f t="shared" si="35"/>
        <v/>
      </c>
      <c r="Q160" s="39">
        <f t="shared" si="35"/>
        <v>3</v>
      </c>
      <c r="R160" s="39" t="str">
        <f t="shared" si="35"/>
        <v/>
      </c>
      <c r="S160" s="39" t="str">
        <f t="shared" si="35"/>
        <v/>
      </c>
      <c r="T160" s="39" t="str">
        <f t="shared" si="35"/>
        <v/>
      </c>
      <c r="U160" s="39" t="str">
        <f t="shared" si="35"/>
        <v/>
      </c>
      <c r="V160" s="39" t="str">
        <f t="shared" si="35"/>
        <v/>
      </c>
      <c r="W160" s="39" t="str">
        <f t="shared" si="35"/>
        <v/>
      </c>
      <c r="X160" s="39" t="str">
        <f t="shared" si="35"/>
        <v/>
      </c>
      <c r="Y160" s="39" t="str">
        <f t="shared" si="35"/>
        <v/>
      </c>
      <c r="Z160" s="39" t="str">
        <f t="shared" si="35"/>
        <v/>
      </c>
    </row>
    <row r="161" spans="1:26" x14ac:dyDescent="0.3">
      <c r="A161" s="39" t="s">
        <v>81</v>
      </c>
      <c r="B161" s="39" t="s">
        <v>468</v>
      </c>
      <c r="C161" s="39">
        <f t="shared" ref="C161:Z161" si="36">IF(RANK(C65,C$29:C$121,0)&lt;11, RANK(C65,C$29:C$121,0),"" )</f>
        <v>6</v>
      </c>
      <c r="D161" s="39" t="str">
        <f t="shared" si="36"/>
        <v/>
      </c>
      <c r="E161" s="39" t="str">
        <f t="shared" si="36"/>
        <v/>
      </c>
      <c r="F161" s="39" t="str">
        <f t="shared" si="36"/>
        <v/>
      </c>
      <c r="G161" s="39" t="str">
        <f t="shared" si="36"/>
        <v/>
      </c>
      <c r="H161" s="39" t="str">
        <f t="shared" si="36"/>
        <v/>
      </c>
      <c r="I161" s="39" t="str">
        <f t="shared" si="36"/>
        <v/>
      </c>
      <c r="J161" s="39" t="str">
        <f t="shared" si="36"/>
        <v/>
      </c>
      <c r="K161" s="39" t="str">
        <f t="shared" si="36"/>
        <v/>
      </c>
      <c r="L161" s="39" t="str">
        <f t="shared" si="36"/>
        <v/>
      </c>
      <c r="M161" s="39" t="str">
        <f t="shared" si="36"/>
        <v/>
      </c>
      <c r="N161" s="39" t="str">
        <f t="shared" si="36"/>
        <v/>
      </c>
      <c r="O161" s="39" t="str">
        <f t="shared" si="36"/>
        <v/>
      </c>
      <c r="P161" s="39" t="str">
        <f t="shared" si="36"/>
        <v/>
      </c>
      <c r="Q161" s="39" t="str">
        <f t="shared" si="36"/>
        <v/>
      </c>
      <c r="R161" s="39" t="str">
        <f t="shared" si="36"/>
        <v/>
      </c>
      <c r="S161" s="39" t="str">
        <f t="shared" si="36"/>
        <v/>
      </c>
      <c r="T161" s="39">
        <f t="shared" si="36"/>
        <v>3</v>
      </c>
      <c r="U161" s="39" t="str">
        <f t="shared" si="36"/>
        <v/>
      </c>
      <c r="V161" s="39">
        <f t="shared" si="36"/>
        <v>3</v>
      </c>
      <c r="W161" s="39">
        <f t="shared" si="36"/>
        <v>3</v>
      </c>
      <c r="X161" s="39" t="str">
        <f t="shared" si="36"/>
        <v/>
      </c>
      <c r="Y161" s="39" t="str">
        <f t="shared" si="36"/>
        <v/>
      </c>
      <c r="Z161" s="39" t="str">
        <f t="shared" si="36"/>
        <v/>
      </c>
    </row>
    <row r="162" spans="1:26" x14ac:dyDescent="0.3">
      <c r="A162" s="39" t="s">
        <v>81</v>
      </c>
      <c r="B162" s="39" t="s">
        <v>469</v>
      </c>
      <c r="C162" s="39" t="str">
        <f t="shared" ref="C162:Z162" si="37">IF(RANK(C66,C$29:C$121,0)&lt;11, RANK(C66,C$29:C$121,0),"" )</f>
        <v/>
      </c>
      <c r="D162" s="39" t="str">
        <f t="shared" si="37"/>
        <v/>
      </c>
      <c r="E162" s="39" t="str">
        <f t="shared" si="37"/>
        <v/>
      </c>
      <c r="F162" s="39" t="str">
        <f t="shared" si="37"/>
        <v/>
      </c>
      <c r="G162" s="39" t="str">
        <f t="shared" si="37"/>
        <v/>
      </c>
      <c r="H162" s="39" t="str">
        <f t="shared" si="37"/>
        <v/>
      </c>
      <c r="I162" s="39" t="str">
        <f t="shared" si="37"/>
        <v/>
      </c>
      <c r="J162" s="39" t="str">
        <f t="shared" si="37"/>
        <v/>
      </c>
      <c r="K162" s="39" t="str">
        <f t="shared" si="37"/>
        <v/>
      </c>
      <c r="L162" s="39" t="str">
        <f t="shared" si="37"/>
        <v/>
      </c>
      <c r="M162" s="39" t="str">
        <f t="shared" si="37"/>
        <v/>
      </c>
      <c r="N162" s="39" t="str">
        <f t="shared" si="37"/>
        <v/>
      </c>
      <c r="O162" s="39" t="str">
        <f t="shared" si="37"/>
        <v/>
      </c>
      <c r="P162" s="39">
        <f t="shared" si="37"/>
        <v>3</v>
      </c>
      <c r="Q162" s="39" t="str">
        <f t="shared" si="37"/>
        <v/>
      </c>
      <c r="R162" s="39" t="str">
        <f t="shared" si="37"/>
        <v/>
      </c>
      <c r="S162" s="39" t="str">
        <f t="shared" si="37"/>
        <v/>
      </c>
      <c r="T162" s="39">
        <f t="shared" si="37"/>
        <v>9</v>
      </c>
      <c r="U162" s="39" t="str">
        <f t="shared" si="37"/>
        <v/>
      </c>
      <c r="V162" s="39">
        <f t="shared" si="37"/>
        <v>9</v>
      </c>
      <c r="W162" s="39">
        <f t="shared" si="37"/>
        <v>9</v>
      </c>
      <c r="X162" s="39">
        <f t="shared" si="37"/>
        <v>3</v>
      </c>
      <c r="Y162" s="39">
        <f t="shared" si="37"/>
        <v>4</v>
      </c>
      <c r="Z162" s="39">
        <f t="shared" si="37"/>
        <v>10</v>
      </c>
    </row>
    <row r="163" spans="1:26" x14ac:dyDescent="0.3">
      <c r="A163" s="39" t="s">
        <v>81</v>
      </c>
      <c r="B163" s="39" t="s">
        <v>470</v>
      </c>
      <c r="C163" s="39">
        <f t="shared" ref="C163:Z163" si="38">IF(RANK(C67,C$29:C$121,0)&lt;11, RANK(C67,C$29:C$121,0),"" )</f>
        <v>4</v>
      </c>
      <c r="D163" s="39" t="str">
        <f t="shared" si="38"/>
        <v/>
      </c>
      <c r="E163" s="39" t="str">
        <f t="shared" si="38"/>
        <v/>
      </c>
      <c r="F163" s="39" t="str">
        <f t="shared" si="38"/>
        <v/>
      </c>
      <c r="G163" s="39" t="str">
        <f t="shared" si="38"/>
        <v/>
      </c>
      <c r="H163" s="39" t="str">
        <f t="shared" si="38"/>
        <v/>
      </c>
      <c r="I163" s="39" t="str">
        <f t="shared" si="38"/>
        <v/>
      </c>
      <c r="J163" s="39" t="str">
        <f t="shared" si="38"/>
        <v/>
      </c>
      <c r="K163" s="39">
        <f t="shared" si="38"/>
        <v>6</v>
      </c>
      <c r="L163" s="39" t="str">
        <f t="shared" si="38"/>
        <v/>
      </c>
      <c r="M163" s="39" t="str">
        <f t="shared" si="38"/>
        <v/>
      </c>
      <c r="N163" s="39" t="str">
        <f t="shared" si="38"/>
        <v/>
      </c>
      <c r="O163" s="39" t="str">
        <f t="shared" si="38"/>
        <v/>
      </c>
      <c r="P163" s="39" t="str">
        <f t="shared" si="38"/>
        <v/>
      </c>
      <c r="Q163" s="39" t="str">
        <f t="shared" si="38"/>
        <v/>
      </c>
      <c r="R163" s="39" t="str">
        <f t="shared" si="38"/>
        <v/>
      </c>
      <c r="S163" s="39" t="str">
        <f t="shared" si="38"/>
        <v/>
      </c>
      <c r="T163" s="39" t="str">
        <f t="shared" si="38"/>
        <v/>
      </c>
      <c r="U163" s="39">
        <f t="shared" si="38"/>
        <v>7</v>
      </c>
      <c r="V163" s="39" t="str">
        <f t="shared" si="38"/>
        <v/>
      </c>
      <c r="W163" s="39" t="str">
        <f t="shared" si="38"/>
        <v/>
      </c>
      <c r="X163" s="39" t="str">
        <f t="shared" si="38"/>
        <v/>
      </c>
      <c r="Y163" s="39" t="str">
        <f t="shared" si="38"/>
        <v/>
      </c>
      <c r="Z163" s="39" t="str">
        <f t="shared" si="38"/>
        <v/>
      </c>
    </row>
    <row r="164" spans="1:26" x14ac:dyDescent="0.3">
      <c r="A164" s="39" t="s">
        <v>81</v>
      </c>
      <c r="B164" s="39" t="s">
        <v>471</v>
      </c>
      <c r="C164" s="39" t="str">
        <f t="shared" ref="C164:Z164" si="39">IF(RANK(C68,C$29:C$121,0)&lt;11, RANK(C68,C$29:C$121,0),"" )</f>
        <v/>
      </c>
      <c r="D164" s="39" t="str">
        <f t="shared" si="39"/>
        <v/>
      </c>
      <c r="E164" s="39">
        <f t="shared" si="39"/>
        <v>2</v>
      </c>
      <c r="F164" s="39" t="str">
        <f t="shared" si="39"/>
        <v/>
      </c>
      <c r="G164" s="39" t="str">
        <f t="shared" si="39"/>
        <v/>
      </c>
      <c r="H164" s="39">
        <f t="shared" si="39"/>
        <v>2</v>
      </c>
      <c r="I164" s="39" t="str">
        <f t="shared" si="39"/>
        <v/>
      </c>
      <c r="J164" s="39" t="str">
        <f t="shared" si="39"/>
        <v/>
      </c>
      <c r="K164" s="39" t="str">
        <f t="shared" si="39"/>
        <v/>
      </c>
      <c r="L164" s="39" t="str">
        <f t="shared" si="39"/>
        <v/>
      </c>
      <c r="M164" s="39" t="str">
        <f t="shared" si="39"/>
        <v/>
      </c>
      <c r="N164" s="39" t="str">
        <f t="shared" si="39"/>
        <v/>
      </c>
      <c r="O164" s="39" t="str">
        <f t="shared" si="39"/>
        <v/>
      </c>
      <c r="P164" s="39" t="str">
        <f t="shared" si="39"/>
        <v/>
      </c>
      <c r="Q164" s="39" t="str">
        <f t="shared" si="39"/>
        <v/>
      </c>
      <c r="R164" s="39" t="str">
        <f t="shared" si="39"/>
        <v/>
      </c>
      <c r="S164" s="39" t="str">
        <f t="shared" si="39"/>
        <v/>
      </c>
      <c r="T164" s="39" t="str">
        <f t="shared" si="39"/>
        <v/>
      </c>
      <c r="U164" s="39" t="str">
        <f t="shared" si="39"/>
        <v/>
      </c>
      <c r="V164" s="39" t="str">
        <f t="shared" si="39"/>
        <v/>
      </c>
      <c r="W164" s="39" t="str">
        <f t="shared" si="39"/>
        <v/>
      </c>
      <c r="X164" s="39" t="str">
        <f t="shared" si="39"/>
        <v/>
      </c>
      <c r="Y164" s="39" t="str">
        <f t="shared" si="39"/>
        <v/>
      </c>
      <c r="Z164" s="39" t="str">
        <f t="shared" si="39"/>
        <v/>
      </c>
    </row>
    <row r="165" spans="1:26" x14ac:dyDescent="0.3">
      <c r="A165" s="39" t="s">
        <v>81</v>
      </c>
      <c r="B165" s="39" t="s">
        <v>472</v>
      </c>
      <c r="C165" s="39" t="str">
        <f t="shared" ref="C165:Z165" si="40">IF(RANK(C69,C$29:C$121,0)&lt;11, RANK(C69,C$29:C$121,0),"" )</f>
        <v/>
      </c>
      <c r="D165" s="39" t="str">
        <f t="shared" si="40"/>
        <v/>
      </c>
      <c r="E165" s="39" t="str">
        <f t="shared" si="40"/>
        <v/>
      </c>
      <c r="F165" s="39" t="str">
        <f t="shared" si="40"/>
        <v/>
      </c>
      <c r="G165" s="39" t="str">
        <f t="shared" si="40"/>
        <v/>
      </c>
      <c r="H165" s="39" t="str">
        <f t="shared" si="40"/>
        <v/>
      </c>
      <c r="I165" s="39" t="str">
        <f t="shared" si="40"/>
        <v/>
      </c>
      <c r="J165" s="39" t="str">
        <f t="shared" si="40"/>
        <v/>
      </c>
      <c r="K165" s="39" t="str">
        <f t="shared" si="40"/>
        <v/>
      </c>
      <c r="L165" s="39" t="str">
        <f t="shared" si="40"/>
        <v/>
      </c>
      <c r="M165" s="39" t="str">
        <f t="shared" si="40"/>
        <v/>
      </c>
      <c r="N165" s="39" t="str">
        <f t="shared" si="40"/>
        <v/>
      </c>
      <c r="O165" s="39" t="str">
        <f t="shared" si="40"/>
        <v/>
      </c>
      <c r="P165" s="39" t="str">
        <f t="shared" si="40"/>
        <v/>
      </c>
      <c r="Q165" s="39" t="str">
        <f t="shared" si="40"/>
        <v/>
      </c>
      <c r="R165" s="39" t="str">
        <f t="shared" si="40"/>
        <v/>
      </c>
      <c r="S165" s="39" t="str">
        <f t="shared" si="40"/>
        <v/>
      </c>
      <c r="T165" s="39" t="str">
        <f t="shared" si="40"/>
        <v/>
      </c>
      <c r="U165" s="39" t="str">
        <f t="shared" si="40"/>
        <v/>
      </c>
      <c r="V165" s="39" t="str">
        <f t="shared" si="40"/>
        <v/>
      </c>
      <c r="W165" s="39" t="str">
        <f t="shared" si="40"/>
        <v/>
      </c>
      <c r="X165" s="39" t="str">
        <f t="shared" si="40"/>
        <v/>
      </c>
      <c r="Y165" s="39" t="str">
        <f t="shared" si="40"/>
        <v/>
      </c>
      <c r="Z165" s="39" t="str">
        <f t="shared" si="40"/>
        <v/>
      </c>
    </row>
    <row r="166" spans="1:26" x14ac:dyDescent="0.3">
      <c r="A166" s="39" t="s">
        <v>81</v>
      </c>
      <c r="B166" s="39" t="s">
        <v>473</v>
      </c>
      <c r="C166" s="39" t="str">
        <f t="shared" ref="C166:Z166" si="41">IF(RANK(C70,C$29:C$121,0)&lt;11, RANK(C70,C$29:C$121,0),"" )</f>
        <v/>
      </c>
      <c r="D166" s="39" t="str">
        <f t="shared" si="41"/>
        <v/>
      </c>
      <c r="E166" s="39" t="str">
        <f t="shared" si="41"/>
        <v/>
      </c>
      <c r="F166" s="39" t="str">
        <f t="shared" si="41"/>
        <v/>
      </c>
      <c r="G166" s="39" t="str">
        <f t="shared" si="41"/>
        <v/>
      </c>
      <c r="H166" s="39" t="str">
        <f t="shared" si="41"/>
        <v/>
      </c>
      <c r="I166" s="39" t="str">
        <f t="shared" si="41"/>
        <v/>
      </c>
      <c r="J166" s="39" t="str">
        <f t="shared" si="41"/>
        <v/>
      </c>
      <c r="K166" s="39" t="str">
        <f t="shared" si="41"/>
        <v/>
      </c>
      <c r="L166" s="39" t="str">
        <f t="shared" si="41"/>
        <v/>
      </c>
      <c r="M166" s="39" t="str">
        <f t="shared" si="41"/>
        <v/>
      </c>
      <c r="N166" s="39" t="str">
        <f t="shared" si="41"/>
        <v/>
      </c>
      <c r="O166" s="39" t="str">
        <f t="shared" si="41"/>
        <v/>
      </c>
      <c r="P166" s="39" t="str">
        <f t="shared" si="41"/>
        <v/>
      </c>
      <c r="Q166" s="39" t="str">
        <f t="shared" si="41"/>
        <v/>
      </c>
      <c r="R166" s="39" t="str">
        <f t="shared" si="41"/>
        <v/>
      </c>
      <c r="S166" s="39">
        <f t="shared" si="41"/>
        <v>4</v>
      </c>
      <c r="T166" s="39" t="str">
        <f t="shared" si="41"/>
        <v/>
      </c>
      <c r="U166" s="39" t="str">
        <f t="shared" si="41"/>
        <v/>
      </c>
      <c r="V166" s="39" t="str">
        <f t="shared" si="41"/>
        <v/>
      </c>
      <c r="W166" s="39" t="str">
        <f t="shared" si="41"/>
        <v/>
      </c>
      <c r="X166" s="39" t="str">
        <f t="shared" si="41"/>
        <v/>
      </c>
      <c r="Y166" s="39" t="str">
        <f t="shared" si="41"/>
        <v/>
      </c>
      <c r="Z166" s="39" t="str">
        <f t="shared" si="41"/>
        <v/>
      </c>
    </row>
    <row r="167" spans="1:26" x14ac:dyDescent="0.3">
      <c r="A167" s="39" t="s">
        <v>81</v>
      </c>
      <c r="B167" s="39" t="s">
        <v>474</v>
      </c>
      <c r="C167" s="39" t="str">
        <f t="shared" ref="C167:Z167" si="42">IF(RANK(C71,C$29:C$121,0)&lt;11, RANK(C71,C$29:C$121,0),"" )</f>
        <v/>
      </c>
      <c r="D167" s="39">
        <f t="shared" si="42"/>
        <v>3</v>
      </c>
      <c r="E167" s="39" t="str">
        <f t="shared" si="42"/>
        <v/>
      </c>
      <c r="F167" s="39" t="str">
        <f t="shared" si="42"/>
        <v/>
      </c>
      <c r="G167" s="39" t="str">
        <f t="shared" si="42"/>
        <v/>
      </c>
      <c r="H167" s="39">
        <f t="shared" si="42"/>
        <v>6</v>
      </c>
      <c r="I167" s="39" t="str">
        <f t="shared" si="42"/>
        <v/>
      </c>
      <c r="J167" s="39" t="str">
        <f t="shared" si="42"/>
        <v/>
      </c>
      <c r="K167" s="39">
        <f t="shared" si="42"/>
        <v>2</v>
      </c>
      <c r="L167" s="39" t="str">
        <f t="shared" si="42"/>
        <v/>
      </c>
      <c r="M167" s="39" t="str">
        <f t="shared" si="42"/>
        <v/>
      </c>
      <c r="N167" s="39" t="str">
        <f t="shared" si="42"/>
        <v/>
      </c>
      <c r="O167" s="39" t="str">
        <f t="shared" si="42"/>
        <v/>
      </c>
      <c r="P167" s="39" t="str">
        <f t="shared" si="42"/>
        <v/>
      </c>
      <c r="Q167" s="39" t="str">
        <f t="shared" si="42"/>
        <v/>
      </c>
      <c r="R167" s="39" t="str">
        <f t="shared" si="42"/>
        <v/>
      </c>
      <c r="S167" s="39">
        <f t="shared" si="42"/>
        <v>1</v>
      </c>
      <c r="T167" s="39" t="str">
        <f t="shared" si="42"/>
        <v/>
      </c>
      <c r="U167" s="39" t="str">
        <f t="shared" si="42"/>
        <v/>
      </c>
      <c r="V167" s="39" t="str">
        <f t="shared" si="42"/>
        <v/>
      </c>
      <c r="W167" s="39" t="str">
        <f t="shared" si="42"/>
        <v/>
      </c>
      <c r="X167" s="39" t="str">
        <f t="shared" si="42"/>
        <v/>
      </c>
      <c r="Y167" s="39" t="str">
        <f t="shared" si="42"/>
        <v/>
      </c>
      <c r="Z167" s="39" t="str">
        <f t="shared" si="42"/>
        <v/>
      </c>
    </row>
    <row r="168" spans="1:26" x14ac:dyDescent="0.3">
      <c r="A168" s="39" t="s">
        <v>81</v>
      </c>
      <c r="B168" s="39" t="s">
        <v>475</v>
      </c>
      <c r="C168" s="39" t="str">
        <f t="shared" ref="C168:Z168" si="43">IF(RANK(C72,C$29:C$121,0)&lt;11, RANK(C72,C$29:C$121,0),"" )</f>
        <v/>
      </c>
      <c r="D168" s="39" t="str">
        <f t="shared" si="43"/>
        <v/>
      </c>
      <c r="E168" s="39" t="str">
        <f t="shared" si="43"/>
        <v/>
      </c>
      <c r="F168" s="39">
        <f t="shared" si="43"/>
        <v>1</v>
      </c>
      <c r="G168" s="39" t="str">
        <f t="shared" si="43"/>
        <v/>
      </c>
      <c r="H168" s="39" t="str">
        <f t="shared" si="43"/>
        <v/>
      </c>
      <c r="I168" s="39">
        <f t="shared" si="43"/>
        <v>2</v>
      </c>
      <c r="J168" s="39" t="str">
        <f t="shared" si="43"/>
        <v/>
      </c>
      <c r="K168" s="39" t="str">
        <f t="shared" si="43"/>
        <v/>
      </c>
      <c r="L168" s="39" t="str">
        <f t="shared" si="43"/>
        <v/>
      </c>
      <c r="M168" s="39" t="str">
        <f t="shared" si="43"/>
        <v/>
      </c>
      <c r="N168" s="39">
        <f t="shared" si="43"/>
        <v>10</v>
      </c>
      <c r="O168" s="39" t="str">
        <f t="shared" si="43"/>
        <v/>
      </c>
      <c r="P168" s="39" t="str">
        <f t="shared" si="43"/>
        <v/>
      </c>
      <c r="Q168" s="39" t="str">
        <f t="shared" si="43"/>
        <v/>
      </c>
      <c r="R168" s="39" t="str">
        <f t="shared" si="43"/>
        <v/>
      </c>
      <c r="S168" s="39" t="str">
        <f t="shared" si="43"/>
        <v/>
      </c>
      <c r="T168" s="39" t="str">
        <f t="shared" si="43"/>
        <v/>
      </c>
      <c r="U168" s="39" t="str">
        <f t="shared" si="43"/>
        <v/>
      </c>
      <c r="V168" s="39" t="str">
        <f t="shared" si="43"/>
        <v/>
      </c>
      <c r="W168" s="39" t="str">
        <f t="shared" si="43"/>
        <v/>
      </c>
      <c r="X168" s="39" t="str">
        <f t="shared" si="43"/>
        <v/>
      </c>
      <c r="Y168" s="39" t="str">
        <f t="shared" si="43"/>
        <v/>
      </c>
      <c r="Z168" s="39" t="str">
        <f t="shared" si="43"/>
        <v/>
      </c>
    </row>
    <row r="169" spans="1:26" x14ac:dyDescent="0.3">
      <c r="A169" s="39" t="s">
        <v>81</v>
      </c>
      <c r="B169" s="39" t="s">
        <v>476</v>
      </c>
      <c r="C169" s="39" t="str">
        <f t="shared" ref="C169:Z169" si="44">IF(RANK(C73,C$29:C$121,0)&lt;11, RANK(C73,C$29:C$121,0),"" )</f>
        <v/>
      </c>
      <c r="D169" s="39" t="str">
        <f t="shared" si="44"/>
        <v/>
      </c>
      <c r="E169" s="39" t="str">
        <f t="shared" si="44"/>
        <v/>
      </c>
      <c r="F169" s="39" t="str">
        <f t="shared" si="44"/>
        <v/>
      </c>
      <c r="G169" s="39" t="str">
        <f t="shared" si="44"/>
        <v/>
      </c>
      <c r="H169" s="39">
        <f t="shared" si="44"/>
        <v>4</v>
      </c>
      <c r="I169" s="39" t="str">
        <f t="shared" si="44"/>
        <v/>
      </c>
      <c r="J169" s="39" t="str">
        <f t="shared" si="44"/>
        <v/>
      </c>
      <c r="K169" s="39">
        <f t="shared" si="44"/>
        <v>3</v>
      </c>
      <c r="L169" s="39">
        <f t="shared" si="44"/>
        <v>10</v>
      </c>
      <c r="M169" s="39" t="str">
        <f t="shared" si="44"/>
        <v/>
      </c>
      <c r="N169" s="39" t="str">
        <f t="shared" si="44"/>
        <v/>
      </c>
      <c r="O169" s="39" t="str">
        <f t="shared" si="44"/>
        <v/>
      </c>
      <c r="P169" s="39" t="str">
        <f t="shared" si="44"/>
        <v/>
      </c>
      <c r="Q169" s="39" t="str">
        <f t="shared" si="44"/>
        <v/>
      </c>
      <c r="R169" s="39" t="str">
        <f t="shared" si="44"/>
        <v/>
      </c>
      <c r="S169" s="39" t="str">
        <f t="shared" si="44"/>
        <v/>
      </c>
      <c r="T169" s="39" t="str">
        <f t="shared" si="44"/>
        <v/>
      </c>
      <c r="U169" s="39" t="str">
        <f t="shared" si="44"/>
        <v/>
      </c>
      <c r="V169" s="39" t="str">
        <f t="shared" si="44"/>
        <v/>
      </c>
      <c r="W169" s="39" t="str">
        <f t="shared" si="44"/>
        <v/>
      </c>
      <c r="X169" s="39" t="str">
        <f t="shared" si="44"/>
        <v/>
      </c>
      <c r="Y169" s="39" t="str">
        <f t="shared" si="44"/>
        <v/>
      </c>
      <c r="Z169" s="39" t="str">
        <f t="shared" si="44"/>
        <v/>
      </c>
    </row>
    <row r="170" spans="1:26" x14ac:dyDescent="0.3">
      <c r="A170" s="39" t="s">
        <v>81</v>
      </c>
      <c r="B170" s="39" t="s">
        <v>477</v>
      </c>
      <c r="C170" s="39" t="str">
        <f t="shared" ref="C170:Z170" si="45">IF(RANK(C74,C$29:C$121,0)&lt;11, RANK(C74,C$29:C$121,0),"" )</f>
        <v/>
      </c>
      <c r="D170" s="39" t="str">
        <f t="shared" si="45"/>
        <v/>
      </c>
      <c r="E170" s="39" t="str">
        <f t="shared" si="45"/>
        <v/>
      </c>
      <c r="F170" s="39">
        <f t="shared" si="45"/>
        <v>6</v>
      </c>
      <c r="G170" s="39" t="str">
        <f t="shared" si="45"/>
        <v/>
      </c>
      <c r="H170" s="39" t="str">
        <f t="shared" si="45"/>
        <v/>
      </c>
      <c r="I170" s="39" t="str">
        <f t="shared" si="45"/>
        <v/>
      </c>
      <c r="J170" s="39" t="str">
        <f t="shared" si="45"/>
        <v/>
      </c>
      <c r="K170" s="39" t="str">
        <f t="shared" si="45"/>
        <v/>
      </c>
      <c r="L170" s="39" t="str">
        <f t="shared" si="45"/>
        <v/>
      </c>
      <c r="M170" s="39">
        <f t="shared" si="45"/>
        <v>5</v>
      </c>
      <c r="N170" s="39" t="str">
        <f t="shared" si="45"/>
        <v/>
      </c>
      <c r="O170" s="39" t="str">
        <f t="shared" si="45"/>
        <v/>
      </c>
      <c r="P170" s="39" t="str">
        <f t="shared" si="45"/>
        <v/>
      </c>
      <c r="Q170" s="39" t="str">
        <f t="shared" si="45"/>
        <v/>
      </c>
      <c r="R170" s="39" t="str">
        <f t="shared" si="45"/>
        <v/>
      </c>
      <c r="S170" s="39" t="str">
        <f t="shared" si="45"/>
        <v/>
      </c>
      <c r="T170" s="39" t="str">
        <f t="shared" si="45"/>
        <v/>
      </c>
      <c r="U170" s="39" t="str">
        <f t="shared" si="45"/>
        <v/>
      </c>
      <c r="V170" s="39" t="str">
        <f t="shared" si="45"/>
        <v/>
      </c>
      <c r="W170" s="39" t="str">
        <f t="shared" si="45"/>
        <v/>
      </c>
      <c r="X170" s="39" t="str">
        <f t="shared" si="45"/>
        <v/>
      </c>
      <c r="Y170" s="39" t="str">
        <f t="shared" si="45"/>
        <v/>
      </c>
      <c r="Z170" s="39" t="str">
        <f t="shared" si="45"/>
        <v/>
      </c>
    </row>
    <row r="171" spans="1:26" x14ac:dyDescent="0.3">
      <c r="A171" s="40" t="s">
        <v>34</v>
      </c>
      <c r="B171" s="39" t="s">
        <v>478</v>
      </c>
      <c r="C171" s="39">
        <f t="shared" ref="C171:Z171" si="46">IF(RANK(C75,C$29:C$121,0)&lt;11, RANK(C75,C$29:C$121,0),"" )</f>
        <v>9</v>
      </c>
      <c r="D171" s="39" t="str">
        <f t="shared" si="46"/>
        <v/>
      </c>
      <c r="E171" s="39" t="str">
        <f t="shared" si="46"/>
        <v/>
      </c>
      <c r="F171" s="39" t="str">
        <f t="shared" si="46"/>
        <v/>
      </c>
      <c r="G171" s="39">
        <f t="shared" si="46"/>
        <v>7</v>
      </c>
      <c r="H171" s="39" t="str">
        <f t="shared" si="46"/>
        <v/>
      </c>
      <c r="I171" s="39" t="str">
        <f t="shared" si="46"/>
        <v/>
      </c>
      <c r="J171" s="39" t="str">
        <f t="shared" si="46"/>
        <v/>
      </c>
      <c r="K171" s="39" t="str">
        <f t="shared" si="46"/>
        <v/>
      </c>
      <c r="L171" s="39" t="str">
        <f t="shared" si="46"/>
        <v/>
      </c>
      <c r="M171" s="39" t="str">
        <f t="shared" si="46"/>
        <v/>
      </c>
      <c r="N171" s="39" t="str">
        <f t="shared" si="46"/>
        <v/>
      </c>
      <c r="O171" s="39">
        <f t="shared" si="46"/>
        <v>4</v>
      </c>
      <c r="P171" s="39" t="str">
        <f t="shared" si="46"/>
        <v/>
      </c>
      <c r="Q171" s="39" t="str">
        <f t="shared" si="46"/>
        <v/>
      </c>
      <c r="R171" s="39" t="str">
        <f t="shared" si="46"/>
        <v/>
      </c>
      <c r="S171" s="39" t="str">
        <f t="shared" si="46"/>
        <v/>
      </c>
      <c r="T171" s="39" t="str">
        <f t="shared" si="46"/>
        <v/>
      </c>
      <c r="U171" s="39" t="str">
        <f t="shared" si="46"/>
        <v/>
      </c>
      <c r="V171" s="39" t="str">
        <f t="shared" si="46"/>
        <v/>
      </c>
      <c r="W171" s="39" t="str">
        <f t="shared" si="46"/>
        <v/>
      </c>
      <c r="X171" s="39" t="str">
        <f t="shared" si="46"/>
        <v/>
      </c>
      <c r="Y171" s="39" t="str">
        <f t="shared" si="46"/>
        <v/>
      </c>
      <c r="Z171" s="39">
        <f t="shared" si="46"/>
        <v>8</v>
      </c>
    </row>
    <row r="172" spans="1:26" x14ac:dyDescent="0.3">
      <c r="A172" s="40" t="s">
        <v>34</v>
      </c>
      <c r="B172" s="39" t="s">
        <v>479</v>
      </c>
      <c r="C172" s="39" t="str">
        <f t="shared" ref="C172:Z172" si="47">IF(RANK(C76,C$29:C$121,0)&lt;11, RANK(C76,C$29:C$121,0),"" )</f>
        <v/>
      </c>
      <c r="D172" s="39" t="str">
        <f t="shared" si="47"/>
        <v/>
      </c>
      <c r="E172" s="39" t="str">
        <f t="shared" si="47"/>
        <v/>
      </c>
      <c r="F172" s="39" t="str">
        <f t="shared" si="47"/>
        <v/>
      </c>
      <c r="G172" s="39" t="str">
        <f t="shared" si="47"/>
        <v/>
      </c>
      <c r="H172" s="39" t="str">
        <f t="shared" si="47"/>
        <v/>
      </c>
      <c r="I172" s="39" t="str">
        <f t="shared" si="47"/>
        <v/>
      </c>
      <c r="J172" s="39" t="str">
        <f t="shared" si="47"/>
        <v/>
      </c>
      <c r="K172" s="39" t="str">
        <f t="shared" si="47"/>
        <v/>
      </c>
      <c r="L172" s="39" t="str">
        <f t="shared" si="47"/>
        <v/>
      </c>
      <c r="M172" s="39" t="str">
        <f t="shared" si="47"/>
        <v/>
      </c>
      <c r="N172" s="39" t="str">
        <f t="shared" si="47"/>
        <v/>
      </c>
      <c r="O172" s="39" t="str">
        <f t="shared" si="47"/>
        <v/>
      </c>
      <c r="P172" s="39" t="str">
        <f t="shared" si="47"/>
        <v/>
      </c>
      <c r="Q172" s="39" t="str">
        <f t="shared" si="47"/>
        <v/>
      </c>
      <c r="R172" s="39" t="str">
        <f t="shared" si="47"/>
        <v/>
      </c>
      <c r="S172" s="39" t="str">
        <f t="shared" si="47"/>
        <v/>
      </c>
      <c r="T172" s="39" t="str">
        <f t="shared" si="47"/>
        <v/>
      </c>
      <c r="U172" s="39" t="str">
        <f t="shared" si="47"/>
        <v/>
      </c>
      <c r="V172" s="39" t="str">
        <f t="shared" si="47"/>
        <v/>
      </c>
      <c r="W172" s="39" t="str">
        <f t="shared" si="47"/>
        <v/>
      </c>
      <c r="X172" s="39">
        <f t="shared" si="47"/>
        <v>2</v>
      </c>
      <c r="Y172" s="39">
        <f t="shared" si="47"/>
        <v>1</v>
      </c>
      <c r="Z172" s="39" t="str">
        <f t="shared" si="47"/>
        <v/>
      </c>
    </row>
    <row r="173" spans="1:26" x14ac:dyDescent="0.3">
      <c r="A173" s="40" t="s">
        <v>34</v>
      </c>
      <c r="B173" s="39" t="s">
        <v>480</v>
      </c>
      <c r="C173" s="39" t="str">
        <f t="shared" ref="C173:Z173" si="48">IF(RANK(C77,C$29:C$121,0)&lt;11, RANK(C77,C$29:C$121,0),"" )</f>
        <v/>
      </c>
      <c r="D173" s="39" t="str">
        <f t="shared" si="48"/>
        <v/>
      </c>
      <c r="E173" s="39" t="str">
        <f t="shared" si="48"/>
        <v/>
      </c>
      <c r="F173" s="39">
        <f t="shared" si="48"/>
        <v>10</v>
      </c>
      <c r="G173" s="39" t="str">
        <f t="shared" si="48"/>
        <v/>
      </c>
      <c r="H173" s="39" t="str">
        <f t="shared" si="48"/>
        <v/>
      </c>
      <c r="I173" s="39" t="str">
        <f t="shared" si="48"/>
        <v/>
      </c>
      <c r="J173" s="39">
        <f t="shared" si="48"/>
        <v>5</v>
      </c>
      <c r="K173" s="39" t="str">
        <f t="shared" si="48"/>
        <v/>
      </c>
      <c r="L173" s="39" t="str">
        <f t="shared" si="48"/>
        <v/>
      </c>
      <c r="M173" s="39" t="str">
        <f t="shared" si="48"/>
        <v/>
      </c>
      <c r="N173" s="39" t="str">
        <f t="shared" si="48"/>
        <v/>
      </c>
      <c r="O173" s="39" t="str">
        <f t="shared" si="48"/>
        <v/>
      </c>
      <c r="P173" s="39" t="str">
        <f t="shared" si="48"/>
        <v/>
      </c>
      <c r="Q173" s="39" t="str">
        <f t="shared" si="48"/>
        <v/>
      </c>
      <c r="R173" s="39" t="str">
        <f t="shared" si="48"/>
        <v/>
      </c>
      <c r="S173" s="39" t="str">
        <f t="shared" si="48"/>
        <v/>
      </c>
      <c r="T173" s="39" t="str">
        <f t="shared" si="48"/>
        <v/>
      </c>
      <c r="U173" s="39" t="str">
        <f t="shared" si="48"/>
        <v/>
      </c>
      <c r="V173" s="39" t="str">
        <f t="shared" si="48"/>
        <v/>
      </c>
      <c r="W173" s="39" t="str">
        <f t="shared" si="48"/>
        <v/>
      </c>
      <c r="X173" s="39" t="str">
        <f t="shared" si="48"/>
        <v/>
      </c>
      <c r="Y173" s="39" t="str">
        <f t="shared" si="48"/>
        <v/>
      </c>
      <c r="Z173" s="39" t="str">
        <f t="shared" si="48"/>
        <v/>
      </c>
    </row>
    <row r="174" spans="1:26" x14ac:dyDescent="0.3">
      <c r="A174" s="40" t="s">
        <v>34</v>
      </c>
      <c r="B174" s="39" t="s">
        <v>3</v>
      </c>
      <c r="C174" s="39" t="str">
        <f t="shared" ref="C174:Z174" si="49">IF(RANK(C78,C$29:C$121,0)&lt;11, RANK(C78,C$29:C$121,0),"" )</f>
        <v/>
      </c>
      <c r="D174" s="39" t="str">
        <f t="shared" si="49"/>
        <v/>
      </c>
      <c r="E174" s="39" t="str">
        <f t="shared" si="49"/>
        <v/>
      </c>
      <c r="F174" s="39" t="str">
        <f t="shared" si="49"/>
        <v/>
      </c>
      <c r="G174" s="39" t="str">
        <f t="shared" si="49"/>
        <v/>
      </c>
      <c r="H174" s="39" t="str">
        <f t="shared" si="49"/>
        <v/>
      </c>
      <c r="I174" s="39" t="str">
        <f t="shared" si="49"/>
        <v/>
      </c>
      <c r="J174" s="39" t="str">
        <f t="shared" si="49"/>
        <v/>
      </c>
      <c r="K174" s="39" t="str">
        <f t="shared" si="49"/>
        <v/>
      </c>
      <c r="L174" s="39" t="str">
        <f t="shared" si="49"/>
        <v/>
      </c>
      <c r="M174" s="39" t="str">
        <f t="shared" si="49"/>
        <v/>
      </c>
      <c r="N174" s="39">
        <f t="shared" si="49"/>
        <v>1</v>
      </c>
      <c r="O174" s="39" t="str">
        <f t="shared" si="49"/>
        <v/>
      </c>
      <c r="P174" s="39" t="str">
        <f t="shared" si="49"/>
        <v/>
      </c>
      <c r="Q174" s="39" t="str">
        <f t="shared" si="49"/>
        <v/>
      </c>
      <c r="R174" s="39" t="str">
        <f t="shared" si="49"/>
        <v/>
      </c>
      <c r="S174" s="39" t="str">
        <f t="shared" si="49"/>
        <v/>
      </c>
      <c r="T174" s="39" t="str">
        <f t="shared" si="49"/>
        <v/>
      </c>
      <c r="U174" s="39" t="str">
        <f t="shared" si="49"/>
        <v/>
      </c>
      <c r="V174" s="39" t="str">
        <f t="shared" si="49"/>
        <v/>
      </c>
      <c r="W174" s="39" t="str">
        <f t="shared" si="49"/>
        <v/>
      </c>
      <c r="X174" s="39" t="str">
        <f t="shared" si="49"/>
        <v/>
      </c>
      <c r="Y174" s="39">
        <f t="shared" si="49"/>
        <v>2</v>
      </c>
      <c r="Z174" s="39" t="str">
        <f t="shared" si="49"/>
        <v/>
      </c>
    </row>
    <row r="175" spans="1:26" x14ac:dyDescent="0.3">
      <c r="A175" s="40" t="s">
        <v>34</v>
      </c>
      <c r="B175" s="39" t="s">
        <v>481</v>
      </c>
      <c r="C175" s="39" t="str">
        <f t="shared" ref="C175:Z175" si="50">IF(RANK(C79,C$29:C$121,0)&lt;11, RANK(C79,C$29:C$121,0),"" )</f>
        <v/>
      </c>
      <c r="D175" s="39">
        <f t="shared" si="50"/>
        <v>7</v>
      </c>
      <c r="E175" s="39" t="str">
        <f t="shared" si="50"/>
        <v/>
      </c>
      <c r="F175" s="39" t="str">
        <f t="shared" si="50"/>
        <v/>
      </c>
      <c r="G175" s="39" t="str">
        <f t="shared" si="50"/>
        <v/>
      </c>
      <c r="H175" s="39">
        <f t="shared" si="50"/>
        <v>9</v>
      </c>
      <c r="I175" s="39" t="str">
        <f t="shared" si="50"/>
        <v/>
      </c>
      <c r="J175" s="39" t="str">
        <f t="shared" si="50"/>
        <v/>
      </c>
      <c r="K175" s="39" t="str">
        <f t="shared" si="50"/>
        <v/>
      </c>
      <c r="L175" s="39" t="str">
        <f t="shared" si="50"/>
        <v/>
      </c>
      <c r="M175" s="39" t="str">
        <f t="shared" si="50"/>
        <v/>
      </c>
      <c r="N175" s="39" t="str">
        <f t="shared" si="50"/>
        <v/>
      </c>
      <c r="O175" s="39" t="str">
        <f t="shared" si="50"/>
        <v/>
      </c>
      <c r="P175" s="39" t="str">
        <f t="shared" si="50"/>
        <v/>
      </c>
      <c r="Q175" s="39" t="str">
        <f t="shared" si="50"/>
        <v/>
      </c>
      <c r="R175" s="39" t="str">
        <f t="shared" si="50"/>
        <v/>
      </c>
      <c r="S175" s="39">
        <f t="shared" si="50"/>
        <v>7</v>
      </c>
      <c r="T175" s="39" t="str">
        <f t="shared" si="50"/>
        <v/>
      </c>
      <c r="U175" s="39" t="str">
        <f t="shared" si="50"/>
        <v/>
      </c>
      <c r="V175" s="39" t="str">
        <f t="shared" si="50"/>
        <v/>
      </c>
      <c r="W175" s="39" t="str">
        <f t="shared" si="50"/>
        <v/>
      </c>
      <c r="X175" s="39">
        <f t="shared" si="50"/>
        <v>4</v>
      </c>
      <c r="Y175" s="39" t="str">
        <f t="shared" si="50"/>
        <v/>
      </c>
      <c r="Z175" s="39" t="str">
        <f t="shared" si="50"/>
        <v/>
      </c>
    </row>
    <row r="176" spans="1:26" x14ac:dyDescent="0.3">
      <c r="A176" s="40" t="s">
        <v>34</v>
      </c>
      <c r="B176" s="39" t="s">
        <v>66</v>
      </c>
      <c r="C176" s="39" t="str">
        <f t="shared" ref="C176:Z176" si="51">IF(RANK(C80,C$29:C$121,0)&lt;11, RANK(C80,C$29:C$121,0),"" )</f>
        <v/>
      </c>
      <c r="D176" s="39" t="str">
        <f t="shared" si="51"/>
        <v/>
      </c>
      <c r="E176" s="39" t="str">
        <f t="shared" si="51"/>
        <v/>
      </c>
      <c r="F176" s="39" t="str">
        <f t="shared" si="51"/>
        <v/>
      </c>
      <c r="G176" s="39" t="str">
        <f t="shared" si="51"/>
        <v/>
      </c>
      <c r="H176" s="39" t="str">
        <f t="shared" si="51"/>
        <v/>
      </c>
      <c r="I176" s="39" t="str">
        <f t="shared" si="51"/>
        <v/>
      </c>
      <c r="J176" s="39">
        <f t="shared" si="51"/>
        <v>8</v>
      </c>
      <c r="K176" s="39" t="str">
        <f t="shared" si="51"/>
        <v/>
      </c>
      <c r="L176" s="39" t="str">
        <f t="shared" si="51"/>
        <v/>
      </c>
      <c r="M176" s="39" t="str">
        <f t="shared" si="51"/>
        <v/>
      </c>
      <c r="N176" s="39" t="str">
        <f t="shared" si="51"/>
        <v/>
      </c>
      <c r="O176" s="39" t="str">
        <f t="shared" si="51"/>
        <v/>
      </c>
      <c r="P176" s="39" t="str">
        <f t="shared" si="51"/>
        <v/>
      </c>
      <c r="Q176" s="39" t="str">
        <f t="shared" si="51"/>
        <v/>
      </c>
      <c r="R176" s="39" t="str">
        <f t="shared" si="51"/>
        <v/>
      </c>
      <c r="S176" s="39" t="str">
        <f t="shared" si="51"/>
        <v/>
      </c>
      <c r="T176" s="39" t="str">
        <f t="shared" si="51"/>
        <v/>
      </c>
      <c r="U176" s="39" t="str">
        <f t="shared" si="51"/>
        <v/>
      </c>
      <c r="V176" s="39" t="str">
        <f t="shared" si="51"/>
        <v/>
      </c>
      <c r="W176" s="39" t="str">
        <f t="shared" si="51"/>
        <v/>
      </c>
      <c r="X176" s="39" t="str">
        <f t="shared" si="51"/>
        <v/>
      </c>
      <c r="Y176" s="39" t="str">
        <f t="shared" si="51"/>
        <v/>
      </c>
      <c r="Z176" s="39" t="str">
        <f t="shared" si="51"/>
        <v/>
      </c>
    </row>
    <row r="177" spans="1:26" x14ac:dyDescent="0.3">
      <c r="A177" s="40" t="s">
        <v>34</v>
      </c>
      <c r="B177" s="39" t="s">
        <v>62</v>
      </c>
      <c r="C177" s="39" t="str">
        <f t="shared" ref="C177:Z177" si="52">IF(RANK(C81,C$29:C$121,0)&lt;11, RANK(C81,C$29:C$121,0),"" )</f>
        <v/>
      </c>
      <c r="D177" s="39" t="str">
        <f t="shared" si="52"/>
        <v/>
      </c>
      <c r="E177" s="39" t="str">
        <f t="shared" si="52"/>
        <v/>
      </c>
      <c r="F177" s="39" t="str">
        <f t="shared" si="52"/>
        <v/>
      </c>
      <c r="G177" s="39" t="str">
        <f t="shared" si="52"/>
        <v/>
      </c>
      <c r="H177" s="39" t="str">
        <f t="shared" si="52"/>
        <v/>
      </c>
      <c r="I177" s="39" t="str">
        <f t="shared" si="52"/>
        <v/>
      </c>
      <c r="J177" s="39" t="str">
        <f t="shared" si="52"/>
        <v/>
      </c>
      <c r="K177" s="39" t="str">
        <f t="shared" si="52"/>
        <v/>
      </c>
      <c r="L177" s="39" t="str">
        <f t="shared" si="52"/>
        <v/>
      </c>
      <c r="M177" s="39" t="str">
        <f t="shared" si="52"/>
        <v/>
      </c>
      <c r="N177" s="39" t="str">
        <f t="shared" si="52"/>
        <v/>
      </c>
      <c r="O177" s="39" t="str">
        <f t="shared" si="52"/>
        <v/>
      </c>
      <c r="P177" s="39">
        <f t="shared" si="52"/>
        <v>2</v>
      </c>
      <c r="Q177" s="39" t="str">
        <f t="shared" si="52"/>
        <v/>
      </c>
      <c r="R177" s="39" t="str">
        <f t="shared" si="52"/>
        <v/>
      </c>
      <c r="S177" s="39" t="str">
        <f t="shared" si="52"/>
        <v/>
      </c>
      <c r="T177" s="39">
        <f t="shared" si="52"/>
        <v>2</v>
      </c>
      <c r="U177" s="39" t="str">
        <f t="shared" si="52"/>
        <v/>
      </c>
      <c r="V177" s="39" t="str">
        <f t="shared" si="52"/>
        <v/>
      </c>
      <c r="W177" s="39">
        <f t="shared" si="52"/>
        <v>2</v>
      </c>
      <c r="X177" s="39" t="str">
        <f t="shared" si="52"/>
        <v/>
      </c>
      <c r="Y177" s="39" t="str">
        <f t="shared" si="52"/>
        <v/>
      </c>
      <c r="Z177" s="39" t="str">
        <f t="shared" si="52"/>
        <v/>
      </c>
    </row>
    <row r="178" spans="1:26" x14ac:dyDescent="0.3">
      <c r="A178" s="40" t="s">
        <v>34</v>
      </c>
      <c r="B178" s="39" t="s">
        <v>482</v>
      </c>
      <c r="C178" s="39" t="str">
        <f t="shared" ref="C178:Z178" si="53">IF(RANK(C82,C$29:C$121,0)&lt;11, RANK(C82,C$29:C$121,0),"" )</f>
        <v/>
      </c>
      <c r="D178" s="39" t="str">
        <f t="shared" si="53"/>
        <v/>
      </c>
      <c r="E178" s="39" t="str">
        <f t="shared" si="53"/>
        <v/>
      </c>
      <c r="F178" s="39">
        <f t="shared" si="53"/>
        <v>8</v>
      </c>
      <c r="G178" s="39" t="str">
        <f t="shared" si="53"/>
        <v/>
      </c>
      <c r="H178" s="39" t="str">
        <f t="shared" si="53"/>
        <v/>
      </c>
      <c r="I178" s="39" t="str">
        <f t="shared" si="53"/>
        <v/>
      </c>
      <c r="J178" s="39" t="str">
        <f t="shared" si="53"/>
        <v/>
      </c>
      <c r="K178" s="39">
        <f t="shared" si="53"/>
        <v>8</v>
      </c>
      <c r="L178" s="39" t="str">
        <f t="shared" si="53"/>
        <v/>
      </c>
      <c r="M178" s="39" t="str">
        <f t="shared" si="53"/>
        <v/>
      </c>
      <c r="N178" s="39" t="str">
        <f t="shared" si="53"/>
        <v/>
      </c>
      <c r="O178" s="39" t="str">
        <f t="shared" si="53"/>
        <v/>
      </c>
      <c r="P178" s="39" t="str">
        <f t="shared" si="53"/>
        <v/>
      </c>
      <c r="Q178" s="39">
        <f t="shared" si="53"/>
        <v>9</v>
      </c>
      <c r="R178" s="39" t="str">
        <f t="shared" si="53"/>
        <v/>
      </c>
      <c r="S178" s="39" t="str">
        <f t="shared" si="53"/>
        <v/>
      </c>
      <c r="T178" s="39" t="str">
        <f t="shared" si="53"/>
        <v/>
      </c>
      <c r="U178" s="39" t="str">
        <f t="shared" si="53"/>
        <v/>
      </c>
      <c r="V178" s="39" t="str">
        <f t="shared" si="53"/>
        <v/>
      </c>
      <c r="W178" s="39" t="str">
        <f t="shared" si="53"/>
        <v/>
      </c>
      <c r="X178" s="39" t="str">
        <f t="shared" si="53"/>
        <v/>
      </c>
      <c r="Y178" s="39" t="str">
        <f t="shared" si="53"/>
        <v/>
      </c>
      <c r="Z178" s="39" t="str">
        <f t="shared" si="53"/>
        <v/>
      </c>
    </row>
    <row r="179" spans="1:26" x14ac:dyDescent="0.3">
      <c r="A179" s="40" t="s">
        <v>34</v>
      </c>
      <c r="B179" s="39" t="s">
        <v>483</v>
      </c>
      <c r="C179" s="39" t="str">
        <f t="shared" ref="C179:Z179" si="54">IF(RANK(C83,C$29:C$121,0)&lt;11, RANK(C83,C$29:C$121,0),"" )</f>
        <v/>
      </c>
      <c r="D179" s="39" t="str">
        <f t="shared" si="54"/>
        <v/>
      </c>
      <c r="E179" s="39" t="str">
        <f t="shared" si="54"/>
        <v/>
      </c>
      <c r="F179" s="39" t="str">
        <f t="shared" si="54"/>
        <v/>
      </c>
      <c r="G179" s="39" t="str">
        <f t="shared" si="54"/>
        <v/>
      </c>
      <c r="H179" s="39" t="str">
        <f t="shared" si="54"/>
        <v/>
      </c>
      <c r="I179" s="39">
        <f t="shared" si="54"/>
        <v>8</v>
      </c>
      <c r="J179" s="39">
        <f t="shared" si="54"/>
        <v>4</v>
      </c>
      <c r="K179" s="39" t="str">
        <f t="shared" si="54"/>
        <v/>
      </c>
      <c r="L179" s="39" t="str">
        <f t="shared" si="54"/>
        <v/>
      </c>
      <c r="M179" s="39" t="str">
        <f t="shared" si="54"/>
        <v/>
      </c>
      <c r="N179" s="39">
        <f t="shared" si="54"/>
        <v>6</v>
      </c>
      <c r="O179" s="39" t="str">
        <f t="shared" si="54"/>
        <v/>
      </c>
      <c r="P179" s="39" t="str">
        <f t="shared" si="54"/>
        <v/>
      </c>
      <c r="Q179" s="39" t="str">
        <f t="shared" si="54"/>
        <v/>
      </c>
      <c r="R179" s="39">
        <f t="shared" si="54"/>
        <v>3</v>
      </c>
      <c r="S179" s="39" t="str">
        <f t="shared" si="54"/>
        <v/>
      </c>
      <c r="T179" s="39" t="str">
        <f t="shared" si="54"/>
        <v/>
      </c>
      <c r="U179" s="39" t="str">
        <f t="shared" si="54"/>
        <v/>
      </c>
      <c r="V179" s="39" t="str">
        <f t="shared" si="54"/>
        <v/>
      </c>
      <c r="W179" s="39" t="str">
        <f t="shared" si="54"/>
        <v/>
      </c>
      <c r="X179" s="39" t="str">
        <f t="shared" si="54"/>
        <v/>
      </c>
      <c r="Y179" s="39" t="str">
        <f t="shared" si="54"/>
        <v/>
      </c>
      <c r="Z179" s="39" t="str">
        <f t="shared" si="54"/>
        <v/>
      </c>
    </row>
    <row r="180" spans="1:26" x14ac:dyDescent="0.3">
      <c r="A180" s="40" t="s">
        <v>34</v>
      </c>
      <c r="B180" s="39" t="s">
        <v>484</v>
      </c>
      <c r="C180" s="39" t="str">
        <f t="shared" ref="C180:Z180" si="55">IF(RANK(C84,C$29:C$121,0)&lt;11, RANK(C84,C$29:C$121,0),"" )</f>
        <v/>
      </c>
      <c r="D180" s="39" t="str">
        <f t="shared" si="55"/>
        <v/>
      </c>
      <c r="E180" s="39" t="str">
        <f t="shared" si="55"/>
        <v/>
      </c>
      <c r="F180" s="39" t="str">
        <f t="shared" si="55"/>
        <v/>
      </c>
      <c r="G180" s="39" t="str">
        <f t="shared" si="55"/>
        <v/>
      </c>
      <c r="H180" s="39" t="str">
        <f t="shared" si="55"/>
        <v/>
      </c>
      <c r="I180" s="39" t="str">
        <f t="shared" si="55"/>
        <v/>
      </c>
      <c r="J180" s="39" t="str">
        <f t="shared" si="55"/>
        <v/>
      </c>
      <c r="K180" s="39" t="str">
        <f t="shared" si="55"/>
        <v/>
      </c>
      <c r="L180" s="39" t="str">
        <f t="shared" si="55"/>
        <v/>
      </c>
      <c r="M180" s="39" t="str">
        <f t="shared" si="55"/>
        <v/>
      </c>
      <c r="N180" s="39" t="str">
        <f t="shared" si="55"/>
        <v/>
      </c>
      <c r="O180" s="39" t="str">
        <f t="shared" si="55"/>
        <v/>
      </c>
      <c r="P180" s="39" t="str">
        <f t="shared" si="55"/>
        <v/>
      </c>
      <c r="Q180" s="39" t="str">
        <f t="shared" si="55"/>
        <v/>
      </c>
      <c r="R180" s="39" t="str">
        <f t="shared" si="55"/>
        <v/>
      </c>
      <c r="S180" s="39" t="str">
        <f t="shared" si="55"/>
        <v/>
      </c>
      <c r="T180" s="39" t="str">
        <f t="shared" si="55"/>
        <v/>
      </c>
      <c r="U180" s="39" t="str">
        <f t="shared" si="55"/>
        <v/>
      </c>
      <c r="V180" s="39" t="str">
        <f t="shared" si="55"/>
        <v/>
      </c>
      <c r="W180" s="39" t="str">
        <f t="shared" si="55"/>
        <v/>
      </c>
      <c r="X180" s="39" t="str">
        <f t="shared" si="55"/>
        <v/>
      </c>
      <c r="Y180" s="39">
        <f t="shared" si="55"/>
        <v>3</v>
      </c>
      <c r="Z180" s="39" t="str">
        <f t="shared" si="55"/>
        <v/>
      </c>
    </row>
    <row r="181" spans="1:26" x14ac:dyDescent="0.3">
      <c r="A181" s="40" t="s">
        <v>34</v>
      </c>
      <c r="B181" s="39" t="s">
        <v>485</v>
      </c>
      <c r="C181" s="39" t="str">
        <f t="shared" ref="C181:Z181" si="56">IF(RANK(C85,C$29:C$121,0)&lt;11, RANK(C85,C$29:C$121,0),"" )</f>
        <v/>
      </c>
      <c r="D181" s="39" t="str">
        <f t="shared" si="56"/>
        <v/>
      </c>
      <c r="E181" s="39" t="str">
        <f t="shared" si="56"/>
        <v/>
      </c>
      <c r="F181" s="39" t="str">
        <f t="shared" si="56"/>
        <v/>
      </c>
      <c r="G181" s="39" t="str">
        <f t="shared" si="56"/>
        <v/>
      </c>
      <c r="H181" s="39" t="str">
        <f t="shared" si="56"/>
        <v/>
      </c>
      <c r="I181" s="39" t="str">
        <f t="shared" si="56"/>
        <v/>
      </c>
      <c r="J181" s="39" t="str">
        <f t="shared" si="56"/>
        <v/>
      </c>
      <c r="K181" s="39">
        <f t="shared" si="56"/>
        <v>10</v>
      </c>
      <c r="L181" s="39" t="str">
        <f t="shared" si="56"/>
        <v/>
      </c>
      <c r="M181" s="39" t="str">
        <f t="shared" si="56"/>
        <v/>
      </c>
      <c r="N181" s="39" t="str">
        <f t="shared" si="56"/>
        <v/>
      </c>
      <c r="O181" s="39" t="str">
        <f t="shared" si="56"/>
        <v/>
      </c>
      <c r="P181" s="39" t="str">
        <f t="shared" si="56"/>
        <v/>
      </c>
      <c r="Q181" s="39" t="str">
        <f t="shared" si="56"/>
        <v/>
      </c>
      <c r="R181" s="39">
        <f t="shared" si="56"/>
        <v>10</v>
      </c>
      <c r="S181" s="39" t="str">
        <f t="shared" si="56"/>
        <v/>
      </c>
      <c r="T181" s="39" t="str">
        <f t="shared" si="56"/>
        <v/>
      </c>
      <c r="U181" s="39" t="str">
        <f t="shared" si="56"/>
        <v/>
      </c>
      <c r="V181" s="39" t="str">
        <f t="shared" si="56"/>
        <v/>
      </c>
      <c r="W181" s="39" t="str">
        <f t="shared" si="56"/>
        <v/>
      </c>
      <c r="X181" s="39" t="str">
        <f t="shared" si="56"/>
        <v/>
      </c>
      <c r="Y181" s="39" t="str">
        <f t="shared" si="56"/>
        <v/>
      </c>
      <c r="Z181" s="39" t="str">
        <f t="shared" si="56"/>
        <v/>
      </c>
    </row>
    <row r="182" spans="1:26" x14ac:dyDescent="0.3">
      <c r="A182" s="40" t="s">
        <v>34</v>
      </c>
      <c r="B182" s="39" t="s">
        <v>486</v>
      </c>
      <c r="C182" s="39" t="str">
        <f t="shared" ref="C182:Z182" si="57">IF(RANK(C86,C$29:C$121,0)&lt;11, RANK(C86,C$29:C$121,0),"" )</f>
        <v/>
      </c>
      <c r="D182" s="39" t="str">
        <f t="shared" si="57"/>
        <v/>
      </c>
      <c r="E182" s="39" t="str">
        <f t="shared" si="57"/>
        <v/>
      </c>
      <c r="F182" s="39" t="str">
        <f t="shared" si="57"/>
        <v/>
      </c>
      <c r="G182" s="39">
        <f t="shared" si="57"/>
        <v>10</v>
      </c>
      <c r="H182" s="39" t="str">
        <f t="shared" si="57"/>
        <v/>
      </c>
      <c r="I182" s="39" t="str">
        <f t="shared" si="57"/>
        <v/>
      </c>
      <c r="J182" s="39" t="str">
        <f t="shared" si="57"/>
        <v/>
      </c>
      <c r="K182" s="39" t="str">
        <f t="shared" si="57"/>
        <v/>
      </c>
      <c r="L182" s="39" t="str">
        <f t="shared" si="57"/>
        <v/>
      </c>
      <c r="M182" s="39" t="str">
        <f t="shared" si="57"/>
        <v/>
      </c>
      <c r="N182" s="39" t="str">
        <f t="shared" si="57"/>
        <v/>
      </c>
      <c r="O182" s="39" t="str">
        <f t="shared" si="57"/>
        <v/>
      </c>
      <c r="P182" s="39" t="str">
        <f t="shared" si="57"/>
        <v/>
      </c>
      <c r="Q182" s="39" t="str">
        <f t="shared" si="57"/>
        <v/>
      </c>
      <c r="R182" s="39" t="str">
        <f t="shared" si="57"/>
        <v/>
      </c>
      <c r="S182" s="39" t="str">
        <f t="shared" si="57"/>
        <v/>
      </c>
      <c r="T182" s="39" t="str">
        <f t="shared" si="57"/>
        <v/>
      </c>
      <c r="U182" s="39" t="str">
        <f t="shared" si="57"/>
        <v/>
      </c>
      <c r="V182" s="39">
        <f t="shared" si="57"/>
        <v>6</v>
      </c>
      <c r="W182" s="39" t="str">
        <f t="shared" si="57"/>
        <v/>
      </c>
      <c r="X182" s="39" t="str">
        <f t="shared" si="57"/>
        <v/>
      </c>
      <c r="Y182" s="39" t="str">
        <f t="shared" si="57"/>
        <v/>
      </c>
      <c r="Z182" s="39" t="str">
        <f t="shared" si="57"/>
        <v/>
      </c>
    </row>
    <row r="183" spans="1:26" x14ac:dyDescent="0.3">
      <c r="A183" s="40" t="s">
        <v>34</v>
      </c>
      <c r="B183" s="39" t="s">
        <v>487</v>
      </c>
      <c r="C183" s="39" t="str">
        <f t="shared" ref="C183:Z183" si="58">IF(RANK(C87,C$29:C$121,0)&lt;11, RANK(C87,C$29:C$121,0),"" )</f>
        <v/>
      </c>
      <c r="D183" s="39" t="str">
        <f t="shared" si="58"/>
        <v/>
      </c>
      <c r="E183" s="39">
        <f t="shared" si="58"/>
        <v>7</v>
      </c>
      <c r="F183" s="39" t="str">
        <f t="shared" si="58"/>
        <v/>
      </c>
      <c r="G183" s="39" t="str">
        <f t="shared" si="58"/>
        <v/>
      </c>
      <c r="H183" s="39" t="str">
        <f t="shared" si="58"/>
        <v/>
      </c>
      <c r="I183" s="39" t="str">
        <f t="shared" si="58"/>
        <v/>
      </c>
      <c r="J183" s="39" t="str">
        <f t="shared" si="58"/>
        <v/>
      </c>
      <c r="K183" s="39">
        <f t="shared" si="58"/>
        <v>7</v>
      </c>
      <c r="L183" s="39" t="str">
        <f t="shared" si="58"/>
        <v/>
      </c>
      <c r="M183" s="39" t="str">
        <f t="shared" si="58"/>
        <v/>
      </c>
      <c r="N183" s="39" t="str">
        <f t="shared" si="58"/>
        <v/>
      </c>
      <c r="O183" s="39" t="str">
        <f t="shared" si="58"/>
        <v/>
      </c>
      <c r="P183" s="39" t="str">
        <f t="shared" si="58"/>
        <v/>
      </c>
      <c r="Q183" s="39" t="str">
        <f t="shared" si="58"/>
        <v/>
      </c>
      <c r="R183" s="39" t="str">
        <f t="shared" si="58"/>
        <v/>
      </c>
      <c r="S183" s="39">
        <f t="shared" si="58"/>
        <v>2</v>
      </c>
      <c r="T183" s="39" t="str">
        <f t="shared" si="58"/>
        <v/>
      </c>
      <c r="U183" s="39" t="str">
        <f t="shared" si="58"/>
        <v/>
      </c>
      <c r="V183" s="39" t="str">
        <f t="shared" si="58"/>
        <v/>
      </c>
      <c r="W183" s="39" t="str">
        <f t="shared" si="58"/>
        <v/>
      </c>
      <c r="X183" s="39" t="str">
        <f t="shared" si="58"/>
        <v/>
      </c>
      <c r="Y183" s="39" t="str">
        <f t="shared" si="58"/>
        <v/>
      </c>
      <c r="Z183" s="39" t="str">
        <f t="shared" si="58"/>
        <v/>
      </c>
    </row>
    <row r="184" spans="1:26" x14ac:dyDescent="0.3">
      <c r="A184" s="40" t="s">
        <v>34</v>
      </c>
      <c r="B184" s="39" t="s">
        <v>488</v>
      </c>
      <c r="C184" s="39">
        <f t="shared" ref="C184:Z184" si="59">IF(RANK(C88,C$29:C$121,0)&lt;11, RANK(C88,C$29:C$121,0),"" )</f>
        <v>2</v>
      </c>
      <c r="D184" s="39" t="str">
        <f t="shared" si="59"/>
        <v/>
      </c>
      <c r="E184" s="39" t="str">
        <f t="shared" si="59"/>
        <v/>
      </c>
      <c r="F184" s="39" t="str">
        <f t="shared" si="59"/>
        <v/>
      </c>
      <c r="G184" s="39" t="str">
        <f t="shared" si="59"/>
        <v/>
      </c>
      <c r="H184" s="39" t="str">
        <f t="shared" si="59"/>
        <v/>
      </c>
      <c r="I184" s="39" t="str">
        <f t="shared" si="59"/>
        <v/>
      </c>
      <c r="J184" s="39" t="str">
        <f t="shared" si="59"/>
        <v/>
      </c>
      <c r="K184" s="39" t="str">
        <f t="shared" si="59"/>
        <v/>
      </c>
      <c r="L184" s="39" t="str">
        <f t="shared" si="59"/>
        <v/>
      </c>
      <c r="M184" s="39" t="str">
        <f t="shared" si="59"/>
        <v/>
      </c>
      <c r="N184" s="39">
        <f t="shared" si="59"/>
        <v>9</v>
      </c>
      <c r="O184" s="39" t="str">
        <f t="shared" si="59"/>
        <v/>
      </c>
      <c r="P184" s="39" t="str">
        <f t="shared" si="59"/>
        <v/>
      </c>
      <c r="Q184" s="39" t="str">
        <f t="shared" si="59"/>
        <v/>
      </c>
      <c r="R184" s="39" t="str">
        <f t="shared" si="59"/>
        <v/>
      </c>
      <c r="S184" s="39" t="str">
        <f t="shared" si="59"/>
        <v/>
      </c>
      <c r="T184" s="39" t="str">
        <f t="shared" si="59"/>
        <v/>
      </c>
      <c r="U184" s="39" t="str">
        <f t="shared" si="59"/>
        <v/>
      </c>
      <c r="V184" s="39" t="str">
        <f t="shared" si="59"/>
        <v/>
      </c>
      <c r="W184" s="39" t="str">
        <f t="shared" si="59"/>
        <v/>
      </c>
      <c r="X184" s="39" t="str">
        <f t="shared" si="59"/>
        <v/>
      </c>
      <c r="Y184" s="39" t="str">
        <f t="shared" si="59"/>
        <v/>
      </c>
      <c r="Z184" s="39" t="str">
        <f t="shared" si="59"/>
        <v/>
      </c>
    </row>
    <row r="185" spans="1:26" x14ac:dyDescent="0.3">
      <c r="A185" s="40" t="s">
        <v>34</v>
      </c>
      <c r="B185" s="39" t="s">
        <v>489</v>
      </c>
      <c r="C185" s="39" t="str">
        <f t="shared" ref="C185:Z185" si="60">IF(RANK(C89,C$29:C$121,0)&lt;11, RANK(C89,C$29:C$121,0),"" )</f>
        <v/>
      </c>
      <c r="D185" s="39">
        <f t="shared" si="60"/>
        <v>1</v>
      </c>
      <c r="E185" s="39" t="str">
        <f t="shared" si="60"/>
        <v/>
      </c>
      <c r="F185" s="39" t="str">
        <f t="shared" si="60"/>
        <v/>
      </c>
      <c r="G185" s="39" t="str">
        <f t="shared" si="60"/>
        <v/>
      </c>
      <c r="H185" s="39" t="str">
        <f t="shared" si="60"/>
        <v/>
      </c>
      <c r="I185" s="39" t="str">
        <f t="shared" si="60"/>
        <v/>
      </c>
      <c r="J185" s="39" t="str">
        <f t="shared" si="60"/>
        <v/>
      </c>
      <c r="K185" s="39" t="str">
        <f t="shared" si="60"/>
        <v/>
      </c>
      <c r="L185" s="39" t="str">
        <f t="shared" si="60"/>
        <v/>
      </c>
      <c r="M185" s="39">
        <f t="shared" si="60"/>
        <v>2</v>
      </c>
      <c r="N185" s="39" t="str">
        <f t="shared" si="60"/>
        <v/>
      </c>
      <c r="O185" s="39" t="str">
        <f t="shared" si="60"/>
        <v/>
      </c>
      <c r="P185" s="39" t="str">
        <f t="shared" si="60"/>
        <v/>
      </c>
      <c r="Q185" s="39" t="str">
        <f t="shared" si="60"/>
        <v/>
      </c>
      <c r="R185" s="39" t="str">
        <f t="shared" si="60"/>
        <v/>
      </c>
      <c r="S185" s="39" t="str">
        <f t="shared" si="60"/>
        <v/>
      </c>
      <c r="T185" s="39" t="str">
        <f t="shared" si="60"/>
        <v/>
      </c>
      <c r="U185" s="39" t="str">
        <f t="shared" si="60"/>
        <v/>
      </c>
      <c r="V185" s="39" t="str">
        <f t="shared" si="60"/>
        <v/>
      </c>
      <c r="W185" s="39" t="str">
        <f t="shared" si="60"/>
        <v/>
      </c>
      <c r="X185" s="39" t="str">
        <f t="shared" si="60"/>
        <v/>
      </c>
      <c r="Y185" s="39" t="str">
        <f t="shared" si="60"/>
        <v/>
      </c>
      <c r="Z185" s="39" t="str">
        <f t="shared" si="60"/>
        <v/>
      </c>
    </row>
    <row r="186" spans="1:26" x14ac:dyDescent="0.3">
      <c r="A186" s="40" t="s">
        <v>34</v>
      </c>
      <c r="B186" s="39" t="s">
        <v>490</v>
      </c>
      <c r="C186" s="39">
        <f t="shared" ref="C186:Z186" si="61">IF(RANK(C90,C$29:C$121,0)&lt;11, RANK(C90,C$29:C$121,0),"" )</f>
        <v>7</v>
      </c>
      <c r="D186" s="39" t="str">
        <f t="shared" si="61"/>
        <v/>
      </c>
      <c r="E186" s="39" t="str">
        <f t="shared" si="61"/>
        <v/>
      </c>
      <c r="F186" s="39" t="str">
        <f t="shared" si="61"/>
        <v/>
      </c>
      <c r="G186" s="39" t="str">
        <f t="shared" si="61"/>
        <v/>
      </c>
      <c r="H186" s="39" t="str">
        <f t="shared" si="61"/>
        <v/>
      </c>
      <c r="I186" s="39">
        <f t="shared" si="61"/>
        <v>7</v>
      </c>
      <c r="J186" s="39" t="str">
        <f t="shared" si="61"/>
        <v/>
      </c>
      <c r="K186" s="39" t="str">
        <f t="shared" si="61"/>
        <v/>
      </c>
      <c r="L186" s="39" t="str">
        <f t="shared" si="61"/>
        <v/>
      </c>
      <c r="M186" s="39" t="str">
        <f t="shared" si="61"/>
        <v/>
      </c>
      <c r="N186" s="39" t="str">
        <f t="shared" si="61"/>
        <v/>
      </c>
      <c r="O186" s="39">
        <f t="shared" si="61"/>
        <v>10</v>
      </c>
      <c r="P186" s="39" t="str">
        <f t="shared" si="61"/>
        <v/>
      </c>
      <c r="Q186" s="39">
        <f t="shared" si="61"/>
        <v>4</v>
      </c>
      <c r="R186" s="39" t="str">
        <f t="shared" si="61"/>
        <v/>
      </c>
      <c r="S186" s="39" t="str">
        <f t="shared" si="61"/>
        <v/>
      </c>
      <c r="T186" s="39" t="str">
        <f t="shared" si="61"/>
        <v/>
      </c>
      <c r="U186" s="39" t="str">
        <f t="shared" si="61"/>
        <v/>
      </c>
      <c r="V186" s="39" t="str">
        <f t="shared" si="61"/>
        <v/>
      </c>
      <c r="W186" s="39" t="str">
        <f t="shared" si="61"/>
        <v/>
      </c>
      <c r="X186" s="39" t="str">
        <f t="shared" si="61"/>
        <v/>
      </c>
      <c r="Y186" s="39" t="str">
        <f t="shared" si="61"/>
        <v/>
      </c>
      <c r="Z186" s="39" t="str">
        <f t="shared" si="61"/>
        <v/>
      </c>
    </row>
    <row r="187" spans="1:26" x14ac:dyDescent="0.3">
      <c r="A187" s="40" t="s">
        <v>34</v>
      </c>
      <c r="B187" s="39" t="s">
        <v>491</v>
      </c>
      <c r="C187" s="39" t="str">
        <f t="shared" ref="C187:Z187" si="62">IF(RANK(C91,C$29:C$121,0)&lt;11, RANK(C91,C$29:C$121,0),"" )</f>
        <v/>
      </c>
      <c r="D187" s="39" t="str">
        <f t="shared" si="62"/>
        <v/>
      </c>
      <c r="E187" s="39" t="str">
        <f t="shared" si="62"/>
        <v/>
      </c>
      <c r="F187" s="39" t="str">
        <f t="shared" si="62"/>
        <v/>
      </c>
      <c r="G187" s="39" t="str">
        <f t="shared" si="62"/>
        <v/>
      </c>
      <c r="H187" s="39" t="str">
        <f t="shared" si="62"/>
        <v/>
      </c>
      <c r="I187" s="39" t="str">
        <f t="shared" si="62"/>
        <v/>
      </c>
      <c r="J187" s="39" t="str">
        <f t="shared" si="62"/>
        <v/>
      </c>
      <c r="K187" s="39" t="str">
        <f t="shared" si="62"/>
        <v/>
      </c>
      <c r="L187" s="39" t="str">
        <f t="shared" si="62"/>
        <v/>
      </c>
      <c r="M187" s="39" t="str">
        <f t="shared" si="62"/>
        <v/>
      </c>
      <c r="N187" s="39" t="str">
        <f t="shared" si="62"/>
        <v/>
      </c>
      <c r="O187" s="39" t="str">
        <f t="shared" si="62"/>
        <v/>
      </c>
      <c r="P187" s="39">
        <f t="shared" si="62"/>
        <v>6</v>
      </c>
      <c r="Q187" s="39" t="str">
        <f t="shared" si="62"/>
        <v/>
      </c>
      <c r="R187" s="39" t="str">
        <f t="shared" si="62"/>
        <v/>
      </c>
      <c r="S187" s="39" t="str">
        <f t="shared" si="62"/>
        <v/>
      </c>
      <c r="T187" s="39" t="str">
        <f t="shared" si="62"/>
        <v/>
      </c>
      <c r="U187" s="39" t="str">
        <f t="shared" si="62"/>
        <v/>
      </c>
      <c r="V187" s="39" t="str">
        <f t="shared" si="62"/>
        <v/>
      </c>
      <c r="W187" s="39" t="str">
        <f t="shared" si="62"/>
        <v/>
      </c>
      <c r="X187" s="39" t="str">
        <f t="shared" si="62"/>
        <v/>
      </c>
      <c r="Y187" s="39" t="str">
        <f t="shared" si="62"/>
        <v/>
      </c>
      <c r="Z187" s="39" t="str">
        <f t="shared" si="62"/>
        <v/>
      </c>
    </row>
    <row r="188" spans="1:26" x14ac:dyDescent="0.3">
      <c r="A188" s="40" t="s">
        <v>34</v>
      </c>
      <c r="B188" s="39" t="s">
        <v>492</v>
      </c>
      <c r="C188" s="39" t="str">
        <f t="shared" ref="C188:Z188" si="63">IF(RANK(C92,C$29:C$121,0)&lt;11, RANK(C92,C$29:C$121,0),"" )</f>
        <v/>
      </c>
      <c r="D188" s="39" t="str">
        <f t="shared" si="63"/>
        <v/>
      </c>
      <c r="E188" s="39" t="str">
        <f t="shared" si="63"/>
        <v/>
      </c>
      <c r="F188" s="39">
        <f t="shared" si="63"/>
        <v>5</v>
      </c>
      <c r="G188" s="39" t="str">
        <f t="shared" si="63"/>
        <v/>
      </c>
      <c r="H188" s="39">
        <f t="shared" si="63"/>
        <v>4</v>
      </c>
      <c r="I188" s="39" t="str">
        <f t="shared" si="63"/>
        <v/>
      </c>
      <c r="J188" s="39" t="str">
        <f t="shared" si="63"/>
        <v/>
      </c>
      <c r="K188" s="39" t="str">
        <f t="shared" si="63"/>
        <v/>
      </c>
      <c r="L188" s="39" t="str">
        <f t="shared" si="63"/>
        <v/>
      </c>
      <c r="M188" s="39" t="str">
        <f t="shared" si="63"/>
        <v/>
      </c>
      <c r="N188" s="39" t="str">
        <f t="shared" si="63"/>
        <v/>
      </c>
      <c r="O188" s="39" t="str">
        <f t="shared" si="63"/>
        <v/>
      </c>
      <c r="P188" s="39" t="str">
        <f t="shared" si="63"/>
        <v/>
      </c>
      <c r="Q188" s="39" t="str">
        <f t="shared" si="63"/>
        <v/>
      </c>
      <c r="R188" s="39" t="str">
        <f t="shared" si="63"/>
        <v/>
      </c>
      <c r="S188" s="39" t="str">
        <f t="shared" si="63"/>
        <v/>
      </c>
      <c r="T188" s="39" t="str">
        <f t="shared" si="63"/>
        <v/>
      </c>
      <c r="U188" s="39" t="str">
        <f t="shared" si="63"/>
        <v/>
      </c>
      <c r="V188" s="39" t="str">
        <f t="shared" si="63"/>
        <v/>
      </c>
      <c r="W188" s="39" t="str">
        <f t="shared" si="63"/>
        <v/>
      </c>
      <c r="X188" s="39" t="str">
        <f t="shared" si="63"/>
        <v/>
      </c>
      <c r="Y188" s="39" t="str">
        <f t="shared" si="63"/>
        <v/>
      </c>
      <c r="Z188" s="39" t="str">
        <f t="shared" si="63"/>
        <v/>
      </c>
    </row>
    <row r="189" spans="1:26" x14ac:dyDescent="0.3">
      <c r="A189" s="40" t="s">
        <v>34</v>
      </c>
      <c r="B189" s="39" t="s">
        <v>493</v>
      </c>
      <c r="C189" s="39" t="str">
        <f t="shared" ref="C189:Z189" si="64">IF(RANK(C93,C$29:C$121,0)&lt;11, RANK(C93,C$29:C$121,0),"" )</f>
        <v/>
      </c>
      <c r="D189" s="39" t="str">
        <f t="shared" si="64"/>
        <v/>
      </c>
      <c r="E189" s="39">
        <f t="shared" si="64"/>
        <v>5</v>
      </c>
      <c r="F189" s="39" t="str">
        <f t="shared" si="64"/>
        <v/>
      </c>
      <c r="G189" s="39" t="str">
        <f t="shared" si="64"/>
        <v/>
      </c>
      <c r="H189" s="39" t="str">
        <f t="shared" si="64"/>
        <v/>
      </c>
      <c r="I189" s="39" t="str">
        <f t="shared" si="64"/>
        <v/>
      </c>
      <c r="J189" s="39" t="str">
        <f t="shared" si="64"/>
        <v/>
      </c>
      <c r="K189" s="39" t="str">
        <f t="shared" si="64"/>
        <v/>
      </c>
      <c r="L189" s="39" t="str">
        <f t="shared" si="64"/>
        <v/>
      </c>
      <c r="M189" s="39">
        <f t="shared" si="64"/>
        <v>8</v>
      </c>
      <c r="N189" s="39" t="str">
        <f t="shared" si="64"/>
        <v/>
      </c>
      <c r="O189" s="39" t="str">
        <f t="shared" si="64"/>
        <v/>
      </c>
      <c r="P189" s="39" t="str">
        <f t="shared" si="64"/>
        <v/>
      </c>
      <c r="Q189" s="39" t="str">
        <f t="shared" si="64"/>
        <v/>
      </c>
      <c r="R189" s="39" t="str">
        <f t="shared" si="64"/>
        <v/>
      </c>
      <c r="S189" s="39" t="str">
        <f t="shared" si="64"/>
        <v/>
      </c>
      <c r="T189" s="39">
        <f t="shared" si="64"/>
        <v>5</v>
      </c>
      <c r="U189" s="39" t="str">
        <f t="shared" si="64"/>
        <v/>
      </c>
      <c r="V189" s="39" t="str">
        <f t="shared" si="64"/>
        <v/>
      </c>
      <c r="W189" s="39">
        <f t="shared" si="64"/>
        <v>5</v>
      </c>
      <c r="X189" s="39" t="str">
        <f t="shared" si="64"/>
        <v/>
      </c>
      <c r="Y189" s="39" t="str">
        <f t="shared" si="64"/>
        <v/>
      </c>
      <c r="Z189" s="39" t="str">
        <f t="shared" si="64"/>
        <v/>
      </c>
    </row>
    <row r="190" spans="1:26" x14ac:dyDescent="0.3">
      <c r="A190" s="40" t="s">
        <v>34</v>
      </c>
      <c r="B190" s="39" t="s">
        <v>494</v>
      </c>
      <c r="C190" s="39" t="str">
        <f t="shared" ref="C190:Z190" si="65">IF(RANK(C94,C$29:C$121,0)&lt;11, RANK(C94,C$29:C$121,0),"" )</f>
        <v/>
      </c>
      <c r="D190" s="39">
        <f t="shared" si="65"/>
        <v>5</v>
      </c>
      <c r="E190" s="39" t="str">
        <f t="shared" si="65"/>
        <v/>
      </c>
      <c r="F190" s="39" t="str">
        <f t="shared" si="65"/>
        <v/>
      </c>
      <c r="G190" s="39" t="str">
        <f t="shared" si="65"/>
        <v/>
      </c>
      <c r="H190" s="39" t="str">
        <f t="shared" si="65"/>
        <v/>
      </c>
      <c r="I190" s="39" t="str">
        <f t="shared" si="65"/>
        <v/>
      </c>
      <c r="J190" s="39" t="str">
        <f t="shared" si="65"/>
        <v/>
      </c>
      <c r="K190" s="39" t="str">
        <f t="shared" si="65"/>
        <v/>
      </c>
      <c r="L190" s="39">
        <f t="shared" si="65"/>
        <v>2</v>
      </c>
      <c r="M190" s="39" t="str">
        <f t="shared" si="65"/>
        <v/>
      </c>
      <c r="N190" s="39" t="str">
        <f t="shared" si="65"/>
        <v/>
      </c>
      <c r="O190" s="39" t="str">
        <f t="shared" si="65"/>
        <v/>
      </c>
      <c r="P190" s="39" t="str">
        <f t="shared" si="65"/>
        <v/>
      </c>
      <c r="Q190" s="39" t="str">
        <f t="shared" si="65"/>
        <v/>
      </c>
      <c r="R190" s="39" t="str">
        <f t="shared" si="65"/>
        <v/>
      </c>
      <c r="S190" s="39" t="str">
        <f t="shared" si="65"/>
        <v/>
      </c>
      <c r="T190" s="39" t="str">
        <f t="shared" si="65"/>
        <v/>
      </c>
      <c r="U190" s="39" t="str">
        <f t="shared" si="65"/>
        <v/>
      </c>
      <c r="V190" s="39" t="str">
        <f t="shared" si="65"/>
        <v/>
      </c>
      <c r="W190" s="39" t="str">
        <f t="shared" si="65"/>
        <v/>
      </c>
      <c r="X190" s="39" t="str">
        <f t="shared" si="65"/>
        <v/>
      </c>
      <c r="Y190" s="39" t="str">
        <f t="shared" si="65"/>
        <v/>
      </c>
      <c r="Z190" s="39" t="str">
        <f t="shared" si="65"/>
        <v/>
      </c>
    </row>
    <row r="191" spans="1:26" x14ac:dyDescent="0.3">
      <c r="A191" s="40" t="s">
        <v>34</v>
      </c>
      <c r="B191" s="39" t="s">
        <v>495</v>
      </c>
      <c r="C191" s="39" t="str">
        <f t="shared" ref="C191:Z191" si="66">IF(RANK(C95,C$29:C$121,0)&lt;11, RANK(C95,C$29:C$121,0),"" )</f>
        <v/>
      </c>
      <c r="D191" s="39" t="str">
        <f t="shared" si="66"/>
        <v/>
      </c>
      <c r="E191" s="39" t="str">
        <f t="shared" si="66"/>
        <v/>
      </c>
      <c r="F191" s="39" t="str">
        <f t="shared" si="66"/>
        <v/>
      </c>
      <c r="G191" s="39" t="str">
        <f t="shared" si="66"/>
        <v/>
      </c>
      <c r="H191" s="39" t="str">
        <f t="shared" si="66"/>
        <v/>
      </c>
      <c r="I191" s="39" t="str">
        <f t="shared" si="66"/>
        <v/>
      </c>
      <c r="J191" s="39" t="str">
        <f t="shared" si="66"/>
        <v/>
      </c>
      <c r="K191" s="39" t="str">
        <f t="shared" si="66"/>
        <v/>
      </c>
      <c r="L191" s="39">
        <f t="shared" si="66"/>
        <v>5</v>
      </c>
      <c r="M191" s="39" t="str">
        <f t="shared" si="66"/>
        <v/>
      </c>
      <c r="N191" s="39" t="str">
        <f t="shared" si="66"/>
        <v/>
      </c>
      <c r="O191" s="39" t="str">
        <f t="shared" si="66"/>
        <v/>
      </c>
      <c r="P191" s="39">
        <f t="shared" si="66"/>
        <v>5</v>
      </c>
      <c r="Q191" s="39" t="str">
        <f t="shared" si="66"/>
        <v/>
      </c>
      <c r="R191" s="39" t="str">
        <f t="shared" si="66"/>
        <v/>
      </c>
      <c r="S191" s="39" t="str">
        <f t="shared" si="66"/>
        <v/>
      </c>
      <c r="T191" s="39" t="str">
        <f t="shared" si="66"/>
        <v/>
      </c>
      <c r="U191" s="39" t="str">
        <f t="shared" si="66"/>
        <v/>
      </c>
      <c r="V191" s="39" t="str">
        <f t="shared" si="66"/>
        <v/>
      </c>
      <c r="W191" s="39" t="str">
        <f t="shared" si="66"/>
        <v/>
      </c>
      <c r="X191" s="39" t="str">
        <f t="shared" si="66"/>
        <v/>
      </c>
      <c r="Y191" s="39" t="str">
        <f t="shared" si="66"/>
        <v/>
      </c>
      <c r="Z191" s="39" t="str">
        <f t="shared" si="66"/>
        <v/>
      </c>
    </row>
    <row r="192" spans="1:26" x14ac:dyDescent="0.3">
      <c r="A192" s="40" t="s">
        <v>34</v>
      </c>
      <c r="B192" s="39" t="s">
        <v>496</v>
      </c>
      <c r="C192" s="39" t="str">
        <f t="shared" ref="C192:Z192" si="67">IF(RANK(C96,C$29:C$121,0)&lt;11, RANK(C96,C$29:C$121,0),"" )</f>
        <v/>
      </c>
      <c r="D192" s="39" t="str">
        <f t="shared" si="67"/>
        <v/>
      </c>
      <c r="E192" s="39" t="str">
        <f t="shared" si="67"/>
        <v/>
      </c>
      <c r="F192" s="39" t="str">
        <f t="shared" si="67"/>
        <v/>
      </c>
      <c r="G192" s="39" t="str">
        <f t="shared" si="67"/>
        <v/>
      </c>
      <c r="H192" s="39" t="str">
        <f t="shared" si="67"/>
        <v/>
      </c>
      <c r="I192" s="39" t="str">
        <f t="shared" si="67"/>
        <v/>
      </c>
      <c r="J192" s="39" t="str">
        <f t="shared" si="67"/>
        <v/>
      </c>
      <c r="K192" s="39" t="str">
        <f t="shared" si="67"/>
        <v/>
      </c>
      <c r="L192" s="39">
        <f t="shared" si="67"/>
        <v>8</v>
      </c>
      <c r="M192" s="39">
        <f t="shared" si="67"/>
        <v>3</v>
      </c>
      <c r="N192" s="39" t="str">
        <f t="shared" si="67"/>
        <v/>
      </c>
      <c r="O192" s="39" t="str">
        <f t="shared" si="67"/>
        <v/>
      </c>
      <c r="P192" s="39" t="str">
        <f t="shared" si="67"/>
        <v/>
      </c>
      <c r="Q192" s="39" t="str">
        <f t="shared" si="67"/>
        <v/>
      </c>
      <c r="R192" s="39" t="str">
        <f t="shared" si="67"/>
        <v/>
      </c>
      <c r="S192" s="39" t="str">
        <f t="shared" si="67"/>
        <v/>
      </c>
      <c r="T192" s="39" t="str">
        <f t="shared" si="67"/>
        <v/>
      </c>
      <c r="U192" s="39" t="str">
        <f t="shared" si="67"/>
        <v/>
      </c>
      <c r="V192" s="39" t="str">
        <f t="shared" si="67"/>
        <v/>
      </c>
      <c r="W192" s="39" t="str">
        <f t="shared" si="67"/>
        <v/>
      </c>
      <c r="X192" s="39" t="str">
        <f t="shared" si="67"/>
        <v/>
      </c>
      <c r="Y192" s="39" t="str">
        <f t="shared" si="67"/>
        <v/>
      </c>
      <c r="Z192" s="39">
        <f t="shared" si="67"/>
        <v>7</v>
      </c>
    </row>
    <row r="193" spans="1:26" x14ac:dyDescent="0.3">
      <c r="A193" s="40" t="s">
        <v>33</v>
      </c>
      <c r="B193" s="39" t="s">
        <v>497</v>
      </c>
      <c r="C193" s="39">
        <f t="shared" ref="C193:Z193" si="68">IF(RANK(C97,C$29:C$121,0)&lt;11, RANK(C97,C$29:C$121,0),"" )</f>
        <v>10</v>
      </c>
      <c r="D193" s="39" t="str">
        <f t="shared" si="68"/>
        <v/>
      </c>
      <c r="E193" s="39" t="str">
        <f t="shared" si="68"/>
        <v/>
      </c>
      <c r="F193" s="39" t="str">
        <f t="shared" si="68"/>
        <v/>
      </c>
      <c r="G193" s="39" t="str">
        <f t="shared" si="68"/>
        <v/>
      </c>
      <c r="H193" s="39" t="str">
        <f t="shared" si="68"/>
        <v/>
      </c>
      <c r="I193" s="39" t="str">
        <f t="shared" si="68"/>
        <v/>
      </c>
      <c r="J193" s="39" t="str">
        <f t="shared" si="68"/>
        <v/>
      </c>
      <c r="K193" s="39" t="str">
        <f t="shared" si="68"/>
        <v/>
      </c>
      <c r="L193" s="39" t="str">
        <f t="shared" si="68"/>
        <v/>
      </c>
      <c r="M193" s="39" t="str">
        <f t="shared" si="68"/>
        <v/>
      </c>
      <c r="N193" s="39" t="str">
        <f t="shared" si="68"/>
        <v/>
      </c>
      <c r="O193" s="39" t="str">
        <f t="shared" si="68"/>
        <v/>
      </c>
      <c r="P193" s="39" t="str">
        <f t="shared" si="68"/>
        <v/>
      </c>
      <c r="Q193" s="39" t="str">
        <f t="shared" si="68"/>
        <v/>
      </c>
      <c r="R193" s="39" t="str">
        <f t="shared" si="68"/>
        <v/>
      </c>
      <c r="S193" s="39">
        <f t="shared" si="68"/>
        <v>8</v>
      </c>
      <c r="T193" s="39" t="str">
        <f t="shared" si="68"/>
        <v/>
      </c>
      <c r="U193" s="39" t="str">
        <f t="shared" si="68"/>
        <v/>
      </c>
      <c r="V193" s="39" t="str">
        <f t="shared" si="68"/>
        <v/>
      </c>
      <c r="W193" s="39" t="str">
        <f t="shared" si="68"/>
        <v/>
      </c>
      <c r="X193" s="39" t="str">
        <f t="shared" si="68"/>
        <v/>
      </c>
      <c r="Y193" s="39" t="str">
        <f t="shared" si="68"/>
        <v/>
      </c>
      <c r="Z193" s="39" t="str">
        <f t="shared" si="68"/>
        <v/>
      </c>
    </row>
    <row r="194" spans="1:26" x14ac:dyDescent="0.3">
      <c r="A194" s="40" t="s">
        <v>33</v>
      </c>
      <c r="B194" s="39" t="s">
        <v>498</v>
      </c>
      <c r="C194" s="39" t="str">
        <f t="shared" ref="C194:Z194" si="69">IF(RANK(C98,C$29:C$121,0)&lt;11, RANK(C98,C$29:C$121,0),"" )</f>
        <v/>
      </c>
      <c r="D194" s="39" t="str">
        <f t="shared" si="69"/>
        <v/>
      </c>
      <c r="E194" s="39" t="str">
        <f t="shared" si="69"/>
        <v/>
      </c>
      <c r="F194" s="39" t="str">
        <f t="shared" si="69"/>
        <v/>
      </c>
      <c r="G194" s="39" t="str">
        <f t="shared" si="69"/>
        <v/>
      </c>
      <c r="H194" s="39" t="str">
        <f t="shared" si="69"/>
        <v/>
      </c>
      <c r="I194" s="39" t="str">
        <f t="shared" si="69"/>
        <v/>
      </c>
      <c r="J194" s="39" t="str">
        <f t="shared" si="69"/>
        <v/>
      </c>
      <c r="K194" s="39" t="str">
        <f t="shared" si="69"/>
        <v/>
      </c>
      <c r="L194" s="39" t="str">
        <f t="shared" si="69"/>
        <v/>
      </c>
      <c r="M194" s="39" t="str">
        <f t="shared" si="69"/>
        <v/>
      </c>
      <c r="N194" s="39" t="str">
        <f t="shared" si="69"/>
        <v/>
      </c>
      <c r="O194" s="39" t="str">
        <f t="shared" si="69"/>
        <v/>
      </c>
      <c r="P194" s="39" t="str">
        <f t="shared" si="69"/>
        <v/>
      </c>
      <c r="Q194" s="39" t="str">
        <f t="shared" si="69"/>
        <v/>
      </c>
      <c r="R194" s="39" t="str">
        <f t="shared" si="69"/>
        <v/>
      </c>
      <c r="S194" s="39" t="str">
        <f t="shared" si="69"/>
        <v/>
      </c>
      <c r="T194" s="39" t="str">
        <f t="shared" si="69"/>
        <v/>
      </c>
      <c r="U194" s="39" t="str">
        <f t="shared" si="69"/>
        <v/>
      </c>
      <c r="V194" s="39" t="str">
        <f t="shared" si="69"/>
        <v/>
      </c>
      <c r="W194" s="39" t="str">
        <f t="shared" si="69"/>
        <v/>
      </c>
      <c r="X194" s="39" t="str">
        <f t="shared" si="69"/>
        <v/>
      </c>
      <c r="Y194" s="39" t="str">
        <f t="shared" si="69"/>
        <v/>
      </c>
      <c r="Z194" s="39" t="str">
        <f t="shared" si="69"/>
        <v/>
      </c>
    </row>
    <row r="195" spans="1:26" x14ac:dyDescent="0.3">
      <c r="A195" s="40" t="s">
        <v>33</v>
      </c>
      <c r="B195" s="39" t="s">
        <v>499</v>
      </c>
      <c r="C195" s="39" t="str">
        <f t="shared" ref="C195:Z195" si="70">IF(RANK(C99,C$29:C$121,0)&lt;11, RANK(C99,C$29:C$121,0),"" )</f>
        <v/>
      </c>
      <c r="D195" s="39" t="str">
        <f t="shared" si="70"/>
        <v/>
      </c>
      <c r="E195" s="39" t="str">
        <f t="shared" si="70"/>
        <v/>
      </c>
      <c r="F195" s="39" t="str">
        <f t="shared" si="70"/>
        <v/>
      </c>
      <c r="G195" s="39" t="str">
        <f t="shared" si="70"/>
        <v/>
      </c>
      <c r="H195" s="39" t="str">
        <f t="shared" si="70"/>
        <v/>
      </c>
      <c r="I195" s="39" t="str">
        <f t="shared" si="70"/>
        <v/>
      </c>
      <c r="J195" s="39" t="str">
        <f t="shared" si="70"/>
        <v/>
      </c>
      <c r="K195" s="39" t="str">
        <f t="shared" si="70"/>
        <v/>
      </c>
      <c r="L195" s="39" t="str">
        <f t="shared" si="70"/>
        <v/>
      </c>
      <c r="M195" s="39" t="str">
        <f t="shared" si="70"/>
        <v/>
      </c>
      <c r="N195" s="39" t="str">
        <f t="shared" si="70"/>
        <v/>
      </c>
      <c r="O195" s="39" t="str">
        <f t="shared" si="70"/>
        <v/>
      </c>
      <c r="P195" s="39" t="str">
        <f t="shared" si="70"/>
        <v/>
      </c>
      <c r="Q195" s="39" t="str">
        <f t="shared" si="70"/>
        <v/>
      </c>
      <c r="R195" s="39" t="str">
        <f t="shared" si="70"/>
        <v/>
      </c>
      <c r="S195" s="39" t="str">
        <f t="shared" si="70"/>
        <v/>
      </c>
      <c r="T195" s="39" t="str">
        <f t="shared" si="70"/>
        <v/>
      </c>
      <c r="U195" s="39" t="str">
        <f t="shared" si="70"/>
        <v/>
      </c>
      <c r="V195" s="39" t="str">
        <f t="shared" si="70"/>
        <v/>
      </c>
      <c r="W195" s="39" t="str">
        <f t="shared" si="70"/>
        <v/>
      </c>
      <c r="X195" s="39">
        <f t="shared" si="70"/>
        <v>10</v>
      </c>
      <c r="Y195" s="39">
        <f t="shared" si="70"/>
        <v>10</v>
      </c>
      <c r="Z195" s="39" t="str">
        <f t="shared" si="70"/>
        <v/>
      </c>
    </row>
    <row r="196" spans="1:26" x14ac:dyDescent="0.3">
      <c r="A196" s="40" t="s">
        <v>33</v>
      </c>
      <c r="B196" s="39" t="s">
        <v>22</v>
      </c>
      <c r="C196" s="39" t="str">
        <f t="shared" ref="C196:Z196" si="71">IF(RANK(C100,C$29:C$121,0)&lt;11, RANK(C100,C$29:C$121,0),"" )</f>
        <v/>
      </c>
      <c r="D196" s="39" t="str">
        <f t="shared" si="71"/>
        <v/>
      </c>
      <c r="E196" s="39" t="str">
        <f t="shared" si="71"/>
        <v/>
      </c>
      <c r="F196" s="39" t="str">
        <f t="shared" si="71"/>
        <v/>
      </c>
      <c r="G196" s="39" t="str">
        <f t="shared" si="71"/>
        <v/>
      </c>
      <c r="H196" s="39" t="str">
        <f t="shared" si="71"/>
        <v/>
      </c>
      <c r="I196" s="39" t="str">
        <f t="shared" si="71"/>
        <v/>
      </c>
      <c r="J196" s="39" t="str">
        <f t="shared" si="71"/>
        <v/>
      </c>
      <c r="K196" s="39" t="str">
        <f t="shared" si="71"/>
        <v/>
      </c>
      <c r="L196" s="39" t="str">
        <f t="shared" si="71"/>
        <v/>
      </c>
      <c r="M196" s="39" t="str">
        <f t="shared" si="71"/>
        <v/>
      </c>
      <c r="N196" s="39" t="str">
        <f t="shared" si="71"/>
        <v/>
      </c>
      <c r="O196" s="39" t="str">
        <f t="shared" si="71"/>
        <v/>
      </c>
      <c r="P196" s="39" t="str">
        <f t="shared" si="71"/>
        <v/>
      </c>
      <c r="Q196" s="39" t="str">
        <f t="shared" si="71"/>
        <v/>
      </c>
      <c r="R196" s="39" t="str">
        <f t="shared" si="71"/>
        <v/>
      </c>
      <c r="S196" s="39">
        <f t="shared" si="71"/>
        <v>6</v>
      </c>
      <c r="T196" s="39" t="str">
        <f t="shared" si="71"/>
        <v/>
      </c>
      <c r="U196" s="39" t="str">
        <f t="shared" si="71"/>
        <v/>
      </c>
      <c r="V196" s="39" t="str">
        <f t="shared" si="71"/>
        <v/>
      </c>
      <c r="W196" s="39" t="str">
        <f t="shared" si="71"/>
        <v/>
      </c>
      <c r="X196" s="39" t="str">
        <f t="shared" si="71"/>
        <v/>
      </c>
      <c r="Y196" s="39" t="str">
        <f t="shared" si="71"/>
        <v/>
      </c>
      <c r="Z196" s="39" t="str">
        <f t="shared" si="71"/>
        <v/>
      </c>
    </row>
    <row r="197" spans="1:26" x14ac:dyDescent="0.3">
      <c r="A197" s="40" t="s">
        <v>33</v>
      </c>
      <c r="B197" s="39" t="s">
        <v>20</v>
      </c>
      <c r="C197" s="39" t="str">
        <f t="shared" ref="C197:Z197" si="72">IF(RANK(C101,C$29:C$121,0)&lt;11, RANK(C101,C$29:C$121,0),"" )</f>
        <v/>
      </c>
      <c r="D197" s="39" t="str">
        <f t="shared" si="72"/>
        <v/>
      </c>
      <c r="E197" s="39" t="str">
        <f t="shared" si="72"/>
        <v/>
      </c>
      <c r="F197" s="39" t="str">
        <f t="shared" si="72"/>
        <v/>
      </c>
      <c r="G197" s="39" t="str">
        <f t="shared" si="72"/>
        <v/>
      </c>
      <c r="H197" s="39" t="str">
        <f t="shared" si="72"/>
        <v/>
      </c>
      <c r="I197" s="39" t="str">
        <f t="shared" si="72"/>
        <v/>
      </c>
      <c r="J197" s="39" t="str">
        <f t="shared" si="72"/>
        <v/>
      </c>
      <c r="K197" s="39" t="str">
        <f t="shared" si="72"/>
        <v/>
      </c>
      <c r="L197" s="39" t="str">
        <f t="shared" si="72"/>
        <v/>
      </c>
      <c r="M197" s="39" t="str">
        <f t="shared" si="72"/>
        <v/>
      </c>
      <c r="N197" s="39" t="str">
        <f t="shared" si="72"/>
        <v/>
      </c>
      <c r="O197" s="39" t="str">
        <f t="shared" si="72"/>
        <v/>
      </c>
      <c r="P197" s="39" t="str">
        <f t="shared" si="72"/>
        <v/>
      </c>
      <c r="Q197" s="39" t="str">
        <f t="shared" si="72"/>
        <v/>
      </c>
      <c r="R197" s="39">
        <f t="shared" si="72"/>
        <v>1</v>
      </c>
      <c r="S197" s="39" t="str">
        <f t="shared" si="72"/>
        <v/>
      </c>
      <c r="T197" s="39" t="str">
        <f t="shared" si="72"/>
        <v/>
      </c>
      <c r="U197" s="39" t="str">
        <f t="shared" si="72"/>
        <v/>
      </c>
      <c r="V197" s="39">
        <f t="shared" si="72"/>
        <v>2</v>
      </c>
      <c r="W197" s="39" t="str">
        <f t="shared" si="72"/>
        <v/>
      </c>
      <c r="X197" s="39" t="str">
        <f t="shared" si="72"/>
        <v/>
      </c>
      <c r="Y197" s="39" t="str">
        <f t="shared" si="72"/>
        <v/>
      </c>
      <c r="Z197" s="39" t="str">
        <f t="shared" si="72"/>
        <v/>
      </c>
    </row>
    <row r="198" spans="1:26" x14ac:dyDescent="0.3">
      <c r="A198" s="40" t="s">
        <v>33</v>
      </c>
      <c r="B198" s="39" t="s">
        <v>64</v>
      </c>
      <c r="C198" s="39" t="str">
        <f t="shared" ref="C198:Z198" si="73">IF(RANK(C102,C$29:C$121,0)&lt;11, RANK(C102,C$29:C$121,0),"" )</f>
        <v/>
      </c>
      <c r="D198" s="39" t="str">
        <f t="shared" si="73"/>
        <v/>
      </c>
      <c r="E198" s="39" t="str">
        <f t="shared" si="73"/>
        <v/>
      </c>
      <c r="F198" s="39" t="str">
        <f t="shared" si="73"/>
        <v/>
      </c>
      <c r="G198" s="39" t="str">
        <f t="shared" si="73"/>
        <v/>
      </c>
      <c r="H198" s="39" t="str">
        <f t="shared" si="73"/>
        <v/>
      </c>
      <c r="I198" s="39" t="str">
        <f t="shared" si="73"/>
        <v/>
      </c>
      <c r="J198" s="39" t="str">
        <f t="shared" si="73"/>
        <v/>
      </c>
      <c r="K198" s="39" t="str">
        <f t="shared" si="73"/>
        <v/>
      </c>
      <c r="L198" s="39" t="str">
        <f t="shared" si="73"/>
        <v/>
      </c>
      <c r="M198" s="39" t="str">
        <f t="shared" si="73"/>
        <v/>
      </c>
      <c r="N198" s="39" t="str">
        <f t="shared" si="73"/>
        <v/>
      </c>
      <c r="O198" s="39" t="str">
        <f t="shared" si="73"/>
        <v/>
      </c>
      <c r="P198" s="39" t="str">
        <f t="shared" si="73"/>
        <v/>
      </c>
      <c r="Q198" s="39" t="str">
        <f t="shared" si="73"/>
        <v/>
      </c>
      <c r="R198" s="39" t="str">
        <f t="shared" si="73"/>
        <v/>
      </c>
      <c r="S198" s="39" t="str">
        <f t="shared" si="73"/>
        <v/>
      </c>
      <c r="T198" s="39" t="str">
        <f t="shared" si="73"/>
        <v/>
      </c>
      <c r="U198" s="39" t="str">
        <f t="shared" si="73"/>
        <v/>
      </c>
      <c r="V198" s="39">
        <f t="shared" si="73"/>
        <v>4</v>
      </c>
      <c r="W198" s="39" t="str">
        <f t="shared" si="73"/>
        <v/>
      </c>
      <c r="X198" s="39" t="str">
        <f t="shared" si="73"/>
        <v/>
      </c>
      <c r="Y198" s="39" t="str">
        <f t="shared" si="73"/>
        <v/>
      </c>
      <c r="Z198" s="39" t="str">
        <f t="shared" si="73"/>
        <v/>
      </c>
    </row>
    <row r="199" spans="1:26" x14ac:dyDescent="0.3">
      <c r="A199" s="40" t="s">
        <v>33</v>
      </c>
      <c r="B199" s="39" t="s">
        <v>500</v>
      </c>
      <c r="C199" s="39" t="str">
        <f t="shared" ref="C199:Z199" si="74">IF(RANK(C103,C$29:C$121,0)&lt;11, RANK(C103,C$29:C$121,0),"" )</f>
        <v/>
      </c>
      <c r="D199" s="39">
        <f t="shared" si="74"/>
        <v>6</v>
      </c>
      <c r="E199" s="39" t="str">
        <f t="shared" si="74"/>
        <v/>
      </c>
      <c r="F199" s="39" t="str">
        <f t="shared" si="74"/>
        <v/>
      </c>
      <c r="G199" s="39" t="str">
        <f t="shared" si="74"/>
        <v/>
      </c>
      <c r="H199" s="39">
        <f t="shared" si="74"/>
        <v>8</v>
      </c>
      <c r="I199" s="39" t="str">
        <f t="shared" si="74"/>
        <v/>
      </c>
      <c r="J199" s="39" t="str">
        <f t="shared" si="74"/>
        <v/>
      </c>
      <c r="K199" s="39" t="str">
        <f t="shared" si="74"/>
        <v/>
      </c>
      <c r="L199" s="39" t="str">
        <f t="shared" si="74"/>
        <v/>
      </c>
      <c r="M199" s="39" t="str">
        <f t="shared" si="74"/>
        <v/>
      </c>
      <c r="N199" s="39" t="str">
        <f t="shared" si="74"/>
        <v/>
      </c>
      <c r="O199" s="39" t="str">
        <f t="shared" si="74"/>
        <v/>
      </c>
      <c r="P199" s="39">
        <f t="shared" si="74"/>
        <v>9</v>
      </c>
      <c r="Q199" s="39" t="str">
        <f t="shared" si="74"/>
        <v/>
      </c>
      <c r="R199" s="39" t="str">
        <f t="shared" si="74"/>
        <v/>
      </c>
      <c r="S199" s="39" t="str">
        <f t="shared" si="74"/>
        <v/>
      </c>
      <c r="T199" s="39" t="str">
        <f t="shared" si="74"/>
        <v/>
      </c>
      <c r="U199" s="39" t="str">
        <f t="shared" si="74"/>
        <v/>
      </c>
      <c r="V199" s="39" t="str">
        <f t="shared" si="74"/>
        <v/>
      </c>
      <c r="W199" s="39" t="str">
        <f t="shared" si="74"/>
        <v/>
      </c>
      <c r="X199" s="39">
        <f t="shared" si="74"/>
        <v>7</v>
      </c>
      <c r="Y199" s="39" t="str">
        <f t="shared" si="74"/>
        <v/>
      </c>
      <c r="Z199" s="39" t="str">
        <f t="shared" si="74"/>
        <v/>
      </c>
    </row>
    <row r="200" spans="1:26" x14ac:dyDescent="0.3">
      <c r="A200" s="40" t="s">
        <v>33</v>
      </c>
      <c r="B200" s="39" t="s">
        <v>501</v>
      </c>
      <c r="C200" s="39" t="str">
        <f t="shared" ref="C200:Z200" si="75">IF(RANK(C104,C$29:C$121,0)&lt;11, RANK(C104,C$29:C$121,0),"" )</f>
        <v/>
      </c>
      <c r="D200" s="39" t="str">
        <f t="shared" si="75"/>
        <v/>
      </c>
      <c r="E200" s="39" t="str">
        <f t="shared" si="75"/>
        <v/>
      </c>
      <c r="F200" s="39" t="str">
        <f t="shared" si="75"/>
        <v/>
      </c>
      <c r="G200" s="39" t="str">
        <f t="shared" si="75"/>
        <v/>
      </c>
      <c r="H200" s="39" t="str">
        <f t="shared" si="75"/>
        <v/>
      </c>
      <c r="I200" s="39" t="str">
        <f t="shared" si="75"/>
        <v/>
      </c>
      <c r="J200" s="39" t="str">
        <f t="shared" si="75"/>
        <v/>
      </c>
      <c r="K200" s="39" t="str">
        <f t="shared" si="75"/>
        <v/>
      </c>
      <c r="L200" s="39">
        <f t="shared" si="75"/>
        <v>6</v>
      </c>
      <c r="M200" s="39" t="str">
        <f t="shared" si="75"/>
        <v/>
      </c>
      <c r="N200" s="39" t="str">
        <f t="shared" si="75"/>
        <v/>
      </c>
      <c r="O200" s="39">
        <f t="shared" si="75"/>
        <v>7</v>
      </c>
      <c r="P200" s="39" t="str">
        <f t="shared" si="75"/>
        <v/>
      </c>
      <c r="Q200" s="39" t="str">
        <f t="shared" si="75"/>
        <v/>
      </c>
      <c r="R200" s="39" t="str">
        <f t="shared" si="75"/>
        <v/>
      </c>
      <c r="S200" s="39" t="str">
        <f t="shared" si="75"/>
        <v/>
      </c>
      <c r="T200" s="39">
        <f t="shared" si="75"/>
        <v>3</v>
      </c>
      <c r="U200" s="39" t="str">
        <f t="shared" si="75"/>
        <v/>
      </c>
      <c r="V200" s="39" t="str">
        <f t="shared" si="75"/>
        <v/>
      </c>
      <c r="W200" s="39">
        <f t="shared" si="75"/>
        <v>3</v>
      </c>
      <c r="X200" s="39" t="str">
        <f t="shared" si="75"/>
        <v/>
      </c>
      <c r="Y200" s="39" t="str">
        <f t="shared" si="75"/>
        <v/>
      </c>
      <c r="Z200" s="39" t="str">
        <f t="shared" si="75"/>
        <v/>
      </c>
    </row>
    <row r="201" spans="1:26" x14ac:dyDescent="0.3">
      <c r="A201" s="40" t="s">
        <v>33</v>
      </c>
      <c r="B201" s="39" t="s">
        <v>502</v>
      </c>
      <c r="C201" s="39" t="str">
        <f t="shared" ref="C201:Z201" si="76">IF(RANK(C105,C$29:C$121,0)&lt;11, RANK(C105,C$29:C$121,0),"" )</f>
        <v/>
      </c>
      <c r="D201" s="39" t="str">
        <f t="shared" si="76"/>
        <v/>
      </c>
      <c r="E201" s="39" t="str">
        <f t="shared" si="76"/>
        <v/>
      </c>
      <c r="F201" s="39" t="str">
        <f t="shared" si="76"/>
        <v/>
      </c>
      <c r="G201" s="39" t="str">
        <f t="shared" si="76"/>
        <v/>
      </c>
      <c r="H201" s="39" t="str">
        <f t="shared" si="76"/>
        <v/>
      </c>
      <c r="I201" s="39" t="str">
        <f t="shared" si="76"/>
        <v/>
      </c>
      <c r="J201" s="39" t="str">
        <f t="shared" si="76"/>
        <v/>
      </c>
      <c r="K201" s="39" t="str">
        <f t="shared" si="76"/>
        <v/>
      </c>
      <c r="L201" s="39" t="str">
        <f t="shared" si="76"/>
        <v/>
      </c>
      <c r="M201" s="39" t="str">
        <f t="shared" si="76"/>
        <v/>
      </c>
      <c r="N201" s="39" t="str">
        <f t="shared" si="76"/>
        <v/>
      </c>
      <c r="O201" s="39" t="str">
        <f t="shared" si="76"/>
        <v/>
      </c>
      <c r="P201" s="39" t="str">
        <f t="shared" si="76"/>
        <v/>
      </c>
      <c r="Q201" s="39" t="str">
        <f t="shared" si="76"/>
        <v/>
      </c>
      <c r="R201" s="39" t="str">
        <f t="shared" si="76"/>
        <v/>
      </c>
      <c r="S201" s="39" t="str">
        <f t="shared" si="76"/>
        <v/>
      </c>
      <c r="T201" s="39" t="str">
        <f t="shared" si="76"/>
        <v/>
      </c>
      <c r="U201" s="39" t="str">
        <f t="shared" si="76"/>
        <v/>
      </c>
      <c r="V201" s="39" t="str">
        <f t="shared" si="76"/>
        <v/>
      </c>
      <c r="W201" s="39" t="str">
        <f t="shared" si="76"/>
        <v/>
      </c>
      <c r="X201" s="39" t="str">
        <f t="shared" si="76"/>
        <v/>
      </c>
      <c r="Y201" s="39" t="str">
        <f t="shared" si="76"/>
        <v/>
      </c>
      <c r="Z201" s="39" t="str">
        <f t="shared" si="76"/>
        <v/>
      </c>
    </row>
    <row r="202" spans="1:26" x14ac:dyDescent="0.3">
      <c r="A202" s="40" t="s">
        <v>33</v>
      </c>
      <c r="B202" s="39" t="s">
        <v>503</v>
      </c>
      <c r="C202" s="39" t="str">
        <f t="shared" ref="C202:Z202" si="77">IF(RANK(C106,C$29:C$121,0)&lt;11, RANK(C106,C$29:C$121,0),"" )</f>
        <v/>
      </c>
      <c r="D202" s="39">
        <f t="shared" si="77"/>
        <v>8</v>
      </c>
      <c r="E202" s="39" t="str">
        <f t="shared" si="77"/>
        <v/>
      </c>
      <c r="F202" s="39" t="str">
        <f t="shared" si="77"/>
        <v/>
      </c>
      <c r="G202" s="39" t="str">
        <f t="shared" si="77"/>
        <v/>
      </c>
      <c r="H202" s="39" t="str">
        <f t="shared" si="77"/>
        <v/>
      </c>
      <c r="I202" s="39" t="str">
        <f t="shared" si="77"/>
        <v/>
      </c>
      <c r="J202" s="39" t="str">
        <f t="shared" si="77"/>
        <v/>
      </c>
      <c r="K202" s="39" t="str">
        <f t="shared" si="77"/>
        <v/>
      </c>
      <c r="L202" s="39" t="str">
        <f t="shared" si="77"/>
        <v/>
      </c>
      <c r="M202" s="39" t="str">
        <f t="shared" si="77"/>
        <v/>
      </c>
      <c r="N202" s="39" t="str">
        <f t="shared" si="77"/>
        <v/>
      </c>
      <c r="O202" s="39" t="str">
        <f t="shared" si="77"/>
        <v/>
      </c>
      <c r="P202" s="39" t="str">
        <f t="shared" si="77"/>
        <v/>
      </c>
      <c r="Q202" s="39" t="str">
        <f t="shared" si="77"/>
        <v/>
      </c>
      <c r="R202" s="39" t="str">
        <f t="shared" si="77"/>
        <v/>
      </c>
      <c r="S202" s="39" t="str">
        <f t="shared" si="77"/>
        <v/>
      </c>
      <c r="T202" s="39">
        <f t="shared" si="77"/>
        <v>6</v>
      </c>
      <c r="U202" s="39">
        <f t="shared" si="77"/>
        <v>9</v>
      </c>
      <c r="V202" s="39" t="str">
        <f t="shared" si="77"/>
        <v/>
      </c>
      <c r="W202" s="39">
        <f t="shared" si="77"/>
        <v>6</v>
      </c>
      <c r="X202" s="39" t="str">
        <f t="shared" si="77"/>
        <v/>
      </c>
      <c r="Y202" s="39" t="str">
        <f t="shared" si="77"/>
        <v/>
      </c>
      <c r="Z202" s="39" t="str">
        <f t="shared" si="77"/>
        <v/>
      </c>
    </row>
    <row r="203" spans="1:26" x14ac:dyDescent="0.3">
      <c r="A203" s="40" t="s">
        <v>33</v>
      </c>
      <c r="B203" s="39" t="s">
        <v>504</v>
      </c>
      <c r="C203" s="39" t="str">
        <f t="shared" ref="C203:Z203" si="78">IF(RANK(C107,C$29:C$121,0)&lt;11, RANK(C107,C$29:C$121,0),"" )</f>
        <v/>
      </c>
      <c r="D203" s="39" t="str">
        <f t="shared" si="78"/>
        <v/>
      </c>
      <c r="E203" s="39" t="str">
        <f t="shared" si="78"/>
        <v/>
      </c>
      <c r="F203" s="39" t="str">
        <f t="shared" si="78"/>
        <v/>
      </c>
      <c r="G203" s="39">
        <f t="shared" si="78"/>
        <v>10</v>
      </c>
      <c r="H203" s="39" t="str">
        <f t="shared" si="78"/>
        <v/>
      </c>
      <c r="I203" s="39" t="str">
        <f t="shared" si="78"/>
        <v/>
      </c>
      <c r="J203" s="39" t="str">
        <f t="shared" si="78"/>
        <v/>
      </c>
      <c r="K203" s="39" t="str">
        <f t="shared" si="78"/>
        <v/>
      </c>
      <c r="L203" s="39" t="str">
        <f t="shared" si="78"/>
        <v/>
      </c>
      <c r="M203" s="39" t="str">
        <f t="shared" si="78"/>
        <v/>
      </c>
      <c r="N203" s="39" t="str">
        <f t="shared" si="78"/>
        <v/>
      </c>
      <c r="O203" s="39" t="str">
        <f t="shared" si="78"/>
        <v/>
      </c>
      <c r="P203" s="39" t="str">
        <f t="shared" si="78"/>
        <v/>
      </c>
      <c r="Q203" s="39" t="str">
        <f t="shared" si="78"/>
        <v/>
      </c>
      <c r="R203" s="39" t="str">
        <f t="shared" si="78"/>
        <v/>
      </c>
      <c r="S203" s="39" t="str">
        <f t="shared" si="78"/>
        <v/>
      </c>
      <c r="T203" s="39" t="str">
        <f t="shared" si="78"/>
        <v/>
      </c>
      <c r="U203" s="39" t="str">
        <f t="shared" si="78"/>
        <v/>
      </c>
      <c r="V203" s="39" t="str">
        <f t="shared" si="78"/>
        <v/>
      </c>
      <c r="W203" s="39" t="str">
        <f t="shared" si="78"/>
        <v/>
      </c>
      <c r="X203" s="39" t="str">
        <f t="shared" si="78"/>
        <v/>
      </c>
      <c r="Y203" s="39" t="str">
        <f t="shared" si="78"/>
        <v/>
      </c>
      <c r="Z203" s="39" t="str">
        <f t="shared" si="78"/>
        <v/>
      </c>
    </row>
    <row r="204" spans="1:26" x14ac:dyDescent="0.3">
      <c r="A204" s="40" t="s">
        <v>33</v>
      </c>
      <c r="B204" s="39" t="s">
        <v>505</v>
      </c>
      <c r="C204" s="39" t="str">
        <f t="shared" ref="C204:Z204" si="79">IF(RANK(C108,C$29:C$121,0)&lt;11, RANK(C108,C$29:C$121,0),"" )</f>
        <v/>
      </c>
      <c r="D204" s="39" t="str">
        <f t="shared" si="79"/>
        <v/>
      </c>
      <c r="E204" s="39" t="str">
        <f t="shared" si="79"/>
        <v/>
      </c>
      <c r="F204" s="39" t="str">
        <f t="shared" si="79"/>
        <v/>
      </c>
      <c r="G204" s="39" t="str">
        <f t="shared" si="79"/>
        <v/>
      </c>
      <c r="H204" s="39" t="str">
        <f t="shared" si="79"/>
        <v/>
      </c>
      <c r="I204" s="39" t="str">
        <f t="shared" si="79"/>
        <v/>
      </c>
      <c r="J204" s="39" t="str">
        <f t="shared" si="79"/>
        <v/>
      </c>
      <c r="K204" s="39" t="str">
        <f t="shared" si="79"/>
        <v/>
      </c>
      <c r="L204" s="39" t="str">
        <f t="shared" si="79"/>
        <v/>
      </c>
      <c r="M204" s="39" t="str">
        <f t="shared" si="79"/>
        <v/>
      </c>
      <c r="N204" s="39" t="str">
        <f t="shared" si="79"/>
        <v/>
      </c>
      <c r="O204" s="39" t="str">
        <f t="shared" si="79"/>
        <v/>
      </c>
      <c r="P204" s="39">
        <f t="shared" si="79"/>
        <v>7</v>
      </c>
      <c r="Q204" s="39">
        <f t="shared" si="79"/>
        <v>7</v>
      </c>
      <c r="R204" s="39" t="str">
        <f t="shared" si="79"/>
        <v/>
      </c>
      <c r="S204" s="39" t="str">
        <f t="shared" si="79"/>
        <v/>
      </c>
      <c r="T204" s="39" t="str">
        <f t="shared" si="79"/>
        <v/>
      </c>
      <c r="U204" s="39" t="str">
        <f t="shared" si="79"/>
        <v/>
      </c>
      <c r="V204" s="39" t="str">
        <f t="shared" si="79"/>
        <v/>
      </c>
      <c r="W204" s="39" t="str">
        <f t="shared" si="79"/>
        <v/>
      </c>
      <c r="X204" s="39" t="str">
        <f t="shared" si="79"/>
        <v/>
      </c>
      <c r="Y204" s="39" t="str">
        <f t="shared" si="79"/>
        <v/>
      </c>
      <c r="Z204" s="39" t="str">
        <f t="shared" si="79"/>
        <v/>
      </c>
    </row>
    <row r="205" spans="1:26" x14ac:dyDescent="0.3">
      <c r="A205" s="40" t="s">
        <v>33</v>
      </c>
      <c r="B205" s="39" t="s">
        <v>506</v>
      </c>
      <c r="C205" s="39" t="str">
        <f t="shared" ref="C205:Z205" si="80">IF(RANK(C109,C$29:C$121,0)&lt;11, RANK(C109,C$29:C$121,0),"" )</f>
        <v/>
      </c>
      <c r="D205" s="39" t="str">
        <f t="shared" si="80"/>
        <v/>
      </c>
      <c r="E205" s="39" t="str">
        <f t="shared" si="80"/>
        <v/>
      </c>
      <c r="F205" s="39" t="str">
        <f t="shared" si="80"/>
        <v/>
      </c>
      <c r="G205" s="39">
        <f t="shared" si="80"/>
        <v>4</v>
      </c>
      <c r="H205" s="39" t="str">
        <f t="shared" si="80"/>
        <v/>
      </c>
      <c r="I205" s="39" t="str">
        <f t="shared" si="80"/>
        <v/>
      </c>
      <c r="J205" s="39" t="str">
        <f t="shared" si="80"/>
        <v/>
      </c>
      <c r="K205" s="39" t="str">
        <f t="shared" si="80"/>
        <v/>
      </c>
      <c r="L205" s="39" t="str">
        <f t="shared" si="80"/>
        <v/>
      </c>
      <c r="M205" s="39" t="str">
        <f t="shared" si="80"/>
        <v/>
      </c>
      <c r="N205" s="39">
        <f t="shared" si="80"/>
        <v>4</v>
      </c>
      <c r="O205" s="39" t="str">
        <f t="shared" si="80"/>
        <v/>
      </c>
      <c r="P205" s="39" t="str">
        <f t="shared" si="80"/>
        <v/>
      </c>
      <c r="Q205" s="39" t="str">
        <f t="shared" si="80"/>
        <v/>
      </c>
      <c r="R205" s="39" t="str">
        <f t="shared" si="80"/>
        <v/>
      </c>
      <c r="S205" s="39" t="str">
        <f t="shared" si="80"/>
        <v/>
      </c>
      <c r="T205" s="39" t="str">
        <f t="shared" si="80"/>
        <v/>
      </c>
      <c r="U205" s="39" t="str">
        <f t="shared" si="80"/>
        <v/>
      </c>
      <c r="V205" s="39" t="str">
        <f t="shared" si="80"/>
        <v/>
      </c>
      <c r="W205" s="39" t="str">
        <f t="shared" si="80"/>
        <v/>
      </c>
      <c r="X205" s="39" t="str">
        <f t="shared" si="80"/>
        <v/>
      </c>
      <c r="Y205" s="39" t="str">
        <f t="shared" si="80"/>
        <v/>
      </c>
      <c r="Z205" s="39">
        <f t="shared" si="80"/>
        <v>4</v>
      </c>
    </row>
    <row r="206" spans="1:26" x14ac:dyDescent="0.3">
      <c r="A206" s="40" t="s">
        <v>33</v>
      </c>
      <c r="B206" s="39" t="s">
        <v>507</v>
      </c>
      <c r="C206" s="39" t="str">
        <f t="shared" ref="C206:Z206" si="81">IF(RANK(C110,C$29:C$121,0)&lt;11, RANK(C110,C$29:C$121,0),"" )</f>
        <v/>
      </c>
      <c r="D206" s="39" t="str">
        <f t="shared" si="81"/>
        <v/>
      </c>
      <c r="E206" s="39" t="str">
        <f t="shared" si="81"/>
        <v/>
      </c>
      <c r="F206" s="39" t="str">
        <f t="shared" si="81"/>
        <v/>
      </c>
      <c r="G206" s="39" t="str">
        <f t="shared" si="81"/>
        <v/>
      </c>
      <c r="H206" s="39" t="str">
        <f t="shared" si="81"/>
        <v/>
      </c>
      <c r="I206" s="39" t="str">
        <f t="shared" si="81"/>
        <v/>
      </c>
      <c r="J206" s="39" t="str">
        <f t="shared" si="81"/>
        <v/>
      </c>
      <c r="K206" s="39" t="str">
        <f t="shared" si="81"/>
        <v/>
      </c>
      <c r="L206" s="39">
        <f t="shared" si="81"/>
        <v>3</v>
      </c>
      <c r="M206" s="39" t="str">
        <f t="shared" si="81"/>
        <v/>
      </c>
      <c r="N206" s="39" t="str">
        <f t="shared" si="81"/>
        <v/>
      </c>
      <c r="O206" s="39" t="str">
        <f t="shared" si="81"/>
        <v/>
      </c>
      <c r="P206" s="39" t="str">
        <f t="shared" si="81"/>
        <v/>
      </c>
      <c r="Q206" s="39" t="str">
        <f t="shared" si="81"/>
        <v/>
      </c>
      <c r="R206" s="39" t="str">
        <f t="shared" si="81"/>
        <v/>
      </c>
      <c r="S206" s="39" t="str">
        <f t="shared" si="81"/>
        <v/>
      </c>
      <c r="T206" s="39" t="str">
        <f t="shared" si="81"/>
        <v/>
      </c>
      <c r="U206" s="39" t="str">
        <f t="shared" si="81"/>
        <v/>
      </c>
      <c r="V206" s="39" t="str">
        <f t="shared" si="81"/>
        <v/>
      </c>
      <c r="W206" s="39" t="str">
        <f t="shared" si="81"/>
        <v/>
      </c>
      <c r="X206" s="39" t="str">
        <f t="shared" si="81"/>
        <v/>
      </c>
      <c r="Y206" s="39" t="str">
        <f t="shared" si="81"/>
        <v/>
      </c>
      <c r="Z206" s="39">
        <f t="shared" si="81"/>
        <v>6</v>
      </c>
    </row>
    <row r="207" spans="1:26" x14ac:dyDescent="0.3">
      <c r="A207" s="40" t="s">
        <v>33</v>
      </c>
      <c r="B207" s="39" t="s">
        <v>508</v>
      </c>
      <c r="C207" s="39" t="str">
        <f t="shared" ref="C207:Z207" si="82">IF(RANK(C111,C$29:C$121,0)&lt;11, RANK(C111,C$29:C$121,0),"" )</f>
        <v/>
      </c>
      <c r="D207" s="39" t="str">
        <f t="shared" si="82"/>
        <v/>
      </c>
      <c r="E207" s="39">
        <f t="shared" si="82"/>
        <v>10</v>
      </c>
      <c r="F207" s="39" t="str">
        <f t="shared" si="82"/>
        <v/>
      </c>
      <c r="G207" s="39" t="str">
        <f t="shared" si="82"/>
        <v/>
      </c>
      <c r="H207" s="39" t="str">
        <f t="shared" si="82"/>
        <v/>
      </c>
      <c r="I207" s="39" t="str">
        <f t="shared" si="82"/>
        <v/>
      </c>
      <c r="J207" s="39" t="str">
        <f t="shared" si="82"/>
        <v/>
      </c>
      <c r="K207" s="39">
        <f t="shared" si="82"/>
        <v>9</v>
      </c>
      <c r="L207" s="39" t="str">
        <f t="shared" si="82"/>
        <v/>
      </c>
      <c r="M207" s="39" t="str">
        <f t="shared" si="82"/>
        <v/>
      </c>
      <c r="N207" s="39" t="str">
        <f t="shared" si="82"/>
        <v/>
      </c>
      <c r="O207" s="39" t="str">
        <f t="shared" si="82"/>
        <v/>
      </c>
      <c r="P207" s="39" t="str">
        <f t="shared" si="82"/>
        <v/>
      </c>
      <c r="Q207" s="39">
        <f t="shared" si="82"/>
        <v>8</v>
      </c>
      <c r="R207" s="39" t="str">
        <f t="shared" si="82"/>
        <v/>
      </c>
      <c r="S207" s="39" t="str">
        <f t="shared" si="82"/>
        <v/>
      </c>
      <c r="T207" s="39" t="str">
        <f t="shared" si="82"/>
        <v/>
      </c>
      <c r="U207" s="39">
        <f t="shared" si="82"/>
        <v>2</v>
      </c>
      <c r="V207" s="39">
        <f t="shared" si="82"/>
        <v>1</v>
      </c>
      <c r="W207" s="39" t="str">
        <f t="shared" si="82"/>
        <v/>
      </c>
      <c r="X207" s="39" t="str">
        <f t="shared" si="82"/>
        <v/>
      </c>
      <c r="Y207" s="39" t="str">
        <f t="shared" si="82"/>
        <v/>
      </c>
      <c r="Z207" s="39" t="str">
        <f t="shared" si="82"/>
        <v/>
      </c>
    </row>
    <row r="208" spans="1:26" x14ac:dyDescent="0.3">
      <c r="A208" s="40" t="s">
        <v>33</v>
      </c>
      <c r="B208" s="39" t="s">
        <v>509</v>
      </c>
      <c r="C208" s="39">
        <f t="shared" ref="C208:Z208" si="83">IF(RANK(C112,C$29:C$121,0)&lt;11, RANK(C112,C$29:C$121,0),"" )</f>
        <v>5</v>
      </c>
      <c r="D208" s="39" t="str">
        <f t="shared" si="83"/>
        <v/>
      </c>
      <c r="E208" s="39" t="str">
        <f t="shared" si="83"/>
        <v/>
      </c>
      <c r="F208" s="39" t="str">
        <f t="shared" si="83"/>
        <v/>
      </c>
      <c r="G208" s="39" t="str">
        <f t="shared" si="83"/>
        <v/>
      </c>
      <c r="H208" s="39" t="str">
        <f t="shared" si="83"/>
        <v/>
      </c>
      <c r="I208" s="39">
        <f t="shared" si="83"/>
        <v>6</v>
      </c>
      <c r="J208" s="39" t="str">
        <f t="shared" si="83"/>
        <v/>
      </c>
      <c r="K208" s="39" t="str">
        <f t="shared" si="83"/>
        <v/>
      </c>
      <c r="L208" s="39" t="str">
        <f t="shared" si="83"/>
        <v/>
      </c>
      <c r="M208" s="39" t="str">
        <f t="shared" si="83"/>
        <v/>
      </c>
      <c r="N208" s="39" t="str">
        <f t="shared" si="83"/>
        <v/>
      </c>
      <c r="O208" s="39" t="str">
        <f t="shared" si="83"/>
        <v/>
      </c>
      <c r="P208" s="39" t="str">
        <f t="shared" si="83"/>
        <v/>
      </c>
      <c r="Q208" s="39" t="str">
        <f t="shared" si="83"/>
        <v/>
      </c>
      <c r="R208" s="39" t="str">
        <f t="shared" si="83"/>
        <v/>
      </c>
      <c r="S208" s="39" t="str">
        <f t="shared" si="83"/>
        <v/>
      </c>
      <c r="T208" s="39" t="str">
        <f t="shared" si="83"/>
        <v/>
      </c>
      <c r="U208" s="39">
        <f t="shared" si="83"/>
        <v>5</v>
      </c>
      <c r="V208" s="39" t="str">
        <f t="shared" si="83"/>
        <v/>
      </c>
      <c r="W208" s="39" t="str">
        <f t="shared" si="83"/>
        <v/>
      </c>
      <c r="X208" s="39" t="str">
        <f t="shared" si="83"/>
        <v/>
      </c>
      <c r="Y208" s="39" t="str">
        <f t="shared" si="83"/>
        <v/>
      </c>
      <c r="Z208" s="39" t="str">
        <f t="shared" si="83"/>
        <v/>
      </c>
    </row>
    <row r="209" spans="1:26" x14ac:dyDescent="0.3">
      <c r="A209" s="40" t="s">
        <v>33</v>
      </c>
      <c r="B209" s="39" t="s">
        <v>510</v>
      </c>
      <c r="C209" s="39" t="str">
        <f t="shared" ref="C209:Z209" si="84">IF(RANK(C113,C$29:C$121,0)&lt;11, RANK(C113,C$29:C$121,0),"" )</f>
        <v/>
      </c>
      <c r="D209" s="39" t="str">
        <f t="shared" si="84"/>
        <v/>
      </c>
      <c r="E209" s="39" t="str">
        <f t="shared" si="84"/>
        <v/>
      </c>
      <c r="F209" s="39" t="str">
        <f t="shared" si="84"/>
        <v/>
      </c>
      <c r="G209" s="39" t="str">
        <f t="shared" si="84"/>
        <v/>
      </c>
      <c r="H209" s="39">
        <f t="shared" si="84"/>
        <v>1</v>
      </c>
      <c r="I209" s="39" t="str">
        <f t="shared" si="84"/>
        <v/>
      </c>
      <c r="J209" s="39" t="str">
        <f t="shared" si="84"/>
        <v/>
      </c>
      <c r="K209" s="39">
        <f t="shared" si="84"/>
        <v>1</v>
      </c>
      <c r="L209" s="39" t="str">
        <f t="shared" si="84"/>
        <v/>
      </c>
      <c r="M209" s="39" t="str">
        <f t="shared" si="84"/>
        <v/>
      </c>
      <c r="N209" s="39" t="str">
        <f t="shared" si="84"/>
        <v/>
      </c>
      <c r="O209" s="39" t="str">
        <f t="shared" si="84"/>
        <v/>
      </c>
      <c r="P209" s="39" t="str">
        <f t="shared" si="84"/>
        <v/>
      </c>
      <c r="Q209" s="39" t="str">
        <f t="shared" si="84"/>
        <v/>
      </c>
      <c r="R209" s="39" t="str">
        <f t="shared" si="84"/>
        <v/>
      </c>
      <c r="S209" s="39" t="str">
        <f t="shared" si="84"/>
        <v/>
      </c>
      <c r="T209" s="39" t="str">
        <f t="shared" si="84"/>
        <v/>
      </c>
      <c r="U209" s="39" t="str">
        <f t="shared" si="84"/>
        <v/>
      </c>
      <c r="V209" s="39" t="str">
        <f t="shared" si="84"/>
        <v/>
      </c>
      <c r="W209" s="39" t="str">
        <f t="shared" si="84"/>
        <v/>
      </c>
      <c r="X209" s="39" t="str">
        <f t="shared" si="84"/>
        <v/>
      </c>
      <c r="Y209" s="39" t="str">
        <f t="shared" si="84"/>
        <v/>
      </c>
      <c r="Z209" s="39" t="str">
        <f t="shared" si="84"/>
        <v/>
      </c>
    </row>
    <row r="210" spans="1:26" x14ac:dyDescent="0.3">
      <c r="A210" s="40" t="s">
        <v>33</v>
      </c>
      <c r="B210" s="39" t="s">
        <v>511</v>
      </c>
      <c r="C210" s="39" t="str">
        <f t="shared" ref="C210:Z210" si="85">IF(RANK(C114,C$29:C$121,0)&lt;11, RANK(C114,C$29:C$121,0),"" )</f>
        <v/>
      </c>
      <c r="D210" s="39" t="str">
        <f t="shared" si="85"/>
        <v/>
      </c>
      <c r="E210" s="39" t="str">
        <f t="shared" si="85"/>
        <v/>
      </c>
      <c r="F210" s="39">
        <f t="shared" si="85"/>
        <v>2</v>
      </c>
      <c r="G210" s="39" t="str">
        <f t="shared" si="85"/>
        <v/>
      </c>
      <c r="H210" s="39" t="str">
        <f t="shared" si="85"/>
        <v/>
      </c>
      <c r="I210" s="39" t="str">
        <f t="shared" si="85"/>
        <v/>
      </c>
      <c r="J210" s="39" t="str">
        <f t="shared" si="85"/>
        <v/>
      </c>
      <c r="K210" s="39" t="str">
        <f t="shared" si="85"/>
        <v/>
      </c>
      <c r="L210" s="39" t="str">
        <f t="shared" si="85"/>
        <v/>
      </c>
      <c r="M210" s="39" t="str">
        <f t="shared" si="85"/>
        <v/>
      </c>
      <c r="N210" s="39" t="str">
        <f t="shared" si="85"/>
        <v/>
      </c>
      <c r="O210" s="39" t="str">
        <f t="shared" si="85"/>
        <v/>
      </c>
      <c r="P210" s="39" t="str">
        <f t="shared" si="85"/>
        <v/>
      </c>
      <c r="Q210" s="39" t="str">
        <f t="shared" si="85"/>
        <v/>
      </c>
      <c r="R210" s="39" t="str">
        <f t="shared" si="85"/>
        <v/>
      </c>
      <c r="S210" s="39" t="str">
        <f t="shared" si="85"/>
        <v/>
      </c>
      <c r="T210" s="39" t="str">
        <f t="shared" si="85"/>
        <v/>
      </c>
      <c r="U210" s="39" t="str">
        <f t="shared" si="85"/>
        <v/>
      </c>
      <c r="V210" s="39" t="str">
        <f t="shared" si="85"/>
        <v/>
      </c>
      <c r="W210" s="39" t="str">
        <f t="shared" si="85"/>
        <v/>
      </c>
      <c r="X210" s="39" t="str">
        <f t="shared" si="85"/>
        <v/>
      </c>
      <c r="Y210" s="39" t="str">
        <f t="shared" si="85"/>
        <v/>
      </c>
      <c r="Z210" s="39" t="str">
        <f t="shared" si="85"/>
        <v/>
      </c>
    </row>
    <row r="211" spans="1:26" x14ac:dyDescent="0.3">
      <c r="A211" s="40" t="s">
        <v>33</v>
      </c>
      <c r="B211" s="39" t="s">
        <v>512</v>
      </c>
      <c r="C211" s="39" t="str">
        <f t="shared" ref="C211:Z211" si="86">IF(RANK(C115,C$29:C$121,0)&lt;11, RANK(C115,C$29:C$121,0),"" )</f>
        <v/>
      </c>
      <c r="D211" s="39" t="str">
        <f t="shared" si="86"/>
        <v/>
      </c>
      <c r="E211" s="39" t="str">
        <f t="shared" si="86"/>
        <v/>
      </c>
      <c r="F211" s="39" t="str">
        <f t="shared" si="86"/>
        <v/>
      </c>
      <c r="G211" s="39" t="str">
        <f t="shared" si="86"/>
        <v/>
      </c>
      <c r="H211" s="39" t="str">
        <f t="shared" si="86"/>
        <v/>
      </c>
      <c r="I211" s="39">
        <f t="shared" si="86"/>
        <v>9</v>
      </c>
      <c r="J211" s="39" t="str">
        <f t="shared" si="86"/>
        <v/>
      </c>
      <c r="K211" s="39" t="str">
        <f t="shared" si="86"/>
        <v/>
      </c>
      <c r="L211" s="39" t="str">
        <f t="shared" si="86"/>
        <v/>
      </c>
      <c r="M211" s="39" t="str">
        <f t="shared" si="86"/>
        <v/>
      </c>
      <c r="N211" s="39" t="str">
        <f t="shared" si="86"/>
        <v/>
      </c>
      <c r="O211" s="39" t="str">
        <f t="shared" si="86"/>
        <v/>
      </c>
      <c r="P211" s="39" t="str">
        <f t="shared" si="86"/>
        <v/>
      </c>
      <c r="Q211" s="39" t="str">
        <f t="shared" si="86"/>
        <v/>
      </c>
      <c r="R211" s="39">
        <f t="shared" si="86"/>
        <v>9</v>
      </c>
      <c r="S211" s="39" t="str">
        <f t="shared" si="86"/>
        <v/>
      </c>
      <c r="T211" s="39" t="str">
        <f t="shared" si="86"/>
        <v/>
      </c>
      <c r="U211" s="39">
        <f t="shared" si="86"/>
        <v>3</v>
      </c>
      <c r="V211" s="39" t="str">
        <f t="shared" si="86"/>
        <v/>
      </c>
      <c r="W211" s="39" t="str">
        <f t="shared" si="86"/>
        <v/>
      </c>
      <c r="X211" s="39" t="str">
        <f t="shared" si="86"/>
        <v/>
      </c>
      <c r="Y211" s="39" t="str">
        <f t="shared" si="86"/>
        <v/>
      </c>
      <c r="Z211" s="39" t="str">
        <f t="shared" si="86"/>
        <v/>
      </c>
    </row>
    <row r="212" spans="1:26" x14ac:dyDescent="0.3">
      <c r="A212" s="40" t="s">
        <v>33</v>
      </c>
      <c r="B212" s="39" t="s">
        <v>513</v>
      </c>
      <c r="C212" s="39" t="str">
        <f t="shared" ref="C212:Z212" si="87">IF(RANK(C116,C$29:C$121,0)&lt;11, RANK(C116,C$29:C$121,0),"" )</f>
        <v/>
      </c>
      <c r="D212" s="39" t="str">
        <f t="shared" si="87"/>
        <v/>
      </c>
      <c r="E212" s="39">
        <f t="shared" si="87"/>
        <v>1</v>
      </c>
      <c r="F212" s="39" t="str">
        <f t="shared" si="87"/>
        <v/>
      </c>
      <c r="G212" s="39" t="str">
        <f t="shared" si="87"/>
        <v/>
      </c>
      <c r="H212" s="39" t="str">
        <f t="shared" si="87"/>
        <v/>
      </c>
      <c r="I212" s="39">
        <f t="shared" si="87"/>
        <v>1</v>
      </c>
      <c r="J212" s="39" t="str">
        <f t="shared" si="87"/>
        <v/>
      </c>
      <c r="K212" s="39" t="str">
        <f t="shared" si="87"/>
        <v/>
      </c>
      <c r="L212" s="39" t="str">
        <f t="shared" si="87"/>
        <v/>
      </c>
      <c r="M212" s="39" t="str">
        <f t="shared" si="87"/>
        <v/>
      </c>
      <c r="N212" s="39" t="str">
        <f t="shared" si="87"/>
        <v/>
      </c>
      <c r="O212" s="39" t="str">
        <f t="shared" si="87"/>
        <v/>
      </c>
      <c r="P212" s="39" t="str">
        <f t="shared" si="87"/>
        <v/>
      </c>
      <c r="Q212" s="39" t="str">
        <f t="shared" si="87"/>
        <v/>
      </c>
      <c r="R212" s="39" t="str">
        <f t="shared" si="87"/>
        <v/>
      </c>
      <c r="S212" s="39" t="str">
        <f t="shared" si="87"/>
        <v/>
      </c>
      <c r="T212" s="39" t="str">
        <f t="shared" si="87"/>
        <v/>
      </c>
      <c r="U212" s="39" t="str">
        <f t="shared" si="87"/>
        <v/>
      </c>
      <c r="V212" s="39" t="str">
        <f t="shared" si="87"/>
        <v/>
      </c>
      <c r="W212" s="39" t="str">
        <f t="shared" si="87"/>
        <v/>
      </c>
      <c r="X212" s="39" t="str">
        <f t="shared" si="87"/>
        <v/>
      </c>
      <c r="Y212" s="39" t="str">
        <f t="shared" si="87"/>
        <v/>
      </c>
      <c r="Z212" s="39" t="str">
        <f t="shared" si="87"/>
        <v/>
      </c>
    </row>
    <row r="213" spans="1:26" x14ac:dyDescent="0.3">
      <c r="A213" s="40" t="s">
        <v>33</v>
      </c>
      <c r="B213" s="39" t="s">
        <v>514</v>
      </c>
      <c r="C213" s="39" t="str">
        <f t="shared" ref="C213:Z213" si="88">IF(RANK(C117,C$29:C$121,0)&lt;11, RANK(C117,C$29:C$121,0),"" )</f>
        <v/>
      </c>
      <c r="D213" s="39" t="str">
        <f t="shared" si="88"/>
        <v/>
      </c>
      <c r="E213" s="39" t="str">
        <f t="shared" si="88"/>
        <v/>
      </c>
      <c r="F213" s="39" t="str">
        <f t="shared" si="88"/>
        <v/>
      </c>
      <c r="G213" s="39" t="str">
        <f t="shared" si="88"/>
        <v/>
      </c>
      <c r="H213" s="39" t="str">
        <f t="shared" si="88"/>
        <v/>
      </c>
      <c r="I213" s="39" t="str">
        <f t="shared" si="88"/>
        <v/>
      </c>
      <c r="J213" s="39">
        <f t="shared" si="88"/>
        <v>7</v>
      </c>
      <c r="K213" s="39" t="str">
        <f t="shared" si="88"/>
        <v/>
      </c>
      <c r="L213" s="39" t="str">
        <f t="shared" si="88"/>
        <v/>
      </c>
      <c r="M213" s="39" t="str">
        <f t="shared" si="88"/>
        <v/>
      </c>
      <c r="N213" s="39" t="str">
        <f t="shared" si="88"/>
        <v/>
      </c>
      <c r="O213" s="39" t="str">
        <f t="shared" si="88"/>
        <v/>
      </c>
      <c r="P213" s="39" t="str">
        <f t="shared" si="88"/>
        <v/>
      </c>
      <c r="Q213" s="39" t="str">
        <f t="shared" si="88"/>
        <v/>
      </c>
      <c r="R213" s="39">
        <f t="shared" si="88"/>
        <v>5</v>
      </c>
      <c r="S213" s="39" t="str">
        <f t="shared" si="88"/>
        <v/>
      </c>
      <c r="T213" s="39" t="str">
        <f t="shared" si="88"/>
        <v/>
      </c>
      <c r="U213" s="39" t="str">
        <f t="shared" si="88"/>
        <v/>
      </c>
      <c r="V213" s="39" t="str">
        <f t="shared" si="88"/>
        <v/>
      </c>
      <c r="W213" s="39" t="str">
        <f t="shared" si="88"/>
        <v/>
      </c>
      <c r="X213" s="39" t="str">
        <f t="shared" si="88"/>
        <v/>
      </c>
      <c r="Y213" s="39" t="str">
        <f t="shared" si="88"/>
        <v/>
      </c>
      <c r="Z213" s="39" t="str">
        <f t="shared" si="88"/>
        <v/>
      </c>
    </row>
    <row r="214" spans="1:26" x14ac:dyDescent="0.3">
      <c r="A214" s="40" t="s">
        <v>33</v>
      </c>
      <c r="B214" s="39" t="s">
        <v>515</v>
      </c>
      <c r="C214" s="39">
        <f t="shared" ref="C214:Z214" si="89">IF(RANK(C118,C$29:C$121,0)&lt;11, RANK(C118,C$29:C$121,0),"" )</f>
        <v>1</v>
      </c>
      <c r="D214" s="39" t="str">
        <f t="shared" si="89"/>
        <v/>
      </c>
      <c r="E214" s="39" t="str">
        <f t="shared" si="89"/>
        <v/>
      </c>
      <c r="F214" s="39" t="str">
        <f t="shared" si="89"/>
        <v/>
      </c>
      <c r="G214" s="39" t="str">
        <f t="shared" si="89"/>
        <v/>
      </c>
      <c r="H214" s="39" t="str">
        <f t="shared" si="89"/>
        <v/>
      </c>
      <c r="I214" s="39" t="str">
        <f t="shared" si="89"/>
        <v/>
      </c>
      <c r="J214" s="39">
        <f t="shared" si="89"/>
        <v>1</v>
      </c>
      <c r="K214" s="39" t="str">
        <f t="shared" si="89"/>
        <v/>
      </c>
      <c r="L214" s="39">
        <f t="shared" si="89"/>
        <v>1</v>
      </c>
      <c r="M214" s="39" t="str">
        <f t="shared" si="89"/>
        <v/>
      </c>
      <c r="N214" s="39" t="str">
        <f t="shared" si="89"/>
        <v/>
      </c>
      <c r="O214" s="39" t="str">
        <f t="shared" si="89"/>
        <v/>
      </c>
      <c r="P214" s="39" t="str">
        <f t="shared" si="89"/>
        <v/>
      </c>
      <c r="Q214" s="39" t="str">
        <f t="shared" si="89"/>
        <v/>
      </c>
      <c r="R214" s="39">
        <f t="shared" si="89"/>
        <v>2</v>
      </c>
      <c r="S214" s="39" t="str">
        <f t="shared" si="89"/>
        <v/>
      </c>
      <c r="T214" s="39" t="str">
        <f t="shared" si="89"/>
        <v/>
      </c>
      <c r="U214" s="39" t="str">
        <f t="shared" si="89"/>
        <v/>
      </c>
      <c r="V214" s="39" t="str">
        <f t="shared" si="89"/>
        <v/>
      </c>
      <c r="W214" s="39" t="str">
        <f t="shared" si="89"/>
        <v/>
      </c>
      <c r="X214" s="39" t="str">
        <f t="shared" si="89"/>
        <v/>
      </c>
      <c r="Y214" s="39" t="str">
        <f t="shared" si="89"/>
        <v/>
      </c>
      <c r="Z214" s="39" t="str">
        <f t="shared" si="89"/>
        <v/>
      </c>
    </row>
    <row r="215" spans="1:26" x14ac:dyDescent="0.3">
      <c r="A215" s="40" t="s">
        <v>33</v>
      </c>
      <c r="B215" s="39" t="s">
        <v>516</v>
      </c>
      <c r="C215" s="39" t="str">
        <f t="shared" ref="C215:Z215" si="90">IF(RANK(C119,C$29:C$121,0)&lt;11, RANK(C119,C$29:C$121,0),"" )</f>
        <v/>
      </c>
      <c r="D215" s="39" t="str">
        <f t="shared" si="90"/>
        <v/>
      </c>
      <c r="E215" s="39" t="str">
        <f t="shared" si="90"/>
        <v/>
      </c>
      <c r="F215" s="39" t="str">
        <f t="shared" si="90"/>
        <v/>
      </c>
      <c r="G215" s="39" t="str">
        <f t="shared" si="90"/>
        <v/>
      </c>
      <c r="H215" s="39" t="str">
        <f t="shared" si="90"/>
        <v/>
      </c>
      <c r="I215" s="39" t="str">
        <f t="shared" si="90"/>
        <v/>
      </c>
      <c r="J215" s="39" t="str">
        <f t="shared" si="90"/>
        <v/>
      </c>
      <c r="K215" s="39" t="str">
        <f t="shared" si="90"/>
        <v/>
      </c>
      <c r="L215" s="39" t="str">
        <f t="shared" si="90"/>
        <v/>
      </c>
      <c r="M215" s="39" t="str">
        <f t="shared" si="90"/>
        <v/>
      </c>
      <c r="N215" s="39" t="str">
        <f t="shared" si="90"/>
        <v/>
      </c>
      <c r="O215" s="39">
        <f t="shared" si="90"/>
        <v>6</v>
      </c>
      <c r="P215" s="39" t="str">
        <f t="shared" si="90"/>
        <v/>
      </c>
      <c r="Q215" s="39" t="str">
        <f t="shared" si="90"/>
        <v/>
      </c>
      <c r="R215" s="39" t="str">
        <f t="shared" si="90"/>
        <v/>
      </c>
      <c r="S215" s="39" t="str">
        <f t="shared" si="90"/>
        <v/>
      </c>
      <c r="T215" s="39" t="str">
        <f t="shared" si="90"/>
        <v/>
      </c>
      <c r="U215" s="39">
        <f t="shared" si="90"/>
        <v>6</v>
      </c>
      <c r="V215" s="39" t="str">
        <f t="shared" si="90"/>
        <v/>
      </c>
      <c r="W215" s="39" t="str">
        <f t="shared" si="90"/>
        <v/>
      </c>
      <c r="X215" s="39" t="str">
        <f t="shared" si="90"/>
        <v/>
      </c>
      <c r="Y215" s="39" t="str">
        <f t="shared" si="90"/>
        <v/>
      </c>
      <c r="Z215" s="39" t="str">
        <f t="shared" si="90"/>
        <v/>
      </c>
    </row>
    <row r="216" spans="1:26" x14ac:dyDescent="0.3">
      <c r="A216" s="40" t="s">
        <v>33</v>
      </c>
      <c r="B216" s="39" t="s">
        <v>517</v>
      </c>
      <c r="C216" s="39" t="str">
        <f t="shared" ref="C216:Z216" si="91">IF(RANK(C120,C$29:C$121,0)&lt;11, RANK(C120,C$29:C$121,0),"" )</f>
        <v/>
      </c>
      <c r="D216" s="39" t="str">
        <f t="shared" si="91"/>
        <v/>
      </c>
      <c r="E216" s="39" t="str">
        <f t="shared" si="91"/>
        <v/>
      </c>
      <c r="F216" s="39" t="str">
        <f t="shared" si="91"/>
        <v/>
      </c>
      <c r="G216" s="39" t="str">
        <f t="shared" si="91"/>
        <v/>
      </c>
      <c r="H216" s="39" t="str">
        <f t="shared" si="91"/>
        <v/>
      </c>
      <c r="I216" s="39" t="str">
        <f t="shared" si="91"/>
        <v/>
      </c>
      <c r="J216" s="39" t="str">
        <f t="shared" si="91"/>
        <v/>
      </c>
      <c r="K216" s="39">
        <f t="shared" si="91"/>
        <v>4</v>
      </c>
      <c r="L216" s="39" t="str">
        <f t="shared" si="91"/>
        <v/>
      </c>
      <c r="M216" s="39" t="str">
        <f t="shared" si="91"/>
        <v/>
      </c>
      <c r="N216" s="39" t="str">
        <f t="shared" si="91"/>
        <v/>
      </c>
      <c r="O216" s="39" t="str">
        <f t="shared" si="91"/>
        <v/>
      </c>
      <c r="P216" s="39" t="str">
        <f t="shared" si="91"/>
        <v/>
      </c>
      <c r="Q216" s="39" t="str">
        <f t="shared" si="91"/>
        <v/>
      </c>
      <c r="R216" s="39" t="str">
        <f t="shared" si="91"/>
        <v/>
      </c>
      <c r="S216" s="39" t="str">
        <f t="shared" si="91"/>
        <v/>
      </c>
      <c r="T216" s="39" t="str">
        <f t="shared" si="91"/>
        <v/>
      </c>
      <c r="U216" s="39">
        <f t="shared" si="91"/>
        <v>4</v>
      </c>
      <c r="V216" s="39" t="str">
        <f t="shared" si="91"/>
        <v/>
      </c>
      <c r="W216" s="39" t="str">
        <f t="shared" si="91"/>
        <v/>
      </c>
      <c r="X216" s="39" t="str">
        <f t="shared" si="91"/>
        <v/>
      </c>
      <c r="Y216" s="39" t="str">
        <f t="shared" si="91"/>
        <v/>
      </c>
      <c r="Z216" s="39" t="str">
        <f t="shared" si="91"/>
        <v/>
      </c>
    </row>
    <row r="217" spans="1:26" x14ac:dyDescent="0.3">
      <c r="A217" s="40" t="s">
        <v>33</v>
      </c>
      <c r="B217" s="39" t="s">
        <v>518</v>
      </c>
      <c r="C217" s="39" t="str">
        <f t="shared" ref="C217:Z217" si="92">IF(RANK(C121,C$29:C$121,0)&lt;11, RANK(C121,C$29:C$121,0),"" )</f>
        <v/>
      </c>
      <c r="D217" s="39" t="str">
        <f t="shared" si="92"/>
        <v/>
      </c>
      <c r="E217" s="39" t="str">
        <f t="shared" si="92"/>
        <v/>
      </c>
      <c r="F217" s="39" t="str">
        <f t="shared" si="92"/>
        <v/>
      </c>
      <c r="G217" s="39" t="str">
        <f t="shared" si="92"/>
        <v/>
      </c>
      <c r="H217" s="39" t="str">
        <f t="shared" si="92"/>
        <v/>
      </c>
      <c r="I217" s="39" t="str">
        <f t="shared" si="92"/>
        <v/>
      </c>
      <c r="J217" s="39" t="str">
        <f t="shared" si="92"/>
        <v/>
      </c>
      <c r="K217" s="39" t="str">
        <f t="shared" si="92"/>
        <v/>
      </c>
      <c r="L217" s="39" t="str">
        <f t="shared" si="92"/>
        <v/>
      </c>
      <c r="M217" s="39">
        <f t="shared" si="92"/>
        <v>7</v>
      </c>
      <c r="N217" s="39" t="str">
        <f t="shared" si="92"/>
        <v/>
      </c>
      <c r="O217" s="39" t="str">
        <f t="shared" si="92"/>
        <v/>
      </c>
      <c r="P217" s="39" t="str">
        <f t="shared" si="92"/>
        <v/>
      </c>
      <c r="Q217" s="39" t="str">
        <f t="shared" si="92"/>
        <v/>
      </c>
      <c r="R217" s="39" t="str">
        <f t="shared" si="92"/>
        <v/>
      </c>
      <c r="S217" s="39" t="str">
        <f t="shared" si="92"/>
        <v/>
      </c>
      <c r="T217" s="39" t="str">
        <f t="shared" si="92"/>
        <v/>
      </c>
      <c r="U217" s="39" t="str">
        <f t="shared" si="92"/>
        <v/>
      </c>
      <c r="V217" s="39" t="str">
        <f t="shared" si="92"/>
        <v/>
      </c>
      <c r="W217" s="39" t="str">
        <f t="shared" si="92"/>
        <v/>
      </c>
      <c r="X217" s="39" t="str">
        <f t="shared" si="92"/>
        <v/>
      </c>
      <c r="Y217" s="39" t="str">
        <f t="shared" si="92"/>
        <v/>
      </c>
      <c r="Z217" s="39" t="str">
        <f t="shared" si="92"/>
        <v/>
      </c>
    </row>
    <row r="219" spans="1:26" x14ac:dyDescent="0.3">
      <c r="A219" s="40"/>
    </row>
    <row r="220" spans="1:26" x14ac:dyDescent="0.3">
      <c r="B220" s="39" t="s">
        <v>43</v>
      </c>
      <c r="C220" s="39" t="s">
        <v>46</v>
      </c>
    </row>
    <row r="221" spans="1:26" x14ac:dyDescent="0.3">
      <c r="B221" s="39" t="s">
        <v>574</v>
      </c>
      <c r="C221" s="39" t="str">
        <f>IFERROR(INDEX(참조목록!$B:$B,MATCH(1,INDEX(참조목록!C:C,,),0)),"")</f>
        <v>고묵</v>
      </c>
    </row>
    <row r="222" spans="1:26" x14ac:dyDescent="0.3">
      <c r="B222" s="39" t="s">
        <v>575</v>
      </c>
      <c r="C222" s="39" t="str">
        <f>IFERROR(INDEX(참조목록!$B:$B,MATCH(2,INDEX(참조목록!C:C,,),0)),"")</f>
        <v>진과스 금</v>
      </c>
    </row>
    <row r="223" spans="1:26" x14ac:dyDescent="0.3">
      <c r="B223" s="39" t="s">
        <v>576</v>
      </c>
      <c r="C223" s="39" t="str">
        <f>IFERROR(INDEX(참조목록!$B:$B,MATCH(3,INDEX(참조목록!C:C,,),0)),"")</f>
        <v>호피</v>
      </c>
    </row>
    <row r="224" spans="1:26" x14ac:dyDescent="0.3">
      <c r="B224" s="39" t="s">
        <v>577</v>
      </c>
      <c r="C224" s="39" t="str">
        <f>IFERROR(INDEX(참조목록!$B:$B,MATCH(4,INDEX(참조목록!C:C,,),0)),"")</f>
        <v>칠기</v>
      </c>
    </row>
    <row r="225" spans="1:3" x14ac:dyDescent="0.3">
      <c r="B225" s="39" t="s">
        <v>578</v>
      </c>
      <c r="C225" s="39" t="str">
        <f>IFERROR(INDEX(참조목록!$B:$B,MATCH(5,INDEX(참조목록!C:C,,),0)),"")</f>
        <v>송백자</v>
      </c>
    </row>
    <row r="226" spans="1:3" x14ac:dyDescent="0.3">
      <c r="B226" s="39" t="s">
        <v>579</v>
      </c>
      <c r="C226" s="39" t="str">
        <f>IFERROR(INDEX(참조목록!$B:$B,MATCH(6,INDEX(참조목록!C:C,,),0)),"")</f>
        <v>백자광석</v>
      </c>
    </row>
    <row r="227" spans="1:3" x14ac:dyDescent="0.3">
      <c r="B227" s="39" t="s">
        <v>580</v>
      </c>
      <c r="C227" s="39" t="str">
        <f>IFERROR(INDEX(참조목록!$B:$B,MATCH(7,INDEX(참조목록!C:C,,),0)),"")</f>
        <v>대만 사파이어</v>
      </c>
    </row>
    <row r="228" spans="1:3" x14ac:dyDescent="0.3">
      <c r="B228" s="39" t="s">
        <v>581</v>
      </c>
      <c r="C228" s="39" t="str">
        <f>IFERROR(INDEX(참조목록!$B:$B,MATCH(8,INDEX(참조목록!C:C,,),0)),"")</f>
        <v>멧돼지</v>
      </c>
    </row>
    <row r="229" spans="1:3" x14ac:dyDescent="0.3">
      <c r="B229" s="39" t="s">
        <v>582</v>
      </c>
      <c r="C229" s="39" t="str">
        <f>IFERROR(INDEX(참조목록!$B:$B,MATCH(9,INDEX(참조목록!C:C,,),0)),"")</f>
        <v>숭어알 젓갈</v>
      </c>
    </row>
    <row r="230" spans="1:3" x14ac:dyDescent="0.3">
      <c r="B230" s="39" t="s">
        <v>583</v>
      </c>
      <c r="C230" s="39" t="str">
        <f>IFERROR(INDEX(참조목록!$B:$B,MATCH(10,INDEX(참조목록!C:C,,),0)),"")</f>
        <v>소홍주</v>
      </c>
    </row>
    <row r="231" spans="1:3" x14ac:dyDescent="0.3">
      <c r="A231" s="40"/>
      <c r="C231" s="39" t="s">
        <v>47</v>
      </c>
    </row>
    <row r="232" spans="1:3" x14ac:dyDescent="0.3">
      <c r="B232" s="39" t="s">
        <v>584</v>
      </c>
      <c r="C232" s="39" t="str">
        <f>IFERROR(INDEX(참조목록!$B:$B,MATCH(1,INDEX(참조목록!D:D,,),0)),"")</f>
        <v>북투석</v>
      </c>
    </row>
    <row r="233" spans="1:3" x14ac:dyDescent="0.3">
      <c r="A233" s="40"/>
      <c r="B233" s="39" t="s">
        <v>585</v>
      </c>
      <c r="C233" s="39" t="str">
        <f>IFERROR(INDEX(참조목록!$B:$B,MATCH(2,INDEX(참조목록!D:D,,),0)),"")</f>
        <v>청주</v>
      </c>
    </row>
    <row r="234" spans="1:3" x14ac:dyDescent="0.3">
      <c r="B234" s="39" t="s">
        <v>586</v>
      </c>
      <c r="C234" s="39" t="str">
        <f>IFERROR(INDEX(참조목록!$B:$B,MATCH(3,INDEX(참조목록!D:D,,),0)),"")</f>
        <v>초롱</v>
      </c>
    </row>
    <row r="235" spans="1:3" x14ac:dyDescent="0.3">
      <c r="B235" s="39" t="s">
        <v>587</v>
      </c>
      <c r="C235" s="39" t="str">
        <f>IFERROR(INDEX(참조목록!$B:$B,MATCH(4,INDEX(참조목록!D:D,,),0)),"")</f>
        <v>멧돼지</v>
      </c>
    </row>
    <row r="236" spans="1:3" x14ac:dyDescent="0.3">
      <c r="B236" s="39" t="s">
        <v>588</v>
      </c>
      <c r="C236" s="39" t="str">
        <f>IFERROR(INDEX(참조목록!$B:$B,MATCH(5,INDEX(참조목록!D:D,,),0)),"")</f>
        <v>덩굴 갑옷</v>
      </c>
    </row>
    <row r="237" spans="1:3" x14ac:dyDescent="0.3">
      <c r="A237" s="40"/>
      <c r="B237" s="39" t="s">
        <v>589</v>
      </c>
      <c r="C237" s="39" t="str">
        <f>IFERROR(INDEX(참조목록!$B:$B,MATCH(6,INDEX(참조목록!D:D,,),0)),"")</f>
        <v>스타아니스</v>
      </c>
    </row>
    <row r="238" spans="1:3" x14ac:dyDescent="0.3">
      <c r="B238" s="39" t="s">
        <v>590</v>
      </c>
      <c r="C238" s="39" t="str">
        <f>IFERROR(INDEX(참조목록!$B:$B,MATCH(7,INDEX(참조목록!D:D,,),0)),"")</f>
        <v>사다장</v>
      </c>
    </row>
    <row r="239" spans="1:3" x14ac:dyDescent="0.3">
      <c r="A239" s="40"/>
      <c r="B239" s="39" t="s">
        <v>591</v>
      </c>
      <c r="C239" s="39" t="str">
        <f>IFERROR(INDEX(참조목록!$B:$B,MATCH(8,INDEX(참조목록!D:D,,),0)),"")</f>
        <v>로카오</v>
      </c>
    </row>
    <row r="240" spans="1:3" x14ac:dyDescent="0.3">
      <c r="B240" s="39" t="s">
        <v>592</v>
      </c>
      <c r="C240" s="39" t="str">
        <f>IFERROR(INDEX(참조목록!$B:$B,MATCH(9,INDEX(참조목록!D:D,,),0)),"")</f>
        <v>안동소주</v>
      </c>
    </row>
    <row r="241" spans="1:3" x14ac:dyDescent="0.3">
      <c r="A241" s="40"/>
      <c r="B241" s="39" t="s">
        <v>593</v>
      </c>
      <c r="C241" s="39" t="str">
        <f>IFERROR(INDEX(참조목록!$B:$B,MATCH(10,INDEX(참조목록!D:D,,),0)),"")</f>
        <v>한우</v>
      </c>
    </row>
    <row r="242" spans="1:3" x14ac:dyDescent="0.3">
      <c r="C242" s="39" t="s">
        <v>49</v>
      </c>
    </row>
    <row r="243" spans="1:3" x14ac:dyDescent="0.3">
      <c r="A243" s="40"/>
      <c r="B243" s="39" t="s">
        <v>594</v>
      </c>
      <c r="C243" s="39" t="str">
        <f>IFERROR(INDEX(참조목록!$B:$B,MATCH(1,INDEX(참조목록!E:E,,),0)),"")</f>
        <v>면죽연화</v>
      </c>
    </row>
    <row r="244" spans="1:3" x14ac:dyDescent="0.3">
      <c r="B244" s="39" t="s">
        <v>595</v>
      </c>
      <c r="C244" s="39" t="str">
        <f>IFERROR(INDEX(참조목록!$B:$B,MATCH(2,INDEX(참조목록!E:E,,),0)),"")</f>
        <v>가는 끈</v>
      </c>
    </row>
    <row r="245" spans="1:3" x14ac:dyDescent="0.3">
      <c r="A245" s="40"/>
      <c r="B245" s="39" t="s">
        <v>596</v>
      </c>
      <c r="C245" s="39" t="str">
        <f>IFERROR(INDEX(참조목록!$B:$B,MATCH(3,INDEX(참조목록!E:E,,),0)),"")</f>
        <v>나전칠기</v>
      </c>
    </row>
    <row r="246" spans="1:3" x14ac:dyDescent="0.3">
      <c r="B246" s="39" t="s">
        <v>597</v>
      </c>
      <c r="C246" s="39" t="str">
        <f>IFERROR(INDEX(참조목록!$B:$B,MATCH(4,INDEX(참조목록!E:E,,),0)),"")</f>
        <v>서진 직물</v>
      </c>
    </row>
    <row r="247" spans="1:3" x14ac:dyDescent="0.3">
      <c r="A247" s="40"/>
      <c r="B247" s="39" t="s">
        <v>598</v>
      </c>
      <c r="C247" s="39" t="str">
        <f>IFERROR(INDEX(참조목록!$B:$B,MATCH(5,INDEX(참조목록!E:E,,),0)),"")</f>
        <v>등 세공</v>
      </c>
    </row>
    <row r="248" spans="1:3" x14ac:dyDescent="0.3">
      <c r="B248" s="39" t="s">
        <v>599</v>
      </c>
      <c r="C248" s="39" t="str">
        <f>IFERROR(INDEX(참조목록!$B:$B,MATCH(6,INDEX(참조목록!E:E,,),0)),"")</f>
        <v>오배자</v>
      </c>
    </row>
    <row r="249" spans="1:3" x14ac:dyDescent="0.3">
      <c r="A249" s="40"/>
      <c r="B249" s="39" t="s">
        <v>600</v>
      </c>
      <c r="C249" s="39" t="str">
        <f>IFERROR(INDEX(참조목록!$B:$B,MATCH(7,INDEX(참조목록!E:E,,),0)),"")</f>
        <v>마직물</v>
      </c>
    </row>
    <row r="250" spans="1:3" x14ac:dyDescent="0.3">
      <c r="B250" s="39" t="s">
        <v>601</v>
      </c>
      <c r="C250" s="39" t="str">
        <f>IFERROR(INDEX(참조목록!$B:$B,MATCH(8,INDEX(참조목록!E:E,,),0)),"")</f>
        <v>모시</v>
      </c>
    </row>
    <row r="251" spans="1:3" x14ac:dyDescent="0.3">
      <c r="A251" s="40"/>
      <c r="B251" s="39" t="s">
        <v>602</v>
      </c>
      <c r="C251" s="39" t="str">
        <f>IFERROR(INDEX(참조목록!$B:$B,MATCH(9,INDEX(참조목록!E:E,,),0)),"")</f>
        <v>치자나무</v>
      </c>
    </row>
    <row r="252" spans="1:3" x14ac:dyDescent="0.3">
      <c r="B252" s="39" t="s">
        <v>603</v>
      </c>
      <c r="C252" s="39" t="str">
        <f>IFERROR(INDEX(참조목록!$B:$B,MATCH(10,INDEX(참조목록!E:E,,),0)),"")</f>
        <v>양지백옥</v>
      </c>
    </row>
    <row r="253" spans="1:3" x14ac:dyDescent="0.3">
      <c r="C253" s="39" t="s">
        <v>456</v>
      </c>
    </row>
    <row r="254" spans="1:3" x14ac:dyDescent="0.3">
      <c r="B254" s="39" t="s">
        <v>604</v>
      </c>
      <c r="C254" s="39" t="str">
        <f>IFERROR(INDEX(참조목록!$B:$B,MATCH(1,INDEX(참조목록!F:F,,),0)),"")</f>
        <v>일본도</v>
      </c>
    </row>
    <row r="255" spans="1:3" x14ac:dyDescent="0.3">
      <c r="A255" s="40"/>
      <c r="B255" s="39" t="s">
        <v>605</v>
      </c>
      <c r="C255" s="39" t="str">
        <f>IFERROR(INDEX(참조목록!$B:$B,MATCH(2,INDEX(참조목록!F:F,,),0)),"")</f>
        <v>오수</v>
      </c>
    </row>
    <row r="256" spans="1:3" x14ac:dyDescent="0.3">
      <c r="B256" s="39" t="s">
        <v>606</v>
      </c>
      <c r="C256" s="39" t="str">
        <f>IFERROR(INDEX(참조목록!$B:$B,MATCH(3,INDEX(참조목록!F:F,,),0)),"")</f>
        <v>나전칠기</v>
      </c>
    </row>
    <row r="257" spans="1:3" x14ac:dyDescent="0.3">
      <c r="A257" s="40"/>
      <c r="B257" s="39" t="s">
        <v>607</v>
      </c>
      <c r="C257" s="39" t="str">
        <f>IFERROR(INDEX(참조목록!$B:$B,MATCH(4,INDEX(참조목록!F:F,,),0)),"")</f>
        <v>서진 직물</v>
      </c>
    </row>
    <row r="258" spans="1:3" x14ac:dyDescent="0.3">
      <c r="B258" s="39" t="s">
        <v>608</v>
      </c>
      <c r="C258" s="39" t="str">
        <f>IFERROR(INDEX(참조목록!$B:$B,MATCH(5,INDEX(참조목록!F:F,,),0)),"")</f>
        <v>대만 목각</v>
      </c>
    </row>
    <row r="259" spans="1:3" x14ac:dyDescent="0.3">
      <c r="A259" s="40"/>
      <c r="B259" s="39" t="s">
        <v>609</v>
      </c>
      <c r="C259" s="39" t="str">
        <f>IFERROR(INDEX(참조목록!$B:$B,MATCH(6,INDEX(참조목록!F:F,,),0)),"")</f>
        <v>화지</v>
      </c>
    </row>
    <row r="260" spans="1:3" x14ac:dyDescent="0.3">
      <c r="B260" s="39" t="s">
        <v>610</v>
      </c>
      <c r="C260" s="39" t="str">
        <f>IFERROR(INDEX(참조목록!$B:$B,MATCH(7,INDEX(참조목록!F:F,,),0)),"")</f>
        <v>붓꽃</v>
      </c>
    </row>
    <row r="261" spans="1:3" x14ac:dyDescent="0.3">
      <c r="A261" s="40"/>
      <c r="B261" s="39" t="s">
        <v>611</v>
      </c>
      <c r="C261" s="39" t="str">
        <f>IFERROR(INDEX(참조목록!$B:$B,MATCH(8,INDEX(참조목록!F:F,,),0)),"")</f>
        <v>홍두</v>
      </c>
    </row>
    <row r="262" spans="1:3" x14ac:dyDescent="0.3">
      <c r="B262" s="39" t="s">
        <v>612</v>
      </c>
      <c r="C262" s="39" t="str">
        <f>IFERROR(INDEX(참조목록!$B:$B,MATCH(9,INDEX(참조목록!F:F,,),0)),"")</f>
        <v>산초 된장</v>
      </c>
    </row>
    <row r="263" spans="1:3" x14ac:dyDescent="0.3">
      <c r="A263" s="40"/>
      <c r="B263" s="39" t="s">
        <v>613</v>
      </c>
      <c r="C263" s="39" t="str">
        <f>IFERROR(INDEX(참조목록!$B:$B,MATCH(10,INDEX(참조목록!F:F,,),0)),"")</f>
        <v>대만 미주</v>
      </c>
    </row>
    <row r="264" spans="1:3" x14ac:dyDescent="0.3">
      <c r="C264" s="39" t="s">
        <v>50</v>
      </c>
    </row>
    <row r="265" spans="1:3" x14ac:dyDescent="0.3">
      <c r="A265" s="40"/>
      <c r="B265" s="39" t="s">
        <v>614</v>
      </c>
      <c r="C265" s="39" t="str">
        <f>IFERROR(INDEX(참조목록!$B:$B,MATCH(1,INDEX(참조목록!G:G,,),0)),"")</f>
        <v>나전칠기</v>
      </c>
    </row>
    <row r="266" spans="1:3" x14ac:dyDescent="0.3">
      <c r="B266" s="39" t="s">
        <v>615</v>
      </c>
      <c r="C266" s="39" t="str">
        <f>IFERROR(INDEX(참조목록!$B:$B,MATCH(2,INDEX(참조목록!G:G,,),0)),"")</f>
        <v>인삼</v>
      </c>
    </row>
    <row r="267" spans="1:3" x14ac:dyDescent="0.3">
      <c r="A267" s="40"/>
      <c r="B267" s="39" t="s">
        <v>616</v>
      </c>
      <c r="C267" s="39" t="str">
        <f>IFERROR(INDEX(참조목록!$B:$B,MATCH(3,INDEX(참조목록!G:G,,),0)),"")</f>
        <v>청주</v>
      </c>
    </row>
    <row r="268" spans="1:3" x14ac:dyDescent="0.3">
      <c r="B268" s="39" t="s">
        <v>617</v>
      </c>
      <c r="C268" s="39" t="str">
        <f>IFERROR(INDEX(참조목록!$B:$B,MATCH(4,INDEX(참조목록!G:G,,),0)),"")</f>
        <v>운남 은</v>
      </c>
    </row>
    <row r="269" spans="1:3" x14ac:dyDescent="0.3">
      <c r="A269" s="40"/>
      <c r="B269" s="39" t="s">
        <v>618</v>
      </c>
      <c r="C269" s="39" t="str">
        <f>IFERROR(INDEX(참조목록!$B:$B,MATCH(5,INDEX(참조목록!G:G,,),0)),"")</f>
        <v>치자나무</v>
      </c>
    </row>
    <row r="270" spans="1:3" x14ac:dyDescent="0.3">
      <c r="B270" s="39" t="s">
        <v>619</v>
      </c>
      <c r="C270" s="39" t="str">
        <f>IFERROR(INDEX(참조목록!$B:$B,MATCH(6,INDEX(참조목록!G:G,,),0)),"")</f>
        <v>안동소주</v>
      </c>
    </row>
    <row r="271" spans="1:3" x14ac:dyDescent="0.3">
      <c r="B271" s="39" t="s">
        <v>620</v>
      </c>
      <c r="C271" s="39" t="str">
        <f>IFERROR(INDEX(참조목록!$B:$B,MATCH(7,INDEX(참조목록!G:G,,),0)),"")</f>
        <v>숭어알 젓갈</v>
      </c>
    </row>
    <row r="272" spans="1:3" x14ac:dyDescent="0.3">
      <c r="B272" s="39" t="s">
        <v>621</v>
      </c>
      <c r="C272" s="39" t="str">
        <f>IFERROR(INDEX(참조목록!$B:$B,MATCH(8,INDEX(참조목록!G:G,,),0)),"")</f>
        <v>조선 은</v>
      </c>
    </row>
    <row r="273" spans="1:3" x14ac:dyDescent="0.3">
      <c r="A273" s="40"/>
      <c r="B273" s="39" t="s">
        <v>622</v>
      </c>
      <c r="C273" s="39" t="str">
        <f>IFERROR(INDEX(참조목록!$B:$B,MATCH(9,INDEX(참조목록!G:G,,),0)),"")</f>
        <v>한우</v>
      </c>
    </row>
    <row r="274" spans="1:3" x14ac:dyDescent="0.3">
      <c r="B274" s="39" t="s">
        <v>623</v>
      </c>
      <c r="C274" s="39" t="str">
        <f>IFERROR(INDEX(참조목록!$B:$B,MATCH(10,INDEX(참조목록!G:G,,),0)),"")</f>
        <v>해당화</v>
      </c>
    </row>
    <row r="275" spans="1:3" x14ac:dyDescent="0.3">
      <c r="A275" s="40"/>
      <c r="C275" s="39" t="s">
        <v>51</v>
      </c>
    </row>
    <row r="276" spans="1:3" x14ac:dyDescent="0.3">
      <c r="B276" s="39" t="s">
        <v>624</v>
      </c>
      <c r="C276" s="39" t="str">
        <f>IFERROR(INDEX(참조목록!$B:$B,MATCH(1,INDEX(참조목록!H:H,,),0)),"")</f>
        <v>호필</v>
      </c>
    </row>
    <row r="277" spans="1:3" x14ac:dyDescent="0.3">
      <c r="A277" s="40"/>
      <c r="B277" s="39" t="s">
        <v>625</v>
      </c>
      <c r="C277" s="39" t="str">
        <f>IFERROR(INDEX(참조목록!$B:$B,MATCH(2,INDEX(참조목록!H:H,,),0)),"")</f>
        <v>가는 끈</v>
      </c>
    </row>
    <row r="278" spans="1:3" x14ac:dyDescent="0.3">
      <c r="B278" s="39" t="s">
        <v>626</v>
      </c>
      <c r="C278" s="39" t="str">
        <f>IFERROR(INDEX(참조목록!$B:$B,MATCH(3,INDEX(참조목록!H:H,,),0)),"")</f>
        <v>나전칠기</v>
      </c>
    </row>
    <row r="279" spans="1:3" x14ac:dyDescent="0.3">
      <c r="A279" s="40"/>
      <c r="B279" s="39" t="s">
        <v>627</v>
      </c>
      <c r="C279" s="39" t="str">
        <f>IFERROR(INDEX(참조목록!$B:$B,MATCH(4,INDEX(참조목록!H:H,,),0)),"")</f>
        <v>타네가시마 총</v>
      </c>
    </row>
    <row r="280" spans="1:3" x14ac:dyDescent="0.3">
      <c r="B280" s="39" t="s">
        <v>628</v>
      </c>
      <c r="C280" s="39" t="s">
        <v>634</v>
      </c>
    </row>
    <row r="281" spans="1:3" x14ac:dyDescent="0.3">
      <c r="A281" s="40"/>
      <c r="B281" s="39" t="s">
        <v>629</v>
      </c>
      <c r="C281" s="39" t="str">
        <f>IFERROR(INDEX(참조목록!$B:$B,MATCH(6,INDEX(참조목록!H:H,,),0)),"")</f>
        <v>초롱</v>
      </c>
    </row>
    <row r="282" spans="1:3" x14ac:dyDescent="0.3">
      <c r="B282" s="39" t="s">
        <v>630</v>
      </c>
      <c r="C282" s="39" t="str">
        <f>IFERROR(INDEX(참조목록!$B:$B,MATCH(7,INDEX(참조목록!H:H,,),0)),"")</f>
        <v xml:space="preserve">사마 은 </v>
      </c>
    </row>
    <row r="283" spans="1:3" x14ac:dyDescent="0.3">
      <c r="A283" s="40"/>
      <c r="B283" s="39" t="s">
        <v>631</v>
      </c>
      <c r="C283" s="39" t="str">
        <f>IFERROR(INDEX(참조목록!$B:$B,MATCH(8,INDEX(참조목록!H:H,,),0)),"")</f>
        <v>스타아니스</v>
      </c>
    </row>
    <row r="284" spans="1:3" x14ac:dyDescent="0.3">
      <c r="B284" s="39" t="s">
        <v>632</v>
      </c>
      <c r="C284" s="39" t="str">
        <f>IFERROR(INDEX(참조목록!$B:$B,MATCH(9,INDEX(참조목록!H:H,,),0)),"")</f>
        <v>사다장</v>
      </c>
    </row>
    <row r="285" spans="1:3" x14ac:dyDescent="0.3">
      <c r="A285" s="40"/>
      <c r="B285" s="39" t="s">
        <v>633</v>
      </c>
      <c r="C285" s="39" t="str">
        <f>IFERROR(INDEX(참조목록!$B:$B,MATCH(10,INDEX(참조목록!H:H,,),0)),"")</f>
        <v>한지</v>
      </c>
    </row>
    <row r="286" spans="1:3" x14ac:dyDescent="0.3">
      <c r="C286" s="39" t="s">
        <v>52</v>
      </c>
    </row>
    <row r="287" spans="1:3" x14ac:dyDescent="0.3">
      <c r="A287" s="40"/>
      <c r="B287" s="39" t="s">
        <v>635</v>
      </c>
      <c r="C287" s="39" t="str">
        <f>IFERROR(INDEX(참조목록!$B:$B,MATCH(1,INDEX(참조목록!I:I,,),0)),"")</f>
        <v>면죽연화</v>
      </c>
    </row>
    <row r="288" spans="1:3" x14ac:dyDescent="0.3">
      <c r="B288" s="39" t="s">
        <v>636</v>
      </c>
      <c r="C288" s="39" t="str">
        <f>IFERROR(INDEX(참조목록!$B:$B,MATCH(2,INDEX(참조목록!I:I,,),0)),"")</f>
        <v>일본도</v>
      </c>
    </row>
    <row r="289" spans="1:3" x14ac:dyDescent="0.3">
      <c r="B289" s="39" t="s">
        <v>637</v>
      </c>
      <c r="C289" s="39" t="str">
        <f>IFERROR(INDEX(참조목록!$B:$B,MATCH(3,INDEX(참조목록!I:I,,),0)),"")</f>
        <v>간장</v>
      </c>
    </row>
    <row r="290" spans="1:3" x14ac:dyDescent="0.3">
      <c r="B290" s="39" t="s">
        <v>638</v>
      </c>
      <c r="C290" s="39" t="str">
        <f>IFERROR(INDEX(참조목록!$B:$B,MATCH(4,INDEX(참조목록!I:I,,),0)),"")</f>
        <v>소바</v>
      </c>
    </row>
    <row r="291" spans="1:3" x14ac:dyDescent="0.3">
      <c r="A291" s="40"/>
      <c r="B291" s="39" t="s">
        <v>639</v>
      </c>
      <c r="C291" s="39" t="str">
        <f>IFERROR(INDEX(참조목록!$B:$B,MATCH(5,INDEX(참조목록!I:I,,),0)),"")</f>
        <v>오배자</v>
      </c>
    </row>
    <row r="292" spans="1:3" x14ac:dyDescent="0.3">
      <c r="B292" s="39" t="s">
        <v>640</v>
      </c>
      <c r="C292" s="39" t="str">
        <f>IFERROR(INDEX(참조목록!$B:$B,MATCH(6,INDEX(참조목록!I:I,,),0)),"")</f>
        <v>송백자</v>
      </c>
    </row>
    <row r="293" spans="1:3" x14ac:dyDescent="0.3">
      <c r="A293" s="40"/>
      <c r="B293" s="39" t="s">
        <v>641</v>
      </c>
      <c r="C293" s="39" t="str">
        <f>IFERROR(INDEX(참조목록!$B:$B,MATCH(7,INDEX(참조목록!I:I,,),0)),"")</f>
        <v>대만 사파이어</v>
      </c>
    </row>
    <row r="294" spans="1:3" x14ac:dyDescent="0.3">
      <c r="B294" s="39" t="s">
        <v>642</v>
      </c>
      <c r="C294" s="39" t="str">
        <f>IFERROR(INDEX(참조목록!$B:$B,MATCH(8,INDEX(참조목록!I:I,,),0)),"")</f>
        <v>굴조개</v>
      </c>
    </row>
    <row r="295" spans="1:3" x14ac:dyDescent="0.3">
      <c r="A295" s="40"/>
      <c r="B295" s="39" t="s">
        <v>643</v>
      </c>
      <c r="C295" s="39" t="str">
        <f>IFERROR(INDEX(참조목록!$B:$B,MATCH(9,INDEX(참조목록!I:I,,),0)),"")</f>
        <v>나전칠기</v>
      </c>
    </row>
    <row r="296" spans="1:3" x14ac:dyDescent="0.3">
      <c r="B296" s="39" t="s">
        <v>644</v>
      </c>
      <c r="C296" s="39" t="s">
        <v>645</v>
      </c>
    </row>
    <row r="297" spans="1:3" x14ac:dyDescent="0.3">
      <c r="A297" s="40"/>
      <c r="C297" s="39" t="s">
        <v>53</v>
      </c>
    </row>
    <row r="298" spans="1:3" x14ac:dyDescent="0.3">
      <c r="B298" s="39" t="s">
        <v>646</v>
      </c>
      <c r="C298" s="39" t="str">
        <f>IFERROR(INDEX(참조목록!$B:$B,MATCH(1,INDEX(참조목록!J:J,,),0)),"")</f>
        <v>고묵</v>
      </c>
    </row>
    <row r="299" spans="1:3" x14ac:dyDescent="0.3">
      <c r="A299" s="40"/>
      <c r="B299" s="39" t="s">
        <v>647</v>
      </c>
      <c r="C299" s="39" t="str">
        <f>IFERROR(INDEX(참조목록!$B:$B,MATCH(2,INDEX(참조목록!J:J,,),0)),"")</f>
        <v>나전칠기</v>
      </c>
    </row>
    <row r="300" spans="1:3" x14ac:dyDescent="0.3">
      <c r="B300" s="39" t="s">
        <v>648</v>
      </c>
      <c r="C300" s="39" t="str">
        <f>IFERROR(INDEX(참조목록!$B:$B,MATCH(3,INDEX(참조목록!J:J,,),0)),"")</f>
        <v>가지</v>
      </c>
    </row>
    <row r="301" spans="1:3" x14ac:dyDescent="0.3">
      <c r="A301" s="40"/>
      <c r="B301" s="39" t="s">
        <v>649</v>
      </c>
      <c r="C301" s="39" t="str">
        <f>IFERROR(INDEX(참조목록!$B:$B,MATCH(4,INDEX(참조목록!J:J,,),0)),"")</f>
        <v>굴조개</v>
      </c>
    </row>
    <row r="302" spans="1:3" x14ac:dyDescent="0.3">
      <c r="B302" s="39" t="s">
        <v>650</v>
      </c>
      <c r="C302" s="39" t="str">
        <f>IFERROR(INDEX(참조목록!$B:$B,MATCH(5,INDEX(참조목록!J:J,,),0)),"")</f>
        <v>대만 미주</v>
      </c>
    </row>
    <row r="303" spans="1:3" x14ac:dyDescent="0.3">
      <c r="A303" s="40"/>
      <c r="B303" s="39" t="s">
        <v>651</v>
      </c>
      <c r="C303" s="39" t="str">
        <f>IFERROR(INDEX(참조목록!$B:$B,MATCH(6,INDEX(참조목록!J:J,,),0)),"")</f>
        <v>한지</v>
      </c>
    </row>
    <row r="304" spans="1:3" x14ac:dyDescent="0.3">
      <c r="B304" s="39" t="s">
        <v>652</v>
      </c>
      <c r="C304" s="39" t="str">
        <f>IFERROR(INDEX(참조목록!$B:$B,MATCH(7,INDEX(참조목록!J:J,,),0)),"")</f>
        <v>중국 서적</v>
      </c>
    </row>
    <row r="305" spans="1:3" x14ac:dyDescent="0.3">
      <c r="A305" s="40"/>
      <c r="B305" s="39" t="s">
        <v>653</v>
      </c>
      <c r="C305" s="39" t="str">
        <f>IFERROR(INDEX(참조목록!$B:$B,MATCH(8,INDEX(참조목록!J:J,,),0)),"")</f>
        <v>애옥</v>
      </c>
    </row>
    <row r="306" spans="1:3" x14ac:dyDescent="0.3">
      <c r="B306" s="39" t="s">
        <v>654</v>
      </c>
      <c r="C306" s="39" t="str">
        <f>IFERROR(INDEX(참조목록!$B:$B,MATCH(9,INDEX(참조목록!J:J,,),0)),"")</f>
        <v>대도</v>
      </c>
    </row>
    <row r="307" spans="1:3" x14ac:dyDescent="0.3">
      <c r="B307" s="39" t="s">
        <v>655</v>
      </c>
      <c r="C307" s="39" t="str">
        <f>IFERROR(INDEX(참조목록!$B:$B,MATCH(10,INDEX(참조목록!J:J,,),0)),"")</f>
        <v>산초</v>
      </c>
    </row>
    <row r="308" spans="1:3" x14ac:dyDescent="0.3">
      <c r="C308" s="39" t="s">
        <v>54</v>
      </c>
    </row>
    <row r="309" spans="1:3" x14ac:dyDescent="0.3">
      <c r="A309" s="40"/>
      <c r="B309" s="39" t="s">
        <v>657</v>
      </c>
      <c r="C309" s="39" t="str">
        <f>IFERROR(INDEX(참조목록!$B:$B,MATCH(1,INDEX(참조목록!K:K,,),0)),"")</f>
        <v>호필</v>
      </c>
    </row>
    <row r="310" spans="1:3" x14ac:dyDescent="0.3">
      <c r="B310" s="39" t="s">
        <v>658</v>
      </c>
      <c r="C310" s="39" t="str">
        <f>IFERROR(INDEX(참조목록!$B:$B,MATCH(2,INDEX(참조목록!K:K,,),0)),"")</f>
        <v>초롱</v>
      </c>
    </row>
    <row r="311" spans="1:3" x14ac:dyDescent="0.3">
      <c r="A311" s="40"/>
      <c r="B311" s="39" t="s">
        <v>659</v>
      </c>
      <c r="C311" s="39" t="str">
        <f>IFERROR(INDEX(참조목록!$B:$B,MATCH(3,INDEX(참조목록!K:K,,),0)),"")</f>
        <v>타네가시마 총</v>
      </c>
    </row>
    <row r="312" spans="1:3" x14ac:dyDescent="0.3">
      <c r="B312" s="39" t="s">
        <v>660</v>
      </c>
      <c r="C312" s="39" t="str">
        <f>IFERROR(INDEX(참조목록!$B:$B,MATCH(4,INDEX(참조목록!K:K,,),0)),"")</f>
        <v>투척 폭탄</v>
      </c>
    </row>
    <row r="313" spans="1:3" x14ac:dyDescent="0.3">
      <c r="A313" s="40"/>
      <c r="B313" s="39" t="s">
        <v>661</v>
      </c>
      <c r="C313" s="39" t="s">
        <v>656</v>
      </c>
    </row>
    <row r="314" spans="1:3" x14ac:dyDescent="0.3">
      <c r="B314" s="39" t="s">
        <v>662</v>
      </c>
      <c r="C314" s="39" t="str">
        <f>IFERROR(INDEX(참조목록!$B:$B,MATCH(6,INDEX(참조목록!K:K,,),0)),"")</f>
        <v>칠기</v>
      </c>
    </row>
    <row r="315" spans="1:3" x14ac:dyDescent="0.3">
      <c r="A315" s="40"/>
      <c r="B315" s="39" t="s">
        <v>663</v>
      </c>
      <c r="C315" s="39" t="str">
        <f>IFERROR(INDEX(참조목록!$B:$B,MATCH(7,INDEX(참조목록!K:K,,),0)),"")</f>
        <v>마직물</v>
      </c>
    </row>
    <row r="316" spans="1:3" x14ac:dyDescent="0.3">
      <c r="B316" s="39" t="s">
        <v>664</v>
      </c>
      <c r="C316" s="39" t="str">
        <f>IFERROR(INDEX(참조목록!$B:$B,MATCH(8,INDEX(참조목록!K:K,,),0)),"")</f>
        <v>홍두</v>
      </c>
    </row>
    <row r="317" spans="1:3" x14ac:dyDescent="0.3">
      <c r="A317" s="40"/>
      <c r="B317" s="39" t="s">
        <v>665</v>
      </c>
      <c r="C317" s="39" t="str">
        <f>IFERROR(INDEX(참조목록!$B:$B,MATCH(9,INDEX(참조목록!K:K,,),0)),"")</f>
        <v>양지백옥</v>
      </c>
    </row>
    <row r="318" spans="1:3" x14ac:dyDescent="0.3">
      <c r="B318" s="39" t="s">
        <v>666</v>
      </c>
      <c r="C318" s="39" t="str">
        <f>IFERROR(INDEX(참조목록!$B:$B,MATCH(10,INDEX(참조목록!K:K,,),0)),"")</f>
        <v>쇼로우</v>
      </c>
    </row>
    <row r="319" spans="1:3" x14ac:dyDescent="0.3">
      <c r="A319" s="40"/>
      <c r="C319" s="39" t="s">
        <v>55</v>
      </c>
    </row>
    <row r="320" spans="1:3" x14ac:dyDescent="0.3">
      <c r="B320" s="39" t="s">
        <v>667</v>
      </c>
      <c r="C320" s="39" t="str">
        <f>IFERROR(INDEX(참조목록!$B:$B,MATCH(1,INDEX(참조목록!L:L,,),0)),"")</f>
        <v>고묵</v>
      </c>
    </row>
    <row r="321" spans="1:3" x14ac:dyDescent="0.3">
      <c r="A321" s="40"/>
      <c r="B321" s="39" t="s">
        <v>668</v>
      </c>
      <c r="C321" s="39" t="str">
        <f>IFERROR(INDEX(참조목록!$B:$B,MATCH(2,INDEX(참조목록!L:L,,),0)),"")</f>
        <v>덩굴 갑옷</v>
      </c>
    </row>
    <row r="322" spans="1:3" x14ac:dyDescent="0.3">
      <c r="B322" s="39" t="s">
        <v>669</v>
      </c>
      <c r="C322" s="39" t="str">
        <f>IFERROR(INDEX(참조목록!$B:$B,MATCH(3,INDEX(참조목록!L:L,,),0)),"")</f>
        <v>적동광</v>
      </c>
    </row>
    <row r="323" spans="1:3" x14ac:dyDescent="0.3">
      <c r="A323" s="40"/>
      <c r="B323" s="39" t="s">
        <v>670</v>
      </c>
      <c r="C323" s="39" t="str">
        <f>IFERROR(INDEX(참조목록!$B:$B,MATCH(4,INDEX(참조목록!L:L,,),0)),"")</f>
        <v>조선 은</v>
      </c>
    </row>
    <row r="324" spans="1:3" x14ac:dyDescent="0.3">
      <c r="B324" s="39" t="s">
        <v>671</v>
      </c>
      <c r="C324" s="39" t="str">
        <f>IFERROR(INDEX(참조목록!$B:$B,MATCH(5,INDEX(참조목록!L:L,,),0)),"")</f>
        <v>동권총</v>
      </c>
    </row>
    <row r="325" spans="1:3" x14ac:dyDescent="0.3">
      <c r="B325" s="39" t="s">
        <v>672</v>
      </c>
      <c r="C325" s="39" t="str">
        <f>IFERROR(INDEX(참조목록!$B:$B,MATCH(6,INDEX(참조목록!L:L,,),0)),"")</f>
        <v>동충하초</v>
      </c>
    </row>
    <row r="326" spans="1:3" x14ac:dyDescent="0.3">
      <c r="B326" s="39" t="s">
        <v>673</v>
      </c>
      <c r="C326" s="39" t="str">
        <f>IFERROR(INDEX(참조목록!$B:$B,MATCH(7,INDEX(참조목록!L:L,,),0)),"")</f>
        <v>호피</v>
      </c>
    </row>
    <row r="327" spans="1:3" x14ac:dyDescent="0.3">
      <c r="A327" s="40"/>
      <c r="B327" s="39" t="s">
        <v>674</v>
      </c>
      <c r="C327" s="39" t="str">
        <f>IFERROR(INDEX(참조목록!$B:$B,MATCH(8,INDEX(참조목록!L:L,,),0)),"")</f>
        <v>등</v>
      </c>
    </row>
    <row r="328" spans="1:3" x14ac:dyDescent="0.3">
      <c r="B328" s="39" t="s">
        <v>675</v>
      </c>
      <c r="C328" s="39" t="str">
        <f>IFERROR(INDEX(참조목록!$B:$B,MATCH(9,INDEX(참조목록!L:L,,),0)),"")</f>
        <v>자근</v>
      </c>
    </row>
    <row r="329" spans="1:3" x14ac:dyDescent="0.3">
      <c r="A329" s="40"/>
      <c r="B329" s="39" t="s">
        <v>676</v>
      </c>
      <c r="C329" s="39" t="str">
        <f>IFERROR(INDEX(참조목록!$B:$B,MATCH(10,INDEX(참조목록!L:L,,),0)),"")</f>
        <v>타네가시마 총</v>
      </c>
    </row>
    <row r="330" spans="1:3" x14ac:dyDescent="0.3">
      <c r="C330" s="39" t="s">
        <v>443</v>
      </c>
    </row>
    <row r="331" spans="1:3" x14ac:dyDescent="0.3">
      <c r="A331" s="40"/>
      <c r="B331" s="39" t="s">
        <v>677</v>
      </c>
      <c r="C331" s="39" t="str">
        <f>IFERROR(INDEX(참조목록!$B:$B,MATCH(1,INDEX(참조목록!M:M,,),0)),"")</f>
        <v>양주 밤</v>
      </c>
    </row>
    <row r="332" spans="1:3" x14ac:dyDescent="0.3">
      <c r="B332" s="39" t="s">
        <v>678</v>
      </c>
      <c r="C332" s="39" t="str">
        <f>IFERROR(INDEX(참조목록!$B:$B,MATCH(2,INDEX(참조목록!M:M,,),0)),"")</f>
        <v>북투석</v>
      </c>
    </row>
    <row r="333" spans="1:3" x14ac:dyDescent="0.3">
      <c r="A333" s="40"/>
      <c r="B333" s="39" t="s">
        <v>679</v>
      </c>
      <c r="C333" s="39" t="str">
        <f>IFERROR(INDEX(참조목록!$B:$B,MATCH(3,INDEX(참조목록!M:M,,),0)),"")</f>
        <v>등</v>
      </c>
    </row>
    <row r="334" spans="1:3" x14ac:dyDescent="0.3">
      <c r="B334" s="39" t="s">
        <v>680</v>
      </c>
      <c r="C334" s="39" t="str">
        <f>IFERROR(INDEX(참조목록!$B:$B,MATCH(4,INDEX(참조목록!M:M,,),0)),"")</f>
        <v>한우</v>
      </c>
    </row>
    <row r="335" spans="1:3" x14ac:dyDescent="0.3">
      <c r="A335" s="40"/>
      <c r="B335" s="39" t="s">
        <v>681</v>
      </c>
      <c r="C335" s="39" t="str">
        <f>IFERROR(INDEX(참조목록!$B:$B,MATCH(5,INDEX(참조목록!M:M,,),0)),"")</f>
        <v>화지</v>
      </c>
    </row>
    <row r="336" spans="1:3" x14ac:dyDescent="0.3">
      <c r="B336" s="39" t="s">
        <v>682</v>
      </c>
      <c r="C336" s="39" t="str">
        <f>IFERROR(INDEX(참조목록!$B:$B,MATCH(6,INDEX(참조목록!M:M,,),0)),"")</f>
        <v>호피</v>
      </c>
    </row>
    <row r="337" spans="1:3" x14ac:dyDescent="0.3">
      <c r="A337" s="40"/>
      <c r="B337" s="39" t="s">
        <v>683</v>
      </c>
      <c r="C337" s="39" t="str">
        <f>IFERROR(INDEX(참조목록!$B:$B,MATCH(7,INDEX(참조목록!M:M,,),0)),"")</f>
        <v>대나무</v>
      </c>
    </row>
    <row r="338" spans="1:3" x14ac:dyDescent="0.3">
      <c r="B338" s="39" t="s">
        <v>684</v>
      </c>
      <c r="C338" s="39" t="str">
        <f>IFERROR(INDEX(참조목록!$B:$B,MATCH(8,INDEX(참조목록!M:M,,),0)),"")</f>
        <v>등 세공</v>
      </c>
    </row>
    <row r="339" spans="1:3" x14ac:dyDescent="0.3">
      <c r="A339" s="40"/>
      <c r="B339" s="39" t="s">
        <v>685</v>
      </c>
      <c r="C339" s="39" t="str">
        <f>IFERROR(INDEX(참조목록!$B:$B,MATCH(9,INDEX(참조목록!M:M,,),0)),"")</f>
        <v>한지</v>
      </c>
    </row>
    <row r="340" spans="1:3" x14ac:dyDescent="0.3">
      <c r="B340" s="39" t="s">
        <v>686</v>
      </c>
      <c r="C340" s="39" t="str">
        <f>IFERROR(INDEX(참조목록!$B:$B,MATCH(10,INDEX(참조목록!M:M,,),0)),"")</f>
        <v>명주</v>
      </c>
    </row>
    <row r="341" spans="1:3" x14ac:dyDescent="0.3">
      <c r="A341" s="40"/>
      <c r="C341" s="39" t="s">
        <v>444</v>
      </c>
    </row>
    <row r="342" spans="1:3" x14ac:dyDescent="0.3">
      <c r="B342" s="39" t="s">
        <v>687</v>
      </c>
      <c r="C342" s="39" t="str">
        <f>IFERROR(INDEX(참조목록!$B:$B,MATCH(1,INDEX(참조목록!N:N,,),0)),"")</f>
        <v>링쟈오</v>
      </c>
    </row>
    <row r="343" spans="1:3" x14ac:dyDescent="0.3">
      <c r="B343" s="39" t="s">
        <v>688</v>
      </c>
      <c r="C343" s="39" t="str">
        <f>IFERROR(INDEX(참조목록!$B:$B,MATCH(2,INDEX(참조목록!N:N,,),0)),"")</f>
        <v>등심초</v>
      </c>
    </row>
    <row r="344" spans="1:3" x14ac:dyDescent="0.3">
      <c r="B344" s="39" t="s">
        <v>689</v>
      </c>
      <c r="C344" s="39" t="str">
        <f>IFERROR(INDEX(참조목록!$B:$B,MATCH(3,INDEX(참조목록!N:N,,),0)),"")</f>
        <v>청주</v>
      </c>
    </row>
    <row r="345" spans="1:3" x14ac:dyDescent="0.3">
      <c r="A345" s="40"/>
      <c r="B345" s="39" t="s">
        <v>690</v>
      </c>
      <c r="C345" s="39" t="str">
        <f>IFERROR(INDEX(참조목록!$B:$B,MATCH(4,INDEX(참조목록!N:N,,),0)),"")</f>
        <v>운남 은</v>
      </c>
    </row>
    <row r="346" spans="1:3" x14ac:dyDescent="0.3">
      <c r="B346" s="39" t="s">
        <v>691</v>
      </c>
      <c r="C346" s="39" t="str">
        <f>IFERROR(INDEX(참조목록!$B:$B,MATCH(5,INDEX(참조목록!N:N,,),0)),"")</f>
        <v>안동소주</v>
      </c>
    </row>
    <row r="347" spans="1:3" x14ac:dyDescent="0.3">
      <c r="A347" s="40"/>
      <c r="B347" s="39" t="s">
        <v>692</v>
      </c>
      <c r="C347" s="39" t="str">
        <f>IFERROR(INDEX(참조목록!$B:$B,MATCH(6,INDEX(참조목록!N:N,,),0)),"")</f>
        <v>굴조개</v>
      </c>
    </row>
    <row r="348" spans="1:3" x14ac:dyDescent="0.3">
      <c r="B348" s="39" t="s">
        <v>693</v>
      </c>
      <c r="C348" s="39" t="str">
        <f>IFERROR(INDEX(참조목록!$B:$B,MATCH(7,INDEX(참조목록!N:N,,),0)),"")</f>
        <v>조선 은</v>
      </c>
    </row>
    <row r="349" spans="1:3" x14ac:dyDescent="0.3">
      <c r="A349" s="40"/>
      <c r="B349" s="39" t="s">
        <v>694</v>
      </c>
      <c r="C349" s="39" t="str">
        <f>IFERROR(INDEX(참조목록!$B:$B,MATCH(8,INDEX(참조목록!N:N,,),0)),"")</f>
        <v>소바</v>
      </c>
    </row>
    <row r="350" spans="1:3" x14ac:dyDescent="0.3">
      <c r="B350" s="39" t="s">
        <v>695</v>
      </c>
      <c r="C350" s="39" t="str">
        <f>IFERROR(INDEX(참조목록!$B:$B,MATCH(9,INDEX(참조목록!N:N,,),0)),"")</f>
        <v>진과스 금</v>
      </c>
    </row>
    <row r="351" spans="1:3" x14ac:dyDescent="0.3">
      <c r="A351" s="40"/>
      <c r="B351" s="39" t="s">
        <v>696</v>
      </c>
      <c r="C351" s="39" t="str">
        <f>IFERROR(INDEX(참조목록!$B:$B,MATCH(10,INDEX(참조목록!N:N,,),0)),"")</f>
        <v>일본도</v>
      </c>
    </row>
    <row r="352" spans="1:3" x14ac:dyDescent="0.3">
      <c r="C352" s="39" t="s">
        <v>445</v>
      </c>
    </row>
    <row r="353" spans="1:3" x14ac:dyDescent="0.3">
      <c r="A353" s="40"/>
      <c r="B353" s="39" t="s">
        <v>697</v>
      </c>
      <c r="C353" s="39" t="str">
        <f>IFERROR(INDEX(참조목록!$B:$B,MATCH(1,INDEX(참조목록!O:O,,),0)),"")</f>
        <v>양주 밤</v>
      </c>
    </row>
    <row r="354" spans="1:3" x14ac:dyDescent="0.3">
      <c r="B354" s="39" t="s">
        <v>698</v>
      </c>
      <c r="C354" s="39" t="str">
        <f>IFERROR(INDEX(참조목록!$B:$B,MATCH(2,INDEX(참조목록!O:O,,),0)),"")</f>
        <v>등심초</v>
      </c>
    </row>
    <row r="355" spans="1:3" x14ac:dyDescent="0.3">
      <c r="A355" s="40"/>
      <c r="B355" s="39" t="s">
        <v>699</v>
      </c>
      <c r="C355" s="39" t="str">
        <f>IFERROR(INDEX(참조목록!$B:$B,MATCH(3,INDEX(참조목록!O:O,,),0)),"")</f>
        <v>복분자</v>
      </c>
    </row>
    <row r="356" spans="1:3" x14ac:dyDescent="0.3">
      <c r="B356" s="39" t="s">
        <v>700</v>
      </c>
      <c r="C356" s="39" t="str">
        <f>IFERROR(INDEX(참조목록!$B:$B,MATCH(4,INDEX(참조목록!O:O,,),0)),"")</f>
        <v>숭어알 젓갈</v>
      </c>
    </row>
    <row r="357" spans="1:3" x14ac:dyDescent="0.3">
      <c r="A357" s="40"/>
      <c r="B357" s="39" t="s">
        <v>701</v>
      </c>
      <c r="C357" s="39" t="str">
        <f>IFERROR(INDEX(참조목록!$B:$B,MATCH(5,INDEX(참조목록!O:O,,),0)),"")</f>
        <v>대도</v>
      </c>
    </row>
    <row r="358" spans="1:3" x14ac:dyDescent="0.3">
      <c r="B358" s="39" t="s">
        <v>702</v>
      </c>
      <c r="C358" s="39" t="str">
        <f>IFERROR(INDEX(참조목록!$B:$B,MATCH(6,INDEX(참조목록!O:O,,),0)),"")</f>
        <v>청룡도</v>
      </c>
    </row>
    <row r="359" spans="1:3" x14ac:dyDescent="0.3">
      <c r="A359" s="40"/>
      <c r="B359" s="39" t="s">
        <v>703</v>
      </c>
      <c r="C359" s="39" t="str">
        <f>IFERROR(INDEX(참조목록!$B:$B,MATCH(7,INDEX(참조목록!O:O,,),0)),"")</f>
        <v>동충하초</v>
      </c>
    </row>
    <row r="360" spans="1:3" x14ac:dyDescent="0.3">
      <c r="B360" s="39" t="s">
        <v>704</v>
      </c>
      <c r="C360" s="39" t="str">
        <f>IFERROR(INDEX(참조목록!$B:$B,MATCH(8,INDEX(참조목록!O:O,,),0)),"")</f>
        <v>맥반석</v>
      </c>
    </row>
    <row r="361" spans="1:3" x14ac:dyDescent="0.3">
      <c r="B361" s="39" t="s">
        <v>705</v>
      </c>
      <c r="C361" s="39" t="str">
        <f>IFERROR(INDEX(참조목록!$B:$B,MATCH(9,INDEX(참조목록!O:O,,),0)),"")</f>
        <v>청주</v>
      </c>
    </row>
    <row r="362" spans="1:3" x14ac:dyDescent="0.3">
      <c r="B362" s="39" t="s">
        <v>706</v>
      </c>
      <c r="C362" s="39" t="str">
        <f>IFERROR(INDEX(참조목록!$B:$B,MATCH(10,INDEX(참조목록!O:O,,),0)),"")</f>
        <v>대만 사파이어</v>
      </c>
    </row>
    <row r="363" spans="1:3" x14ac:dyDescent="0.3">
      <c r="A363" s="40"/>
      <c r="C363" s="39" t="s">
        <v>446</v>
      </c>
    </row>
    <row r="364" spans="1:3" x14ac:dyDescent="0.3">
      <c r="B364" s="39" t="s">
        <v>707</v>
      </c>
      <c r="C364" s="39" t="str">
        <f>IFERROR(INDEX(참조목록!$B:$B,MATCH(1,INDEX(참조목록!P:P,,),0)),"")</f>
        <v>백년초</v>
      </c>
    </row>
    <row r="365" spans="1:3" x14ac:dyDescent="0.3">
      <c r="A365" s="40"/>
      <c r="B365" s="39" t="s">
        <v>708</v>
      </c>
      <c r="C365" s="39" t="str">
        <f>IFERROR(INDEX(참조목록!$B:$B,MATCH(2,INDEX(참조목록!P:P,,),0)),"")</f>
        <v>금침화</v>
      </c>
    </row>
    <row r="366" spans="1:3" x14ac:dyDescent="0.3">
      <c r="B366" s="39" t="s">
        <v>709</v>
      </c>
      <c r="C366" s="39" t="str">
        <f>IFERROR(INDEX(참조목록!$B:$B,MATCH(3,INDEX(참조목록!P:P,,),0)),"")</f>
        <v>자수정</v>
      </c>
    </row>
    <row r="367" spans="1:3" x14ac:dyDescent="0.3">
      <c r="A367" s="40"/>
      <c r="B367" s="39" t="s">
        <v>710</v>
      </c>
      <c r="C367" s="39" t="str">
        <f>IFERROR(INDEX(참조목록!$B:$B,MATCH(4,INDEX(참조목록!P:P,,),0)),"")</f>
        <v>산초 된장</v>
      </c>
    </row>
    <row r="368" spans="1:3" x14ac:dyDescent="0.3">
      <c r="B368" s="39" t="s">
        <v>711</v>
      </c>
      <c r="C368" s="39" t="str">
        <f>IFERROR(INDEX(참조목록!$B:$B,MATCH(5,INDEX(참조목록!P:P,,),0)),"")</f>
        <v>동권총</v>
      </c>
    </row>
    <row r="369" spans="1:3" x14ac:dyDescent="0.3">
      <c r="A369" s="40"/>
      <c r="B369" s="39" t="s">
        <v>712</v>
      </c>
      <c r="C369" s="39" t="str">
        <f>IFERROR(INDEX(참조목록!$B:$B,MATCH(6,INDEX(참조목록!P:P,,),0)),"")</f>
        <v>각 세공</v>
      </c>
    </row>
    <row r="370" spans="1:3" x14ac:dyDescent="0.3">
      <c r="B370" s="39" t="s">
        <v>713</v>
      </c>
      <c r="C370" s="39" t="str">
        <f>IFERROR(INDEX(참조목록!$B:$B,MATCH(7,INDEX(참조목록!P:P,,),0)),"")</f>
        <v>중국비단</v>
      </c>
    </row>
    <row r="371" spans="1:3" x14ac:dyDescent="0.3">
      <c r="A371" s="40"/>
      <c r="B371" s="39" t="s">
        <v>714</v>
      </c>
      <c r="C371" s="39" t="str">
        <f>IFERROR(INDEX(참조목록!$B:$B,MATCH(8,INDEX(참조목록!P:P,,),0)),"")</f>
        <v>가지</v>
      </c>
    </row>
    <row r="372" spans="1:3" x14ac:dyDescent="0.3">
      <c r="B372" s="39" t="s">
        <v>715</v>
      </c>
      <c r="C372" s="39" t="str">
        <f>IFERROR(INDEX(참조목록!$B:$B,MATCH(9,INDEX(참조목록!P:P,,),0)),"")</f>
        <v>산초</v>
      </c>
    </row>
    <row r="373" spans="1:3" x14ac:dyDescent="0.3">
      <c r="A373" s="40"/>
      <c r="B373" s="39" t="s">
        <v>716</v>
      </c>
      <c r="C373" s="39" t="s">
        <v>820</v>
      </c>
    </row>
    <row r="374" spans="1:3" x14ac:dyDescent="0.3">
      <c r="C374" s="39" t="s">
        <v>447</v>
      </c>
    </row>
    <row r="375" spans="1:3" x14ac:dyDescent="0.3">
      <c r="A375" s="40"/>
      <c r="B375" s="39" t="s">
        <v>717</v>
      </c>
      <c r="C375" s="39" t="str">
        <f>IFERROR(INDEX(참조목록!$B:$B,MATCH(1,INDEX(참조목록!Q:Q,,),0)),"")</f>
        <v>백년초</v>
      </c>
    </row>
    <row r="376" spans="1:3" x14ac:dyDescent="0.3">
      <c r="B376" s="39" t="s">
        <v>718</v>
      </c>
      <c r="C376" s="39" t="str">
        <f>IFERROR(INDEX(참조목록!$B:$B,MATCH(2,INDEX(참조목록!Q:Q,,),0)),"")</f>
        <v>복분자</v>
      </c>
    </row>
    <row r="377" spans="1:3" x14ac:dyDescent="0.3">
      <c r="A377" s="40"/>
      <c r="B377" s="39" t="s">
        <v>719</v>
      </c>
      <c r="C377" s="39" t="str">
        <f>IFERROR(INDEX(참조목록!$B:$B,MATCH(3,INDEX(참조목록!Q:Q,,),0)),"")</f>
        <v xml:space="preserve">사마 은 </v>
      </c>
    </row>
    <row r="378" spans="1:3" x14ac:dyDescent="0.3">
      <c r="B378" s="39" t="s">
        <v>720</v>
      </c>
      <c r="C378" s="39" t="str">
        <f>IFERROR(INDEX(참조목록!$B:$B,MATCH(4,INDEX(참조목록!Q:Q,,),0)),"")</f>
        <v>대만 사파이어</v>
      </c>
    </row>
    <row r="379" spans="1:3" x14ac:dyDescent="0.3">
      <c r="B379" s="39" t="s">
        <v>721</v>
      </c>
      <c r="C379" s="39" t="str">
        <f>IFERROR(INDEX(참조목록!$B:$B,MATCH(5,INDEX(참조목록!Q:Q,,),0)),"")</f>
        <v>호피</v>
      </c>
    </row>
    <row r="380" spans="1:3" x14ac:dyDescent="0.3">
      <c r="B380" s="39" t="s">
        <v>722</v>
      </c>
      <c r="C380" s="39" t="str">
        <f>IFERROR(INDEX(참조목록!$B:$B,MATCH(6,INDEX(참조목록!Q:Q,,),0)),"")</f>
        <v>호안석</v>
      </c>
    </row>
    <row r="381" spans="1:3" x14ac:dyDescent="0.3">
      <c r="A381" s="40"/>
      <c r="B381" s="39" t="s">
        <v>723</v>
      </c>
      <c r="C381" s="39" t="str">
        <f>IFERROR(INDEX(참조목록!$B:$B,MATCH(7,INDEX(참조목록!Q:Q,,),0)),"")</f>
        <v>중국비단</v>
      </c>
    </row>
    <row r="382" spans="1:3" x14ac:dyDescent="0.3">
      <c r="B382" s="39" t="s">
        <v>724</v>
      </c>
      <c r="C382" s="39" t="str">
        <f>IFERROR(INDEX(참조목록!$B:$B,MATCH(8,INDEX(참조목록!Q:Q,,),0)),"")</f>
        <v>양지백옥</v>
      </c>
    </row>
    <row r="383" spans="1:3" x14ac:dyDescent="0.3">
      <c r="A383" s="40"/>
      <c r="B383" s="39" t="s">
        <v>725</v>
      </c>
      <c r="C383" s="39" t="str">
        <f>IFERROR(INDEX(참조목록!$B:$B,MATCH(9,INDEX(참조목록!Q:Q,,),0)),"")</f>
        <v>홍두</v>
      </c>
    </row>
    <row r="384" spans="1:3" x14ac:dyDescent="0.3">
      <c r="B384" s="39" t="s">
        <v>726</v>
      </c>
      <c r="C384" s="39" t="str">
        <f>IFERROR(INDEX(참조목록!$B:$B,MATCH(10,INDEX(참조목록!Q:Q,,),0)),"")</f>
        <v>붓꽃</v>
      </c>
    </row>
    <row r="385" spans="1:3" x14ac:dyDescent="0.3">
      <c r="A385" s="40"/>
      <c r="C385" s="39" t="s">
        <v>448</v>
      </c>
    </row>
    <row r="386" spans="1:3" x14ac:dyDescent="0.3">
      <c r="B386" s="39" t="s">
        <v>727</v>
      </c>
      <c r="C386" s="39" t="str">
        <f>IFERROR(INDEX(참조목록!$B:$B,MATCH(1,INDEX(참조목록!R:R,,),0)),"")</f>
        <v>라한과</v>
      </c>
    </row>
    <row r="387" spans="1:3" x14ac:dyDescent="0.3">
      <c r="A387" s="40"/>
      <c r="B387" s="39" t="s">
        <v>728</v>
      </c>
      <c r="C387" s="39" t="str">
        <f>IFERROR(INDEX(참조목록!$B:$B,MATCH(2,INDEX(참조목록!R:R,,),0)),"")</f>
        <v>고묵</v>
      </c>
    </row>
    <row r="388" spans="1:3" x14ac:dyDescent="0.3">
      <c r="B388" s="39" t="s">
        <v>729</v>
      </c>
      <c r="C388" s="39" t="str">
        <f>IFERROR(INDEX(참조목록!$B:$B,MATCH(3,INDEX(참조목록!R:R,,),0)),"")</f>
        <v>굴조개</v>
      </c>
    </row>
    <row r="389" spans="1:3" x14ac:dyDescent="0.3">
      <c r="A389" s="40"/>
      <c r="B389" s="39" t="s">
        <v>730</v>
      </c>
      <c r="C389" s="39" t="str">
        <f>IFERROR(INDEX(참조목록!$B:$B,MATCH(4,INDEX(참조목록!R:R,,),0)),"")</f>
        <v>치자나무</v>
      </c>
    </row>
    <row r="390" spans="1:3" x14ac:dyDescent="0.3">
      <c r="B390" s="39" t="s">
        <v>731</v>
      </c>
      <c r="C390" s="39" t="str">
        <f>IFERROR(INDEX(참조목록!$B:$B,MATCH(5,INDEX(참조목록!R:R,,),0)),"")</f>
        <v>중국 서적</v>
      </c>
    </row>
    <row r="391" spans="1:3" x14ac:dyDescent="0.3">
      <c r="A391" s="40"/>
      <c r="B391" s="39" t="s">
        <v>732</v>
      </c>
      <c r="C391" s="39" t="str">
        <f>IFERROR(INDEX(참조목록!$B:$B,MATCH(6,INDEX(참조목록!R:R,,),0)),"")</f>
        <v>진달래</v>
      </c>
    </row>
    <row r="392" spans="1:3" x14ac:dyDescent="0.3">
      <c r="B392" s="39" t="s">
        <v>733</v>
      </c>
      <c r="C392" s="39" t="str">
        <f>IFERROR(INDEX(참조목록!$B:$B,MATCH(7,INDEX(참조목록!R:R,,),0)),"")</f>
        <v>모시</v>
      </c>
    </row>
    <row r="393" spans="1:3" x14ac:dyDescent="0.3">
      <c r="A393" s="40"/>
      <c r="B393" s="39" t="s">
        <v>734</v>
      </c>
      <c r="C393" s="39" t="str">
        <f>IFERROR(INDEX(참조목록!$B:$B,MATCH(8,INDEX(참조목록!R:R,,),0)),"")</f>
        <v>자근</v>
      </c>
    </row>
    <row r="394" spans="1:3" x14ac:dyDescent="0.3">
      <c r="B394" s="39" t="s">
        <v>735</v>
      </c>
      <c r="C394" s="39" t="str">
        <f>IFERROR(INDEX(참조목록!$B:$B,MATCH(9,INDEX(참조목록!R:R,,),0)),"")</f>
        <v>중국 서화</v>
      </c>
    </row>
    <row r="395" spans="1:3" x14ac:dyDescent="0.3">
      <c r="A395" s="40"/>
      <c r="B395" s="39" t="s">
        <v>736</v>
      </c>
      <c r="C395" s="39" t="str">
        <f>IFERROR(INDEX(참조목록!$B:$B,MATCH(10,INDEX(참조목록!R:R,,),0)),"")</f>
        <v>쇼로우</v>
      </c>
    </row>
    <row r="396" spans="1:3" x14ac:dyDescent="0.3">
      <c r="C396" s="39" t="s">
        <v>449</v>
      </c>
    </row>
    <row r="397" spans="1:3" x14ac:dyDescent="0.3">
      <c r="B397" s="39" t="s">
        <v>737</v>
      </c>
      <c r="C397" s="39" t="str">
        <f>IFERROR(INDEX(참조목록!$B:$B,MATCH(1,INDEX(참조목록!S:S,,),0)),"")</f>
        <v>초롱</v>
      </c>
    </row>
    <row r="398" spans="1:3" x14ac:dyDescent="0.3">
      <c r="B398" s="39" t="s">
        <v>738</v>
      </c>
      <c r="C398" s="39" t="str">
        <f>IFERROR(INDEX(참조목록!$B:$B,MATCH(2,INDEX(참조목록!S:S,,),0)),"")</f>
        <v>마직물</v>
      </c>
    </row>
    <row r="399" spans="1:3" x14ac:dyDescent="0.3">
      <c r="A399" s="40"/>
      <c r="B399" s="39" t="s">
        <v>739</v>
      </c>
      <c r="C399" s="39" t="str">
        <f>IFERROR(INDEX(참조목록!$B:$B,MATCH(3,INDEX(참조목록!S:S,,),0)),"")</f>
        <v>조선 서적</v>
      </c>
    </row>
    <row r="400" spans="1:3" x14ac:dyDescent="0.3">
      <c r="B400" s="39" t="s">
        <v>740</v>
      </c>
      <c r="C400" s="39" t="str">
        <f>IFERROR(INDEX(참조목록!$B:$B,MATCH(4,INDEX(참조목록!S:S,,),0)),"")</f>
        <v>일본 서적</v>
      </c>
    </row>
    <row r="401" spans="1:3" x14ac:dyDescent="0.3">
      <c r="A401" s="40"/>
      <c r="B401" s="39" t="s">
        <v>741</v>
      </c>
      <c r="C401" s="39" t="str">
        <f>IFERROR(INDEX(참조목록!$B:$B,MATCH(5,INDEX(참조목록!S:S,,),0)),"")</f>
        <v>인삼</v>
      </c>
    </row>
    <row r="402" spans="1:3" x14ac:dyDescent="0.3">
      <c r="B402" s="39" t="s">
        <v>742</v>
      </c>
      <c r="C402" s="39" t="str">
        <f>IFERROR(INDEX(참조목록!$B:$B,MATCH(6,INDEX(참조목록!S:S,,),0)),"")</f>
        <v>두반장</v>
      </c>
    </row>
    <row r="403" spans="1:3" x14ac:dyDescent="0.3">
      <c r="A403" s="40"/>
      <c r="B403" s="39" t="s">
        <v>743</v>
      </c>
      <c r="C403" s="39" t="str">
        <f>IFERROR(INDEX(참조목록!$B:$B,MATCH(7,INDEX(참조목록!S:S,,),0)),"")</f>
        <v>사다장</v>
      </c>
    </row>
    <row r="404" spans="1:3" x14ac:dyDescent="0.3">
      <c r="B404" s="39" t="s">
        <v>744</v>
      </c>
      <c r="C404" s="39" t="str">
        <f>IFERROR(INDEX(참조목록!$B:$B,MATCH(8,INDEX(참조목록!S:S,,),0)),"")</f>
        <v>소홍주</v>
      </c>
    </row>
    <row r="405" spans="1:3" x14ac:dyDescent="0.3">
      <c r="A405" s="40"/>
      <c r="B405" s="39" t="s">
        <v>745</v>
      </c>
      <c r="C405" s="39" t="str">
        <f>IFERROR(INDEX(참조목록!$B:$B,MATCH(9,INDEX(참조목록!S:S,,),0)),"")</f>
        <v>간장</v>
      </c>
    </row>
    <row r="406" spans="1:3" x14ac:dyDescent="0.3">
      <c r="B406" s="39" t="s">
        <v>746</v>
      </c>
      <c r="C406" s="39" t="str">
        <f>IFERROR(INDEX(참조목록!$B:$B,MATCH(10,INDEX(참조목록!S:S,,),0)),"")</f>
        <v>청주</v>
      </c>
    </row>
    <row r="407" spans="1:3" x14ac:dyDescent="0.3">
      <c r="A407" s="40"/>
      <c r="C407" s="39" t="s">
        <v>450</v>
      </c>
    </row>
    <row r="408" spans="1:3" x14ac:dyDescent="0.3">
      <c r="B408" s="39" t="s">
        <v>747</v>
      </c>
      <c r="C408" s="39" t="str">
        <f>IFERROR(INDEX(참조목록!$B:$B,MATCH(1,INDEX(참조목록!T:T,,),0)),"")</f>
        <v>백년초</v>
      </c>
    </row>
    <row r="409" spans="1:3" x14ac:dyDescent="0.3">
      <c r="A409" s="40"/>
      <c r="B409" s="39" t="s">
        <v>748</v>
      </c>
      <c r="C409" s="39" t="str">
        <f>IFERROR(INDEX(참조목록!$B:$B,MATCH(2,INDEX(참조목록!T:T,,),0)),"")</f>
        <v>금침화</v>
      </c>
    </row>
    <row r="410" spans="1:3" x14ac:dyDescent="0.3">
      <c r="B410" s="39" t="s">
        <v>749</v>
      </c>
      <c r="C410" s="39" t="str">
        <f>IFERROR(INDEX(참조목록!$B:$B,MATCH(3,INDEX(참조목록!T:T,,),0)),"")</f>
        <v>백자광석</v>
      </c>
    </row>
    <row r="411" spans="1:3" x14ac:dyDescent="0.3">
      <c r="A411" s="40"/>
      <c r="B411" s="39" t="s">
        <v>750</v>
      </c>
      <c r="C411" s="39" t="s">
        <v>819</v>
      </c>
    </row>
    <row r="412" spans="1:3" x14ac:dyDescent="0.3">
      <c r="B412" s="39" t="s">
        <v>751</v>
      </c>
      <c r="C412" s="39" t="str">
        <f>IFERROR(INDEX(참조목록!$B:$B,MATCH(5,INDEX(참조목록!T:T,,),0)),"")</f>
        <v>등 세공</v>
      </c>
    </row>
    <row r="413" spans="1:3" x14ac:dyDescent="0.3">
      <c r="A413" s="40"/>
      <c r="B413" s="39" t="s">
        <v>752</v>
      </c>
      <c r="C413" s="39" t="str">
        <f>IFERROR(INDEX(참조목록!$B:$B,MATCH(6,INDEX(참조목록!T:T,,),0)),"")</f>
        <v>로카오</v>
      </c>
    </row>
    <row r="414" spans="1:3" x14ac:dyDescent="0.3">
      <c r="B414" s="39" t="s">
        <v>753</v>
      </c>
      <c r="C414" s="39" t="str">
        <f>IFERROR(INDEX(참조목록!$B:$B,MATCH(7,INDEX(참조목록!T:T,,),0)),"")</f>
        <v>한우</v>
      </c>
    </row>
    <row r="415" spans="1:3" x14ac:dyDescent="0.3">
      <c r="B415" s="39" t="s">
        <v>754</v>
      </c>
      <c r="C415" s="39" t="str">
        <f>IFERROR(INDEX(참조목록!$B:$B,MATCH(8,INDEX(참조목록!T:T,,),0)),"")</f>
        <v>한지</v>
      </c>
    </row>
    <row r="416" spans="1:3" x14ac:dyDescent="0.3">
      <c r="B416" s="39" t="s">
        <v>755</v>
      </c>
      <c r="C416" s="39" t="str">
        <f>IFERROR(INDEX(참조목록!$B:$B,MATCH(9,INDEX(참조목록!T:T,,),0)),"")</f>
        <v>자수정</v>
      </c>
    </row>
    <row r="417" spans="1:3" x14ac:dyDescent="0.3">
      <c r="B417" s="39" t="s">
        <v>756</v>
      </c>
      <c r="C417" s="39" t="str">
        <f>IFERROR(INDEX(참조목록!$B:$B,MATCH(10,INDEX(참조목록!T:T,,),0)),"")</f>
        <v>호안석</v>
      </c>
    </row>
    <row r="418" spans="1:3" x14ac:dyDescent="0.3">
      <c r="C418" s="39" t="s">
        <v>451</v>
      </c>
    </row>
    <row r="419" spans="1:3" x14ac:dyDescent="0.3">
      <c r="B419" s="39" t="s">
        <v>757</v>
      </c>
      <c r="C419" s="39" t="str">
        <f>IFERROR(INDEX(참조목록!$B:$B,MATCH(1,INDEX(참조목록!U:U,,),0)),"")</f>
        <v>등심초</v>
      </c>
    </row>
    <row r="420" spans="1:3" x14ac:dyDescent="0.3">
      <c r="B420" s="39" t="s">
        <v>758</v>
      </c>
      <c r="C420" s="39" t="str">
        <f>IFERROR(INDEX(참조목록!$B:$B,MATCH(2,INDEX(참조목록!U:U,,),0)),"")</f>
        <v>양지백옥</v>
      </c>
    </row>
    <row r="421" spans="1:3" x14ac:dyDescent="0.3">
      <c r="B421" s="39" t="s">
        <v>759</v>
      </c>
      <c r="C421" s="39" t="str">
        <f>IFERROR(INDEX(참조목록!$B:$B,MATCH(3,INDEX(참조목록!U:U,,),0)),"")</f>
        <v>중국 서화</v>
      </c>
    </row>
    <row r="422" spans="1:3" x14ac:dyDescent="0.3">
      <c r="B422" s="39" t="s">
        <v>760</v>
      </c>
      <c r="C422" s="39" t="str">
        <f>IFERROR(INDEX(참조목록!$B:$B,MATCH(4,INDEX(참조목록!U:U,,),0)),"")</f>
        <v>단안총</v>
      </c>
    </row>
    <row r="423" spans="1:3" x14ac:dyDescent="0.3">
      <c r="B423" s="39" t="s">
        <v>761</v>
      </c>
      <c r="C423" s="39" t="str">
        <f>IFERROR(INDEX(참조목록!$B:$B,MATCH(5,INDEX(참조목록!U:U,,),0)),"")</f>
        <v>송백자</v>
      </c>
    </row>
    <row r="424" spans="1:3" x14ac:dyDescent="0.3">
      <c r="B424" s="39" t="s">
        <v>762</v>
      </c>
      <c r="C424" s="39" t="str">
        <f>IFERROR(INDEX(참조목록!$B:$B,MATCH(6,INDEX(참조목록!U:U,,),0)),"")</f>
        <v>청룡도</v>
      </c>
    </row>
    <row r="425" spans="1:3" x14ac:dyDescent="0.3">
      <c r="B425" s="39" t="s">
        <v>763</v>
      </c>
      <c r="C425" s="39" t="str">
        <f>IFERROR(INDEX(참조목록!$B:$B,MATCH(7,INDEX(참조목록!U:U,,),0)),"")</f>
        <v>칠기</v>
      </c>
    </row>
    <row r="426" spans="1:3" x14ac:dyDescent="0.3">
      <c r="B426" s="39" t="s">
        <v>764</v>
      </c>
      <c r="C426" s="39" t="str">
        <f>IFERROR(INDEX(참조목록!$B:$B,MATCH(8,INDEX(참조목록!U:U,,),0)),"")</f>
        <v>유자</v>
      </c>
    </row>
    <row r="427" spans="1:3" x14ac:dyDescent="0.3">
      <c r="B427" s="39" t="s">
        <v>765</v>
      </c>
      <c r="C427" s="39" t="str">
        <f>IFERROR(INDEX(참조목록!$B:$B,MATCH(9,INDEX(참조목록!U:U,,),0)),"")</f>
        <v>로카오</v>
      </c>
    </row>
    <row r="428" spans="1:3" x14ac:dyDescent="0.3">
      <c r="B428" s="39" t="s">
        <v>766</v>
      </c>
      <c r="C428" s="39" t="str">
        <f>IFERROR(INDEX(참조목록!$B:$B,MATCH(10,INDEX(참조목록!U:U,,),0)),"")</f>
        <v>자근</v>
      </c>
    </row>
    <row r="429" spans="1:3" x14ac:dyDescent="0.3">
      <c r="C429" s="39" t="s">
        <v>452</v>
      </c>
    </row>
    <row r="430" spans="1:3" x14ac:dyDescent="0.3">
      <c r="B430" s="39" t="s">
        <v>767</v>
      </c>
      <c r="C430" s="39" t="str">
        <f>IFERROR(INDEX(참조목록!$B:$B,MATCH(1,INDEX(참조목록!V:V,,),0)),"")</f>
        <v>양지백옥</v>
      </c>
    </row>
    <row r="431" spans="1:3" x14ac:dyDescent="0.3">
      <c r="B431" s="39" t="s">
        <v>768</v>
      </c>
      <c r="C431" s="39" t="str">
        <f>IFERROR(INDEX(참조목록!$B:$B,MATCH(2,INDEX(참조목록!V:V,,),0)),"")</f>
        <v>라한과</v>
      </c>
    </row>
    <row r="432" spans="1:3" x14ac:dyDescent="0.3">
      <c r="A432" s="40"/>
      <c r="B432" s="39" t="s">
        <v>769</v>
      </c>
      <c r="C432" s="39" t="str">
        <f>IFERROR(INDEX(참조목록!$B:$B,MATCH(3,INDEX(참조목록!V:V,,),0)),"")</f>
        <v>백자광석</v>
      </c>
    </row>
    <row r="433" spans="1:3" x14ac:dyDescent="0.3">
      <c r="B433" s="39" t="s">
        <v>770</v>
      </c>
      <c r="C433" s="39" t="str">
        <f>IFERROR(INDEX(참조목록!$B:$B,MATCH(4,INDEX(참조목록!V:V,,),0)),"")</f>
        <v>중국차</v>
      </c>
    </row>
    <row r="434" spans="1:3" x14ac:dyDescent="0.3">
      <c r="A434" s="40"/>
      <c r="B434" s="39" t="s">
        <v>771</v>
      </c>
      <c r="C434" s="39" t="str">
        <f>IFERROR(INDEX(참조목록!$B:$B,MATCH(5,INDEX(참조목록!V:V,,),0)),"")</f>
        <v>산초</v>
      </c>
    </row>
    <row r="435" spans="1:3" x14ac:dyDescent="0.3">
      <c r="B435" s="39" t="s">
        <v>772</v>
      </c>
      <c r="C435" s="39" t="str">
        <f>IFERROR(INDEX(참조목록!$B:$B,MATCH(6,INDEX(참조목록!V:V,,),0)),"")</f>
        <v>해당화</v>
      </c>
    </row>
    <row r="436" spans="1:3" x14ac:dyDescent="0.3">
      <c r="B436" s="39" t="s">
        <v>773</v>
      </c>
      <c r="C436" s="39" t="str">
        <f>IFERROR(INDEX(참조목록!$B:$B,MATCH(7,INDEX(참조목록!V:V,,),0)),"")</f>
        <v>모시</v>
      </c>
    </row>
    <row r="437" spans="1:3" x14ac:dyDescent="0.3">
      <c r="B437" s="39" t="s">
        <v>774</v>
      </c>
      <c r="C437" s="39" t="str">
        <f>IFERROR(INDEX(참조목록!$B:$B,MATCH(8,INDEX(참조목록!V:V,,),0)),"")</f>
        <v>유자</v>
      </c>
    </row>
    <row r="438" spans="1:3" x14ac:dyDescent="0.3">
      <c r="B438" s="39" t="s">
        <v>775</v>
      </c>
      <c r="C438" s="39" t="str">
        <f>IFERROR(INDEX(참조목록!$B:$B,MATCH(9,INDEX(참조목록!V:V,,),0)),"")</f>
        <v>자수정</v>
      </c>
    </row>
    <row r="439" spans="1:3" x14ac:dyDescent="0.3">
      <c r="B439" s="39" t="s">
        <v>776</v>
      </c>
      <c r="C439" s="39" t="str">
        <f>IFERROR(INDEX(참조목록!$B:$B,MATCH(10,INDEX(참조목록!V:V,,),0)),"")</f>
        <v>호안석</v>
      </c>
    </row>
    <row r="440" spans="1:3" x14ac:dyDescent="0.3">
      <c r="A440" s="40"/>
      <c r="C440" s="39" t="s">
        <v>457</v>
      </c>
    </row>
    <row r="441" spans="1:3" x14ac:dyDescent="0.3">
      <c r="B441" s="39" t="s">
        <v>777</v>
      </c>
      <c r="C441" s="39" t="str">
        <f>IFERROR(INDEX(참조목록!$B:$B,MATCH(1,INDEX(참조목록!W:W,,),0)),"")</f>
        <v>백년초</v>
      </c>
    </row>
    <row r="442" spans="1:3" x14ac:dyDescent="0.3">
      <c r="A442" s="40"/>
      <c r="B442" s="39" t="s">
        <v>778</v>
      </c>
      <c r="C442" s="39" t="str">
        <f>IFERROR(INDEX(참조목록!$B:$B,MATCH(2,INDEX(참조목록!W:W,,),0)),"")</f>
        <v>금침화</v>
      </c>
    </row>
    <row r="443" spans="1:3" x14ac:dyDescent="0.3">
      <c r="B443" s="39" t="s">
        <v>779</v>
      </c>
      <c r="C443" s="39" t="str">
        <f>IFERROR(INDEX(참조목록!$B:$B,MATCH(3,INDEX(참조목록!W:W,,),0)),"")</f>
        <v>백자광석</v>
      </c>
    </row>
    <row r="444" spans="1:3" x14ac:dyDescent="0.3">
      <c r="A444" s="40"/>
      <c r="B444" s="39" t="s">
        <v>780</v>
      </c>
      <c r="C444" s="39" t="s">
        <v>819</v>
      </c>
    </row>
    <row r="445" spans="1:3" x14ac:dyDescent="0.3">
      <c r="B445" s="39" t="s">
        <v>781</v>
      </c>
      <c r="C445" s="39" t="str">
        <f>IFERROR(INDEX(참조목록!$B:$B,MATCH(5,INDEX(참조목록!W:W,,),0)),"")</f>
        <v>등 세공</v>
      </c>
    </row>
    <row r="446" spans="1:3" x14ac:dyDescent="0.3">
      <c r="A446" s="40"/>
      <c r="B446" s="39" t="s">
        <v>782</v>
      </c>
      <c r="C446" s="39" t="str">
        <f>IFERROR(INDEX(참조목록!$B:$B,MATCH(6,INDEX(참조목록!W:W,,),0)),"")</f>
        <v>로카오</v>
      </c>
    </row>
    <row r="447" spans="1:3" x14ac:dyDescent="0.3">
      <c r="B447" s="39" t="s">
        <v>783</v>
      </c>
      <c r="C447" s="39" t="str">
        <f>IFERROR(INDEX(참조목록!$B:$B,MATCH(7,INDEX(참조목록!W:W,,),0)),"")</f>
        <v>한우</v>
      </c>
    </row>
    <row r="448" spans="1:3" x14ac:dyDescent="0.3">
      <c r="A448" s="40"/>
      <c r="B448" s="39" t="s">
        <v>784</v>
      </c>
      <c r="C448" s="39" t="str">
        <f>IFERROR(INDEX(참조목록!$B:$B,MATCH(8,INDEX(참조목록!W:W,,),0)),"")</f>
        <v>한지</v>
      </c>
    </row>
    <row r="449" spans="1:3" x14ac:dyDescent="0.3">
      <c r="B449" s="39" t="s">
        <v>785</v>
      </c>
      <c r="C449" s="39" t="str">
        <f>IFERROR(INDEX(참조목록!$B:$B,MATCH(9,INDEX(참조목록!W:W,,),0)),"")</f>
        <v>자수정</v>
      </c>
    </row>
    <row r="450" spans="1:3" x14ac:dyDescent="0.3">
      <c r="A450" s="40"/>
      <c r="B450" s="39" t="s">
        <v>786</v>
      </c>
      <c r="C450" s="39" t="str">
        <f>IFERROR(INDEX(참조목록!$B:$B,MATCH(10,INDEX(참조목록!W:W,,),0)),"")</f>
        <v>호안석</v>
      </c>
    </row>
    <row r="451" spans="1:3" x14ac:dyDescent="0.3">
      <c r="C451" s="39" t="s">
        <v>453</v>
      </c>
    </row>
    <row r="452" spans="1:3" x14ac:dyDescent="0.3">
      <c r="A452" s="40"/>
      <c r="B452" s="39" t="s">
        <v>787</v>
      </c>
      <c r="C452" s="39" t="str">
        <f>IFERROR(INDEX(참조목록!$B:$B,MATCH(1,INDEX(참조목록!X:X,,),0)),"")</f>
        <v>호피</v>
      </c>
    </row>
    <row r="453" spans="1:3" x14ac:dyDescent="0.3">
      <c r="B453" s="39" t="s">
        <v>788</v>
      </c>
      <c r="C453" s="39" t="str">
        <f>IFERROR(INDEX(참조목록!$B:$B,MATCH(2,INDEX(참조목록!X:X,,),0)),"")</f>
        <v>물소</v>
      </c>
    </row>
    <row r="454" spans="1:3" x14ac:dyDescent="0.3">
      <c r="A454" s="40"/>
      <c r="B454" s="39" t="s">
        <v>789</v>
      </c>
      <c r="C454" s="39" t="str">
        <f>IFERROR(INDEX(참조목록!$B:$B,MATCH(3,INDEX(참조목록!X:X,,),0)),"")</f>
        <v>자수정</v>
      </c>
    </row>
    <row r="455" spans="1:3" x14ac:dyDescent="0.3">
      <c r="B455" s="39" t="s">
        <v>790</v>
      </c>
      <c r="C455" s="39" t="str">
        <f>IFERROR(INDEX(참조목록!$B:$B,MATCH(4,INDEX(참조목록!X:X,,),0)),"")</f>
        <v>가지</v>
      </c>
    </row>
    <row r="456" spans="1:3" x14ac:dyDescent="0.3">
      <c r="B456" s="39" t="s">
        <v>791</v>
      </c>
      <c r="C456" s="39" t="s">
        <v>818</v>
      </c>
    </row>
    <row r="457" spans="1:3" x14ac:dyDescent="0.3">
      <c r="B457" s="39" t="s">
        <v>792</v>
      </c>
      <c r="C457" s="39" t="str">
        <f>IFERROR(INDEX(참조목록!$B:$B,MATCH(6,INDEX(참조목록!X:X,,),0)),"")</f>
        <v>참다시마</v>
      </c>
    </row>
    <row r="458" spans="1:3" x14ac:dyDescent="0.3">
      <c r="A458" s="40"/>
      <c r="B458" s="39" t="s">
        <v>793</v>
      </c>
      <c r="C458" s="39" t="str">
        <f>IFERROR(INDEX(참조목록!$B:$B,MATCH(7,INDEX(참조목록!X:X,,),0)),"")</f>
        <v>스타아니스</v>
      </c>
    </row>
    <row r="459" spans="1:3" x14ac:dyDescent="0.3">
      <c r="B459" s="39" t="s">
        <v>794</v>
      </c>
      <c r="C459" s="39" t="str">
        <f>IFERROR(INDEX(참조목록!$B:$B,MATCH(8,INDEX(참조목록!X:X,,),0)),"")</f>
        <v>간장</v>
      </c>
    </row>
    <row r="460" spans="1:3" x14ac:dyDescent="0.3">
      <c r="A460" s="40"/>
      <c r="B460" s="39" t="s">
        <v>795</v>
      </c>
      <c r="C460" s="39" t="str">
        <f>IFERROR(INDEX(참조목록!$B:$B,MATCH(9,INDEX(참조목록!X:X,,),0)),"")</f>
        <v>등심초</v>
      </c>
    </row>
    <row r="461" spans="1:3" x14ac:dyDescent="0.3">
      <c r="B461" s="39" t="s">
        <v>796</v>
      </c>
      <c r="C461" s="39" t="str">
        <f>IFERROR(INDEX(참조목록!$B:$B,MATCH(10,INDEX(참조목록!X:X,,),0)),"")</f>
        <v>당나귀</v>
      </c>
    </row>
    <row r="462" spans="1:3" x14ac:dyDescent="0.3">
      <c r="A462" s="40"/>
      <c r="C462" s="39" t="s">
        <v>454</v>
      </c>
    </row>
    <row r="463" spans="1:3" x14ac:dyDescent="0.3">
      <c r="B463" s="39" t="s">
        <v>797</v>
      </c>
      <c r="C463" s="39" t="str">
        <f>IFERROR(INDEX(참조목록!$B:$B,MATCH(1,INDEX(참조목록!Y:Y,,),0)),"")</f>
        <v>물소</v>
      </c>
    </row>
    <row r="464" spans="1:3" x14ac:dyDescent="0.3">
      <c r="A464" s="40"/>
      <c r="B464" s="39" t="s">
        <v>798</v>
      </c>
      <c r="C464" s="39" t="str">
        <f>IFERROR(INDEX(참조목록!$B:$B,MATCH(2,INDEX(참조목록!Y:Y,,),0)),"")</f>
        <v>링쟈오</v>
      </c>
    </row>
    <row r="465" spans="1:3" x14ac:dyDescent="0.3">
      <c r="B465" s="39" t="s">
        <v>799</v>
      </c>
      <c r="C465" s="39" t="str">
        <f>IFERROR(INDEX(참조목록!$B:$B,MATCH(3,INDEX(참조목록!Y:Y,,),0)),"")</f>
        <v>사슴 가죽</v>
      </c>
    </row>
    <row r="466" spans="1:3" x14ac:dyDescent="0.3">
      <c r="A466" s="40"/>
      <c r="B466" s="39" t="s">
        <v>800</v>
      </c>
      <c r="C466" s="39" t="str">
        <f>IFERROR(INDEX(참조목록!$B:$B,MATCH(4,INDEX(참조목록!Y:Y,,),0)),"")</f>
        <v>자수정</v>
      </c>
    </row>
    <row r="467" spans="1:3" x14ac:dyDescent="0.3">
      <c r="B467" s="39" t="s">
        <v>801</v>
      </c>
      <c r="C467" s="39" t="str">
        <f>IFERROR(INDEX(참조목록!$B:$B,MATCH(5,INDEX(참조목록!Y:Y,,),0)),"")</f>
        <v>소바</v>
      </c>
    </row>
    <row r="468" spans="1:3" x14ac:dyDescent="0.3">
      <c r="A468" s="40"/>
      <c r="B468" s="39" t="s">
        <v>802</v>
      </c>
      <c r="C468" s="39" t="str">
        <f>IFERROR(INDEX(참조목록!$B:$B,MATCH(6,INDEX(참조목록!Y:Y,,),0)),"")</f>
        <v>참다시마</v>
      </c>
    </row>
    <row r="469" spans="1:3" x14ac:dyDescent="0.3">
      <c r="B469" s="39" t="s">
        <v>803</v>
      </c>
      <c r="C469" s="39" t="str">
        <f>IFERROR(INDEX(참조목록!$B:$B,MATCH(7,INDEX(참조목록!Y:Y,,),0)),"")</f>
        <v>산초</v>
      </c>
    </row>
    <row r="470" spans="1:3" x14ac:dyDescent="0.3">
      <c r="B470" s="39" t="s">
        <v>804</v>
      </c>
      <c r="C470" s="39" t="str">
        <f>IFERROR(INDEX(참조목록!$B:$B,MATCH(8,INDEX(참조목록!Y:Y,,),0)),"")</f>
        <v>간장</v>
      </c>
    </row>
    <row r="471" spans="1:3" x14ac:dyDescent="0.3">
      <c r="B471" s="39" t="s">
        <v>805</v>
      </c>
      <c r="C471" s="39" t="str">
        <f>IFERROR(INDEX(참조목록!$B:$B,MATCH(9,INDEX(참조목록!Y:Y,,),0)),"")</f>
        <v>등심초</v>
      </c>
    </row>
    <row r="472" spans="1:3" x14ac:dyDescent="0.3">
      <c r="B472" s="39" t="s">
        <v>806</v>
      </c>
      <c r="C472" s="39" t="str">
        <f>IFERROR(INDEX(참조목록!$B:$B,MATCH(10,INDEX(참조목록!Y:Y,,),0)),"")</f>
        <v>당나귀</v>
      </c>
    </row>
    <row r="473" spans="1:3" x14ac:dyDescent="0.3">
      <c r="C473" s="39" t="s">
        <v>455</v>
      </c>
    </row>
    <row r="474" spans="1:3" x14ac:dyDescent="0.3">
      <c r="B474" s="39" t="s">
        <v>807</v>
      </c>
      <c r="C474" s="39" t="str">
        <f>IFERROR(INDEX(참조목록!$B:$B,MATCH(1,INDEX(참조목록!Z:Z,,),0)),"")</f>
        <v>양주 밤</v>
      </c>
    </row>
    <row r="475" spans="1:3" x14ac:dyDescent="0.3">
      <c r="B475" s="39" t="s">
        <v>808</v>
      </c>
      <c r="C475" s="39" t="str">
        <f>IFERROR(INDEX(참조목록!$B:$B,MATCH(2,INDEX(참조목록!Z:Z,,),0)),"")</f>
        <v>인삼</v>
      </c>
    </row>
    <row r="476" spans="1:3" x14ac:dyDescent="0.3">
      <c r="A476" s="40"/>
      <c r="B476" s="39" t="s">
        <v>809</v>
      </c>
      <c r="C476" s="39" t="str">
        <f>IFERROR(INDEX(참조목록!$B:$B,MATCH(3,INDEX(참조목록!Z:Z,,),0)),"")</f>
        <v>호안석</v>
      </c>
    </row>
    <row r="477" spans="1:3" x14ac:dyDescent="0.3">
      <c r="B477" s="39" t="s">
        <v>810</v>
      </c>
      <c r="C477" s="39" t="str">
        <f>IFERROR(INDEX(참조목록!$B:$B,MATCH(4,INDEX(참조목록!Z:Z,,),0)),"")</f>
        <v>멧돼지</v>
      </c>
    </row>
    <row r="478" spans="1:3" x14ac:dyDescent="0.3">
      <c r="A478" s="40"/>
      <c r="B478" s="39" t="s">
        <v>811</v>
      </c>
      <c r="C478" s="39" t="s">
        <v>817</v>
      </c>
    </row>
    <row r="479" spans="1:3" x14ac:dyDescent="0.3">
      <c r="B479" s="39" t="s">
        <v>812</v>
      </c>
      <c r="C479" s="39" t="str">
        <f>IFERROR(INDEX(참조목록!$B:$B,MATCH(6,INDEX(참조목록!Z:Z,,),0)),"")</f>
        <v>적동광</v>
      </c>
    </row>
    <row r="480" spans="1:3" x14ac:dyDescent="0.3">
      <c r="A480" s="40"/>
      <c r="B480" s="39" t="s">
        <v>813</v>
      </c>
      <c r="C480" s="39" t="str">
        <f>IFERROR(INDEX(참조목록!$B:$B,MATCH(7,INDEX(참조목록!Z:Z,,),0)),"")</f>
        <v>등</v>
      </c>
    </row>
    <row r="481" spans="1:3" x14ac:dyDescent="0.3">
      <c r="B481" s="39" t="s">
        <v>814</v>
      </c>
      <c r="C481" s="39" t="str">
        <f>IFERROR(INDEX(참조목록!$B:$B,MATCH(8,INDEX(참조목록!Z:Z,,),0)),"")</f>
        <v>숭어알 젓갈</v>
      </c>
    </row>
    <row r="482" spans="1:3" x14ac:dyDescent="0.3">
      <c r="A482" s="40"/>
      <c r="B482" s="39" t="s">
        <v>815</v>
      </c>
      <c r="C482" s="39" t="str">
        <f>IFERROR(INDEX(참조목록!$B:$B,MATCH(9,INDEX(참조목록!Z:Z,,),0)),"")</f>
        <v>등심초</v>
      </c>
    </row>
    <row r="483" spans="1:3" x14ac:dyDescent="0.3">
      <c r="B483" s="39" t="s">
        <v>816</v>
      </c>
      <c r="C483" s="39" t="str">
        <f>IFERROR(INDEX(참조목록!$B:$B,MATCH(10,INDEX(참조목록!Z:Z,,),0)),"")</f>
        <v>자수정</v>
      </c>
    </row>
    <row r="484" spans="1:3" x14ac:dyDescent="0.3">
      <c r="A484" s="40"/>
    </row>
    <row r="486" spans="1:3" x14ac:dyDescent="0.3">
      <c r="A486" s="40"/>
    </row>
    <row r="488" spans="1:3" x14ac:dyDescent="0.3">
      <c r="A488" s="40"/>
    </row>
    <row r="490" spans="1:3" x14ac:dyDescent="0.3">
      <c r="A490" s="40"/>
    </row>
    <row r="494" spans="1:3" x14ac:dyDescent="0.3">
      <c r="A494" s="40"/>
    </row>
    <row r="496" spans="1:3" x14ac:dyDescent="0.3">
      <c r="A496" s="40"/>
    </row>
    <row r="498" spans="1:1" x14ac:dyDescent="0.3">
      <c r="A498" s="40"/>
    </row>
    <row r="500" spans="1:1" x14ac:dyDescent="0.3">
      <c r="A500" s="40"/>
    </row>
    <row r="502" spans="1:1" x14ac:dyDescent="0.3">
      <c r="A502" s="40"/>
    </row>
    <row r="504" spans="1:1" x14ac:dyDescent="0.3">
      <c r="A504" s="40"/>
    </row>
    <row r="506" spans="1:1" x14ac:dyDescent="0.3">
      <c r="A506" s="40"/>
    </row>
    <row r="508" spans="1:1" x14ac:dyDescent="0.3">
      <c r="A508" s="40"/>
    </row>
    <row r="512" spans="1:1" x14ac:dyDescent="0.3">
      <c r="A512" s="40"/>
    </row>
    <row r="514" spans="1:1" x14ac:dyDescent="0.3">
      <c r="A514" s="40"/>
    </row>
    <row r="516" spans="1:1" x14ac:dyDescent="0.3">
      <c r="A516" s="40"/>
    </row>
    <row r="518" spans="1:1" x14ac:dyDescent="0.3">
      <c r="A518" s="40"/>
    </row>
    <row r="520" spans="1:1" x14ac:dyDescent="0.3">
      <c r="A520" s="40"/>
    </row>
    <row r="522" spans="1:1" x14ac:dyDescent="0.3">
      <c r="A522" s="40"/>
    </row>
    <row r="524" spans="1:1" x14ac:dyDescent="0.3">
      <c r="A524" s="40"/>
    </row>
    <row r="526" spans="1:1" x14ac:dyDescent="0.3">
      <c r="A526" s="40"/>
    </row>
    <row r="530" spans="1:1" x14ac:dyDescent="0.3">
      <c r="A530" s="40"/>
    </row>
    <row r="532" spans="1:1" x14ac:dyDescent="0.3">
      <c r="A532" s="40"/>
    </row>
    <row r="534" spans="1:1" x14ac:dyDescent="0.3">
      <c r="A534" s="40"/>
    </row>
    <row r="536" spans="1:1" x14ac:dyDescent="0.3">
      <c r="A536" s="40"/>
    </row>
    <row r="538" spans="1:1" x14ac:dyDescent="0.3">
      <c r="A538" s="40"/>
    </row>
    <row r="540" spans="1:1" x14ac:dyDescent="0.3">
      <c r="A540" s="40"/>
    </row>
    <row r="542" spans="1:1" x14ac:dyDescent="0.3">
      <c r="A542" s="40"/>
    </row>
    <row r="544" spans="1:1" x14ac:dyDescent="0.3">
      <c r="A544" s="40"/>
    </row>
    <row r="548" spans="1:1" x14ac:dyDescent="0.3">
      <c r="A548" s="40"/>
    </row>
    <row r="550" spans="1:1" x14ac:dyDescent="0.3">
      <c r="A550" s="40"/>
    </row>
    <row r="552" spans="1:1" x14ac:dyDescent="0.3">
      <c r="A552" s="40"/>
    </row>
    <row r="554" spans="1:1" x14ac:dyDescent="0.3">
      <c r="A554" s="40"/>
    </row>
    <row r="556" spans="1:1" x14ac:dyDescent="0.3">
      <c r="A556" s="40"/>
    </row>
    <row r="558" spans="1:1" x14ac:dyDescent="0.3">
      <c r="A558" s="40"/>
    </row>
    <row r="560" spans="1:1" x14ac:dyDescent="0.3">
      <c r="A560" s="40"/>
    </row>
    <row r="562" spans="1:1" x14ac:dyDescent="0.3">
      <c r="A562" s="40"/>
    </row>
    <row r="566" spans="1:1" x14ac:dyDescent="0.3">
      <c r="A566" s="40"/>
    </row>
    <row r="568" spans="1:1" x14ac:dyDescent="0.3">
      <c r="A568" s="40"/>
    </row>
    <row r="570" spans="1:1" x14ac:dyDescent="0.3">
      <c r="A570" s="40"/>
    </row>
    <row r="572" spans="1:1" x14ac:dyDescent="0.3">
      <c r="A572" s="40"/>
    </row>
    <row r="574" spans="1:1" x14ac:dyDescent="0.3">
      <c r="A574" s="40"/>
    </row>
    <row r="576" spans="1:1" x14ac:dyDescent="0.3">
      <c r="A576" s="40"/>
    </row>
    <row r="578" spans="1:1" x14ac:dyDescent="0.3">
      <c r="A578" s="40"/>
    </row>
    <row r="580" spans="1:1" x14ac:dyDescent="0.3">
      <c r="A580" s="40"/>
    </row>
    <row r="584" spans="1:1" x14ac:dyDescent="0.3">
      <c r="A584" s="40"/>
    </row>
    <row r="586" spans="1:1" x14ac:dyDescent="0.3">
      <c r="A586" s="40"/>
    </row>
    <row r="588" spans="1:1" x14ac:dyDescent="0.3">
      <c r="A588" s="40"/>
    </row>
    <row r="590" spans="1:1" x14ac:dyDescent="0.3">
      <c r="A590" s="40"/>
    </row>
    <row r="592" spans="1:1" x14ac:dyDescent="0.3">
      <c r="A592" s="40"/>
    </row>
    <row r="594" spans="1:1" x14ac:dyDescent="0.3">
      <c r="A594" s="40"/>
    </row>
    <row r="596" spans="1:1" x14ac:dyDescent="0.3">
      <c r="A596" s="40"/>
    </row>
    <row r="598" spans="1:1" x14ac:dyDescent="0.3">
      <c r="A598" s="40"/>
    </row>
    <row r="602" spans="1:1" x14ac:dyDescent="0.3">
      <c r="A602" s="40"/>
    </row>
    <row r="604" spans="1:1" x14ac:dyDescent="0.3">
      <c r="A604" s="40"/>
    </row>
    <row r="606" spans="1:1" x14ac:dyDescent="0.3">
      <c r="A606" s="40"/>
    </row>
    <row r="608" spans="1:1" x14ac:dyDescent="0.3">
      <c r="A608" s="40"/>
    </row>
    <row r="610" spans="1:1" x14ac:dyDescent="0.3">
      <c r="A610" s="40"/>
    </row>
    <row r="612" spans="1:1" x14ac:dyDescent="0.3">
      <c r="A612" s="40"/>
    </row>
    <row r="614" spans="1:1" x14ac:dyDescent="0.3">
      <c r="A614" s="40"/>
    </row>
    <row r="616" spans="1:1" x14ac:dyDescent="0.3">
      <c r="A616" s="40"/>
    </row>
    <row r="620" spans="1:1" x14ac:dyDescent="0.3">
      <c r="A620" s="40"/>
    </row>
    <row r="622" spans="1:1" x14ac:dyDescent="0.3">
      <c r="A622" s="40"/>
    </row>
    <row r="624" spans="1:1" x14ac:dyDescent="0.3">
      <c r="A624" s="40"/>
    </row>
    <row r="626" spans="1:1" x14ac:dyDescent="0.3">
      <c r="A626" s="40"/>
    </row>
    <row r="628" spans="1:1" x14ac:dyDescent="0.3">
      <c r="A628" s="40"/>
    </row>
    <row r="630" spans="1:1" x14ac:dyDescent="0.3">
      <c r="A630" s="40"/>
    </row>
    <row r="632" spans="1:1" x14ac:dyDescent="0.3">
      <c r="A632" s="40"/>
    </row>
    <row r="634" spans="1:1" x14ac:dyDescent="0.3">
      <c r="A634" s="40"/>
    </row>
    <row r="638" spans="1:1" x14ac:dyDescent="0.3">
      <c r="A638" s="40"/>
    </row>
    <row r="640" spans="1:1" x14ac:dyDescent="0.3">
      <c r="A640" s="40"/>
    </row>
    <row r="642" spans="1:1" x14ac:dyDescent="0.3">
      <c r="A642" s="40"/>
    </row>
    <row r="644" spans="1:1" x14ac:dyDescent="0.3">
      <c r="A644" s="40"/>
    </row>
    <row r="646" spans="1:1" x14ac:dyDescent="0.3">
      <c r="A646" s="40"/>
    </row>
    <row r="648" spans="1:1" x14ac:dyDescent="0.3">
      <c r="A648" s="40"/>
    </row>
    <row r="650" spans="1:1" x14ac:dyDescent="0.3">
      <c r="A650" s="40"/>
    </row>
    <row r="652" spans="1:1" x14ac:dyDescent="0.3">
      <c r="A652" s="40"/>
    </row>
    <row r="656" spans="1:1" x14ac:dyDescent="0.3">
      <c r="A656" s="40"/>
    </row>
    <row r="658" spans="1:1" x14ac:dyDescent="0.3">
      <c r="A658" s="40"/>
    </row>
    <row r="660" spans="1:1" x14ac:dyDescent="0.3">
      <c r="A660" s="40"/>
    </row>
    <row r="662" spans="1:1" x14ac:dyDescent="0.3">
      <c r="A662" s="40"/>
    </row>
    <row r="664" spans="1:1" x14ac:dyDescent="0.3">
      <c r="A664" s="40"/>
    </row>
    <row r="666" spans="1:1" x14ac:dyDescent="0.3">
      <c r="A666" s="40"/>
    </row>
    <row r="668" spans="1:1" x14ac:dyDescent="0.3">
      <c r="A668" s="40"/>
    </row>
    <row r="670" spans="1:1" x14ac:dyDescent="0.3">
      <c r="A670" s="40"/>
    </row>
    <row r="674" spans="1:1" x14ac:dyDescent="0.3">
      <c r="A674" s="40"/>
    </row>
    <row r="676" spans="1:1" x14ac:dyDescent="0.3">
      <c r="A676" s="40"/>
    </row>
    <row r="678" spans="1:1" x14ac:dyDescent="0.3">
      <c r="A678" s="40"/>
    </row>
    <row r="680" spans="1:1" x14ac:dyDescent="0.3">
      <c r="A680" s="40"/>
    </row>
    <row r="682" spans="1:1" x14ac:dyDescent="0.3">
      <c r="A682" s="40"/>
    </row>
    <row r="684" spans="1:1" x14ac:dyDescent="0.3">
      <c r="A684" s="40"/>
    </row>
    <row r="686" spans="1:1" x14ac:dyDescent="0.3">
      <c r="A686" s="40"/>
    </row>
    <row r="688" spans="1:1" x14ac:dyDescent="0.3">
      <c r="A688" s="40"/>
    </row>
    <row r="692" spans="1:1" x14ac:dyDescent="0.3">
      <c r="A692" s="40"/>
    </row>
    <row r="694" spans="1:1" x14ac:dyDescent="0.3">
      <c r="A694" s="40"/>
    </row>
    <row r="696" spans="1:1" x14ac:dyDescent="0.3">
      <c r="A696" s="40"/>
    </row>
    <row r="698" spans="1:1" x14ac:dyDescent="0.3">
      <c r="A698" s="40"/>
    </row>
    <row r="700" spans="1:1" x14ac:dyDescent="0.3">
      <c r="A700" s="40"/>
    </row>
    <row r="702" spans="1:1" x14ac:dyDescent="0.3">
      <c r="A702" s="40"/>
    </row>
    <row r="704" spans="1:1" x14ac:dyDescent="0.3">
      <c r="A704" s="40"/>
    </row>
    <row r="706" spans="1:1" x14ac:dyDescent="0.3">
      <c r="A706" s="40"/>
    </row>
    <row r="710" spans="1:1" x14ac:dyDescent="0.3">
      <c r="A710" s="40"/>
    </row>
    <row r="712" spans="1:1" x14ac:dyDescent="0.3">
      <c r="A712" s="40"/>
    </row>
    <row r="714" spans="1:1" x14ac:dyDescent="0.3">
      <c r="A714" s="40"/>
    </row>
    <row r="716" spans="1:1" x14ac:dyDescent="0.3">
      <c r="A716" s="40"/>
    </row>
    <row r="718" spans="1:1" x14ac:dyDescent="0.3">
      <c r="A718" s="40"/>
    </row>
    <row r="720" spans="1:1" x14ac:dyDescent="0.3">
      <c r="A720" s="40"/>
    </row>
    <row r="722" spans="1:1" x14ac:dyDescent="0.3">
      <c r="A722" s="40"/>
    </row>
    <row r="724" spans="1:1" x14ac:dyDescent="0.3">
      <c r="A724" s="40"/>
    </row>
    <row r="728" spans="1:1" x14ac:dyDescent="0.3">
      <c r="A728" s="40"/>
    </row>
    <row r="730" spans="1:1" x14ac:dyDescent="0.3">
      <c r="A730" s="40"/>
    </row>
    <row r="732" spans="1:1" x14ac:dyDescent="0.3">
      <c r="A732" s="40"/>
    </row>
    <row r="734" spans="1:1" x14ac:dyDescent="0.3">
      <c r="A734" s="40"/>
    </row>
    <row r="736" spans="1:1" x14ac:dyDescent="0.3">
      <c r="A736" s="40"/>
    </row>
    <row r="738" spans="1:1" x14ac:dyDescent="0.3">
      <c r="A738" s="40"/>
    </row>
    <row r="740" spans="1:1" x14ac:dyDescent="0.3">
      <c r="A740" s="40"/>
    </row>
    <row r="742" spans="1:1" x14ac:dyDescent="0.3">
      <c r="A742" s="40"/>
    </row>
    <row r="746" spans="1:1" x14ac:dyDescent="0.3">
      <c r="A746" s="40"/>
    </row>
    <row r="748" spans="1:1" x14ac:dyDescent="0.3">
      <c r="A748" s="40"/>
    </row>
    <row r="750" spans="1:1" x14ac:dyDescent="0.3">
      <c r="A750" s="40"/>
    </row>
    <row r="752" spans="1:1" x14ac:dyDescent="0.3">
      <c r="A752" s="40"/>
    </row>
    <row r="754" spans="1:1" x14ac:dyDescent="0.3">
      <c r="A754" s="40"/>
    </row>
    <row r="756" spans="1:1" x14ac:dyDescent="0.3">
      <c r="A756" s="40"/>
    </row>
    <row r="758" spans="1:1" x14ac:dyDescent="0.3">
      <c r="A758" s="40"/>
    </row>
    <row r="760" spans="1:1" x14ac:dyDescent="0.3">
      <c r="A760" s="40"/>
    </row>
    <row r="764" spans="1:1" x14ac:dyDescent="0.3">
      <c r="A764" s="40"/>
    </row>
    <row r="766" spans="1:1" x14ac:dyDescent="0.3">
      <c r="A766" s="40"/>
    </row>
    <row r="768" spans="1:1" x14ac:dyDescent="0.3">
      <c r="A768" s="40"/>
    </row>
    <row r="770" spans="1:1" x14ac:dyDescent="0.3">
      <c r="A770" s="40"/>
    </row>
    <row r="772" spans="1:1" x14ac:dyDescent="0.3">
      <c r="A772" s="40"/>
    </row>
    <row r="774" spans="1:1" x14ac:dyDescent="0.3">
      <c r="A774" s="40"/>
    </row>
    <row r="776" spans="1:1" x14ac:dyDescent="0.3">
      <c r="A776" s="40"/>
    </row>
    <row r="778" spans="1:1" x14ac:dyDescent="0.3">
      <c r="A778" s="40"/>
    </row>
    <row r="782" spans="1:1" x14ac:dyDescent="0.3">
      <c r="A782" s="40"/>
    </row>
    <row r="784" spans="1:1" x14ac:dyDescent="0.3">
      <c r="A784" s="40"/>
    </row>
    <row r="786" spans="1:1" x14ac:dyDescent="0.3">
      <c r="A786" s="40"/>
    </row>
    <row r="788" spans="1:1" x14ac:dyDescent="0.3">
      <c r="A788" s="40"/>
    </row>
    <row r="790" spans="1:1" x14ac:dyDescent="0.3">
      <c r="A790" s="40"/>
    </row>
    <row r="792" spans="1:1" x14ac:dyDescent="0.3">
      <c r="A792" s="40"/>
    </row>
    <row r="794" spans="1:1" x14ac:dyDescent="0.3">
      <c r="A794" s="40"/>
    </row>
    <row r="796" spans="1:1" x14ac:dyDescent="0.3">
      <c r="A796" s="40"/>
    </row>
    <row r="800" spans="1:1" x14ac:dyDescent="0.3">
      <c r="A800" s="40"/>
    </row>
    <row r="802" spans="1:1" x14ac:dyDescent="0.3">
      <c r="A802" s="40"/>
    </row>
    <row r="804" spans="1:1" x14ac:dyDescent="0.3">
      <c r="A804" s="40"/>
    </row>
    <row r="806" spans="1:1" x14ac:dyDescent="0.3">
      <c r="A806" s="40"/>
    </row>
    <row r="808" spans="1:1" x14ac:dyDescent="0.3">
      <c r="A808" s="40"/>
    </row>
    <row r="810" spans="1:1" x14ac:dyDescent="0.3">
      <c r="A810" s="40"/>
    </row>
    <row r="812" spans="1:1" x14ac:dyDescent="0.3">
      <c r="A812" s="40"/>
    </row>
    <row r="814" spans="1:1" x14ac:dyDescent="0.3">
      <c r="A814" s="40"/>
    </row>
    <row r="818" spans="1:1" x14ac:dyDescent="0.3">
      <c r="A818" s="40"/>
    </row>
    <row r="820" spans="1:1" x14ac:dyDescent="0.3">
      <c r="A820" s="40"/>
    </row>
    <row r="822" spans="1:1" x14ac:dyDescent="0.3">
      <c r="A822" s="40"/>
    </row>
    <row r="824" spans="1:1" x14ac:dyDescent="0.3">
      <c r="A824" s="40"/>
    </row>
    <row r="826" spans="1:1" x14ac:dyDescent="0.3">
      <c r="A826" s="40"/>
    </row>
    <row r="828" spans="1:1" x14ac:dyDescent="0.3">
      <c r="A828" s="40"/>
    </row>
    <row r="830" spans="1:1" x14ac:dyDescent="0.3">
      <c r="A830" s="40"/>
    </row>
    <row r="832" spans="1:1" x14ac:dyDescent="0.3">
      <c r="A832" s="40"/>
    </row>
  </sheetData>
  <dataConsolidate function="count">
    <dataRefs count="1">
      <dataRef ref="C125:Z217" sheet="참조목록"/>
    </dataRefs>
  </dataConsolidate>
  <phoneticPr fontId="1" type="noConversion"/>
  <dataValidations count="1">
    <dataValidation type="whole" allowBlank="1" showInputMessage="1" showErrorMessage="1" sqref="C218" xr:uid="{E8D7810C-F1AB-4703-90FF-52C30E2F3934}">
      <formula1>D126</formula1>
      <formula2>D185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4</vt:i4>
      </vt:variant>
    </vt:vector>
  </HeadingPairs>
  <TitlesOfParts>
    <vt:vector size="10" baseType="lpstr">
      <vt:lpstr>main</vt:lpstr>
      <vt:lpstr>조선</vt:lpstr>
      <vt:lpstr>일본</vt:lpstr>
      <vt:lpstr>대만</vt:lpstr>
      <vt:lpstr>화남</vt:lpstr>
      <vt:lpstr>참조목록</vt:lpstr>
      <vt:lpstr>교역품종류</vt:lpstr>
      <vt:lpstr>남만국</vt:lpstr>
      <vt:lpstr>남만품</vt:lpstr>
      <vt:lpstr>문화권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조일형</dc:creator>
  <cp:lastModifiedBy>조일형</cp:lastModifiedBy>
  <dcterms:created xsi:type="dcterms:W3CDTF">2021-01-13T22:58:38Z</dcterms:created>
  <dcterms:modified xsi:type="dcterms:W3CDTF">2021-01-15T02:55:08Z</dcterms:modified>
</cp:coreProperties>
</file>