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현재_통합_문서" defaultThemeVersion="124226"/>
  <bookViews>
    <workbookView xWindow="360" yWindow="120" windowWidth="25395" windowHeight="108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L25" i="1" l="1"/>
  <c r="AK25" i="1"/>
  <c r="AI25" i="1"/>
  <c r="AG25" i="1"/>
  <c r="AE25" i="1"/>
  <c r="AC25" i="1"/>
  <c r="AK23" i="1"/>
  <c r="AI23" i="1"/>
  <c r="AG23" i="1"/>
  <c r="AE23" i="1"/>
  <c r="AC23" i="1"/>
  <c r="AK20" i="1"/>
  <c r="AI20" i="1"/>
  <c r="AG20" i="1"/>
  <c r="AE20" i="1"/>
  <c r="AC20" i="1"/>
  <c r="AK18" i="1"/>
  <c r="AI18" i="1"/>
  <c r="AG18" i="1"/>
  <c r="AE18" i="1"/>
  <c r="AC18" i="1"/>
  <c r="AK15" i="1"/>
  <c r="AI15" i="1"/>
  <c r="AG15" i="1"/>
  <c r="AE15" i="1"/>
  <c r="AD15" i="1"/>
  <c r="AC15" i="1"/>
  <c r="AK13" i="1"/>
  <c r="AI13" i="1"/>
  <c r="AG13" i="1"/>
  <c r="AE13" i="1"/>
  <c r="AC13" i="1"/>
  <c r="P20" i="1" l="1"/>
  <c r="R20" i="1"/>
  <c r="T20" i="1"/>
  <c r="P25" i="1"/>
  <c r="R25" i="1"/>
  <c r="T25" i="1"/>
  <c r="P30" i="1"/>
  <c r="R30" i="1"/>
  <c r="T30" i="1"/>
  <c r="P35" i="1"/>
  <c r="R35" i="1"/>
  <c r="T35" i="1"/>
  <c r="P40" i="1"/>
  <c r="R40" i="1"/>
  <c r="U40" i="1" s="1"/>
  <c r="T40" i="1"/>
  <c r="P45" i="1"/>
  <c r="R45" i="1"/>
  <c r="T45" i="1"/>
  <c r="P50" i="1"/>
  <c r="R50" i="1"/>
  <c r="T50" i="1"/>
  <c r="P55" i="1"/>
  <c r="R55" i="1"/>
  <c r="T55" i="1"/>
  <c r="P60" i="1"/>
  <c r="R60" i="1"/>
  <c r="T60" i="1"/>
  <c r="P65" i="1"/>
  <c r="R65" i="1"/>
  <c r="T65" i="1"/>
  <c r="P70" i="1"/>
  <c r="R70" i="1"/>
  <c r="T70" i="1"/>
  <c r="P75" i="1"/>
  <c r="R75" i="1"/>
  <c r="T75" i="1"/>
  <c r="P80" i="1"/>
  <c r="R80" i="1"/>
  <c r="T80" i="1"/>
  <c r="P85" i="1"/>
  <c r="R85" i="1"/>
  <c r="U85" i="1" s="1"/>
  <c r="T85" i="1"/>
  <c r="R15" i="1"/>
  <c r="X5" i="1"/>
  <c r="U65" i="1" l="1"/>
  <c r="AD25" i="1"/>
  <c r="U25" i="1"/>
  <c r="AH15" i="1"/>
  <c r="U45" i="1"/>
  <c r="AF20" i="1"/>
  <c r="U20" i="1"/>
  <c r="AF15" i="1"/>
  <c r="U80" i="1"/>
  <c r="AJ25" i="1"/>
  <c r="U75" i="1"/>
  <c r="AH25" i="1"/>
  <c r="U35" i="1"/>
  <c r="AL15" i="1"/>
  <c r="AD20" i="1"/>
  <c r="U55" i="1"/>
  <c r="AJ20" i="1"/>
  <c r="U60" i="1"/>
  <c r="AL20" i="1"/>
  <c r="U70" i="1"/>
  <c r="AF25" i="1"/>
  <c r="U50" i="1"/>
  <c r="AH20" i="1"/>
  <c r="U30" i="1"/>
  <c r="AJ15" i="1"/>
  <c r="P15" i="1"/>
  <c r="AN15" i="1" l="1"/>
  <c r="M11" i="1"/>
  <c r="O11" i="1"/>
  <c r="T15" i="1" l="1"/>
  <c r="U15" i="1"/>
</calcChain>
</file>

<file path=xl/sharedStrings.xml><?xml version="1.0" encoding="utf-8"?>
<sst xmlns="http://schemas.openxmlformats.org/spreadsheetml/2006/main" count="125" uniqueCount="43">
  <si>
    <t>MVP 작 계산</t>
    <phoneticPr fontId="1" type="noConversion"/>
  </si>
  <si>
    <t>판매 손익
(수수료 포함)</t>
    <phoneticPr fontId="1" type="noConversion"/>
  </si>
  <si>
    <t>문상 N퍼</t>
    <phoneticPr fontId="1" type="noConversion"/>
  </si>
  <si>
    <t>해피머니 N퍼</t>
    <phoneticPr fontId="1" type="noConversion"/>
  </si>
  <si>
    <t>문상 충전</t>
    <phoneticPr fontId="1" type="noConversion"/>
  </si>
  <si>
    <t>해피머니 충전</t>
    <phoneticPr fontId="1" type="noConversion"/>
  </si>
  <si>
    <t>상품권 제외 충전</t>
    <phoneticPr fontId="1" type="noConversion"/>
  </si>
  <si>
    <t>이득본 캐시</t>
    <phoneticPr fontId="1" type="noConversion"/>
  </si>
  <si>
    <t>마일리지 적용
O/X</t>
    <phoneticPr fontId="1" type="noConversion"/>
  </si>
  <si>
    <t>메소 시세</t>
    <phoneticPr fontId="1" type="noConversion"/>
  </si>
  <si>
    <t>필수 입력
↓↓↓↓</t>
    <phoneticPr fontId="1" type="noConversion"/>
  </si>
  <si>
    <t>소모한 캐시</t>
    <phoneticPr fontId="1" type="noConversion"/>
  </si>
  <si>
    <t>현재 캐시</t>
    <phoneticPr fontId="1" type="noConversion"/>
  </si>
  <si>
    <t>최대 개수 / 총 수익</t>
    <phoneticPr fontId="1" type="noConversion"/>
  </si>
  <si>
    <t>X</t>
    <phoneticPr fontId="1" type="noConversion"/>
  </si>
  <si>
    <t>가격 →</t>
    <phoneticPr fontId="1" type="noConversion"/>
  </si>
  <si>
    <t xml:space="preserve">이름 변경 가능  → </t>
    <phoneticPr fontId="1" type="noConversion"/>
  </si>
  <si>
    <t xml:space="preserve">                        패키지 구성품 만큼 기입 (단품이면 하나만)</t>
  </si>
  <si>
    <t>억당 N원에 구매
(수수료 포함)</t>
    <phoneticPr fontId="1" type="noConversion"/>
  </si>
  <si>
    <t xml:space="preserve">          예) 1억5천 5백 = 1.55              수수료는 MVP실버 기준 3%로 계산</t>
    <phoneticPr fontId="1" type="noConversion"/>
  </si>
  <si>
    <t>판매 개수</t>
    <phoneticPr fontId="1" type="noConversion"/>
  </si>
  <si>
    <t>정산</t>
    <phoneticPr fontId="1" type="noConversion"/>
  </si>
  <si>
    <t>총 수익</t>
    <phoneticPr fontId="1" type="noConversion"/>
  </si>
  <si>
    <t>소생의 니은</t>
    <phoneticPr fontId="1" type="noConversion"/>
  </si>
  <si>
    <t>우리네 멜빵바지</t>
    <phoneticPr fontId="1" type="noConversion"/>
  </si>
  <si>
    <t>죽음의 키읔</t>
    <phoneticPr fontId="1" type="noConversion"/>
  </si>
  <si>
    <t>한글 자음 패키지</t>
    <phoneticPr fontId="1" type="noConversion"/>
  </si>
  <si>
    <t>o</t>
    <phoneticPr fontId="1" type="noConversion"/>
  </si>
  <si>
    <t>V1.21</t>
    <phoneticPr fontId="1" type="noConversion"/>
  </si>
  <si>
    <t>패키지 3</t>
    <phoneticPr fontId="1" type="noConversion"/>
  </si>
  <si>
    <t>X</t>
    <phoneticPr fontId="1" type="noConversion"/>
  </si>
  <si>
    <t>패키지 4</t>
    <phoneticPr fontId="1" type="noConversion"/>
  </si>
  <si>
    <t>패키지 5</t>
    <phoneticPr fontId="1" type="noConversion"/>
  </si>
  <si>
    <t>패키지 6</t>
    <phoneticPr fontId="1" type="noConversion"/>
  </si>
  <si>
    <t>패키지 7</t>
    <phoneticPr fontId="1" type="noConversion"/>
  </si>
  <si>
    <t>패키지 8</t>
    <phoneticPr fontId="1" type="noConversion"/>
  </si>
  <si>
    <t>패키지 9</t>
    <phoneticPr fontId="1" type="noConversion"/>
  </si>
  <si>
    <t>패키지 10</t>
    <phoneticPr fontId="1" type="noConversion"/>
  </si>
  <si>
    <t>패키지 11</t>
    <phoneticPr fontId="1" type="noConversion"/>
  </si>
  <si>
    <t>패키지 12</t>
    <phoneticPr fontId="1" type="noConversion"/>
  </si>
  <si>
    <t>패키지 13</t>
    <phoneticPr fontId="1" type="noConversion"/>
  </si>
  <si>
    <t>패키지 14</t>
    <phoneticPr fontId="1" type="noConversion"/>
  </si>
  <si>
    <t>패키지 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</si>
</sst>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General&quot;개&quot;"/>
    <numFmt numFmtId="177" formatCode="General&quot;억&quot;"/>
    <numFmt numFmtId="178" formatCode="General&quot;%&quot;"/>
    <numFmt numFmtId="179" formatCode="#,##0&quot;원&quot;;\-#,##0&quot;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rgb="FFFF7575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8E8"/>
        <bgColor indexed="64"/>
      </patternFill>
    </fill>
    <fill>
      <patternFill patternType="solid">
        <fgColor rgb="FFECCAC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F4E3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178" fontId="5" fillId="2" borderId="13" xfId="0" applyNumberFormat="1" applyFont="1" applyFill="1" applyBorder="1" applyAlignment="1" applyProtection="1">
      <alignment horizontal="center" vertical="center"/>
      <protection locked="0"/>
    </xf>
    <xf numFmtId="178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 applyProtection="1">
      <alignment vertical="center"/>
      <protection locked="0"/>
    </xf>
    <xf numFmtId="0" fontId="0" fillId="2" borderId="1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179" fontId="7" fillId="4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179" fontId="2" fillId="2" borderId="0" xfId="0" applyNumberFormat="1" applyFont="1" applyFill="1" applyBorder="1" applyAlignment="1" applyProtection="1">
      <alignment horizontal="center" vertical="center"/>
    </xf>
    <xf numFmtId="0" fontId="0" fillId="7" borderId="0" xfId="0" applyFill="1">
      <alignment vertical="center"/>
    </xf>
    <xf numFmtId="0" fontId="5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31" xfId="0" applyFill="1" applyBorder="1" applyAlignment="1">
      <alignment horizontal="center" vertical="center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5" fillId="4" borderId="23" xfId="0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24" xfId="0" applyFont="1" applyFill="1" applyBorder="1" applyAlignment="1" applyProtection="1">
      <alignment horizontal="center" vertical="center" wrapText="1"/>
    </xf>
    <xf numFmtId="0" fontId="5" fillId="4" borderId="25" xfId="0" applyFont="1" applyFill="1" applyBorder="1" applyAlignment="1" applyProtection="1">
      <alignment horizontal="center" vertical="center" wrapText="1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4" fillId="5" borderId="18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176" fontId="5" fillId="2" borderId="19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179" fontId="5" fillId="2" borderId="30" xfId="0" applyNumberFormat="1" applyFont="1" applyFill="1" applyBorder="1" applyAlignment="1">
      <alignment horizontal="center" vertical="center"/>
    </xf>
    <xf numFmtId="179" fontId="5" fillId="2" borderId="21" xfId="0" applyNumberFormat="1" applyFont="1" applyFill="1" applyBorder="1" applyAlignment="1">
      <alignment horizontal="center" vertical="center"/>
    </xf>
    <xf numFmtId="176" fontId="5" fillId="2" borderId="30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9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5" fillId="2" borderId="21" xfId="0" applyNumberFormat="1" applyFont="1" applyFill="1" applyBorder="1" applyAlignment="1">
      <alignment horizontal="center" vertical="center"/>
    </xf>
    <xf numFmtId="179" fontId="2" fillId="0" borderId="19" xfId="0" applyNumberFormat="1" applyFont="1" applyBorder="1" applyAlignment="1" applyProtection="1">
      <alignment horizontal="center" vertical="center"/>
      <protection locked="0"/>
    </xf>
    <xf numFmtId="179" fontId="2" fillId="0" borderId="14" xfId="0" applyNumberFormat="1" applyFont="1" applyBorder="1" applyAlignment="1" applyProtection="1">
      <alignment horizontal="center" vertical="center"/>
      <protection locked="0"/>
    </xf>
    <xf numFmtId="179" fontId="2" fillId="0" borderId="22" xfId="0" applyNumberFormat="1" applyFont="1" applyBorder="1" applyAlignment="1" applyProtection="1">
      <alignment horizontal="center" vertical="center"/>
      <protection locked="0"/>
    </xf>
    <xf numFmtId="179" fontId="2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177" fontId="5" fillId="0" borderId="20" xfId="0" applyNumberFormat="1" applyFont="1" applyBorder="1" applyAlignment="1" applyProtection="1">
      <alignment horizontal="center" vertical="center"/>
      <protection locked="0"/>
    </xf>
    <xf numFmtId="177" fontId="5" fillId="0" borderId="17" xfId="0" applyNumberFormat="1" applyFont="1" applyBorder="1" applyAlignment="1" applyProtection="1">
      <alignment horizontal="center" vertical="center"/>
      <protection locked="0"/>
    </xf>
    <xf numFmtId="177" fontId="5" fillId="0" borderId="15" xfId="0" applyNumberFormat="1" applyFont="1" applyBorder="1" applyAlignment="1" applyProtection="1">
      <alignment horizontal="center" vertical="center"/>
      <protection locked="0"/>
    </xf>
    <xf numFmtId="177" fontId="5" fillId="0" borderId="18" xfId="0" applyNumberFormat="1" applyFont="1" applyBorder="1" applyAlignment="1" applyProtection="1">
      <alignment horizontal="center" vertical="center"/>
      <protection locked="0"/>
    </xf>
    <xf numFmtId="177" fontId="2" fillId="0" borderId="19" xfId="0" applyNumberFormat="1" applyFont="1" applyBorder="1" applyAlignment="1" applyProtection="1">
      <alignment horizontal="center" vertical="center"/>
      <protection locked="0"/>
    </xf>
    <xf numFmtId="177" fontId="2" fillId="0" borderId="17" xfId="0" applyNumberFormat="1" applyFont="1" applyBorder="1" applyAlignment="1" applyProtection="1">
      <alignment horizontal="center" vertical="center"/>
      <protection locked="0"/>
    </xf>
    <xf numFmtId="177" fontId="2" fillId="0" borderId="22" xfId="0" applyNumberFormat="1" applyFont="1" applyBorder="1" applyAlignment="1" applyProtection="1">
      <alignment horizontal="center" vertical="center"/>
      <protection locked="0"/>
    </xf>
    <xf numFmtId="177" fontId="2" fillId="0" borderId="18" xfId="0" applyNumberFormat="1" applyFont="1" applyBorder="1" applyAlignment="1" applyProtection="1">
      <alignment horizontal="center" vertical="center"/>
      <protection locked="0"/>
    </xf>
    <xf numFmtId="177" fontId="2" fillId="0" borderId="14" xfId="0" applyNumberFormat="1" applyFont="1" applyBorder="1" applyAlignment="1" applyProtection="1">
      <alignment horizontal="center" vertical="center"/>
      <protection locked="0"/>
    </xf>
    <xf numFmtId="177" fontId="2" fillId="0" borderId="25" xfId="0" applyNumberFormat="1" applyFont="1" applyBorder="1" applyAlignment="1" applyProtection="1">
      <alignment horizontal="center" vertical="center"/>
      <protection locked="0"/>
    </xf>
    <xf numFmtId="0" fontId="5" fillId="6" borderId="19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</xf>
    <xf numFmtId="179" fontId="5" fillId="2" borderId="0" xfId="0" applyNumberFormat="1" applyFont="1" applyFill="1" applyBorder="1" applyAlignment="1" applyProtection="1">
      <alignment horizontal="center" vertical="center" wrapText="1"/>
    </xf>
    <xf numFmtId="179" fontId="5" fillId="0" borderId="20" xfId="0" applyNumberFormat="1" applyFont="1" applyBorder="1" applyAlignment="1" applyProtection="1">
      <alignment horizontal="center" vertical="center"/>
    </xf>
    <xf numFmtId="179" fontId="5" fillId="0" borderId="17" xfId="0" applyNumberFormat="1" applyFont="1" applyBorder="1" applyAlignment="1" applyProtection="1">
      <alignment horizontal="center" vertical="center"/>
    </xf>
    <xf numFmtId="179" fontId="5" fillId="0" borderId="15" xfId="0" applyNumberFormat="1" applyFont="1" applyBorder="1" applyAlignment="1" applyProtection="1">
      <alignment horizontal="center" vertical="center"/>
    </xf>
    <xf numFmtId="179" fontId="5" fillId="0" borderId="18" xfId="0" applyNumberFormat="1" applyFont="1" applyBorder="1" applyAlignment="1" applyProtection="1">
      <alignment horizontal="center" vertical="center"/>
    </xf>
    <xf numFmtId="179" fontId="2" fillId="0" borderId="19" xfId="0" applyNumberFormat="1" applyFont="1" applyBorder="1" applyAlignment="1" applyProtection="1">
      <alignment horizontal="center" vertical="center"/>
    </xf>
    <xf numFmtId="179" fontId="2" fillId="0" borderId="14" xfId="0" applyNumberFormat="1" applyFont="1" applyBorder="1" applyAlignment="1" applyProtection="1">
      <alignment horizontal="center" vertical="center"/>
    </xf>
    <xf numFmtId="179" fontId="2" fillId="0" borderId="22" xfId="0" applyNumberFormat="1" applyFont="1" applyBorder="1" applyAlignment="1" applyProtection="1">
      <alignment horizontal="center" vertical="center"/>
    </xf>
    <xf numFmtId="179" fontId="2" fillId="0" borderId="25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quotePrefix="1" applyFill="1" applyBorder="1" applyAlignment="1" applyProtection="1">
      <alignment horizontal="center" vertical="center"/>
      <protection locked="0"/>
    </xf>
    <xf numFmtId="176" fontId="2" fillId="0" borderId="13" xfId="0" applyNumberFormat="1" applyFont="1" applyBorder="1" applyAlignment="1" applyProtection="1">
      <alignment horizontal="center" vertical="center"/>
    </xf>
    <xf numFmtId="179" fontId="2" fillId="0" borderId="11" xfId="0" applyNumberFormat="1" applyFont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179" fontId="4" fillId="2" borderId="26" xfId="0" applyNumberFormat="1" applyFont="1" applyFill="1" applyBorder="1" applyAlignment="1" applyProtection="1">
      <alignment horizontal="center" vertical="center"/>
    </xf>
    <xf numFmtId="179" fontId="4" fillId="2" borderId="27" xfId="0" applyNumberFormat="1" applyFont="1" applyFill="1" applyBorder="1" applyAlignment="1" applyProtection="1">
      <alignment horizontal="center" vertical="center"/>
    </xf>
    <xf numFmtId="0" fontId="4" fillId="5" borderId="9" xfId="0" applyFont="1" applyFill="1" applyBorder="1" applyAlignment="1" applyProtection="1">
      <alignment horizontal="center" vertical="center"/>
    </xf>
    <xf numFmtId="0" fontId="4" fillId="5" borderId="28" xfId="0" applyFont="1" applyFill="1" applyBorder="1" applyAlignment="1" applyProtection="1">
      <alignment horizontal="center" vertical="center"/>
    </xf>
    <xf numFmtId="179" fontId="2" fillId="0" borderId="11" xfId="0" applyNumberFormat="1" applyFont="1" applyBorder="1" applyAlignment="1" applyProtection="1">
      <alignment horizontal="center" vertical="center" wrapText="1"/>
      <protection locked="0"/>
    </xf>
    <xf numFmtId="179" fontId="2" fillId="0" borderId="21" xfId="0" applyNumberFormat="1" applyFont="1" applyBorder="1" applyAlignment="1" applyProtection="1">
      <alignment horizontal="center" vertical="center" wrapText="1"/>
      <protection locked="0"/>
    </xf>
    <xf numFmtId="179" fontId="2" fillId="0" borderId="22" xfId="0" applyNumberFormat="1" applyFont="1" applyBorder="1" applyAlignment="1" applyProtection="1">
      <alignment horizontal="center" vertical="center" wrapText="1"/>
      <protection locked="0"/>
    </xf>
    <xf numFmtId="179" fontId="2" fillId="0" borderId="16" xfId="0" applyNumberFormat="1" applyFont="1" applyBorder="1" applyAlignment="1" applyProtection="1">
      <alignment horizontal="center" vertical="center" wrapText="1"/>
      <protection locked="0"/>
    </xf>
    <xf numFmtId="179" fontId="2" fillId="0" borderId="13" xfId="0" applyNumberFormat="1" applyFont="1" applyBorder="1" applyAlignment="1" applyProtection="1">
      <alignment horizontal="center" vertical="center" wrapText="1"/>
      <protection locked="0"/>
    </xf>
    <xf numFmtId="179" fontId="2" fillId="0" borderId="13" xfId="0" applyNumberFormat="1" applyFont="1" applyBorder="1" applyAlignment="1" applyProtection="1">
      <alignment horizontal="center" vertical="center" wrapText="1"/>
    </xf>
    <xf numFmtId="179" fontId="2" fillId="0" borderId="11" xfId="0" applyNumberFormat="1" applyFont="1" applyBorder="1" applyAlignment="1" applyProtection="1">
      <alignment horizontal="center" vertical="center" wrapText="1"/>
    </xf>
    <xf numFmtId="17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</xf>
    <xf numFmtId="0" fontId="5" fillId="4" borderId="13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vertical="center"/>
    </xf>
  </cellXfs>
  <cellStyles count="1">
    <cellStyle name="표준" xfId="0" builtin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575"/>
      <color rgb="FFFDF4E3"/>
      <color rgb="FFF4C76C"/>
      <color rgb="FFECCACA"/>
      <color rgb="FFE7BBBB"/>
      <color rgb="FFE5DFDF"/>
      <color rgb="FFC0B4B4"/>
      <color rgb="FFECE8E8"/>
      <color rgb="FFFF9F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176090</xdr:colOff>
      <xdr:row>8</xdr:row>
      <xdr:rowOff>300157</xdr:rowOff>
    </xdr:from>
    <xdr:to>
      <xdr:col>21</xdr:col>
      <xdr:colOff>217712</xdr:colOff>
      <xdr:row>11</xdr:row>
      <xdr:rowOff>109657</xdr:rowOff>
    </xdr:to>
    <xdr:pic>
      <xdr:nvPicPr>
        <xdr:cNvPr id="4" name="그림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3" t="12598" r="10300" b="37547"/>
        <a:stretch/>
      </xdr:blipFill>
      <xdr:spPr>
        <a:xfrm>
          <a:off x="14749340" y="1946621"/>
          <a:ext cx="2545336" cy="1660072"/>
        </a:xfrm>
        <a:prstGeom prst="rect">
          <a:avLst/>
        </a:prstGeom>
      </xdr:spPr>
    </xdr:pic>
    <xdr:clientData/>
  </xdr:twoCellAnchor>
  <xdr:twoCellAnchor editAs="absolute">
    <xdr:from>
      <xdr:col>20</xdr:col>
      <xdr:colOff>105652</xdr:colOff>
      <xdr:row>8</xdr:row>
      <xdr:rowOff>123264</xdr:rowOff>
    </xdr:from>
    <xdr:to>
      <xdr:col>21</xdr:col>
      <xdr:colOff>393004</xdr:colOff>
      <xdr:row>8</xdr:row>
      <xdr:rowOff>448234</xdr:rowOff>
    </xdr:to>
    <xdr:sp macro="" textlink="">
      <xdr:nvSpPr>
        <xdr:cNvPr id="3" name="TextBox 2"/>
        <xdr:cNvSpPr txBox="1"/>
      </xdr:nvSpPr>
      <xdr:spPr>
        <a:xfrm>
          <a:off x="15985188" y="1769728"/>
          <a:ext cx="1484780" cy="324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100"/>
            <a:t>.made</a:t>
          </a:r>
          <a:r>
            <a:rPr lang="en-US" altLang="ko-KR" sz="1100" baseline="0"/>
            <a:t> by </a:t>
          </a:r>
          <a:r>
            <a:rPr lang="ko-KR" altLang="en-US" sz="1100"/>
            <a:t>케넨님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92"/>
  <sheetViews>
    <sheetView tabSelected="1" zoomScale="70" zoomScaleNormal="70" workbookViewId="0">
      <selection activeCell="X9" sqref="X9"/>
    </sheetView>
  </sheetViews>
  <sheetFormatPr defaultRowHeight="16.5" x14ac:dyDescent="0.3"/>
  <cols>
    <col min="1" max="1" width="22.125" customWidth="1"/>
    <col min="2" max="2" width="15.375" customWidth="1"/>
    <col min="3" max="3" width="15.5" customWidth="1"/>
    <col min="4" max="4" width="13.875" customWidth="1"/>
    <col min="5" max="5" width="5.125" customWidth="1"/>
    <col min="14" max="14" width="9" customWidth="1"/>
    <col min="17" max="17" width="12" customWidth="1"/>
    <col min="20" max="20" width="8.125" customWidth="1"/>
    <col min="21" max="21" width="15.625" customWidth="1"/>
    <col min="22" max="22" width="5.25" customWidth="1"/>
    <col min="23" max="23" width="3.125" customWidth="1"/>
    <col min="25" max="25" width="3.25" customWidth="1"/>
    <col min="28" max="28" width="22.375" customWidth="1"/>
    <col min="29" max="29" width="8.625" customWidth="1"/>
    <col min="30" max="30" width="14.625" customWidth="1"/>
    <col min="31" max="31" width="8.625" customWidth="1"/>
    <col min="32" max="32" width="14.625" customWidth="1"/>
    <col min="33" max="33" width="8.625" customWidth="1"/>
    <col min="34" max="34" width="14.625" customWidth="1"/>
    <col min="35" max="35" width="8.625" customWidth="1"/>
    <col min="36" max="36" width="14.625" customWidth="1"/>
    <col min="37" max="37" width="8.625" customWidth="1"/>
    <col min="38" max="38" width="14.625" customWidth="1"/>
    <col min="39" max="39" width="8.625" customWidth="1"/>
    <col min="40" max="40" width="14.625" customWidth="1"/>
    <col min="41" max="48" width="12.625" customWidth="1"/>
  </cols>
  <sheetData>
    <row r="1" spans="1:45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7.25" thickBot="1" x14ac:dyDescent="0.35">
      <c r="A4" s="107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6.5" customHeight="1" x14ac:dyDescent="0.3">
      <c r="A5" s="17"/>
      <c r="B5" s="109" t="s">
        <v>0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1"/>
      <c r="V5" s="1"/>
      <c r="W5" s="1"/>
      <c r="X5" s="1">
        <f>IFERROR(ROUNDDOWN(F15:O16*(IF(D15="o",$B$11-(B15*0.7)/(SUM(F15:O16)*0.97),$B$11-B15/(SUM(F15:O16)*0.97))),3),0)</f>
        <v>0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ht="16.5" customHeight="1" x14ac:dyDescent="0.3">
      <c r="A6" s="10"/>
      <c r="B6" s="11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ht="16.5" customHeight="1" x14ac:dyDescent="0.3">
      <c r="A7" s="10"/>
      <c r="B7" s="112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ht="16.5" customHeight="1" thickBot="1" x14ac:dyDescent="0.35">
      <c r="A8" s="10"/>
      <c r="B8" s="115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7"/>
      <c r="V8" s="1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ht="62.25" customHeight="1" thickBot="1" x14ac:dyDescent="0.35">
      <c r="B9" s="2" t="s">
        <v>10</v>
      </c>
      <c r="C9" s="3"/>
      <c r="D9" s="3"/>
      <c r="E9" s="3"/>
      <c r="F9" s="3"/>
      <c r="G9" s="3"/>
      <c r="H9" s="3"/>
      <c r="I9" s="8"/>
      <c r="J9" s="8"/>
      <c r="K9" s="3"/>
      <c r="L9" s="3"/>
      <c r="M9" s="3"/>
      <c r="N9" s="3"/>
      <c r="O9" s="4"/>
      <c r="P9" s="4"/>
      <c r="Q9" s="4"/>
      <c r="R9" s="9"/>
      <c r="S9" s="9"/>
      <c r="T9" s="9"/>
      <c r="U9" s="9"/>
      <c r="V9" s="10"/>
      <c r="W9" s="1"/>
      <c r="X9" s="13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ht="41.25" customHeight="1" thickBot="1" x14ac:dyDescent="0.35">
      <c r="A10" s="1"/>
      <c r="B10" s="5" t="s">
        <v>9</v>
      </c>
      <c r="C10" s="6" t="s">
        <v>2</v>
      </c>
      <c r="D10" s="7" t="s">
        <v>3</v>
      </c>
      <c r="E10" s="136" t="s">
        <v>4</v>
      </c>
      <c r="F10" s="137"/>
      <c r="G10" s="138" t="s">
        <v>5</v>
      </c>
      <c r="H10" s="137"/>
      <c r="I10" s="137" t="s">
        <v>6</v>
      </c>
      <c r="J10" s="139"/>
      <c r="K10" s="138" t="s">
        <v>11</v>
      </c>
      <c r="L10" s="140"/>
      <c r="M10" s="122" t="s">
        <v>7</v>
      </c>
      <c r="N10" s="123"/>
      <c r="O10" s="126" t="s">
        <v>12</v>
      </c>
      <c r="P10" s="127"/>
      <c r="Q10" s="4"/>
      <c r="R10" s="144" t="s">
        <v>28</v>
      </c>
      <c r="S10" s="10"/>
      <c r="T10" s="10"/>
      <c r="U10" s="10"/>
      <c r="V10" s="10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ht="41.25" customHeight="1" thickBot="1" x14ac:dyDescent="0.35">
      <c r="A11" s="16"/>
      <c r="B11" s="19">
        <v>3200</v>
      </c>
      <c r="C11" s="11"/>
      <c r="D11" s="12"/>
      <c r="E11" s="128"/>
      <c r="F11" s="128"/>
      <c r="G11" s="129"/>
      <c r="H11" s="130"/>
      <c r="I11" s="131"/>
      <c r="J11" s="132"/>
      <c r="K11" s="128"/>
      <c r="L11" s="135"/>
      <c r="M11" s="133">
        <f>SUM(C11*E11/100,D11*G11/100)</f>
        <v>0</v>
      </c>
      <c r="N11" s="134"/>
      <c r="O11" s="124">
        <f>SUM(E11:J11)-K11</f>
        <v>0</v>
      </c>
      <c r="P11" s="125"/>
      <c r="Q11" s="4"/>
      <c r="R11" s="10"/>
      <c r="S11" s="10"/>
      <c r="T11" s="10"/>
      <c r="U11" s="10"/>
      <c r="V11" s="10"/>
      <c r="W11" s="1"/>
      <c r="X11" s="1"/>
      <c r="Y11" s="1"/>
      <c r="Z11" s="14"/>
      <c r="AA11" s="1"/>
      <c r="AB11" s="1"/>
      <c r="AC11" s="22"/>
      <c r="AD11" s="22"/>
      <c r="AE11" s="22"/>
      <c r="AF11" s="22"/>
      <c r="AG11" s="53" t="s">
        <v>21</v>
      </c>
      <c r="AH11" s="53"/>
      <c r="AI11" s="53"/>
      <c r="AJ11" s="53"/>
      <c r="AK11" s="22"/>
      <c r="AL11" s="22"/>
      <c r="AM11" s="22"/>
      <c r="AN11" s="22"/>
      <c r="AO11" s="22"/>
      <c r="AP11" s="1"/>
      <c r="AQ11" s="1"/>
      <c r="AR11" s="1"/>
      <c r="AS11" s="1"/>
    </row>
    <row r="12" spans="1:45" ht="48.75" customHeight="1" x14ac:dyDescent="0.3">
      <c r="A12" s="142" t="s">
        <v>17</v>
      </c>
      <c r="B12" s="143"/>
      <c r="C12" s="143"/>
      <c r="D12" s="143"/>
      <c r="E12" s="143"/>
      <c r="F12" s="143"/>
      <c r="G12" s="143"/>
      <c r="H12" s="143"/>
      <c r="I12" s="143"/>
      <c r="J12" s="141" t="s">
        <v>19</v>
      </c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"/>
      <c r="W12" s="1"/>
      <c r="X12" s="1"/>
      <c r="Y12" s="1"/>
      <c r="Z12" s="13"/>
      <c r="AA12" s="13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ht="16.5" customHeight="1" x14ac:dyDescent="0.3">
      <c r="A13" s="119" t="s">
        <v>16</v>
      </c>
      <c r="B13" s="26" t="s">
        <v>26</v>
      </c>
      <c r="C13" s="27"/>
      <c r="D13" s="30" t="s">
        <v>8</v>
      </c>
      <c r="E13" s="31"/>
      <c r="F13" s="34" t="s">
        <v>23</v>
      </c>
      <c r="G13" s="35"/>
      <c r="H13" s="34" t="s">
        <v>24</v>
      </c>
      <c r="I13" s="35"/>
      <c r="J13" s="34" t="s">
        <v>25</v>
      </c>
      <c r="K13" s="35"/>
      <c r="L13" s="34"/>
      <c r="M13" s="35"/>
      <c r="N13" s="38"/>
      <c r="O13" s="39"/>
      <c r="P13" s="42" t="s">
        <v>18</v>
      </c>
      <c r="Q13" s="43"/>
      <c r="R13" s="46" t="s">
        <v>1</v>
      </c>
      <c r="S13" s="47"/>
      <c r="T13" s="42" t="s">
        <v>13</v>
      </c>
      <c r="U13" s="50"/>
      <c r="V13" s="20"/>
      <c r="W13" s="20"/>
      <c r="X13" s="57" t="s">
        <v>20</v>
      </c>
      <c r="Y13" s="58"/>
      <c r="Z13" s="96"/>
      <c r="AA13" s="96"/>
      <c r="AB13" s="1"/>
      <c r="AC13" s="65" t="str">
        <f>B13</f>
        <v>한글 자음 패키지</v>
      </c>
      <c r="AD13" s="65"/>
      <c r="AE13" s="65">
        <f>B18</f>
        <v>0</v>
      </c>
      <c r="AF13" s="65"/>
      <c r="AG13" s="65" t="str">
        <f>B23</f>
        <v>패키지 3</v>
      </c>
      <c r="AH13" s="65"/>
      <c r="AI13" s="92" t="str">
        <f>B28</f>
        <v>패키지 4</v>
      </c>
      <c r="AJ13" s="93"/>
      <c r="AK13" s="92" t="str">
        <f>B33</f>
        <v>패키지 5</v>
      </c>
      <c r="AL13" s="93"/>
      <c r="AM13" s="1"/>
      <c r="AN13" s="54" t="s">
        <v>22</v>
      </c>
      <c r="AO13" s="54"/>
      <c r="AP13" s="1"/>
      <c r="AQ13" s="1"/>
      <c r="AR13" s="1"/>
      <c r="AS13" s="1"/>
    </row>
    <row r="14" spans="1:45" ht="29.25" customHeight="1" x14ac:dyDescent="0.3">
      <c r="A14" s="119"/>
      <c r="B14" s="28"/>
      <c r="C14" s="29"/>
      <c r="D14" s="32"/>
      <c r="E14" s="33"/>
      <c r="F14" s="36"/>
      <c r="G14" s="37"/>
      <c r="H14" s="36"/>
      <c r="I14" s="37"/>
      <c r="J14" s="36"/>
      <c r="K14" s="37"/>
      <c r="L14" s="36"/>
      <c r="M14" s="37"/>
      <c r="N14" s="40"/>
      <c r="O14" s="41"/>
      <c r="P14" s="44"/>
      <c r="Q14" s="45"/>
      <c r="R14" s="48"/>
      <c r="S14" s="49"/>
      <c r="T14" s="51"/>
      <c r="U14" s="52"/>
      <c r="V14" s="20"/>
      <c r="W14" s="20"/>
      <c r="X14" s="59"/>
      <c r="Y14" s="60"/>
      <c r="Z14" s="96"/>
      <c r="AA14" s="96"/>
      <c r="AB14" s="1"/>
      <c r="AC14" s="65"/>
      <c r="AD14" s="65"/>
      <c r="AE14" s="65"/>
      <c r="AF14" s="65"/>
      <c r="AG14" s="65"/>
      <c r="AH14" s="65"/>
      <c r="AI14" s="94"/>
      <c r="AJ14" s="95"/>
      <c r="AK14" s="94"/>
      <c r="AL14" s="95"/>
      <c r="AM14" s="1"/>
      <c r="AN14" s="54"/>
      <c r="AO14" s="54"/>
      <c r="AP14" s="1"/>
      <c r="AQ14" s="1"/>
      <c r="AR14" s="1"/>
      <c r="AS14" s="1"/>
    </row>
    <row r="15" spans="1:45" ht="17.25" customHeight="1" x14ac:dyDescent="0.3">
      <c r="A15" s="118" t="s">
        <v>15</v>
      </c>
      <c r="B15" s="74">
        <v>9900</v>
      </c>
      <c r="C15" s="75"/>
      <c r="D15" s="78" t="s">
        <v>14</v>
      </c>
      <c r="E15" s="79"/>
      <c r="F15" s="82">
        <v>0.09</v>
      </c>
      <c r="G15" s="83"/>
      <c r="H15" s="86">
        <v>0.28999999999999998</v>
      </c>
      <c r="I15" s="87"/>
      <c r="J15" s="86">
        <v>2.95</v>
      </c>
      <c r="K15" s="87"/>
      <c r="L15" s="86"/>
      <c r="M15" s="87"/>
      <c r="N15" s="86"/>
      <c r="O15" s="90"/>
      <c r="P15" s="98">
        <f>IFERROR(ROUNDDOWN(IF(D15="o",(B15*0.7)/(SUM(F15:O16)*0.97),B15/(SUM(F15:O16)*0.97)),-1),0)</f>
        <v>3060</v>
      </c>
      <c r="Q15" s="99"/>
      <c r="R15" s="102">
        <f>IFERROR(ROUNDDOWN(SUM(F15:O16)*(IF(D15="o",$B$11-(B15*0.7)/(SUM(F15:O16)*0.97),$B$11-B15/(SUM(F15:O16)*0.97))),3),0)</f>
        <v>449.81400000000002</v>
      </c>
      <c r="S15" s="103"/>
      <c r="T15" s="120">
        <f>IFERROR(ROUNDDOWN($O$11/B15,0),0)</f>
        <v>0</v>
      </c>
      <c r="U15" s="121">
        <f>IFERROR(ROUNDDOWN(ROUNDDOWN($O$11/B15,0)*R15,-1),0)</f>
        <v>0</v>
      </c>
      <c r="V15" s="21"/>
      <c r="W15" s="21"/>
      <c r="X15" s="61">
        <v>3</v>
      </c>
      <c r="Y15" s="62"/>
      <c r="Z15" s="97"/>
      <c r="AA15" s="97"/>
      <c r="AB15" s="1"/>
      <c r="AC15" s="66">
        <f>X15</f>
        <v>3</v>
      </c>
      <c r="AD15" s="67">
        <f>IFERROR(R15*X15,"")</f>
        <v>1349.442</v>
      </c>
      <c r="AE15" s="69">
        <f>X20</f>
        <v>2</v>
      </c>
      <c r="AF15" s="71">
        <f>IFERROR(R20*X20,"")</f>
        <v>0</v>
      </c>
      <c r="AG15" s="66">
        <f>X25</f>
        <v>3</v>
      </c>
      <c r="AH15" s="67">
        <f>IFERROR(R25*X25,"")</f>
        <v>0</v>
      </c>
      <c r="AI15" s="69">
        <f>X30</f>
        <v>8</v>
      </c>
      <c r="AJ15" s="71">
        <f>IFERROR(R30*X30,"")</f>
        <v>0</v>
      </c>
      <c r="AK15" s="66">
        <f>X35</f>
        <v>0</v>
      </c>
      <c r="AL15" s="67">
        <f>IFERROR(R35*X35,"")</f>
        <v>0</v>
      </c>
      <c r="AM15" s="1"/>
      <c r="AN15" s="55">
        <f>SUM(AD15,AF15,AH15,AJ15,AL15,AD20,AF20,AH20,AJ20,AL20,AD25,AF25,AH25,AJ25,AL25,)</f>
        <v>1349.442</v>
      </c>
      <c r="AO15" s="56"/>
      <c r="AP15" s="1"/>
      <c r="AQ15" s="1"/>
      <c r="AR15" s="1"/>
      <c r="AS15" s="1"/>
    </row>
    <row r="16" spans="1:45" ht="17.25" customHeight="1" x14ac:dyDescent="0.3">
      <c r="A16" s="118"/>
      <c r="B16" s="76"/>
      <c r="C16" s="77"/>
      <c r="D16" s="80"/>
      <c r="E16" s="81"/>
      <c r="F16" s="84"/>
      <c r="G16" s="85"/>
      <c r="H16" s="88"/>
      <c r="I16" s="89"/>
      <c r="J16" s="88"/>
      <c r="K16" s="89"/>
      <c r="L16" s="88"/>
      <c r="M16" s="89"/>
      <c r="N16" s="88"/>
      <c r="O16" s="91"/>
      <c r="P16" s="100"/>
      <c r="Q16" s="101"/>
      <c r="R16" s="104"/>
      <c r="S16" s="105"/>
      <c r="T16" s="120"/>
      <c r="U16" s="121"/>
      <c r="V16" s="21"/>
      <c r="W16" s="21"/>
      <c r="X16" s="63"/>
      <c r="Y16" s="64"/>
      <c r="Z16" s="97"/>
      <c r="AA16" s="97"/>
      <c r="AB16" s="1"/>
      <c r="AC16" s="66"/>
      <c r="AD16" s="68"/>
      <c r="AE16" s="70"/>
      <c r="AF16" s="71"/>
      <c r="AG16" s="66"/>
      <c r="AH16" s="68"/>
      <c r="AI16" s="70"/>
      <c r="AJ16" s="71"/>
      <c r="AK16" s="66"/>
      <c r="AL16" s="68"/>
      <c r="AM16" s="1"/>
      <c r="AN16" s="56"/>
      <c r="AO16" s="56"/>
      <c r="AP16" s="1"/>
      <c r="AQ16" s="1"/>
      <c r="AR16" s="1"/>
      <c r="AS16" s="1"/>
    </row>
    <row r="17" spans="1:45" ht="16.5" customHeight="1" x14ac:dyDescent="0.3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3"/>
      <c r="U17" s="13"/>
      <c r="V17" s="13"/>
      <c r="W17" s="13"/>
      <c r="X17" s="24"/>
      <c r="Y17" s="24"/>
      <c r="Z17" s="13"/>
      <c r="AA17" s="13"/>
      <c r="AB17" s="1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1"/>
      <c r="AN17" s="1"/>
      <c r="AO17" s="1"/>
      <c r="AP17" s="1"/>
      <c r="AQ17" s="1"/>
      <c r="AR17" s="1"/>
      <c r="AS17" s="1"/>
    </row>
    <row r="18" spans="1:45" ht="16.5" customHeight="1" x14ac:dyDescent="0.3">
      <c r="A18" s="15"/>
      <c r="B18" s="26"/>
      <c r="C18" s="27"/>
      <c r="D18" s="30" t="s">
        <v>8</v>
      </c>
      <c r="E18" s="31"/>
      <c r="F18" s="34"/>
      <c r="G18" s="35"/>
      <c r="H18" s="34"/>
      <c r="I18" s="35"/>
      <c r="J18" s="34"/>
      <c r="K18" s="35"/>
      <c r="L18" s="34"/>
      <c r="M18" s="35"/>
      <c r="N18" s="38"/>
      <c r="O18" s="39"/>
      <c r="P18" s="42" t="s">
        <v>18</v>
      </c>
      <c r="Q18" s="43"/>
      <c r="R18" s="46" t="s">
        <v>1</v>
      </c>
      <c r="S18" s="47"/>
      <c r="T18" s="42" t="s">
        <v>13</v>
      </c>
      <c r="U18" s="50"/>
      <c r="V18" s="13"/>
      <c r="W18" s="13"/>
      <c r="X18" s="57" t="s">
        <v>20</v>
      </c>
      <c r="Y18" s="58"/>
      <c r="Z18" s="13"/>
      <c r="AA18" s="13"/>
      <c r="AB18" s="1"/>
      <c r="AC18" s="65" t="str">
        <f>B38</f>
        <v>패키지 6</v>
      </c>
      <c r="AD18" s="65"/>
      <c r="AE18" s="65" t="str">
        <f>B43</f>
        <v>패키지 7</v>
      </c>
      <c r="AF18" s="65"/>
      <c r="AG18" s="65" t="str">
        <f>B48</f>
        <v>패키지 8</v>
      </c>
      <c r="AH18" s="65"/>
      <c r="AI18" s="65" t="str">
        <f>B53</f>
        <v>패키지 9</v>
      </c>
      <c r="AJ18" s="65"/>
      <c r="AK18" s="65" t="str">
        <f>B58</f>
        <v>패키지 10</v>
      </c>
      <c r="AL18" s="65"/>
      <c r="AM18" s="1"/>
      <c r="AN18" s="1"/>
      <c r="AO18" s="1"/>
      <c r="AP18" s="1"/>
      <c r="AQ18" s="1"/>
      <c r="AR18" s="1"/>
      <c r="AS18" s="1"/>
    </row>
    <row r="19" spans="1:45" ht="16.5" customHeight="1" x14ac:dyDescent="0.3">
      <c r="A19" s="15"/>
      <c r="B19" s="28"/>
      <c r="C19" s="29"/>
      <c r="D19" s="32"/>
      <c r="E19" s="33"/>
      <c r="F19" s="36"/>
      <c r="G19" s="37"/>
      <c r="H19" s="36"/>
      <c r="I19" s="37"/>
      <c r="J19" s="36"/>
      <c r="K19" s="37"/>
      <c r="L19" s="36"/>
      <c r="M19" s="37"/>
      <c r="N19" s="40"/>
      <c r="O19" s="41"/>
      <c r="P19" s="44"/>
      <c r="Q19" s="45"/>
      <c r="R19" s="48"/>
      <c r="S19" s="49"/>
      <c r="T19" s="51"/>
      <c r="U19" s="52"/>
      <c r="V19" s="13"/>
      <c r="W19" s="13"/>
      <c r="X19" s="59"/>
      <c r="Y19" s="60"/>
      <c r="Z19" s="13"/>
      <c r="AA19" s="13"/>
      <c r="AB19" s="1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1"/>
      <c r="AN19" s="1"/>
      <c r="AO19" s="1"/>
      <c r="AP19" s="1"/>
      <c r="AQ19" s="1"/>
      <c r="AR19" s="1"/>
      <c r="AS19" s="1"/>
    </row>
    <row r="20" spans="1:45" ht="16.5" customHeight="1" x14ac:dyDescent="0.3">
      <c r="A20" s="15"/>
      <c r="B20" s="74"/>
      <c r="C20" s="75"/>
      <c r="D20" s="78" t="s">
        <v>27</v>
      </c>
      <c r="E20" s="79"/>
      <c r="F20" s="82"/>
      <c r="G20" s="83"/>
      <c r="H20" s="86"/>
      <c r="I20" s="87"/>
      <c r="J20" s="86"/>
      <c r="K20" s="87"/>
      <c r="L20" s="86"/>
      <c r="M20" s="87"/>
      <c r="N20" s="86"/>
      <c r="O20" s="90"/>
      <c r="P20" s="98">
        <f t="shared" ref="P20" si="0">IFERROR(ROUNDDOWN(IF(D20="o",(B20*0.7)/(SUM(F20:O21)*0.97),B20/(SUM(F20:O21)*0.97)),-1),0)</f>
        <v>0</v>
      </c>
      <c r="Q20" s="99"/>
      <c r="R20" s="102">
        <f t="shared" ref="R20" si="1">IFERROR(ROUNDDOWN(SUM(F20:O21)*(IF(D20="o",$B$11-(B20*0.7)/(SUM(F20:O21)*0.97),$B$11-B20/(SUM(F20:O21)*0.97))),3),0)</f>
        <v>0</v>
      </c>
      <c r="S20" s="103"/>
      <c r="T20" s="120">
        <f t="shared" ref="T20" si="2">IFERROR(ROUNDDOWN($O$11/B20,0),0)</f>
        <v>0</v>
      </c>
      <c r="U20" s="121">
        <f t="shared" ref="U20" si="3">IFERROR(ROUNDDOWN(ROUNDDOWN($O$11/B20,0)*R20,-1),0)</f>
        <v>0</v>
      </c>
      <c r="V20" s="13"/>
      <c r="W20" s="13"/>
      <c r="X20" s="61">
        <v>2</v>
      </c>
      <c r="Y20" s="62"/>
      <c r="Z20" s="13"/>
      <c r="AA20" s="13"/>
      <c r="AB20" s="1"/>
      <c r="AC20" s="66">
        <f>$X40</f>
        <v>0</v>
      </c>
      <c r="AD20" s="67">
        <f>IFERROR($R35*$X35,"")</f>
        <v>0</v>
      </c>
      <c r="AE20" s="69">
        <f>$X45</f>
        <v>0</v>
      </c>
      <c r="AF20" s="71">
        <f>IFERROR($R45*$X45,"")</f>
        <v>0</v>
      </c>
      <c r="AG20" s="69">
        <f>X50</f>
        <v>0</v>
      </c>
      <c r="AH20" s="67">
        <f>IFERROR($R50*$X50,"")</f>
        <v>0</v>
      </c>
      <c r="AI20" s="69">
        <f>X55</f>
        <v>0</v>
      </c>
      <c r="AJ20" s="67">
        <f>IFERROR($R55*$X55,"")</f>
        <v>0</v>
      </c>
      <c r="AK20" s="69">
        <f>X60</f>
        <v>0</v>
      </c>
      <c r="AL20" s="67">
        <f>IFERROR($R60*$X60,"")</f>
        <v>0</v>
      </c>
      <c r="AM20" s="1"/>
      <c r="AN20" s="1"/>
      <c r="AO20" s="1"/>
      <c r="AP20" s="1"/>
      <c r="AQ20" s="1"/>
      <c r="AR20" s="1"/>
      <c r="AS20" s="1"/>
    </row>
    <row r="21" spans="1:45" ht="16.5" customHeight="1" x14ac:dyDescent="0.3">
      <c r="A21" s="15"/>
      <c r="B21" s="76"/>
      <c r="C21" s="77"/>
      <c r="D21" s="80"/>
      <c r="E21" s="81"/>
      <c r="F21" s="84"/>
      <c r="G21" s="85"/>
      <c r="H21" s="88"/>
      <c r="I21" s="89"/>
      <c r="J21" s="88"/>
      <c r="K21" s="89"/>
      <c r="L21" s="88"/>
      <c r="M21" s="89"/>
      <c r="N21" s="88"/>
      <c r="O21" s="91"/>
      <c r="P21" s="100"/>
      <c r="Q21" s="101"/>
      <c r="R21" s="104"/>
      <c r="S21" s="105"/>
      <c r="T21" s="120"/>
      <c r="U21" s="121"/>
      <c r="V21" s="13"/>
      <c r="W21" s="13"/>
      <c r="X21" s="63"/>
      <c r="Y21" s="64"/>
      <c r="Z21" s="1"/>
      <c r="AA21" s="1"/>
      <c r="AB21" s="1"/>
      <c r="AC21" s="66"/>
      <c r="AD21" s="68"/>
      <c r="AE21" s="70"/>
      <c r="AF21" s="71"/>
      <c r="AG21" s="73"/>
      <c r="AH21" s="68"/>
      <c r="AI21" s="73"/>
      <c r="AJ21" s="68"/>
      <c r="AK21" s="73"/>
      <c r="AL21" s="68"/>
      <c r="AM21" s="1"/>
      <c r="AN21" s="1"/>
      <c r="AO21" s="1"/>
      <c r="AP21" s="1"/>
      <c r="AQ21" s="1"/>
      <c r="AR21" s="1"/>
      <c r="AS21" s="1"/>
    </row>
    <row r="22" spans="1:45" ht="16.5" customHeight="1" x14ac:dyDescent="0.3">
      <c r="A22" s="15"/>
      <c r="B22" s="25"/>
      <c r="C22" s="2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3"/>
      <c r="U22" s="13"/>
      <c r="V22" s="13"/>
      <c r="W22" s="13"/>
      <c r="X22" s="24"/>
      <c r="Y22" s="24"/>
      <c r="Z22" s="1"/>
      <c r="AA22" s="1"/>
      <c r="AB22" s="1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1"/>
      <c r="AN22" s="1"/>
      <c r="AO22" s="1"/>
      <c r="AP22" s="1"/>
      <c r="AQ22" s="1"/>
      <c r="AR22" s="1"/>
      <c r="AS22" s="1"/>
    </row>
    <row r="23" spans="1:45" ht="16.5" customHeight="1" x14ac:dyDescent="0.3">
      <c r="A23" s="15"/>
      <c r="B23" s="26" t="s">
        <v>29</v>
      </c>
      <c r="C23" s="27"/>
      <c r="D23" s="30" t="s">
        <v>8</v>
      </c>
      <c r="E23" s="31"/>
      <c r="F23" s="34"/>
      <c r="G23" s="35"/>
      <c r="H23" s="34"/>
      <c r="I23" s="35"/>
      <c r="J23" s="34"/>
      <c r="K23" s="35"/>
      <c r="L23" s="34"/>
      <c r="M23" s="35"/>
      <c r="N23" s="38"/>
      <c r="O23" s="39"/>
      <c r="P23" s="42" t="s">
        <v>18</v>
      </c>
      <c r="Q23" s="43"/>
      <c r="R23" s="46" t="s">
        <v>1</v>
      </c>
      <c r="S23" s="47"/>
      <c r="T23" s="42" t="s">
        <v>13</v>
      </c>
      <c r="U23" s="50"/>
      <c r="V23" s="13"/>
      <c r="W23" s="13"/>
      <c r="X23" s="57" t="s">
        <v>20</v>
      </c>
      <c r="Y23" s="58"/>
      <c r="Z23" s="1"/>
      <c r="AA23" s="1"/>
      <c r="AB23" s="1"/>
      <c r="AC23" s="65" t="str">
        <f>B63</f>
        <v>패키지 11</v>
      </c>
      <c r="AD23" s="65"/>
      <c r="AE23" s="65" t="str">
        <f>B68</f>
        <v>패키지 12</v>
      </c>
      <c r="AF23" s="65"/>
      <c r="AG23" s="65" t="str">
        <f>B73</f>
        <v>패키지 13</v>
      </c>
      <c r="AH23" s="65"/>
      <c r="AI23" s="65" t="str">
        <f>B78</f>
        <v>패키지 14</v>
      </c>
      <c r="AJ23" s="65"/>
      <c r="AK23" s="65" t="str">
        <f>B83</f>
        <v>패키지 15</v>
      </c>
      <c r="AL23" s="65"/>
      <c r="AM23" s="1"/>
      <c r="AN23" s="1"/>
      <c r="AO23" s="1"/>
      <c r="AP23" s="1"/>
      <c r="AQ23" s="1"/>
      <c r="AR23" s="1"/>
      <c r="AS23" s="1"/>
    </row>
    <row r="24" spans="1:45" ht="16.5" customHeight="1" x14ac:dyDescent="0.3">
      <c r="A24" s="15"/>
      <c r="B24" s="28"/>
      <c r="C24" s="29"/>
      <c r="D24" s="32"/>
      <c r="E24" s="33"/>
      <c r="F24" s="36"/>
      <c r="G24" s="37"/>
      <c r="H24" s="36"/>
      <c r="I24" s="37"/>
      <c r="J24" s="36"/>
      <c r="K24" s="37"/>
      <c r="L24" s="36"/>
      <c r="M24" s="37"/>
      <c r="N24" s="40"/>
      <c r="O24" s="41"/>
      <c r="P24" s="44"/>
      <c r="Q24" s="45"/>
      <c r="R24" s="48"/>
      <c r="S24" s="49"/>
      <c r="T24" s="51"/>
      <c r="U24" s="52"/>
      <c r="V24" s="13"/>
      <c r="W24" s="13"/>
      <c r="X24" s="59"/>
      <c r="Y24" s="60"/>
      <c r="Z24" s="1"/>
      <c r="AA24" s="1"/>
      <c r="AB24" s="1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1"/>
      <c r="AN24" s="1"/>
      <c r="AO24" s="1"/>
      <c r="AP24" s="1"/>
      <c r="AQ24" s="1"/>
      <c r="AR24" s="1"/>
      <c r="AS24" s="1"/>
    </row>
    <row r="25" spans="1:45" ht="16.5" customHeight="1" x14ac:dyDescent="0.3">
      <c r="A25" s="15"/>
      <c r="B25" s="74"/>
      <c r="C25" s="75"/>
      <c r="D25" s="78" t="s">
        <v>14</v>
      </c>
      <c r="E25" s="79"/>
      <c r="F25" s="82"/>
      <c r="G25" s="83"/>
      <c r="H25" s="86"/>
      <c r="I25" s="87"/>
      <c r="J25" s="86"/>
      <c r="K25" s="87"/>
      <c r="L25" s="86"/>
      <c r="M25" s="87"/>
      <c r="N25" s="86"/>
      <c r="O25" s="90"/>
      <c r="P25" s="98">
        <f t="shared" ref="P25" si="4">IFERROR(ROUNDDOWN(IF(D25="o",(B25*0.7)/(SUM(F25:O26)*0.97),B25/(SUM(F25:O26)*0.97)),-1),0)</f>
        <v>0</v>
      </c>
      <c r="Q25" s="99"/>
      <c r="R25" s="102">
        <f t="shared" ref="R25" si="5">IFERROR(ROUNDDOWN(SUM(F25:O26)*(IF(D25="o",$B$11-(B25*0.7)/(SUM(F25:O26)*0.97),$B$11-B25/(SUM(F25:O26)*0.97))),3),0)</f>
        <v>0</v>
      </c>
      <c r="S25" s="103"/>
      <c r="T25" s="120">
        <f t="shared" ref="T25" si="6">IFERROR(ROUNDDOWN($O$11/B25,0),0)</f>
        <v>0</v>
      </c>
      <c r="U25" s="121">
        <f t="shared" ref="U25" si="7">IFERROR(ROUNDDOWN(ROUNDDOWN($O$11/B25,0)*R25,-1),0)</f>
        <v>0</v>
      </c>
      <c r="V25" s="13"/>
      <c r="W25" s="13"/>
      <c r="X25" s="61">
        <v>3</v>
      </c>
      <c r="Y25" s="62"/>
      <c r="Z25" s="1"/>
      <c r="AA25" s="1"/>
      <c r="AB25" s="1"/>
      <c r="AC25" s="66">
        <f>X65</f>
        <v>0</v>
      </c>
      <c r="AD25" s="67">
        <f>IFERROR($R65*$X65,"")</f>
        <v>0</v>
      </c>
      <c r="AE25" s="69">
        <f>X70</f>
        <v>3</v>
      </c>
      <c r="AF25" s="71">
        <f>IFERROR($R70*$X70,"")</f>
        <v>0</v>
      </c>
      <c r="AG25" s="66">
        <f>X75</f>
        <v>0</v>
      </c>
      <c r="AH25" s="71">
        <f>IFERROR($R75*$X75,"")</f>
        <v>0</v>
      </c>
      <c r="AI25" s="66">
        <f>X80</f>
        <v>0</v>
      </c>
      <c r="AJ25" s="71">
        <f>IFERROR($R80*$X80,"")</f>
        <v>0</v>
      </c>
      <c r="AK25" s="66">
        <f>X85</f>
        <v>0</v>
      </c>
      <c r="AL25" s="71">
        <f>IFERROR($R85*$X85,"")</f>
        <v>0</v>
      </c>
      <c r="AM25" s="1"/>
      <c r="AN25" s="1"/>
      <c r="AO25" s="1"/>
      <c r="AP25" s="1"/>
      <c r="AQ25" s="1"/>
      <c r="AR25" s="1"/>
      <c r="AS25" s="1"/>
    </row>
    <row r="26" spans="1:45" ht="16.5" customHeight="1" x14ac:dyDescent="0.3">
      <c r="A26" s="15"/>
      <c r="B26" s="76"/>
      <c r="C26" s="77"/>
      <c r="D26" s="80"/>
      <c r="E26" s="81"/>
      <c r="F26" s="84"/>
      <c r="G26" s="85"/>
      <c r="H26" s="88"/>
      <c r="I26" s="89"/>
      <c r="J26" s="88"/>
      <c r="K26" s="89"/>
      <c r="L26" s="88"/>
      <c r="M26" s="89"/>
      <c r="N26" s="88"/>
      <c r="O26" s="91"/>
      <c r="P26" s="100"/>
      <c r="Q26" s="101"/>
      <c r="R26" s="104"/>
      <c r="S26" s="105"/>
      <c r="T26" s="120"/>
      <c r="U26" s="121"/>
      <c r="V26" s="13"/>
      <c r="W26" s="13"/>
      <c r="X26" s="63"/>
      <c r="Y26" s="64"/>
      <c r="Z26" s="1"/>
      <c r="AA26" s="1"/>
      <c r="AB26" s="1"/>
      <c r="AC26" s="66"/>
      <c r="AD26" s="68"/>
      <c r="AE26" s="70"/>
      <c r="AF26" s="71"/>
      <c r="AG26" s="72"/>
      <c r="AH26" s="71"/>
      <c r="AI26" s="72"/>
      <c r="AJ26" s="71"/>
      <c r="AK26" s="72"/>
      <c r="AL26" s="71"/>
      <c r="AM26" s="1"/>
      <c r="AN26" s="1"/>
      <c r="AO26" s="1"/>
      <c r="AP26" s="1"/>
      <c r="AQ26" s="1"/>
      <c r="AR26" s="1"/>
      <c r="AS26" s="1"/>
    </row>
    <row r="27" spans="1:45" ht="16.5" customHeight="1" x14ac:dyDescent="0.3">
      <c r="A27" s="15"/>
      <c r="B27" s="25"/>
      <c r="C27" s="2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3"/>
      <c r="U27" s="13"/>
      <c r="V27" s="13"/>
      <c r="W27" s="13"/>
      <c r="X27" s="24"/>
      <c r="Y27" s="24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6.5" customHeight="1" x14ac:dyDescent="0.3">
      <c r="A28" s="15"/>
      <c r="B28" s="26" t="s">
        <v>31</v>
      </c>
      <c r="C28" s="27"/>
      <c r="D28" s="30" t="s">
        <v>8</v>
      </c>
      <c r="E28" s="31"/>
      <c r="F28" s="34"/>
      <c r="G28" s="35"/>
      <c r="H28" s="34"/>
      <c r="I28" s="35"/>
      <c r="J28" s="34"/>
      <c r="K28" s="35"/>
      <c r="L28" s="34"/>
      <c r="M28" s="35"/>
      <c r="N28" s="38"/>
      <c r="O28" s="39"/>
      <c r="P28" s="42" t="s">
        <v>18</v>
      </c>
      <c r="Q28" s="43"/>
      <c r="R28" s="46" t="s">
        <v>1</v>
      </c>
      <c r="S28" s="47"/>
      <c r="T28" s="42" t="s">
        <v>13</v>
      </c>
      <c r="U28" s="50"/>
      <c r="V28" s="13"/>
      <c r="W28" s="13"/>
      <c r="X28" s="57" t="s">
        <v>20</v>
      </c>
      <c r="Y28" s="58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6.5" customHeight="1" x14ac:dyDescent="0.3">
      <c r="A29" s="15"/>
      <c r="B29" s="28"/>
      <c r="C29" s="29"/>
      <c r="D29" s="32"/>
      <c r="E29" s="33"/>
      <c r="F29" s="36"/>
      <c r="G29" s="37"/>
      <c r="H29" s="36"/>
      <c r="I29" s="37"/>
      <c r="J29" s="36"/>
      <c r="K29" s="37"/>
      <c r="L29" s="36"/>
      <c r="M29" s="37"/>
      <c r="N29" s="40"/>
      <c r="O29" s="41"/>
      <c r="P29" s="44"/>
      <c r="Q29" s="45"/>
      <c r="R29" s="48"/>
      <c r="S29" s="49"/>
      <c r="T29" s="51"/>
      <c r="U29" s="52"/>
      <c r="V29" s="13"/>
      <c r="W29" s="13"/>
      <c r="X29" s="59"/>
      <c r="Y29" s="60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6.5" customHeight="1" x14ac:dyDescent="0.3">
      <c r="A30" s="15"/>
      <c r="B30" s="74"/>
      <c r="C30" s="75"/>
      <c r="D30" s="78" t="s">
        <v>14</v>
      </c>
      <c r="E30" s="79"/>
      <c r="F30" s="82"/>
      <c r="G30" s="83"/>
      <c r="H30" s="86"/>
      <c r="I30" s="87"/>
      <c r="J30" s="86"/>
      <c r="K30" s="87"/>
      <c r="L30" s="86"/>
      <c r="M30" s="87"/>
      <c r="N30" s="86"/>
      <c r="O30" s="90"/>
      <c r="P30" s="98">
        <f t="shared" ref="P30" si="8">IFERROR(ROUNDDOWN(IF(D30="o",(B30*0.7)/(SUM(F30:O31)*0.97),B30/(SUM(F30:O31)*0.97)),-1),0)</f>
        <v>0</v>
      </c>
      <c r="Q30" s="99"/>
      <c r="R30" s="102">
        <f t="shared" ref="R30" si="9">IFERROR(ROUNDDOWN(SUM(F30:O31)*(IF(D30="o",$B$11-(B30*0.7)/(SUM(F30:O31)*0.97),$B$11-B30/(SUM(F30:O31)*0.97))),3),0)</f>
        <v>0</v>
      </c>
      <c r="S30" s="103"/>
      <c r="T30" s="120">
        <f t="shared" ref="T30" si="10">IFERROR(ROUNDDOWN($O$11/B30,0),0)</f>
        <v>0</v>
      </c>
      <c r="U30" s="121">
        <f t="shared" ref="U30" si="11">IFERROR(ROUNDDOWN(ROUNDDOWN($O$11/B30,0)*R30,-1),0)</f>
        <v>0</v>
      </c>
      <c r="V30" s="13"/>
      <c r="W30" s="13"/>
      <c r="X30" s="61">
        <v>8</v>
      </c>
      <c r="Y30" s="62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6.5" customHeight="1" x14ac:dyDescent="0.3">
      <c r="A31" s="15"/>
      <c r="B31" s="76"/>
      <c r="C31" s="77"/>
      <c r="D31" s="80"/>
      <c r="E31" s="81"/>
      <c r="F31" s="84"/>
      <c r="G31" s="85"/>
      <c r="H31" s="88"/>
      <c r="I31" s="89"/>
      <c r="J31" s="88"/>
      <c r="K31" s="89"/>
      <c r="L31" s="88"/>
      <c r="M31" s="89"/>
      <c r="N31" s="88"/>
      <c r="O31" s="91"/>
      <c r="P31" s="100"/>
      <c r="Q31" s="101"/>
      <c r="R31" s="104"/>
      <c r="S31" s="105"/>
      <c r="T31" s="120"/>
      <c r="U31" s="121"/>
      <c r="V31" s="13"/>
      <c r="W31" s="13"/>
      <c r="X31" s="63"/>
      <c r="Y31" s="64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6.5" customHeight="1" x14ac:dyDescent="0.3">
      <c r="A32" s="15"/>
      <c r="B32" s="25"/>
      <c r="C32" s="2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3"/>
      <c r="U32" s="13"/>
      <c r="V32" s="13"/>
      <c r="W32" s="13"/>
      <c r="X32" s="24"/>
      <c r="Y32" s="24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16.5" customHeight="1" x14ac:dyDescent="0.3">
      <c r="A33" s="15"/>
      <c r="B33" s="26" t="s">
        <v>32</v>
      </c>
      <c r="C33" s="27"/>
      <c r="D33" s="30" t="s">
        <v>8</v>
      </c>
      <c r="E33" s="31"/>
      <c r="F33" s="34"/>
      <c r="G33" s="35"/>
      <c r="H33" s="34"/>
      <c r="I33" s="35"/>
      <c r="J33" s="34"/>
      <c r="K33" s="35"/>
      <c r="L33" s="34"/>
      <c r="M33" s="35"/>
      <c r="N33" s="38"/>
      <c r="O33" s="39"/>
      <c r="P33" s="42" t="s">
        <v>18</v>
      </c>
      <c r="Q33" s="43"/>
      <c r="R33" s="46" t="s">
        <v>1</v>
      </c>
      <c r="S33" s="47"/>
      <c r="T33" s="42" t="s">
        <v>13</v>
      </c>
      <c r="U33" s="50"/>
      <c r="V33" s="13"/>
      <c r="W33" s="13"/>
      <c r="X33" s="57" t="s">
        <v>20</v>
      </c>
      <c r="Y33" s="58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16.5" customHeight="1" x14ac:dyDescent="0.3">
      <c r="A34" s="15"/>
      <c r="B34" s="28"/>
      <c r="C34" s="29"/>
      <c r="D34" s="32"/>
      <c r="E34" s="33"/>
      <c r="F34" s="36"/>
      <c r="G34" s="37"/>
      <c r="H34" s="36"/>
      <c r="I34" s="37"/>
      <c r="J34" s="36"/>
      <c r="K34" s="37"/>
      <c r="L34" s="36"/>
      <c r="M34" s="37"/>
      <c r="N34" s="40"/>
      <c r="O34" s="41"/>
      <c r="P34" s="44"/>
      <c r="Q34" s="45"/>
      <c r="R34" s="48"/>
      <c r="S34" s="49"/>
      <c r="T34" s="51"/>
      <c r="U34" s="52"/>
      <c r="V34" s="13"/>
      <c r="W34" s="13"/>
      <c r="X34" s="59"/>
      <c r="Y34" s="60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16.5" customHeight="1" x14ac:dyDescent="0.3">
      <c r="A35" s="15"/>
      <c r="B35" s="74"/>
      <c r="C35" s="75"/>
      <c r="D35" s="78" t="s">
        <v>14</v>
      </c>
      <c r="E35" s="79"/>
      <c r="F35" s="82"/>
      <c r="G35" s="83"/>
      <c r="H35" s="86"/>
      <c r="I35" s="87"/>
      <c r="J35" s="86"/>
      <c r="K35" s="87"/>
      <c r="L35" s="86"/>
      <c r="M35" s="87"/>
      <c r="N35" s="86"/>
      <c r="O35" s="90"/>
      <c r="P35" s="98">
        <f t="shared" ref="P35" si="12">IFERROR(ROUNDDOWN(IF(D35="o",(B35*0.7)/(SUM(F35:O36)*0.97),B35/(SUM(F35:O36)*0.97)),-1),0)</f>
        <v>0</v>
      </c>
      <c r="Q35" s="99"/>
      <c r="R35" s="102">
        <f t="shared" ref="R35" si="13">IFERROR(ROUNDDOWN(SUM(F35:O36)*(IF(D35="o",$B$11-(B35*0.7)/(SUM(F35:O36)*0.97),$B$11-B35/(SUM(F35:O36)*0.97))),3),0)</f>
        <v>0</v>
      </c>
      <c r="S35" s="103"/>
      <c r="T35" s="120">
        <f t="shared" ref="T35" si="14">IFERROR(ROUNDDOWN($O$11/B35,0),0)</f>
        <v>0</v>
      </c>
      <c r="U35" s="121">
        <f t="shared" ref="U35" si="15">IFERROR(ROUNDDOWN(ROUNDDOWN($O$11/B35,0)*R35,-1),0)</f>
        <v>0</v>
      </c>
      <c r="V35" s="13"/>
      <c r="W35" s="13"/>
      <c r="X35" s="61"/>
      <c r="Y35" s="62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6.5" customHeight="1" x14ac:dyDescent="0.3">
      <c r="A36" s="15"/>
      <c r="B36" s="76"/>
      <c r="C36" s="77"/>
      <c r="D36" s="80"/>
      <c r="E36" s="81"/>
      <c r="F36" s="84"/>
      <c r="G36" s="85"/>
      <c r="H36" s="88"/>
      <c r="I36" s="89"/>
      <c r="J36" s="88"/>
      <c r="K36" s="89"/>
      <c r="L36" s="88"/>
      <c r="M36" s="89"/>
      <c r="N36" s="88"/>
      <c r="O36" s="91"/>
      <c r="P36" s="100"/>
      <c r="Q36" s="101"/>
      <c r="R36" s="104"/>
      <c r="S36" s="105"/>
      <c r="T36" s="120"/>
      <c r="U36" s="121"/>
      <c r="V36" s="13"/>
      <c r="W36" s="13"/>
      <c r="X36" s="63"/>
      <c r="Y36" s="64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6.5" customHeight="1" x14ac:dyDescent="0.3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3"/>
      <c r="U37" s="13"/>
      <c r="V37" s="13"/>
      <c r="W37" s="13"/>
      <c r="X37" s="24"/>
      <c r="Y37" s="24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6.5" customHeight="1" x14ac:dyDescent="0.3">
      <c r="A38" s="15"/>
      <c r="B38" s="26" t="s">
        <v>33</v>
      </c>
      <c r="C38" s="27"/>
      <c r="D38" s="30" t="s">
        <v>8</v>
      </c>
      <c r="E38" s="31"/>
      <c r="F38" s="34"/>
      <c r="G38" s="35"/>
      <c r="H38" s="34"/>
      <c r="I38" s="35"/>
      <c r="J38" s="34"/>
      <c r="K38" s="35"/>
      <c r="L38" s="34"/>
      <c r="M38" s="35"/>
      <c r="N38" s="38"/>
      <c r="O38" s="39"/>
      <c r="P38" s="42" t="s">
        <v>18</v>
      </c>
      <c r="Q38" s="43"/>
      <c r="R38" s="46" t="s">
        <v>1</v>
      </c>
      <c r="S38" s="47"/>
      <c r="T38" s="42" t="s">
        <v>13</v>
      </c>
      <c r="U38" s="50"/>
      <c r="V38" s="13"/>
      <c r="W38" s="13"/>
      <c r="X38" s="57" t="s">
        <v>20</v>
      </c>
      <c r="Y38" s="58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6.5" customHeight="1" x14ac:dyDescent="0.3">
      <c r="A39" s="15"/>
      <c r="B39" s="28"/>
      <c r="C39" s="29"/>
      <c r="D39" s="32"/>
      <c r="E39" s="33"/>
      <c r="F39" s="36"/>
      <c r="G39" s="37"/>
      <c r="H39" s="36"/>
      <c r="I39" s="37"/>
      <c r="J39" s="36"/>
      <c r="K39" s="37"/>
      <c r="L39" s="36"/>
      <c r="M39" s="37"/>
      <c r="N39" s="40"/>
      <c r="O39" s="41"/>
      <c r="P39" s="44"/>
      <c r="Q39" s="45"/>
      <c r="R39" s="48"/>
      <c r="S39" s="49"/>
      <c r="T39" s="51"/>
      <c r="U39" s="52"/>
      <c r="V39" s="13"/>
      <c r="W39" s="13"/>
      <c r="X39" s="59"/>
      <c r="Y39" s="60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6.5" customHeight="1" x14ac:dyDescent="0.3">
      <c r="A40" s="15"/>
      <c r="B40" s="74"/>
      <c r="C40" s="75"/>
      <c r="D40" s="78" t="s">
        <v>14</v>
      </c>
      <c r="E40" s="79"/>
      <c r="F40" s="82"/>
      <c r="G40" s="83"/>
      <c r="H40" s="86"/>
      <c r="I40" s="87"/>
      <c r="J40" s="86"/>
      <c r="K40" s="87"/>
      <c r="L40" s="86"/>
      <c r="M40" s="87"/>
      <c r="N40" s="86"/>
      <c r="O40" s="90"/>
      <c r="P40" s="98">
        <f t="shared" ref="P40" si="16">IFERROR(ROUNDDOWN(IF(D40="o",(B40*0.7)/(SUM(F40:O41)*0.97),B40/(SUM(F40:O41)*0.97)),-1),0)</f>
        <v>0</v>
      </c>
      <c r="Q40" s="99"/>
      <c r="R40" s="102">
        <f t="shared" ref="R40" si="17">IFERROR(ROUNDDOWN(SUM(F40:O41)*(IF(D40="o",$B$11-(B40*0.7)/(SUM(F40:O41)*0.97),$B$11-B40/(SUM(F40:O41)*0.97))),3),0)</f>
        <v>0</v>
      </c>
      <c r="S40" s="103"/>
      <c r="T40" s="120">
        <f t="shared" ref="T40" si="18">IFERROR(ROUNDDOWN($O$11/B40,0),0)</f>
        <v>0</v>
      </c>
      <c r="U40" s="121">
        <f t="shared" ref="U40" si="19">IFERROR(ROUNDDOWN(ROUNDDOWN($O$11/B40,0)*R40,-1),0)</f>
        <v>0</v>
      </c>
      <c r="V40" s="13"/>
      <c r="W40" s="13"/>
      <c r="X40" s="61"/>
      <c r="Y40" s="62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6.5" customHeight="1" x14ac:dyDescent="0.3">
      <c r="A41" s="15"/>
      <c r="B41" s="76"/>
      <c r="C41" s="77"/>
      <c r="D41" s="80"/>
      <c r="E41" s="81"/>
      <c r="F41" s="84"/>
      <c r="G41" s="85"/>
      <c r="H41" s="88"/>
      <c r="I41" s="89"/>
      <c r="J41" s="88"/>
      <c r="K41" s="89"/>
      <c r="L41" s="88"/>
      <c r="M41" s="89"/>
      <c r="N41" s="88"/>
      <c r="O41" s="91"/>
      <c r="P41" s="100"/>
      <c r="Q41" s="101"/>
      <c r="R41" s="104"/>
      <c r="S41" s="105"/>
      <c r="T41" s="120"/>
      <c r="U41" s="121"/>
      <c r="V41" s="13"/>
      <c r="W41" s="13"/>
      <c r="X41" s="63"/>
      <c r="Y41" s="6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ht="16.5" customHeight="1" x14ac:dyDescent="0.3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3"/>
      <c r="U42" s="13"/>
      <c r="V42" s="13"/>
      <c r="W42" s="13"/>
      <c r="X42" s="24"/>
      <c r="Y42" s="24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ht="16.5" customHeight="1" x14ac:dyDescent="0.3">
      <c r="A43" s="15"/>
      <c r="B43" s="26" t="s">
        <v>34</v>
      </c>
      <c r="C43" s="27"/>
      <c r="D43" s="30" t="s">
        <v>8</v>
      </c>
      <c r="E43" s="31"/>
      <c r="F43" s="34"/>
      <c r="G43" s="35"/>
      <c r="H43" s="34"/>
      <c r="I43" s="35"/>
      <c r="J43" s="34"/>
      <c r="K43" s="35"/>
      <c r="L43" s="34"/>
      <c r="M43" s="35"/>
      <c r="N43" s="38"/>
      <c r="O43" s="39"/>
      <c r="P43" s="42" t="s">
        <v>18</v>
      </c>
      <c r="Q43" s="43"/>
      <c r="R43" s="46" t="s">
        <v>1</v>
      </c>
      <c r="S43" s="47"/>
      <c r="T43" s="42" t="s">
        <v>13</v>
      </c>
      <c r="U43" s="50"/>
      <c r="V43" s="13"/>
      <c r="W43" s="13"/>
      <c r="X43" s="57" t="s">
        <v>20</v>
      </c>
      <c r="Y43" s="58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6.5" customHeight="1" x14ac:dyDescent="0.3">
      <c r="A44" s="15"/>
      <c r="B44" s="28"/>
      <c r="C44" s="29"/>
      <c r="D44" s="32"/>
      <c r="E44" s="33"/>
      <c r="F44" s="36"/>
      <c r="G44" s="37"/>
      <c r="H44" s="36"/>
      <c r="I44" s="37"/>
      <c r="J44" s="36"/>
      <c r="K44" s="37"/>
      <c r="L44" s="36"/>
      <c r="M44" s="37"/>
      <c r="N44" s="40"/>
      <c r="O44" s="41"/>
      <c r="P44" s="44"/>
      <c r="Q44" s="45"/>
      <c r="R44" s="48"/>
      <c r="S44" s="49"/>
      <c r="T44" s="51"/>
      <c r="U44" s="52"/>
      <c r="V44" s="13"/>
      <c r="W44" s="13"/>
      <c r="X44" s="59"/>
      <c r="Y44" s="60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ht="16.5" customHeight="1" x14ac:dyDescent="0.3">
      <c r="A45" s="15"/>
      <c r="B45" s="74"/>
      <c r="C45" s="75"/>
      <c r="D45" s="78" t="s">
        <v>14</v>
      </c>
      <c r="E45" s="79"/>
      <c r="F45" s="82"/>
      <c r="G45" s="83"/>
      <c r="H45" s="86"/>
      <c r="I45" s="87"/>
      <c r="J45" s="86"/>
      <c r="K45" s="87"/>
      <c r="L45" s="86"/>
      <c r="M45" s="87"/>
      <c r="N45" s="86"/>
      <c r="O45" s="90"/>
      <c r="P45" s="98">
        <f t="shared" ref="P45" si="20">IFERROR(ROUNDDOWN(IF(D45="o",(B45*0.7)/(SUM(F45:O46)*0.97),B45/(SUM(F45:O46)*0.97)),-1),0)</f>
        <v>0</v>
      </c>
      <c r="Q45" s="99"/>
      <c r="R45" s="102">
        <f t="shared" ref="R45" si="21">IFERROR(ROUNDDOWN(SUM(F45:O46)*(IF(D45="o",$B$11-(B45*0.7)/(SUM(F45:O46)*0.97),$B$11-B45/(SUM(F45:O46)*0.97))),3),0)</f>
        <v>0</v>
      </c>
      <c r="S45" s="103"/>
      <c r="T45" s="120">
        <f t="shared" ref="T45" si="22">IFERROR(ROUNDDOWN($O$11/B45,0),0)</f>
        <v>0</v>
      </c>
      <c r="U45" s="121">
        <f t="shared" ref="U45" si="23">IFERROR(ROUNDDOWN(ROUNDDOWN($O$11/B45,0)*R45,-1),0)</f>
        <v>0</v>
      </c>
      <c r="V45" s="13"/>
      <c r="W45" s="13"/>
      <c r="X45" s="61"/>
      <c r="Y45" s="62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ht="16.5" customHeight="1" x14ac:dyDescent="0.3">
      <c r="A46" s="15"/>
      <c r="B46" s="76"/>
      <c r="C46" s="77"/>
      <c r="D46" s="80"/>
      <c r="E46" s="81"/>
      <c r="F46" s="84"/>
      <c r="G46" s="85"/>
      <c r="H46" s="88"/>
      <c r="I46" s="89"/>
      <c r="J46" s="88"/>
      <c r="K46" s="89"/>
      <c r="L46" s="88"/>
      <c r="M46" s="89"/>
      <c r="N46" s="88"/>
      <c r="O46" s="91"/>
      <c r="P46" s="100"/>
      <c r="Q46" s="101"/>
      <c r="R46" s="104"/>
      <c r="S46" s="105"/>
      <c r="T46" s="120"/>
      <c r="U46" s="121"/>
      <c r="V46" s="13"/>
      <c r="W46" s="13"/>
      <c r="X46" s="63"/>
      <c r="Y46" s="64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ht="16.5" customHeight="1" x14ac:dyDescent="0.3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3"/>
      <c r="U47" s="13"/>
      <c r="V47" s="13"/>
      <c r="W47" s="13"/>
      <c r="X47" s="24"/>
      <c r="Y47" s="2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ht="16.5" customHeight="1" x14ac:dyDescent="0.3">
      <c r="A48" s="15"/>
      <c r="B48" s="26" t="s">
        <v>35</v>
      </c>
      <c r="C48" s="27"/>
      <c r="D48" s="30" t="s">
        <v>8</v>
      </c>
      <c r="E48" s="31"/>
      <c r="F48" s="34"/>
      <c r="G48" s="35"/>
      <c r="H48" s="34"/>
      <c r="I48" s="35"/>
      <c r="J48" s="34"/>
      <c r="K48" s="35"/>
      <c r="L48" s="34"/>
      <c r="M48" s="35"/>
      <c r="N48" s="38"/>
      <c r="O48" s="39"/>
      <c r="P48" s="42" t="s">
        <v>18</v>
      </c>
      <c r="Q48" s="43"/>
      <c r="R48" s="46" t="s">
        <v>1</v>
      </c>
      <c r="S48" s="47"/>
      <c r="T48" s="42" t="s">
        <v>13</v>
      </c>
      <c r="U48" s="50"/>
      <c r="V48" s="13"/>
      <c r="W48" s="13"/>
      <c r="X48" s="57" t="s">
        <v>20</v>
      </c>
      <c r="Y48" s="5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ht="16.5" customHeight="1" x14ac:dyDescent="0.3">
      <c r="A49" s="15"/>
      <c r="B49" s="28"/>
      <c r="C49" s="29"/>
      <c r="D49" s="32"/>
      <c r="E49" s="33"/>
      <c r="F49" s="36"/>
      <c r="G49" s="37"/>
      <c r="H49" s="36"/>
      <c r="I49" s="37"/>
      <c r="J49" s="36"/>
      <c r="K49" s="37"/>
      <c r="L49" s="36"/>
      <c r="M49" s="37"/>
      <c r="N49" s="40"/>
      <c r="O49" s="41"/>
      <c r="P49" s="44"/>
      <c r="Q49" s="45"/>
      <c r="R49" s="48"/>
      <c r="S49" s="49"/>
      <c r="T49" s="51"/>
      <c r="U49" s="52"/>
      <c r="V49" s="13"/>
      <c r="W49" s="13"/>
      <c r="X49" s="59"/>
      <c r="Y49" s="60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ht="16.5" customHeight="1" x14ac:dyDescent="0.3">
      <c r="A50" s="15"/>
      <c r="B50" s="74"/>
      <c r="C50" s="75"/>
      <c r="D50" s="78" t="s">
        <v>14</v>
      </c>
      <c r="E50" s="79"/>
      <c r="F50" s="82"/>
      <c r="G50" s="83"/>
      <c r="H50" s="86"/>
      <c r="I50" s="87"/>
      <c r="J50" s="86"/>
      <c r="K50" s="87"/>
      <c r="L50" s="86"/>
      <c r="M50" s="87"/>
      <c r="N50" s="86"/>
      <c r="O50" s="90"/>
      <c r="P50" s="98">
        <f t="shared" ref="P50" si="24">IFERROR(ROUNDDOWN(IF(D50="o",(B50*0.7)/(SUM(F50:O51)*0.97),B50/(SUM(F50:O51)*0.97)),-1),0)</f>
        <v>0</v>
      </c>
      <c r="Q50" s="99"/>
      <c r="R50" s="102">
        <f t="shared" ref="R50" si="25">IFERROR(ROUNDDOWN(SUM(F50:O51)*(IF(D50="o",$B$11-(B50*0.7)/(SUM(F50:O51)*0.97),$B$11-B50/(SUM(F50:O51)*0.97))),3),0)</f>
        <v>0</v>
      </c>
      <c r="S50" s="103"/>
      <c r="T50" s="120">
        <f t="shared" ref="T50" si="26">IFERROR(ROUNDDOWN($O$11/B50,0),0)</f>
        <v>0</v>
      </c>
      <c r="U50" s="121">
        <f t="shared" ref="U50" si="27">IFERROR(ROUNDDOWN(ROUNDDOWN($O$11/B50,0)*R50,-1),0)</f>
        <v>0</v>
      </c>
      <c r="V50" s="13"/>
      <c r="W50" s="13"/>
      <c r="X50" s="61"/>
      <c r="Y50" s="62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ht="16.5" customHeight="1" x14ac:dyDescent="0.3">
      <c r="A51" s="15"/>
      <c r="B51" s="76"/>
      <c r="C51" s="77"/>
      <c r="D51" s="80"/>
      <c r="E51" s="81"/>
      <c r="F51" s="84"/>
      <c r="G51" s="85"/>
      <c r="H51" s="88"/>
      <c r="I51" s="89"/>
      <c r="J51" s="88"/>
      <c r="K51" s="89"/>
      <c r="L51" s="88"/>
      <c r="M51" s="89"/>
      <c r="N51" s="88"/>
      <c r="O51" s="91"/>
      <c r="P51" s="100"/>
      <c r="Q51" s="101"/>
      <c r="R51" s="104"/>
      <c r="S51" s="105"/>
      <c r="T51" s="120"/>
      <c r="U51" s="121"/>
      <c r="V51" s="13"/>
      <c r="W51" s="13"/>
      <c r="X51" s="63"/>
      <c r="Y51" s="64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ht="16.5" customHeight="1" x14ac:dyDescent="0.3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3"/>
      <c r="U52" s="13"/>
      <c r="V52" s="13"/>
      <c r="W52" s="13"/>
      <c r="X52" s="24"/>
      <c r="Y52" s="24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ht="16.5" customHeight="1" x14ac:dyDescent="0.3">
      <c r="A53" s="15"/>
      <c r="B53" s="26" t="s">
        <v>36</v>
      </c>
      <c r="C53" s="27"/>
      <c r="D53" s="30" t="s">
        <v>8</v>
      </c>
      <c r="E53" s="31"/>
      <c r="F53" s="34"/>
      <c r="G53" s="35"/>
      <c r="H53" s="34"/>
      <c r="I53" s="35"/>
      <c r="J53" s="34"/>
      <c r="K53" s="35"/>
      <c r="L53" s="34"/>
      <c r="M53" s="35"/>
      <c r="N53" s="38"/>
      <c r="O53" s="39"/>
      <c r="P53" s="42" t="s">
        <v>18</v>
      </c>
      <c r="Q53" s="43"/>
      <c r="R53" s="46" t="s">
        <v>1</v>
      </c>
      <c r="S53" s="47"/>
      <c r="T53" s="42" t="s">
        <v>13</v>
      </c>
      <c r="U53" s="50"/>
      <c r="V53" s="13"/>
      <c r="W53" s="13"/>
      <c r="X53" s="57" t="s">
        <v>20</v>
      </c>
      <c r="Y53" s="5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ht="16.5" customHeight="1" x14ac:dyDescent="0.3">
      <c r="A54" s="15"/>
      <c r="B54" s="28"/>
      <c r="C54" s="29"/>
      <c r="D54" s="32"/>
      <c r="E54" s="33"/>
      <c r="F54" s="36"/>
      <c r="G54" s="37"/>
      <c r="H54" s="36"/>
      <c r="I54" s="37"/>
      <c r="J54" s="36"/>
      <c r="K54" s="37"/>
      <c r="L54" s="36"/>
      <c r="M54" s="37"/>
      <c r="N54" s="40"/>
      <c r="O54" s="41"/>
      <c r="P54" s="44"/>
      <c r="Q54" s="45"/>
      <c r="R54" s="48"/>
      <c r="S54" s="49"/>
      <c r="T54" s="51"/>
      <c r="U54" s="52"/>
      <c r="V54" s="13"/>
      <c r="W54" s="13"/>
      <c r="X54" s="59"/>
      <c r="Y54" s="60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ht="16.5" customHeight="1" x14ac:dyDescent="0.3">
      <c r="A55" s="15"/>
      <c r="B55" s="74"/>
      <c r="C55" s="75"/>
      <c r="D55" s="78" t="s">
        <v>14</v>
      </c>
      <c r="E55" s="79"/>
      <c r="F55" s="82"/>
      <c r="G55" s="83"/>
      <c r="H55" s="86"/>
      <c r="I55" s="87"/>
      <c r="J55" s="86"/>
      <c r="K55" s="87"/>
      <c r="L55" s="86"/>
      <c r="M55" s="87"/>
      <c r="N55" s="86"/>
      <c r="O55" s="90"/>
      <c r="P55" s="98">
        <f t="shared" ref="P55" si="28">IFERROR(ROUNDDOWN(IF(D55="o",(B55*0.7)/(SUM(F55:O56)*0.97),B55/(SUM(F55:O56)*0.97)),-1),0)</f>
        <v>0</v>
      </c>
      <c r="Q55" s="99"/>
      <c r="R55" s="102">
        <f t="shared" ref="R55" si="29">IFERROR(ROUNDDOWN(SUM(F55:O56)*(IF(D55="o",$B$11-(B55*0.7)/(SUM(F55:O56)*0.97),$B$11-B55/(SUM(F55:O56)*0.97))),3),0)</f>
        <v>0</v>
      </c>
      <c r="S55" s="103"/>
      <c r="T55" s="120">
        <f t="shared" ref="T55" si="30">IFERROR(ROUNDDOWN($O$11/B55,0),0)</f>
        <v>0</v>
      </c>
      <c r="U55" s="121">
        <f t="shared" ref="U55" si="31">IFERROR(ROUNDDOWN(ROUNDDOWN($O$11/B55,0)*R55,-1),0)</f>
        <v>0</v>
      </c>
      <c r="V55" s="13"/>
      <c r="W55" s="13"/>
      <c r="X55" s="61"/>
      <c r="Y55" s="62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ht="16.5" customHeight="1" x14ac:dyDescent="0.3">
      <c r="A56" s="15"/>
      <c r="B56" s="76"/>
      <c r="C56" s="77"/>
      <c r="D56" s="80"/>
      <c r="E56" s="81"/>
      <c r="F56" s="84"/>
      <c r="G56" s="85"/>
      <c r="H56" s="88"/>
      <c r="I56" s="89"/>
      <c r="J56" s="88"/>
      <c r="K56" s="89"/>
      <c r="L56" s="88"/>
      <c r="M56" s="89"/>
      <c r="N56" s="88"/>
      <c r="O56" s="91"/>
      <c r="P56" s="100"/>
      <c r="Q56" s="101"/>
      <c r="R56" s="104"/>
      <c r="S56" s="105"/>
      <c r="T56" s="120"/>
      <c r="U56" s="121"/>
      <c r="V56" s="13"/>
      <c r="W56" s="13"/>
      <c r="X56" s="63"/>
      <c r="Y56" s="64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ht="16.5" customHeight="1" x14ac:dyDescent="0.3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3"/>
      <c r="U57" s="13"/>
      <c r="V57" s="13"/>
      <c r="W57" s="13"/>
      <c r="X57" s="24"/>
      <c r="Y57" s="24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ht="16.5" customHeight="1" x14ac:dyDescent="0.3">
      <c r="A58" s="15"/>
      <c r="B58" s="26" t="s">
        <v>37</v>
      </c>
      <c r="C58" s="27"/>
      <c r="D58" s="30" t="s">
        <v>8</v>
      </c>
      <c r="E58" s="31"/>
      <c r="F58" s="34"/>
      <c r="G58" s="35"/>
      <c r="H58" s="34"/>
      <c r="I58" s="35"/>
      <c r="J58" s="34"/>
      <c r="K58" s="35"/>
      <c r="L58" s="34"/>
      <c r="M58" s="35"/>
      <c r="N58" s="38"/>
      <c r="O58" s="39"/>
      <c r="P58" s="42" t="s">
        <v>18</v>
      </c>
      <c r="Q58" s="43"/>
      <c r="R58" s="46" t="s">
        <v>1</v>
      </c>
      <c r="S58" s="47"/>
      <c r="T58" s="42" t="s">
        <v>13</v>
      </c>
      <c r="U58" s="50"/>
      <c r="V58" s="13"/>
      <c r="W58" s="13"/>
      <c r="X58" s="57" t="s">
        <v>20</v>
      </c>
      <c r="Y58" s="5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ht="16.5" customHeight="1" x14ac:dyDescent="0.3">
      <c r="A59" s="15"/>
      <c r="B59" s="28"/>
      <c r="C59" s="29"/>
      <c r="D59" s="32"/>
      <c r="E59" s="33"/>
      <c r="F59" s="36"/>
      <c r="G59" s="37"/>
      <c r="H59" s="36"/>
      <c r="I59" s="37"/>
      <c r="J59" s="36"/>
      <c r="K59" s="37"/>
      <c r="L59" s="36"/>
      <c r="M59" s="37"/>
      <c r="N59" s="40"/>
      <c r="O59" s="41"/>
      <c r="P59" s="44"/>
      <c r="Q59" s="45"/>
      <c r="R59" s="48"/>
      <c r="S59" s="49"/>
      <c r="T59" s="51"/>
      <c r="U59" s="52"/>
      <c r="V59" s="13"/>
      <c r="W59" s="13"/>
      <c r="X59" s="59"/>
      <c r="Y59" s="60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ht="16.5" customHeight="1" x14ac:dyDescent="0.3">
      <c r="A60" s="15"/>
      <c r="B60" s="74"/>
      <c r="C60" s="75"/>
      <c r="D60" s="78" t="s">
        <v>14</v>
      </c>
      <c r="E60" s="79"/>
      <c r="F60" s="82"/>
      <c r="G60" s="83"/>
      <c r="H60" s="86"/>
      <c r="I60" s="87"/>
      <c r="J60" s="86"/>
      <c r="K60" s="87"/>
      <c r="L60" s="86"/>
      <c r="M60" s="87"/>
      <c r="N60" s="86"/>
      <c r="O60" s="90"/>
      <c r="P60" s="98">
        <f t="shared" ref="P60" si="32">IFERROR(ROUNDDOWN(IF(D60="o",(B60*0.7)/(SUM(F60:O61)*0.97),B60/(SUM(F60:O61)*0.97)),-1),0)</f>
        <v>0</v>
      </c>
      <c r="Q60" s="99"/>
      <c r="R60" s="102">
        <f t="shared" ref="R60" si="33">IFERROR(ROUNDDOWN(SUM(F60:O61)*(IF(D60="o",$B$11-(B60*0.7)/(SUM(F60:O61)*0.97),$B$11-B60/(SUM(F60:O61)*0.97))),3),0)</f>
        <v>0</v>
      </c>
      <c r="S60" s="103"/>
      <c r="T60" s="120">
        <f t="shared" ref="T60" si="34">IFERROR(ROUNDDOWN($O$11/B60,0),0)</f>
        <v>0</v>
      </c>
      <c r="U60" s="121">
        <f t="shared" ref="U60" si="35">IFERROR(ROUNDDOWN(ROUNDDOWN($O$11/B60,0)*R60,-1),0)</f>
        <v>0</v>
      </c>
      <c r="V60" s="13"/>
      <c r="W60" s="13"/>
      <c r="X60" s="61"/>
      <c r="Y60" s="62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ht="16.5" customHeight="1" x14ac:dyDescent="0.3">
      <c r="A61" s="15"/>
      <c r="B61" s="76"/>
      <c r="C61" s="77"/>
      <c r="D61" s="80"/>
      <c r="E61" s="81"/>
      <c r="F61" s="84"/>
      <c r="G61" s="85"/>
      <c r="H61" s="88"/>
      <c r="I61" s="89"/>
      <c r="J61" s="88"/>
      <c r="K61" s="89"/>
      <c r="L61" s="88"/>
      <c r="M61" s="89"/>
      <c r="N61" s="88"/>
      <c r="O61" s="91"/>
      <c r="P61" s="100"/>
      <c r="Q61" s="101"/>
      <c r="R61" s="104"/>
      <c r="S61" s="105"/>
      <c r="T61" s="120"/>
      <c r="U61" s="121"/>
      <c r="V61" s="13"/>
      <c r="W61" s="13"/>
      <c r="X61" s="63"/>
      <c r="Y61" s="64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ht="16.5" customHeight="1" x14ac:dyDescent="0.3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3"/>
      <c r="U62" s="13"/>
      <c r="V62" s="13"/>
      <c r="W62" s="13"/>
      <c r="X62" s="24"/>
      <c r="Y62" s="24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ht="16.5" customHeight="1" x14ac:dyDescent="0.3">
      <c r="A63" s="1"/>
      <c r="B63" s="26" t="s">
        <v>38</v>
      </c>
      <c r="C63" s="27"/>
      <c r="D63" s="30" t="s">
        <v>8</v>
      </c>
      <c r="E63" s="31"/>
      <c r="F63" s="34"/>
      <c r="G63" s="35"/>
      <c r="H63" s="34"/>
      <c r="I63" s="35"/>
      <c r="J63" s="34"/>
      <c r="K63" s="35"/>
      <c r="L63" s="34"/>
      <c r="M63" s="35"/>
      <c r="N63" s="38"/>
      <c r="O63" s="39"/>
      <c r="P63" s="42" t="s">
        <v>18</v>
      </c>
      <c r="Q63" s="43"/>
      <c r="R63" s="46" t="s">
        <v>1</v>
      </c>
      <c r="S63" s="47"/>
      <c r="T63" s="42" t="s">
        <v>13</v>
      </c>
      <c r="U63" s="50"/>
      <c r="V63" s="13"/>
      <c r="W63" s="13"/>
      <c r="X63" s="57" t="s">
        <v>20</v>
      </c>
      <c r="Y63" s="5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16.5" customHeight="1" x14ac:dyDescent="0.3">
      <c r="A64" s="1"/>
      <c r="B64" s="28"/>
      <c r="C64" s="29"/>
      <c r="D64" s="32"/>
      <c r="E64" s="33"/>
      <c r="F64" s="36"/>
      <c r="G64" s="37"/>
      <c r="H64" s="36"/>
      <c r="I64" s="37"/>
      <c r="J64" s="36"/>
      <c r="K64" s="37"/>
      <c r="L64" s="36"/>
      <c r="M64" s="37"/>
      <c r="N64" s="40"/>
      <c r="O64" s="41"/>
      <c r="P64" s="44"/>
      <c r="Q64" s="45"/>
      <c r="R64" s="48"/>
      <c r="S64" s="49"/>
      <c r="T64" s="51"/>
      <c r="U64" s="52"/>
      <c r="V64" s="13"/>
      <c r="W64" s="13"/>
      <c r="X64" s="59"/>
      <c r="Y64" s="60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16.5" customHeight="1" x14ac:dyDescent="0.3">
      <c r="A65" s="1"/>
      <c r="B65" s="74"/>
      <c r="C65" s="75"/>
      <c r="D65" s="78" t="s">
        <v>14</v>
      </c>
      <c r="E65" s="79"/>
      <c r="F65" s="82"/>
      <c r="G65" s="83"/>
      <c r="H65" s="86"/>
      <c r="I65" s="87"/>
      <c r="J65" s="86"/>
      <c r="K65" s="87"/>
      <c r="L65" s="86"/>
      <c r="M65" s="87"/>
      <c r="N65" s="86"/>
      <c r="O65" s="90"/>
      <c r="P65" s="98">
        <f t="shared" ref="P65" si="36">IFERROR(ROUNDDOWN(IF(D65="o",(B65*0.7)/(SUM(F65:O66)*0.97),B65/(SUM(F65:O66)*0.97)),-1),0)</f>
        <v>0</v>
      </c>
      <c r="Q65" s="99"/>
      <c r="R65" s="102">
        <f t="shared" ref="R65" si="37">IFERROR(ROUNDDOWN(SUM(F65:O66)*(IF(D65="o",$B$11-(B65*0.7)/(SUM(F65:O66)*0.97),$B$11-B65/(SUM(F65:O66)*0.97))),3),0)</f>
        <v>0</v>
      </c>
      <c r="S65" s="103"/>
      <c r="T65" s="120">
        <f t="shared" ref="T65" si="38">IFERROR(ROUNDDOWN($O$11/B65,0),0)</f>
        <v>0</v>
      </c>
      <c r="U65" s="121">
        <f t="shared" ref="U65" si="39">IFERROR(ROUNDDOWN(ROUNDDOWN($O$11/B65,0)*R65,-1),0)</f>
        <v>0</v>
      </c>
      <c r="V65" s="13"/>
      <c r="W65" s="13"/>
      <c r="X65" s="61"/>
      <c r="Y65" s="62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ht="16.5" customHeight="1" x14ac:dyDescent="0.3">
      <c r="A66" s="1"/>
      <c r="B66" s="76"/>
      <c r="C66" s="77"/>
      <c r="D66" s="80"/>
      <c r="E66" s="81"/>
      <c r="F66" s="84"/>
      <c r="G66" s="85"/>
      <c r="H66" s="88"/>
      <c r="I66" s="89"/>
      <c r="J66" s="88"/>
      <c r="K66" s="89"/>
      <c r="L66" s="88"/>
      <c r="M66" s="89"/>
      <c r="N66" s="88"/>
      <c r="O66" s="91"/>
      <c r="P66" s="100"/>
      <c r="Q66" s="101"/>
      <c r="R66" s="104"/>
      <c r="S66" s="105"/>
      <c r="T66" s="120"/>
      <c r="U66" s="121"/>
      <c r="V66" s="13"/>
      <c r="W66" s="13"/>
      <c r="X66" s="63"/>
      <c r="Y66" s="64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3"/>
      <c r="U67" s="13"/>
      <c r="V67" s="13"/>
      <c r="W67" s="13"/>
      <c r="X67" s="24"/>
      <c r="Y67" s="24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ht="16.5" customHeight="1" x14ac:dyDescent="0.3">
      <c r="A68" s="1"/>
      <c r="B68" s="26" t="s">
        <v>39</v>
      </c>
      <c r="C68" s="27"/>
      <c r="D68" s="30" t="s">
        <v>8</v>
      </c>
      <c r="E68" s="31"/>
      <c r="F68" s="34"/>
      <c r="G68" s="35"/>
      <c r="H68" s="34"/>
      <c r="I68" s="35"/>
      <c r="J68" s="34"/>
      <c r="K68" s="35"/>
      <c r="L68" s="34"/>
      <c r="M68" s="35"/>
      <c r="N68" s="38"/>
      <c r="O68" s="39"/>
      <c r="P68" s="42" t="s">
        <v>18</v>
      </c>
      <c r="Q68" s="43"/>
      <c r="R68" s="46" t="s">
        <v>1</v>
      </c>
      <c r="S68" s="47"/>
      <c r="T68" s="42" t="s">
        <v>13</v>
      </c>
      <c r="U68" s="50"/>
      <c r="V68" s="13"/>
      <c r="W68" s="13"/>
      <c r="X68" s="57" t="s">
        <v>20</v>
      </c>
      <c r="Y68" s="5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ht="16.5" customHeight="1" x14ac:dyDescent="0.3">
      <c r="A69" s="1"/>
      <c r="B69" s="28"/>
      <c r="C69" s="29"/>
      <c r="D69" s="32"/>
      <c r="E69" s="33"/>
      <c r="F69" s="36"/>
      <c r="G69" s="37"/>
      <c r="H69" s="36"/>
      <c r="I69" s="37"/>
      <c r="J69" s="36"/>
      <c r="K69" s="37"/>
      <c r="L69" s="36"/>
      <c r="M69" s="37"/>
      <c r="N69" s="40"/>
      <c r="O69" s="41"/>
      <c r="P69" s="44"/>
      <c r="Q69" s="45"/>
      <c r="R69" s="48"/>
      <c r="S69" s="49"/>
      <c r="T69" s="51"/>
      <c r="U69" s="52"/>
      <c r="V69" s="13"/>
      <c r="W69" s="13"/>
      <c r="X69" s="59"/>
      <c r="Y69" s="60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ht="16.5" customHeight="1" x14ac:dyDescent="0.3">
      <c r="A70" s="1"/>
      <c r="B70" s="74"/>
      <c r="C70" s="75"/>
      <c r="D70" s="78" t="s">
        <v>14</v>
      </c>
      <c r="E70" s="79"/>
      <c r="F70" s="82"/>
      <c r="G70" s="83"/>
      <c r="H70" s="86"/>
      <c r="I70" s="87"/>
      <c r="J70" s="86"/>
      <c r="K70" s="87"/>
      <c r="L70" s="86"/>
      <c r="M70" s="87"/>
      <c r="N70" s="86"/>
      <c r="O70" s="90"/>
      <c r="P70" s="98">
        <f t="shared" ref="P70" si="40">IFERROR(ROUNDDOWN(IF(D70="o",(B70*0.7)/(SUM(F70:O71)*0.97),B70/(SUM(F70:O71)*0.97)),-1),0)</f>
        <v>0</v>
      </c>
      <c r="Q70" s="99"/>
      <c r="R70" s="102">
        <f t="shared" ref="R70" si="41">IFERROR(ROUNDDOWN(SUM(F70:O71)*(IF(D70="o",$B$11-(B70*0.7)/(SUM(F70:O71)*0.97),$B$11-B70/(SUM(F70:O71)*0.97))),3),0)</f>
        <v>0</v>
      </c>
      <c r="S70" s="103"/>
      <c r="T70" s="120">
        <f t="shared" ref="T70" si="42">IFERROR(ROUNDDOWN($O$11/B70,0),0)</f>
        <v>0</v>
      </c>
      <c r="U70" s="121">
        <f t="shared" ref="U70" si="43">IFERROR(ROUNDDOWN(ROUNDDOWN($O$11/B70,0)*R70,-1),0)</f>
        <v>0</v>
      </c>
      <c r="V70" s="13"/>
      <c r="W70" s="13"/>
      <c r="X70" s="61">
        <v>3</v>
      </c>
      <c r="Y70" s="62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ht="16.5" customHeight="1" x14ac:dyDescent="0.3">
      <c r="A71" s="1"/>
      <c r="B71" s="76"/>
      <c r="C71" s="77"/>
      <c r="D71" s="80"/>
      <c r="E71" s="81"/>
      <c r="F71" s="84"/>
      <c r="G71" s="85"/>
      <c r="H71" s="88"/>
      <c r="I71" s="89"/>
      <c r="J71" s="88"/>
      <c r="K71" s="89"/>
      <c r="L71" s="88"/>
      <c r="M71" s="89"/>
      <c r="N71" s="88"/>
      <c r="O71" s="91"/>
      <c r="P71" s="100"/>
      <c r="Q71" s="101"/>
      <c r="R71" s="104"/>
      <c r="S71" s="105"/>
      <c r="T71" s="120"/>
      <c r="U71" s="121"/>
      <c r="V71" s="13"/>
      <c r="W71" s="13"/>
      <c r="X71" s="63"/>
      <c r="Y71" s="64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3"/>
      <c r="U72" s="13"/>
      <c r="V72" s="13"/>
      <c r="W72" s="13"/>
      <c r="X72" s="24"/>
      <c r="Y72" s="24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ht="16.5" customHeight="1" x14ac:dyDescent="0.3">
      <c r="A73" s="1"/>
      <c r="B73" s="26" t="s">
        <v>40</v>
      </c>
      <c r="C73" s="27"/>
      <c r="D73" s="30" t="s">
        <v>8</v>
      </c>
      <c r="E73" s="31"/>
      <c r="F73" s="34"/>
      <c r="G73" s="35"/>
      <c r="H73" s="34"/>
      <c r="I73" s="35"/>
      <c r="J73" s="34"/>
      <c r="K73" s="35"/>
      <c r="L73" s="34"/>
      <c r="M73" s="35"/>
      <c r="N73" s="38"/>
      <c r="O73" s="39"/>
      <c r="P73" s="42" t="s">
        <v>18</v>
      </c>
      <c r="Q73" s="43"/>
      <c r="R73" s="46" t="s">
        <v>1</v>
      </c>
      <c r="S73" s="47"/>
      <c r="T73" s="42" t="s">
        <v>13</v>
      </c>
      <c r="U73" s="50"/>
      <c r="V73" s="13"/>
      <c r="W73" s="13"/>
      <c r="X73" s="57" t="s">
        <v>20</v>
      </c>
      <c r="Y73" s="5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ht="16.5" customHeight="1" x14ac:dyDescent="0.3">
      <c r="A74" s="1"/>
      <c r="B74" s="28"/>
      <c r="C74" s="29"/>
      <c r="D74" s="32"/>
      <c r="E74" s="33"/>
      <c r="F74" s="36"/>
      <c r="G74" s="37"/>
      <c r="H74" s="36"/>
      <c r="I74" s="37"/>
      <c r="J74" s="36"/>
      <c r="K74" s="37"/>
      <c r="L74" s="36"/>
      <c r="M74" s="37"/>
      <c r="N74" s="40"/>
      <c r="O74" s="41"/>
      <c r="P74" s="44"/>
      <c r="Q74" s="45"/>
      <c r="R74" s="48"/>
      <c r="S74" s="49"/>
      <c r="T74" s="51"/>
      <c r="U74" s="52"/>
      <c r="V74" s="13"/>
      <c r="W74" s="13"/>
      <c r="X74" s="59"/>
      <c r="Y74" s="60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ht="16.5" customHeight="1" x14ac:dyDescent="0.3">
      <c r="A75" s="1"/>
      <c r="B75" s="74"/>
      <c r="C75" s="75"/>
      <c r="D75" s="78" t="s">
        <v>30</v>
      </c>
      <c r="E75" s="79"/>
      <c r="F75" s="82"/>
      <c r="G75" s="83"/>
      <c r="H75" s="86"/>
      <c r="I75" s="87"/>
      <c r="J75" s="86"/>
      <c r="K75" s="87"/>
      <c r="L75" s="86"/>
      <c r="M75" s="87"/>
      <c r="N75" s="86"/>
      <c r="O75" s="90"/>
      <c r="P75" s="98">
        <f t="shared" ref="P75" si="44">IFERROR(ROUNDDOWN(IF(D75="o",(B75*0.7)/(SUM(F75:O76)*0.97),B75/(SUM(F75:O76)*0.97)),-1),0)</f>
        <v>0</v>
      </c>
      <c r="Q75" s="99"/>
      <c r="R75" s="102">
        <f t="shared" ref="R75" si="45">IFERROR(ROUNDDOWN(SUM(F75:O76)*(IF(D75="o",$B$11-(B75*0.7)/(SUM(F75:O76)*0.97),$B$11-B75/(SUM(F75:O76)*0.97))),3),0)</f>
        <v>0</v>
      </c>
      <c r="S75" s="103"/>
      <c r="T75" s="120">
        <f t="shared" ref="T75" si="46">IFERROR(ROUNDDOWN($O$11/B75,0),0)</f>
        <v>0</v>
      </c>
      <c r="U75" s="121">
        <f t="shared" ref="U75" si="47">IFERROR(ROUNDDOWN(ROUNDDOWN($O$11/B75,0)*R75,-1),0)</f>
        <v>0</v>
      </c>
      <c r="V75" s="13"/>
      <c r="W75" s="13"/>
      <c r="X75" s="61"/>
      <c r="Y75" s="62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ht="16.5" customHeight="1" x14ac:dyDescent="0.3">
      <c r="A76" s="1"/>
      <c r="B76" s="76"/>
      <c r="C76" s="77"/>
      <c r="D76" s="80"/>
      <c r="E76" s="81"/>
      <c r="F76" s="84"/>
      <c r="G76" s="85"/>
      <c r="H76" s="88"/>
      <c r="I76" s="89"/>
      <c r="J76" s="88"/>
      <c r="K76" s="89"/>
      <c r="L76" s="88"/>
      <c r="M76" s="89"/>
      <c r="N76" s="88"/>
      <c r="O76" s="91"/>
      <c r="P76" s="100"/>
      <c r="Q76" s="101"/>
      <c r="R76" s="104"/>
      <c r="S76" s="105"/>
      <c r="T76" s="120"/>
      <c r="U76" s="121"/>
      <c r="V76" s="13"/>
      <c r="W76" s="13"/>
      <c r="X76" s="63"/>
      <c r="Y76" s="64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3"/>
      <c r="U77" s="13"/>
      <c r="V77" s="13"/>
      <c r="W77" s="13"/>
      <c r="X77" s="24"/>
      <c r="Y77" s="24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ht="16.5" customHeight="1" x14ac:dyDescent="0.3">
      <c r="A78" s="1"/>
      <c r="B78" s="26" t="s">
        <v>41</v>
      </c>
      <c r="C78" s="27"/>
      <c r="D78" s="30" t="s">
        <v>8</v>
      </c>
      <c r="E78" s="31"/>
      <c r="F78" s="34"/>
      <c r="G78" s="35"/>
      <c r="H78" s="34"/>
      <c r="I78" s="35"/>
      <c r="J78" s="34"/>
      <c r="K78" s="35"/>
      <c r="L78" s="34"/>
      <c r="M78" s="35"/>
      <c r="N78" s="38"/>
      <c r="O78" s="39"/>
      <c r="P78" s="42" t="s">
        <v>18</v>
      </c>
      <c r="Q78" s="43"/>
      <c r="R78" s="46" t="s">
        <v>1</v>
      </c>
      <c r="S78" s="47"/>
      <c r="T78" s="42" t="s">
        <v>13</v>
      </c>
      <c r="U78" s="50"/>
      <c r="V78" s="13"/>
      <c r="W78" s="13"/>
      <c r="X78" s="57" t="s">
        <v>20</v>
      </c>
      <c r="Y78" s="5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ht="16.5" customHeight="1" x14ac:dyDescent="0.3">
      <c r="A79" s="1"/>
      <c r="B79" s="28"/>
      <c r="C79" s="29"/>
      <c r="D79" s="32"/>
      <c r="E79" s="33"/>
      <c r="F79" s="36"/>
      <c r="G79" s="37"/>
      <c r="H79" s="36"/>
      <c r="I79" s="37"/>
      <c r="J79" s="36"/>
      <c r="K79" s="37"/>
      <c r="L79" s="36"/>
      <c r="M79" s="37"/>
      <c r="N79" s="40"/>
      <c r="O79" s="41"/>
      <c r="P79" s="44"/>
      <c r="Q79" s="45"/>
      <c r="R79" s="48"/>
      <c r="S79" s="49"/>
      <c r="T79" s="51"/>
      <c r="U79" s="52"/>
      <c r="V79" s="13"/>
      <c r="W79" s="13"/>
      <c r="X79" s="59"/>
      <c r="Y79" s="60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ht="16.5" customHeight="1" x14ac:dyDescent="0.3">
      <c r="A80" s="1"/>
      <c r="B80" s="74"/>
      <c r="C80" s="75"/>
      <c r="D80" s="78" t="s">
        <v>14</v>
      </c>
      <c r="E80" s="79"/>
      <c r="F80" s="82"/>
      <c r="G80" s="83"/>
      <c r="H80" s="86"/>
      <c r="I80" s="87"/>
      <c r="J80" s="86"/>
      <c r="K80" s="87"/>
      <c r="L80" s="86"/>
      <c r="M80" s="87"/>
      <c r="N80" s="86"/>
      <c r="O80" s="90"/>
      <c r="P80" s="98">
        <f t="shared" ref="P80" si="48">IFERROR(ROUNDDOWN(IF(D80="o",(B80*0.7)/(SUM(F80:O81)*0.97),B80/(SUM(F80:O81)*0.97)),-1),0)</f>
        <v>0</v>
      </c>
      <c r="Q80" s="99"/>
      <c r="R80" s="102">
        <f t="shared" ref="R80" si="49">IFERROR(ROUNDDOWN(SUM(F80:O81)*(IF(D80="o",$B$11-(B80*0.7)/(SUM(F80:O81)*0.97),$B$11-B80/(SUM(F80:O81)*0.97))),3),0)</f>
        <v>0</v>
      </c>
      <c r="S80" s="103"/>
      <c r="T80" s="120">
        <f t="shared" ref="T80" si="50">IFERROR(ROUNDDOWN($O$11/B80,0),0)</f>
        <v>0</v>
      </c>
      <c r="U80" s="121">
        <f t="shared" ref="U80" si="51">IFERROR(ROUNDDOWN(ROUNDDOWN($O$11/B80,0)*R80,-1),0)</f>
        <v>0</v>
      </c>
      <c r="V80" s="13"/>
      <c r="W80" s="13"/>
      <c r="X80" s="61"/>
      <c r="Y80" s="62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ht="16.5" customHeight="1" x14ac:dyDescent="0.3">
      <c r="A81" s="1"/>
      <c r="B81" s="76"/>
      <c r="C81" s="77"/>
      <c r="D81" s="80"/>
      <c r="E81" s="81"/>
      <c r="F81" s="84"/>
      <c r="G81" s="85"/>
      <c r="H81" s="88"/>
      <c r="I81" s="89"/>
      <c r="J81" s="88"/>
      <c r="K81" s="89"/>
      <c r="L81" s="88"/>
      <c r="M81" s="89"/>
      <c r="N81" s="88"/>
      <c r="O81" s="91"/>
      <c r="P81" s="100"/>
      <c r="Q81" s="101"/>
      <c r="R81" s="104"/>
      <c r="S81" s="105"/>
      <c r="T81" s="120"/>
      <c r="U81" s="121"/>
      <c r="V81" s="13"/>
      <c r="W81" s="13"/>
      <c r="X81" s="63"/>
      <c r="Y81" s="64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3"/>
      <c r="U82" s="13"/>
      <c r="V82" s="1"/>
      <c r="W82" s="1"/>
      <c r="X82" s="24"/>
      <c r="Y82" s="24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ht="16.5" customHeight="1" x14ac:dyDescent="0.3">
      <c r="A83" s="1"/>
      <c r="B83" s="26" t="s">
        <v>42</v>
      </c>
      <c r="C83" s="27"/>
      <c r="D83" s="30" t="s">
        <v>8</v>
      </c>
      <c r="E83" s="31"/>
      <c r="F83" s="34"/>
      <c r="G83" s="35"/>
      <c r="H83" s="34"/>
      <c r="I83" s="35"/>
      <c r="J83" s="34"/>
      <c r="K83" s="35"/>
      <c r="L83" s="34"/>
      <c r="M83" s="35"/>
      <c r="N83" s="38"/>
      <c r="O83" s="39"/>
      <c r="P83" s="42" t="s">
        <v>18</v>
      </c>
      <c r="Q83" s="43"/>
      <c r="R83" s="46" t="s">
        <v>1</v>
      </c>
      <c r="S83" s="47"/>
      <c r="T83" s="42" t="s">
        <v>13</v>
      </c>
      <c r="U83" s="50"/>
      <c r="V83" s="1"/>
      <c r="W83" s="1"/>
      <c r="X83" s="57" t="s">
        <v>20</v>
      </c>
      <c r="Y83" s="5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ht="16.5" customHeight="1" x14ac:dyDescent="0.3">
      <c r="A84" s="1"/>
      <c r="B84" s="28"/>
      <c r="C84" s="29"/>
      <c r="D84" s="32"/>
      <c r="E84" s="33"/>
      <c r="F84" s="36"/>
      <c r="G84" s="37"/>
      <c r="H84" s="36"/>
      <c r="I84" s="37"/>
      <c r="J84" s="36"/>
      <c r="K84" s="37"/>
      <c r="L84" s="36"/>
      <c r="M84" s="37"/>
      <c r="N84" s="40"/>
      <c r="O84" s="41"/>
      <c r="P84" s="44"/>
      <c r="Q84" s="45"/>
      <c r="R84" s="48"/>
      <c r="S84" s="49"/>
      <c r="T84" s="51"/>
      <c r="U84" s="52"/>
      <c r="V84" s="1"/>
      <c r="W84" s="1"/>
      <c r="X84" s="59"/>
      <c r="Y84" s="60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ht="16.5" customHeight="1" x14ac:dyDescent="0.3">
      <c r="A85" s="1"/>
      <c r="B85" s="74"/>
      <c r="C85" s="75"/>
      <c r="D85" s="78" t="s">
        <v>14</v>
      </c>
      <c r="E85" s="79"/>
      <c r="F85" s="82"/>
      <c r="G85" s="83"/>
      <c r="H85" s="86"/>
      <c r="I85" s="87"/>
      <c r="J85" s="86"/>
      <c r="K85" s="87"/>
      <c r="L85" s="86"/>
      <c r="M85" s="87"/>
      <c r="N85" s="86"/>
      <c r="O85" s="90"/>
      <c r="P85" s="98">
        <f t="shared" ref="P85" si="52">IFERROR(ROUNDDOWN(IF(D85="o",(B85*0.7)/(SUM(F85:O86)*0.97),B85/(SUM(F85:O86)*0.97)),-1),0)</f>
        <v>0</v>
      </c>
      <c r="Q85" s="99"/>
      <c r="R85" s="102">
        <f t="shared" ref="R85" si="53">IFERROR(ROUNDDOWN(SUM(F85:O86)*(IF(D85="o",$B$11-(B85*0.7)/(SUM(F85:O86)*0.97),$B$11-B85/(SUM(F85:O86)*0.97))),3),0)</f>
        <v>0</v>
      </c>
      <c r="S85" s="103"/>
      <c r="T85" s="120">
        <f t="shared" ref="T85" si="54">IFERROR(ROUNDDOWN($O$11/B85,0),0)</f>
        <v>0</v>
      </c>
      <c r="U85" s="121">
        <f t="shared" ref="U85" si="55">IFERROR(ROUNDDOWN(ROUNDDOWN($O$11/B85,0)*R85,-1),0)</f>
        <v>0</v>
      </c>
      <c r="V85" s="1"/>
      <c r="W85" s="1"/>
      <c r="X85" s="61"/>
      <c r="Y85" s="62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ht="16.5" customHeight="1" x14ac:dyDescent="0.3">
      <c r="A86" s="1"/>
      <c r="B86" s="76"/>
      <c r="C86" s="77"/>
      <c r="D86" s="80"/>
      <c r="E86" s="81"/>
      <c r="F86" s="84"/>
      <c r="G86" s="85"/>
      <c r="H86" s="88"/>
      <c r="I86" s="89"/>
      <c r="J86" s="88"/>
      <c r="K86" s="89"/>
      <c r="L86" s="88"/>
      <c r="M86" s="89"/>
      <c r="N86" s="88"/>
      <c r="O86" s="91"/>
      <c r="P86" s="100"/>
      <c r="Q86" s="101"/>
      <c r="R86" s="104"/>
      <c r="S86" s="105"/>
      <c r="T86" s="120"/>
      <c r="U86" s="121"/>
      <c r="V86" s="1"/>
      <c r="W86" s="1"/>
      <c r="X86" s="63"/>
      <c r="Y86" s="64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3"/>
      <c r="U87" s="13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</sheetData>
  <sheetProtection password="CC51" sheet="1" objects="1" scenarios="1"/>
  <mergeCells count="416">
    <mergeCell ref="T83:U84"/>
    <mergeCell ref="P65:Q66"/>
    <mergeCell ref="R65:S66"/>
    <mergeCell ref="T65:T66"/>
    <mergeCell ref="U65:U66"/>
    <mergeCell ref="P68:Q69"/>
    <mergeCell ref="R68:S69"/>
    <mergeCell ref="T68:U69"/>
    <mergeCell ref="P85:Q86"/>
    <mergeCell ref="R85:S86"/>
    <mergeCell ref="T85:T86"/>
    <mergeCell ref="U85:U86"/>
    <mergeCell ref="P70:Q71"/>
    <mergeCell ref="R70:S71"/>
    <mergeCell ref="T70:T71"/>
    <mergeCell ref="U70:U71"/>
    <mergeCell ref="P73:Q74"/>
    <mergeCell ref="R73:S74"/>
    <mergeCell ref="T73:U74"/>
    <mergeCell ref="P75:Q76"/>
    <mergeCell ref="R75:S76"/>
    <mergeCell ref="T75:T76"/>
    <mergeCell ref="U75:U76"/>
    <mergeCell ref="T80:T81"/>
    <mergeCell ref="U80:U81"/>
    <mergeCell ref="R58:S59"/>
    <mergeCell ref="T58:U59"/>
    <mergeCell ref="P60:Q61"/>
    <mergeCell ref="R60:S61"/>
    <mergeCell ref="T60:T61"/>
    <mergeCell ref="U60:U61"/>
    <mergeCell ref="T53:U54"/>
    <mergeCell ref="R55:S56"/>
    <mergeCell ref="P63:Q64"/>
    <mergeCell ref="R63:S64"/>
    <mergeCell ref="T63:U64"/>
    <mergeCell ref="T30:T31"/>
    <mergeCell ref="P35:Q36"/>
    <mergeCell ref="P38:Q39"/>
    <mergeCell ref="P40:Q41"/>
    <mergeCell ref="R40:S41"/>
    <mergeCell ref="T40:T41"/>
    <mergeCell ref="U40:U41"/>
    <mergeCell ref="P45:Q46"/>
    <mergeCell ref="R28:S29"/>
    <mergeCell ref="T28:U29"/>
    <mergeCell ref="R45:S46"/>
    <mergeCell ref="T45:T46"/>
    <mergeCell ref="U45:U46"/>
    <mergeCell ref="R35:S36"/>
    <mergeCell ref="R43:S44"/>
    <mergeCell ref="T43:U44"/>
    <mergeCell ref="R38:S39"/>
    <mergeCell ref="T38:U39"/>
    <mergeCell ref="R33:S34"/>
    <mergeCell ref="T33:U34"/>
    <mergeCell ref="T35:T36"/>
    <mergeCell ref="R30:S31"/>
    <mergeCell ref="U30:U31"/>
    <mergeCell ref="U35:U36"/>
    <mergeCell ref="H53:I54"/>
    <mergeCell ref="J53:K54"/>
    <mergeCell ref="L53:M54"/>
    <mergeCell ref="B53:C54"/>
    <mergeCell ref="D53:E54"/>
    <mergeCell ref="F53:G54"/>
    <mergeCell ref="D48:E49"/>
    <mergeCell ref="D50:E51"/>
    <mergeCell ref="B28:C29"/>
    <mergeCell ref="F28:G29"/>
    <mergeCell ref="H28:I29"/>
    <mergeCell ref="L28:M29"/>
    <mergeCell ref="B30:C31"/>
    <mergeCell ref="F30:G31"/>
    <mergeCell ref="H30:I31"/>
    <mergeCell ref="L30:M31"/>
    <mergeCell ref="D30:E31"/>
    <mergeCell ref="D28:E29"/>
    <mergeCell ref="R20:S21"/>
    <mergeCell ref="R18:S19"/>
    <mergeCell ref="T18:U19"/>
    <mergeCell ref="P20:Q21"/>
    <mergeCell ref="P28:Q29"/>
    <mergeCell ref="P23:Q24"/>
    <mergeCell ref="P25:Q26"/>
    <mergeCell ref="P18:Q19"/>
    <mergeCell ref="J20:K21"/>
    <mergeCell ref="J28:K29"/>
    <mergeCell ref="J18:K19"/>
    <mergeCell ref="N28:O29"/>
    <mergeCell ref="N20:O21"/>
    <mergeCell ref="N23:O24"/>
    <mergeCell ref="N25:O26"/>
    <mergeCell ref="N18:O19"/>
    <mergeCell ref="R23:S24"/>
    <mergeCell ref="T23:U24"/>
    <mergeCell ref="T20:T21"/>
    <mergeCell ref="U20:U21"/>
    <mergeCell ref="R25:S26"/>
    <mergeCell ref="T25:T26"/>
    <mergeCell ref="U25:U26"/>
    <mergeCell ref="F20:G21"/>
    <mergeCell ref="M11:N11"/>
    <mergeCell ref="K11:L11"/>
    <mergeCell ref="E10:F10"/>
    <mergeCell ref="G10:H10"/>
    <mergeCell ref="I10:J10"/>
    <mergeCell ref="K10:L10"/>
    <mergeCell ref="J12:U12"/>
    <mergeCell ref="A12:I12"/>
    <mergeCell ref="B18:C19"/>
    <mergeCell ref="D18:E19"/>
    <mergeCell ref="F18:G19"/>
    <mergeCell ref="H18:I19"/>
    <mergeCell ref="L18:M19"/>
    <mergeCell ref="B20:C21"/>
    <mergeCell ref="H20:I21"/>
    <mergeCell ref="L20:M21"/>
    <mergeCell ref="B15:C16"/>
    <mergeCell ref="F15:G16"/>
    <mergeCell ref="H15:I16"/>
    <mergeCell ref="P15:Q16"/>
    <mergeCell ref="L15:M16"/>
    <mergeCell ref="T13:U14"/>
    <mergeCell ref="D20:E21"/>
    <mergeCell ref="B25:C26"/>
    <mergeCell ref="D25:E26"/>
    <mergeCell ref="F25:G26"/>
    <mergeCell ref="H25:I26"/>
    <mergeCell ref="J25:K26"/>
    <mergeCell ref="L25:M26"/>
    <mergeCell ref="B23:C24"/>
    <mergeCell ref="D23:E24"/>
    <mergeCell ref="F23:G24"/>
    <mergeCell ref="H23:I24"/>
    <mergeCell ref="J23:K24"/>
    <mergeCell ref="L23:M24"/>
    <mergeCell ref="B38:C39"/>
    <mergeCell ref="F38:G39"/>
    <mergeCell ref="H38:I39"/>
    <mergeCell ref="L38:M39"/>
    <mergeCell ref="P33:Q34"/>
    <mergeCell ref="J30:K31"/>
    <mergeCell ref="N30:O31"/>
    <mergeCell ref="N33:O34"/>
    <mergeCell ref="B35:C36"/>
    <mergeCell ref="D35:E36"/>
    <mergeCell ref="F35:G36"/>
    <mergeCell ref="H35:I36"/>
    <mergeCell ref="J35:K36"/>
    <mergeCell ref="L35:M36"/>
    <mergeCell ref="D38:E39"/>
    <mergeCell ref="B33:C34"/>
    <mergeCell ref="D33:E34"/>
    <mergeCell ref="F33:G34"/>
    <mergeCell ref="H33:I34"/>
    <mergeCell ref="J33:K34"/>
    <mergeCell ref="L33:M34"/>
    <mergeCell ref="P30:Q31"/>
    <mergeCell ref="N35:O36"/>
    <mergeCell ref="J38:K39"/>
    <mergeCell ref="D40:E41"/>
    <mergeCell ref="L40:M41"/>
    <mergeCell ref="B43:C44"/>
    <mergeCell ref="D43:E44"/>
    <mergeCell ref="F43:G44"/>
    <mergeCell ref="H43:I44"/>
    <mergeCell ref="J43:K44"/>
    <mergeCell ref="J40:K41"/>
    <mergeCell ref="N40:O41"/>
    <mergeCell ref="B40:C41"/>
    <mergeCell ref="F40:G41"/>
    <mergeCell ref="H40:I41"/>
    <mergeCell ref="J48:K49"/>
    <mergeCell ref="J50:K51"/>
    <mergeCell ref="N48:O49"/>
    <mergeCell ref="N50:O51"/>
    <mergeCell ref="B45:C46"/>
    <mergeCell ref="D45:E46"/>
    <mergeCell ref="F45:G46"/>
    <mergeCell ref="H45:I46"/>
    <mergeCell ref="J45:K46"/>
    <mergeCell ref="L45:M46"/>
    <mergeCell ref="N45:O46"/>
    <mergeCell ref="B48:C49"/>
    <mergeCell ref="F48:G49"/>
    <mergeCell ref="H48:I49"/>
    <mergeCell ref="L48:M49"/>
    <mergeCell ref="B50:C51"/>
    <mergeCell ref="F50:G51"/>
    <mergeCell ref="H50:I51"/>
    <mergeCell ref="L50:M51"/>
    <mergeCell ref="B55:C56"/>
    <mergeCell ref="D55:E56"/>
    <mergeCell ref="F55:G56"/>
    <mergeCell ref="H55:I56"/>
    <mergeCell ref="J55:K56"/>
    <mergeCell ref="D58:E59"/>
    <mergeCell ref="D60:E61"/>
    <mergeCell ref="L55:M56"/>
    <mergeCell ref="N55:O56"/>
    <mergeCell ref="J60:K61"/>
    <mergeCell ref="J58:K59"/>
    <mergeCell ref="N58:O59"/>
    <mergeCell ref="N60:O61"/>
    <mergeCell ref="B60:C61"/>
    <mergeCell ref="F60:G61"/>
    <mergeCell ref="H60:I61"/>
    <mergeCell ref="L60:M61"/>
    <mergeCell ref="B58:C59"/>
    <mergeCell ref="F58:G59"/>
    <mergeCell ref="H58:I59"/>
    <mergeCell ref="L58:M59"/>
    <mergeCell ref="A1:U4"/>
    <mergeCell ref="B5:U8"/>
    <mergeCell ref="A15:A16"/>
    <mergeCell ref="A13:A14"/>
    <mergeCell ref="T15:T16"/>
    <mergeCell ref="U15:U16"/>
    <mergeCell ref="M10:N10"/>
    <mergeCell ref="O11:P11"/>
    <mergeCell ref="D13:E14"/>
    <mergeCell ref="D15:E16"/>
    <mergeCell ref="N15:O16"/>
    <mergeCell ref="B13:C14"/>
    <mergeCell ref="R15:S16"/>
    <mergeCell ref="H13:I14"/>
    <mergeCell ref="J13:K14"/>
    <mergeCell ref="L13:M14"/>
    <mergeCell ref="J15:K16"/>
    <mergeCell ref="F13:G14"/>
    <mergeCell ref="P13:Q14"/>
    <mergeCell ref="N13:O14"/>
    <mergeCell ref="O10:P10"/>
    <mergeCell ref="E11:F11"/>
    <mergeCell ref="G11:H11"/>
    <mergeCell ref="I11:J11"/>
    <mergeCell ref="B65:C66"/>
    <mergeCell ref="D65:E66"/>
    <mergeCell ref="F65:G66"/>
    <mergeCell ref="H65:I66"/>
    <mergeCell ref="J65:K66"/>
    <mergeCell ref="L65:M66"/>
    <mergeCell ref="B73:C74"/>
    <mergeCell ref="D73:E74"/>
    <mergeCell ref="F73:G74"/>
    <mergeCell ref="B70:C71"/>
    <mergeCell ref="D70:E71"/>
    <mergeCell ref="X13:Y14"/>
    <mergeCell ref="X15:Y16"/>
    <mergeCell ref="X23:Y24"/>
    <mergeCell ref="R13:S14"/>
    <mergeCell ref="X25:Y26"/>
    <mergeCell ref="F70:G71"/>
    <mergeCell ref="H70:I71"/>
    <mergeCell ref="J70:K71"/>
    <mergeCell ref="L70:M71"/>
    <mergeCell ref="N65:O66"/>
    <mergeCell ref="N70:O71"/>
    <mergeCell ref="L63:M64"/>
    <mergeCell ref="F68:G69"/>
    <mergeCell ref="H68:I69"/>
    <mergeCell ref="J68:K69"/>
    <mergeCell ref="L68:M69"/>
    <mergeCell ref="F63:G64"/>
    <mergeCell ref="H63:I64"/>
    <mergeCell ref="J63:K64"/>
    <mergeCell ref="R50:S51"/>
    <mergeCell ref="T50:T51"/>
    <mergeCell ref="U50:U51"/>
    <mergeCell ref="L43:M44"/>
    <mergeCell ref="N43:O44"/>
    <mergeCell ref="AK13:AL14"/>
    <mergeCell ref="AI15:AI16"/>
    <mergeCell ref="AJ15:AJ16"/>
    <mergeCell ref="AK15:AK16"/>
    <mergeCell ref="AL15:AL16"/>
    <mergeCell ref="AI18:AJ19"/>
    <mergeCell ref="AK18:AL19"/>
    <mergeCell ref="X78:Y79"/>
    <mergeCell ref="X80:Y81"/>
    <mergeCell ref="AC13:AD14"/>
    <mergeCell ref="AE13:AF14"/>
    <mergeCell ref="AG13:AH14"/>
    <mergeCell ref="AI13:AJ14"/>
    <mergeCell ref="AI23:AJ24"/>
    <mergeCell ref="Z13:AA14"/>
    <mergeCell ref="X73:Y74"/>
    <mergeCell ref="X75:Y76"/>
    <mergeCell ref="X18:Y19"/>
    <mergeCell ref="X20:Y21"/>
    <mergeCell ref="X28:Y29"/>
    <mergeCell ref="X30:Y31"/>
    <mergeCell ref="X38:Y39"/>
    <mergeCell ref="X40:Y41"/>
    <mergeCell ref="X48:Y49"/>
    <mergeCell ref="AK20:AK21"/>
    <mergeCell ref="AL20:AL21"/>
    <mergeCell ref="AC23:AD24"/>
    <mergeCell ref="AE23:AF24"/>
    <mergeCell ref="AG23:AH24"/>
    <mergeCell ref="AI20:AI21"/>
    <mergeCell ref="AJ20:AJ21"/>
    <mergeCell ref="D75:E76"/>
    <mergeCell ref="B78:C79"/>
    <mergeCell ref="D78:E79"/>
    <mergeCell ref="F78:G79"/>
    <mergeCell ref="H78:I79"/>
    <mergeCell ref="J78:K79"/>
    <mergeCell ref="L78:M79"/>
    <mergeCell ref="N78:O79"/>
    <mergeCell ref="P78:Q79"/>
    <mergeCell ref="R78:S79"/>
    <mergeCell ref="X50:Y51"/>
    <mergeCell ref="X63:Y64"/>
    <mergeCell ref="X65:Y66"/>
    <mergeCell ref="X68:Y69"/>
    <mergeCell ref="X70:Y71"/>
    <mergeCell ref="X53:Y54"/>
    <mergeCell ref="X55:Y56"/>
    <mergeCell ref="AE15:AE16"/>
    <mergeCell ref="AF15:AF16"/>
    <mergeCell ref="AG15:AG16"/>
    <mergeCell ref="AH15:AH16"/>
    <mergeCell ref="AC18:AD19"/>
    <mergeCell ref="AE18:AF19"/>
    <mergeCell ref="AG18:AH19"/>
    <mergeCell ref="B85:C86"/>
    <mergeCell ref="D85:E86"/>
    <mergeCell ref="F85:G86"/>
    <mergeCell ref="H85:I86"/>
    <mergeCell ref="J85:K86"/>
    <mergeCell ref="L85:M86"/>
    <mergeCell ref="N85:O86"/>
    <mergeCell ref="X58:Y59"/>
    <mergeCell ref="X60:Y61"/>
    <mergeCell ref="X43:Y44"/>
    <mergeCell ref="X45:Y46"/>
    <mergeCell ref="X33:Y34"/>
    <mergeCell ref="X35:Y36"/>
    <mergeCell ref="Z15:AA16"/>
    <mergeCell ref="B80:C81"/>
    <mergeCell ref="D80:E81"/>
    <mergeCell ref="F80:G81"/>
    <mergeCell ref="AG11:AJ11"/>
    <mergeCell ref="AN13:AO14"/>
    <mergeCell ref="AN15:AO16"/>
    <mergeCell ref="X83:Y84"/>
    <mergeCell ref="X85:Y86"/>
    <mergeCell ref="AK23:AL24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C20:AC21"/>
    <mergeCell ref="AD20:AD21"/>
    <mergeCell ref="AE20:AE21"/>
    <mergeCell ref="AF20:AF21"/>
    <mergeCell ref="AG20:AG21"/>
    <mergeCell ref="AH20:AH21"/>
    <mergeCell ref="AC15:AC16"/>
    <mergeCell ref="AD15:AD16"/>
    <mergeCell ref="N83:O84"/>
    <mergeCell ref="P83:Q84"/>
    <mergeCell ref="R83:S84"/>
    <mergeCell ref="N38:O39"/>
    <mergeCell ref="R48:S49"/>
    <mergeCell ref="T48:U49"/>
    <mergeCell ref="N53:O54"/>
    <mergeCell ref="N63:O64"/>
    <mergeCell ref="N68:O69"/>
    <mergeCell ref="T78:U79"/>
    <mergeCell ref="N80:O81"/>
    <mergeCell ref="P80:Q81"/>
    <mergeCell ref="R80:S81"/>
    <mergeCell ref="N73:O74"/>
    <mergeCell ref="N75:O76"/>
    <mergeCell ref="P43:Q44"/>
    <mergeCell ref="P50:Q51"/>
    <mergeCell ref="P48:Q49"/>
    <mergeCell ref="P53:Q54"/>
    <mergeCell ref="R53:S54"/>
    <mergeCell ref="P55:Q56"/>
    <mergeCell ref="T55:T56"/>
    <mergeCell ref="U55:U56"/>
    <mergeCell ref="P58:Q59"/>
    <mergeCell ref="B22:C22"/>
    <mergeCell ref="B27:C27"/>
    <mergeCell ref="B32:C32"/>
    <mergeCell ref="B83:C84"/>
    <mergeCell ref="D83:E84"/>
    <mergeCell ref="F83:G84"/>
    <mergeCell ref="H83:I84"/>
    <mergeCell ref="J83:K84"/>
    <mergeCell ref="L83:M84"/>
    <mergeCell ref="H73:I74"/>
    <mergeCell ref="J73:K74"/>
    <mergeCell ref="H80:I81"/>
    <mergeCell ref="J80:K81"/>
    <mergeCell ref="L80:M81"/>
    <mergeCell ref="L73:M74"/>
    <mergeCell ref="F75:G76"/>
    <mergeCell ref="H75:I76"/>
    <mergeCell ref="J75:K76"/>
    <mergeCell ref="L75:M76"/>
    <mergeCell ref="B75:C76"/>
    <mergeCell ref="B68:C69"/>
    <mergeCell ref="D68:E69"/>
    <mergeCell ref="B63:C64"/>
    <mergeCell ref="D63:E64"/>
  </mergeCells>
  <phoneticPr fontId="1" type="noConversion"/>
  <conditionalFormatting sqref="R15:S16 R20:S21 R25:S26 R30:S31 R35:S36 R40:S41 R45:S46 R50:S51 R55:S56 R60:S61 R65:S66 R70:S71 R75:S76 R80:S81 R85:S86">
    <cfRule type="cellIs" dxfId="3" priority="5" operator="lessThan">
      <formula>0</formula>
    </cfRule>
  </conditionalFormatting>
  <conditionalFormatting sqref="P15:Q16 P20:Q21 P25:Q26 P30:Q31 P35:Q36 P40:Q41 P45:Q46 P50:Q51 P55:Q56 P60:Q61 P65:Q66 P70:Q71 P75:Q76 P80:Q81 P85:Q86">
    <cfRule type="cellIs" dxfId="2" priority="4" operator="greaterThan">
      <formula>$B$11</formula>
    </cfRule>
  </conditionalFormatting>
  <conditionalFormatting sqref="R15:S16 U15:U16 AN15:AO16 R20:S21 R25:S26 R30:S31 R35:S36 R40:S41 R45:S46 R50:S51 R55:S56 R60:S61 R65:S66 R70:S71 R75:S76 R80:S81 R85:S86 U20:U21 U25:U26 U30:U31 U35:U36 U40:U41 U45:U46 U50:U51 U55:U56 U60:U61 U65:U66 U70:U71 U75:U76 U80:U81 U85:U86">
    <cfRule type="cellIs" dxfId="1" priority="3" operator="lessThan">
      <formula>0</formula>
    </cfRule>
  </conditionalFormatting>
  <conditionalFormatting sqref="AD15:AD16 AF15:AF16 AH15:AH16 AJ15:AJ16 AL15:AL16 AL20:AL21 AL25:AL26 AJ25:AJ26 AJ20:AJ21 AH20:AH21 AH25:AH26 AF25:AF26 AF20:AF22 AD20:AD21 AD25:AD2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신동근</dc:creator>
  <cp:lastModifiedBy>신동근</cp:lastModifiedBy>
  <dcterms:created xsi:type="dcterms:W3CDTF">2021-02-04T17:26:40Z</dcterms:created>
  <dcterms:modified xsi:type="dcterms:W3CDTF">2021-02-06T08:51:06Z</dcterms:modified>
</cp:coreProperties>
</file>