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720"/>
  </bookViews>
  <sheets>
    <sheet name="유니온 템세팅" sheetId="4" r:id="rId1"/>
    <sheet name="수식" sheetId="5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" i="4" l="1"/>
  <c r="AE118" i="5" l="1"/>
  <c r="AE127" i="5" s="1"/>
  <c r="AE8" i="5"/>
  <c r="AE115" i="5" s="1"/>
  <c r="AE121" i="5" s="1"/>
  <c r="AE124" i="5" l="1"/>
  <c r="D118" i="5" l="1"/>
  <c r="E118" i="5"/>
  <c r="F118" i="5"/>
  <c r="G118" i="5"/>
  <c r="H118" i="5"/>
  <c r="J118" i="5"/>
  <c r="K118" i="5"/>
  <c r="L118" i="5"/>
  <c r="M118" i="5"/>
  <c r="N118" i="5"/>
  <c r="O118" i="5"/>
  <c r="Q118" i="5"/>
  <c r="R118" i="5"/>
  <c r="S118" i="5"/>
  <c r="T118" i="5"/>
  <c r="U118" i="5"/>
  <c r="V118" i="5"/>
  <c r="X118" i="5"/>
  <c r="Y118" i="5"/>
  <c r="Z118" i="5"/>
  <c r="AA118" i="5"/>
  <c r="AB118" i="5"/>
  <c r="AC118" i="5"/>
  <c r="D119" i="5"/>
  <c r="E119" i="5"/>
  <c r="F119" i="5"/>
  <c r="G119" i="5"/>
  <c r="H119" i="5"/>
  <c r="J119" i="5"/>
  <c r="K119" i="5"/>
  <c r="L119" i="5"/>
  <c r="M119" i="5"/>
  <c r="N119" i="5"/>
  <c r="O119" i="5"/>
  <c r="Q119" i="5"/>
  <c r="R119" i="5"/>
  <c r="S119" i="5"/>
  <c r="T119" i="5"/>
  <c r="U119" i="5"/>
  <c r="V119" i="5"/>
  <c r="X119" i="5"/>
  <c r="Y119" i="5"/>
  <c r="Z119" i="5"/>
  <c r="AA119" i="5"/>
  <c r="AB119" i="5"/>
  <c r="AC119" i="5"/>
  <c r="C119" i="5"/>
  <c r="C118" i="5"/>
  <c r="X127" i="5" l="1"/>
  <c r="C127" i="5"/>
  <c r="AA125" i="5"/>
  <c r="AA131" i="5"/>
  <c r="M128" i="5"/>
  <c r="H128" i="5"/>
  <c r="D128" i="5"/>
  <c r="U127" i="5"/>
  <c r="L127" i="5"/>
  <c r="Y125" i="5"/>
  <c r="Y131" i="5"/>
  <c r="AB125" i="5"/>
  <c r="AB131" i="5"/>
  <c r="C128" i="5"/>
  <c r="Z125" i="5"/>
  <c r="Z131" i="5"/>
  <c r="Q128" i="5"/>
  <c r="L128" i="5"/>
  <c r="G128" i="5"/>
  <c r="AC127" i="5"/>
  <c r="Y127" i="5"/>
  <c r="T127" i="5"/>
  <c r="K127" i="5"/>
  <c r="AC128" i="5"/>
  <c r="AC131" i="5"/>
  <c r="K128" i="5"/>
  <c r="O128" i="5"/>
  <c r="N127" i="5"/>
  <c r="E127" i="5"/>
  <c r="N128" i="5"/>
  <c r="J128" i="5"/>
  <c r="V127" i="5"/>
  <c r="H127" i="5"/>
  <c r="D127" i="5"/>
  <c r="AC125" i="5"/>
  <c r="S72" i="4"/>
  <c r="U4" i="4" l="1"/>
  <c r="D23" i="5"/>
  <c r="E23" i="5"/>
  <c r="F23" i="5"/>
  <c r="G23" i="5"/>
  <c r="H23" i="5"/>
  <c r="J23" i="5"/>
  <c r="K23" i="5"/>
  <c r="L23" i="5"/>
  <c r="M23" i="5"/>
  <c r="N23" i="5"/>
  <c r="O23" i="5"/>
  <c r="Q23" i="5"/>
  <c r="R23" i="5"/>
  <c r="S23" i="5"/>
  <c r="T23" i="5"/>
  <c r="U23" i="5"/>
  <c r="V23" i="5"/>
  <c r="X23" i="5"/>
  <c r="Y23" i="5"/>
  <c r="Z23" i="5"/>
  <c r="AA23" i="5"/>
  <c r="AB23" i="5"/>
  <c r="AC23" i="5"/>
  <c r="D24" i="5"/>
  <c r="E24" i="5"/>
  <c r="F24" i="5"/>
  <c r="G24" i="5"/>
  <c r="H24" i="5"/>
  <c r="J24" i="5"/>
  <c r="K24" i="5"/>
  <c r="L24" i="5"/>
  <c r="M24" i="5"/>
  <c r="N24" i="5"/>
  <c r="O24" i="5"/>
  <c r="Q24" i="5"/>
  <c r="R24" i="5"/>
  <c r="S24" i="5"/>
  <c r="T24" i="5"/>
  <c r="U24" i="5"/>
  <c r="V24" i="5"/>
  <c r="X24" i="5"/>
  <c r="Y24" i="5"/>
  <c r="Y36" i="5" s="1"/>
  <c r="Z24" i="5"/>
  <c r="Z36" i="5" s="1"/>
  <c r="AA24" i="5"/>
  <c r="AA36" i="5" s="1"/>
  <c r="AB24" i="5"/>
  <c r="AB36" i="5" s="1"/>
  <c r="AC24" i="5"/>
  <c r="AC36" i="5" s="1"/>
  <c r="C24" i="5"/>
  <c r="C23" i="5"/>
  <c r="AD75" i="4"/>
  <c r="AC9" i="5" s="1"/>
  <c r="AC75" i="4"/>
  <c r="AB9" i="5" s="1"/>
  <c r="AB75" i="4"/>
  <c r="AA9" i="5" s="1"/>
  <c r="AA75" i="4"/>
  <c r="Z9" i="5" s="1"/>
  <c r="Z75" i="4"/>
  <c r="Y9" i="5" s="1"/>
  <c r="Y113" i="5" s="1"/>
  <c r="Y75" i="4"/>
  <c r="X9" i="5" s="1"/>
  <c r="X113" i="5" s="1"/>
  <c r="AD74" i="4"/>
  <c r="AC8" i="5" s="1"/>
  <c r="AC112" i="5" s="1"/>
  <c r="AC74" i="4"/>
  <c r="AB8" i="5" s="1"/>
  <c r="AB74" i="4"/>
  <c r="AA8" i="5" s="1"/>
  <c r="AA112" i="5" s="1"/>
  <c r="AA74" i="4"/>
  <c r="Z8" i="5" s="1"/>
  <c r="Z112" i="5" s="1"/>
  <c r="Z74" i="4"/>
  <c r="Y8" i="5" s="1"/>
  <c r="Y112" i="5" s="1"/>
  <c r="Y74" i="4"/>
  <c r="X8" i="5" s="1"/>
  <c r="W75" i="4"/>
  <c r="V9" i="5" s="1"/>
  <c r="V113" i="5" s="1"/>
  <c r="V75" i="4"/>
  <c r="U9" i="5" s="1"/>
  <c r="U113" i="5" s="1"/>
  <c r="U75" i="4"/>
  <c r="T9" i="5" s="1"/>
  <c r="T75" i="4"/>
  <c r="S9" i="5" s="1"/>
  <c r="S113" i="5" s="1"/>
  <c r="S75" i="4"/>
  <c r="R9" i="5" s="1"/>
  <c r="R113" i="5" s="1"/>
  <c r="R75" i="4"/>
  <c r="Q9" i="5" s="1"/>
  <c r="Q113" i="5" s="1"/>
  <c r="W74" i="4"/>
  <c r="V8" i="5" s="1"/>
  <c r="V112" i="5" s="1"/>
  <c r="V74" i="4"/>
  <c r="U8" i="5" s="1"/>
  <c r="U112" i="5" s="1"/>
  <c r="U74" i="4"/>
  <c r="T8" i="5" s="1"/>
  <c r="T112" i="5" s="1"/>
  <c r="T74" i="4"/>
  <c r="S8" i="5" s="1"/>
  <c r="S74" i="4"/>
  <c r="R8" i="5" s="1"/>
  <c r="R112" i="5" s="1"/>
  <c r="R74" i="4"/>
  <c r="Q8" i="5" s="1"/>
  <c r="Q112" i="5" s="1"/>
  <c r="P75" i="4"/>
  <c r="O9" i="5" s="1"/>
  <c r="O75" i="4"/>
  <c r="N9" i="5" s="1"/>
  <c r="N113" i="5" s="1"/>
  <c r="N75" i="4"/>
  <c r="M9" i="5" s="1"/>
  <c r="M113" i="5" s="1"/>
  <c r="M75" i="4"/>
  <c r="L9" i="5" s="1"/>
  <c r="L113" i="5" s="1"/>
  <c r="L75" i="4"/>
  <c r="K9" i="5" s="1"/>
  <c r="K75" i="4"/>
  <c r="J9" i="5" s="1"/>
  <c r="J113" i="5" s="1"/>
  <c r="P74" i="4"/>
  <c r="O8" i="5" s="1"/>
  <c r="O112" i="5" s="1"/>
  <c r="O74" i="4"/>
  <c r="N8" i="5" s="1"/>
  <c r="N74" i="4"/>
  <c r="M8" i="5" s="1"/>
  <c r="M112" i="5" s="1"/>
  <c r="M74" i="4"/>
  <c r="L8" i="5" s="1"/>
  <c r="L112" i="5" s="1"/>
  <c r="L74" i="4"/>
  <c r="K8" i="5" s="1"/>
  <c r="K112" i="5" s="1"/>
  <c r="K74" i="4"/>
  <c r="J8" i="5" s="1"/>
  <c r="E74" i="4"/>
  <c r="D8" i="5" s="1"/>
  <c r="D112" i="5" s="1"/>
  <c r="F74" i="4"/>
  <c r="E8" i="5" s="1"/>
  <c r="G74" i="4"/>
  <c r="F8" i="5" s="1"/>
  <c r="F112" i="5" s="1"/>
  <c r="H74" i="4"/>
  <c r="G8" i="5" s="1"/>
  <c r="G112" i="5" s="1"/>
  <c r="I74" i="4"/>
  <c r="H8" i="5" s="1"/>
  <c r="H112" i="5" s="1"/>
  <c r="E75" i="4"/>
  <c r="D9" i="5" s="1"/>
  <c r="D113" i="5" s="1"/>
  <c r="F75" i="4"/>
  <c r="E9" i="5" s="1"/>
  <c r="E113" i="5" s="1"/>
  <c r="G75" i="4"/>
  <c r="F9" i="5" s="1"/>
  <c r="H75" i="4"/>
  <c r="G9" i="5" s="1"/>
  <c r="G113" i="5" s="1"/>
  <c r="I75" i="4"/>
  <c r="H9" i="5" s="1"/>
  <c r="H113" i="5" s="1"/>
  <c r="D75" i="4"/>
  <c r="C9" i="5" s="1"/>
  <c r="D74" i="4"/>
  <c r="C8" i="5" s="1"/>
  <c r="AD72" i="4"/>
  <c r="AC6" i="5" s="1"/>
  <c r="AC18" i="5" s="1"/>
  <c r="AC72" i="4"/>
  <c r="AB6" i="5" s="1"/>
  <c r="AB18" i="5" s="1"/>
  <c r="AB72" i="4"/>
  <c r="AA6" i="5" s="1"/>
  <c r="AA72" i="4"/>
  <c r="Z6" i="5" s="1"/>
  <c r="Z18" i="5" s="1"/>
  <c r="Z72" i="4"/>
  <c r="Y6" i="5" s="1"/>
  <c r="Y18" i="5" s="1"/>
  <c r="Y72" i="4"/>
  <c r="X6" i="5" s="1"/>
  <c r="X18" i="5" s="1"/>
  <c r="AD71" i="4"/>
  <c r="AC5" i="5" s="1"/>
  <c r="AC17" i="5" s="1"/>
  <c r="AC71" i="4"/>
  <c r="AB5" i="5" s="1"/>
  <c r="AB17" i="5" s="1"/>
  <c r="AB71" i="4"/>
  <c r="AA5" i="5" s="1"/>
  <c r="AA17" i="5" s="1"/>
  <c r="AA71" i="4"/>
  <c r="Z5" i="5" s="1"/>
  <c r="Z17" i="5" s="1"/>
  <c r="Z71" i="4"/>
  <c r="Y5" i="5" s="1"/>
  <c r="Y17" i="5" s="1"/>
  <c r="Y71" i="4"/>
  <c r="X5" i="5" s="1"/>
  <c r="X17" i="5" s="1"/>
  <c r="W72" i="4"/>
  <c r="V6" i="5" s="1"/>
  <c r="V72" i="4"/>
  <c r="U6" i="5" s="1"/>
  <c r="U18" i="5" s="1"/>
  <c r="U72" i="4"/>
  <c r="T6" i="5" s="1"/>
  <c r="T18" i="5" s="1"/>
  <c r="T72" i="4"/>
  <c r="S6" i="5" s="1"/>
  <c r="S18" i="5" s="1"/>
  <c r="R6" i="5"/>
  <c r="R72" i="4"/>
  <c r="Q6" i="5" s="1"/>
  <c r="Q18" i="5" s="1"/>
  <c r="W71" i="4"/>
  <c r="V5" i="5" s="1"/>
  <c r="V17" i="5" s="1"/>
  <c r="V71" i="4"/>
  <c r="U5" i="5" s="1"/>
  <c r="U71" i="4"/>
  <c r="T5" i="5" s="1"/>
  <c r="T17" i="5" s="1"/>
  <c r="T71" i="4"/>
  <c r="S5" i="5" s="1"/>
  <c r="S17" i="5" s="1"/>
  <c r="S71" i="4"/>
  <c r="R5" i="5" s="1"/>
  <c r="R17" i="5" s="1"/>
  <c r="R71" i="4"/>
  <c r="Q5" i="5" s="1"/>
  <c r="P72" i="4"/>
  <c r="O6" i="5" s="1"/>
  <c r="O18" i="5" s="1"/>
  <c r="O72" i="4"/>
  <c r="N6" i="5" s="1"/>
  <c r="N18" i="5" s="1"/>
  <c r="N72" i="4"/>
  <c r="M6" i="5" s="1"/>
  <c r="M72" i="4"/>
  <c r="L6" i="5" s="1"/>
  <c r="L18" i="5" s="1"/>
  <c r="L72" i="4"/>
  <c r="K6" i="5" s="1"/>
  <c r="K18" i="5" s="1"/>
  <c r="K72" i="4"/>
  <c r="J6" i="5" s="1"/>
  <c r="J18" i="5" s="1"/>
  <c r="P71" i="4"/>
  <c r="O5" i="5" s="1"/>
  <c r="O17" i="5" s="1"/>
  <c r="O71" i="4"/>
  <c r="N5" i="5" s="1"/>
  <c r="N17" i="5" s="1"/>
  <c r="N71" i="4"/>
  <c r="M5" i="5" s="1"/>
  <c r="M17" i="5" s="1"/>
  <c r="M71" i="4"/>
  <c r="L5" i="5" s="1"/>
  <c r="L71" i="4"/>
  <c r="K5" i="5" s="1"/>
  <c r="K17" i="5" s="1"/>
  <c r="K71" i="4"/>
  <c r="J5" i="5" s="1"/>
  <c r="J17" i="5" s="1"/>
  <c r="E71" i="4"/>
  <c r="D5" i="5" s="1"/>
  <c r="D17" i="5" s="1"/>
  <c r="F71" i="4"/>
  <c r="E5" i="5" s="1"/>
  <c r="E17" i="5" s="1"/>
  <c r="G71" i="4"/>
  <c r="F5" i="5" s="1"/>
  <c r="F17" i="5" s="1"/>
  <c r="H71" i="4"/>
  <c r="G5" i="5" s="1"/>
  <c r="I71" i="4"/>
  <c r="H5" i="5" s="1"/>
  <c r="H17" i="5" s="1"/>
  <c r="E72" i="4"/>
  <c r="D6" i="5" s="1"/>
  <c r="F72" i="4"/>
  <c r="E6" i="5" s="1"/>
  <c r="E18" i="5" s="1"/>
  <c r="G72" i="4"/>
  <c r="F6" i="5" s="1"/>
  <c r="F18" i="5" s="1"/>
  <c r="H72" i="4"/>
  <c r="G6" i="5" s="1"/>
  <c r="G18" i="5" s="1"/>
  <c r="I72" i="4"/>
  <c r="H6" i="5" s="1"/>
  <c r="D72" i="4"/>
  <c r="C6" i="5" s="1"/>
  <c r="D71" i="4"/>
  <c r="C5" i="5" s="1"/>
  <c r="C17" i="5" s="1"/>
  <c r="AD69" i="4"/>
  <c r="AC3" i="5" s="1"/>
  <c r="AC110" i="5" s="1"/>
  <c r="AC69" i="4"/>
  <c r="AB3" i="5" s="1"/>
  <c r="AB110" i="5" s="1"/>
  <c r="AB69" i="4"/>
  <c r="AA3" i="5" s="1"/>
  <c r="AA110" i="5" s="1"/>
  <c r="AA69" i="4"/>
  <c r="Z3" i="5" s="1"/>
  <c r="Z110" i="5" s="1"/>
  <c r="Z69" i="4"/>
  <c r="Y3" i="5" s="1"/>
  <c r="Y110" i="5" s="1"/>
  <c r="Y69" i="4"/>
  <c r="X3" i="5" s="1"/>
  <c r="X110" i="5" s="1"/>
  <c r="AD68" i="4"/>
  <c r="AC2" i="5" s="1"/>
  <c r="AC109" i="5" s="1"/>
  <c r="AC68" i="4"/>
  <c r="AB2" i="5" s="1"/>
  <c r="AB109" i="5" s="1"/>
  <c r="AB68" i="4"/>
  <c r="AA2" i="5" s="1"/>
  <c r="AA109" i="5" s="1"/>
  <c r="AA68" i="4"/>
  <c r="Z2" i="5" s="1"/>
  <c r="Z109" i="5" s="1"/>
  <c r="Z68" i="4"/>
  <c r="Y2" i="5" s="1"/>
  <c r="Y109" i="5" s="1"/>
  <c r="Y68" i="4"/>
  <c r="X2" i="5" s="1"/>
  <c r="X109" i="5" s="1"/>
  <c r="W69" i="4"/>
  <c r="V3" i="5" s="1"/>
  <c r="V110" i="5" s="1"/>
  <c r="V69" i="4"/>
  <c r="U3" i="5" s="1"/>
  <c r="U110" i="5" s="1"/>
  <c r="U69" i="4"/>
  <c r="T3" i="5" s="1"/>
  <c r="T110" i="5" s="1"/>
  <c r="T69" i="4"/>
  <c r="S3" i="5" s="1"/>
  <c r="S110" i="5" s="1"/>
  <c r="S69" i="4"/>
  <c r="R3" i="5" s="1"/>
  <c r="R110" i="5" s="1"/>
  <c r="R69" i="4"/>
  <c r="Q3" i="5" s="1"/>
  <c r="Q110" i="5" s="1"/>
  <c r="W68" i="4"/>
  <c r="V2" i="5" s="1"/>
  <c r="V109" i="5" s="1"/>
  <c r="V68" i="4"/>
  <c r="U2" i="5" s="1"/>
  <c r="U109" i="5" s="1"/>
  <c r="U68" i="4"/>
  <c r="T2" i="5" s="1"/>
  <c r="T109" i="5" s="1"/>
  <c r="T68" i="4"/>
  <c r="S2" i="5" s="1"/>
  <c r="S109" i="5" s="1"/>
  <c r="S68" i="4"/>
  <c r="R2" i="5" s="1"/>
  <c r="R109" i="5" s="1"/>
  <c r="R68" i="4"/>
  <c r="Q2" i="5" s="1"/>
  <c r="Q109" i="5" s="1"/>
  <c r="P69" i="4"/>
  <c r="O3" i="5" s="1"/>
  <c r="O110" i="5" s="1"/>
  <c r="O69" i="4"/>
  <c r="N3" i="5" s="1"/>
  <c r="N110" i="5" s="1"/>
  <c r="N69" i="4"/>
  <c r="M3" i="5" s="1"/>
  <c r="M110" i="5" s="1"/>
  <c r="M69" i="4"/>
  <c r="L3" i="5" s="1"/>
  <c r="L110" i="5" s="1"/>
  <c r="L69" i="4"/>
  <c r="K3" i="5" s="1"/>
  <c r="K110" i="5" s="1"/>
  <c r="K69" i="4"/>
  <c r="J3" i="5" s="1"/>
  <c r="J110" i="5" s="1"/>
  <c r="P68" i="4"/>
  <c r="O2" i="5" s="1"/>
  <c r="O109" i="5" s="1"/>
  <c r="O68" i="4"/>
  <c r="N2" i="5" s="1"/>
  <c r="N109" i="5" s="1"/>
  <c r="N68" i="4"/>
  <c r="M2" i="5" s="1"/>
  <c r="M109" i="5" s="1"/>
  <c r="M68" i="4"/>
  <c r="L2" i="5" s="1"/>
  <c r="L109" i="5" s="1"/>
  <c r="L68" i="4"/>
  <c r="K2" i="5" s="1"/>
  <c r="K109" i="5" s="1"/>
  <c r="K68" i="4"/>
  <c r="J2" i="5" s="1"/>
  <c r="J109" i="5" s="1"/>
  <c r="E68" i="4"/>
  <c r="D2" i="5" s="1"/>
  <c r="D109" i="5" s="1"/>
  <c r="F68" i="4"/>
  <c r="E2" i="5" s="1"/>
  <c r="E109" i="5" s="1"/>
  <c r="G68" i="4"/>
  <c r="F2" i="5" s="1"/>
  <c r="F109" i="5" s="1"/>
  <c r="H68" i="4"/>
  <c r="G2" i="5" s="1"/>
  <c r="G109" i="5" s="1"/>
  <c r="I68" i="4"/>
  <c r="H2" i="5" s="1"/>
  <c r="H109" i="5" s="1"/>
  <c r="E69" i="4"/>
  <c r="D3" i="5" s="1"/>
  <c r="D110" i="5" s="1"/>
  <c r="F69" i="4"/>
  <c r="E3" i="5" s="1"/>
  <c r="E110" i="5" s="1"/>
  <c r="G69" i="4"/>
  <c r="F3" i="5" s="1"/>
  <c r="F110" i="5" s="1"/>
  <c r="H69" i="4"/>
  <c r="G3" i="5" s="1"/>
  <c r="G110" i="5" s="1"/>
  <c r="I69" i="4"/>
  <c r="H3" i="5" s="1"/>
  <c r="H110" i="5" s="1"/>
  <c r="D69" i="4"/>
  <c r="C3" i="5" s="1"/>
  <c r="C110" i="5" s="1"/>
  <c r="D68" i="4"/>
  <c r="C2" i="5" s="1"/>
  <c r="C109" i="5" s="1"/>
  <c r="X131" i="5" l="1"/>
  <c r="K116" i="5"/>
  <c r="K131" i="5" s="1"/>
  <c r="K113" i="5"/>
  <c r="O116" i="5"/>
  <c r="O122" i="5" s="1"/>
  <c r="O125" i="5" s="1"/>
  <c r="O113" i="5"/>
  <c r="AC116" i="5"/>
  <c r="AC122" i="5" s="1"/>
  <c r="AC113" i="5"/>
  <c r="C115" i="5"/>
  <c r="C130" i="5" s="1"/>
  <c r="C112" i="5"/>
  <c r="F116" i="5"/>
  <c r="F131" i="5" s="1"/>
  <c r="F113" i="5"/>
  <c r="J115" i="5"/>
  <c r="J130" i="5" s="1"/>
  <c r="J112" i="5"/>
  <c r="N115" i="5"/>
  <c r="N130" i="5" s="1"/>
  <c r="N112" i="5"/>
  <c r="X115" i="5"/>
  <c r="X130" i="5" s="1"/>
  <c r="X112" i="5"/>
  <c r="AB115" i="5"/>
  <c r="AB130" i="5" s="1"/>
  <c r="AB112" i="5"/>
  <c r="Z116" i="5"/>
  <c r="Z122" i="5" s="1"/>
  <c r="Z128" i="5" s="1"/>
  <c r="Z113" i="5"/>
  <c r="C116" i="5"/>
  <c r="C131" i="5" s="1"/>
  <c r="C113" i="5"/>
  <c r="T116" i="5"/>
  <c r="T131" i="5" s="1"/>
  <c r="T113" i="5"/>
  <c r="AA116" i="5"/>
  <c r="AA113" i="5"/>
  <c r="E115" i="5"/>
  <c r="E121" i="5" s="1"/>
  <c r="E124" i="5" s="1"/>
  <c r="E112" i="5"/>
  <c r="S115" i="5"/>
  <c r="S130" i="5" s="1"/>
  <c r="S112" i="5"/>
  <c r="AB116" i="5"/>
  <c r="AB122" i="5" s="1"/>
  <c r="AB128" i="5" s="1"/>
  <c r="AB113" i="5"/>
  <c r="AA122" i="5"/>
  <c r="AA128" i="5" s="1"/>
  <c r="K20" i="5"/>
  <c r="K115" i="5"/>
  <c r="K121" i="5" s="1"/>
  <c r="K124" i="5" s="1"/>
  <c r="O20" i="5"/>
  <c r="O115" i="5"/>
  <c r="O121" i="5" s="1"/>
  <c r="N21" i="5"/>
  <c r="N116" i="5"/>
  <c r="N122" i="5" s="1"/>
  <c r="N125" i="5" s="1"/>
  <c r="R20" i="5"/>
  <c r="R115" i="5"/>
  <c r="R121" i="5" s="1"/>
  <c r="D20" i="5"/>
  <c r="D115" i="5"/>
  <c r="D121" i="5" s="1"/>
  <c r="D124" i="5" s="1"/>
  <c r="L20" i="5"/>
  <c r="L115" i="5"/>
  <c r="L121" i="5" s="1"/>
  <c r="L124" i="5" s="1"/>
  <c r="J21" i="5"/>
  <c r="J116" i="5"/>
  <c r="J122" i="5" s="1"/>
  <c r="J125" i="5" s="1"/>
  <c r="Q21" i="5"/>
  <c r="Q116" i="5"/>
  <c r="Q131" i="5" s="1"/>
  <c r="U21" i="5"/>
  <c r="U116" i="5"/>
  <c r="U122" i="5" s="1"/>
  <c r="Z20" i="5"/>
  <c r="Z115" i="5"/>
  <c r="Z121" i="5" s="1"/>
  <c r="X21" i="5"/>
  <c r="X116" i="5"/>
  <c r="X122" i="5" s="1"/>
  <c r="G20" i="5"/>
  <c r="G115" i="5"/>
  <c r="G121" i="5" s="1"/>
  <c r="T20" i="5"/>
  <c r="T115" i="5"/>
  <c r="T121" i="5" s="1"/>
  <c r="T124" i="5" s="1"/>
  <c r="AA20" i="5"/>
  <c r="AA115" i="5"/>
  <c r="AA121" i="5" s="1"/>
  <c r="Y21" i="5"/>
  <c r="Y116" i="5"/>
  <c r="Y122" i="5" s="1"/>
  <c r="Y128" i="5" s="1"/>
  <c r="E21" i="5"/>
  <c r="E116" i="5"/>
  <c r="E122" i="5" s="1"/>
  <c r="F20" i="5"/>
  <c r="F115" i="5"/>
  <c r="F121" i="5" s="1"/>
  <c r="M20" i="5"/>
  <c r="M115" i="5"/>
  <c r="M121" i="5" s="1"/>
  <c r="L21" i="5"/>
  <c r="L116" i="5"/>
  <c r="L122" i="5" s="1"/>
  <c r="L125" i="5" s="1"/>
  <c r="R21" i="5"/>
  <c r="R116" i="5"/>
  <c r="R122" i="5" s="1"/>
  <c r="V21" i="5"/>
  <c r="V116" i="5"/>
  <c r="V122" i="5" s="1"/>
  <c r="V20" i="5"/>
  <c r="V115" i="5"/>
  <c r="V121" i="5" s="1"/>
  <c r="V124" i="5" s="1"/>
  <c r="AC20" i="5"/>
  <c r="AC115" i="5"/>
  <c r="AC121" i="5" s="1"/>
  <c r="AC124" i="5" s="1"/>
  <c r="G21" i="5"/>
  <c r="G116" i="5"/>
  <c r="G131" i="5" s="1"/>
  <c r="H20" i="5"/>
  <c r="H115" i="5"/>
  <c r="H121" i="5" s="1"/>
  <c r="H124" i="5" s="1"/>
  <c r="Q20" i="5"/>
  <c r="Q115" i="5"/>
  <c r="Q121" i="5" s="1"/>
  <c r="U20" i="5"/>
  <c r="U115" i="5"/>
  <c r="U121" i="5" s="1"/>
  <c r="U124" i="5" s="1"/>
  <c r="H21" i="5"/>
  <c r="H116" i="5"/>
  <c r="H122" i="5" s="1"/>
  <c r="H125" i="5" s="1"/>
  <c r="D21" i="5"/>
  <c r="D116" i="5"/>
  <c r="D122" i="5" s="1"/>
  <c r="D125" i="5" s="1"/>
  <c r="M21" i="5"/>
  <c r="M116" i="5"/>
  <c r="M122" i="5" s="1"/>
  <c r="M125" i="5" s="1"/>
  <c r="S21" i="5"/>
  <c r="S116" i="5"/>
  <c r="S122" i="5" s="1"/>
  <c r="Y20" i="5"/>
  <c r="Y115" i="5"/>
  <c r="Y121" i="5" s="1"/>
  <c r="Y124" i="5" s="1"/>
  <c r="C41" i="5"/>
  <c r="C27" i="5" s="1"/>
  <c r="C18" i="5"/>
  <c r="M41" i="5"/>
  <c r="M27" i="5" s="1"/>
  <c r="M18" i="5"/>
  <c r="T42" i="5"/>
  <c r="T30" i="5" s="1"/>
  <c r="T21" i="5"/>
  <c r="AA41" i="5"/>
  <c r="AA27" i="5" s="1"/>
  <c r="AA18" i="5"/>
  <c r="AB42" i="5"/>
  <c r="AB30" i="5" s="1"/>
  <c r="AB21" i="5"/>
  <c r="C42" i="5"/>
  <c r="C30" i="5" s="1"/>
  <c r="C21" i="5"/>
  <c r="F42" i="5"/>
  <c r="F30" i="5" s="1"/>
  <c r="F21" i="5"/>
  <c r="H41" i="5"/>
  <c r="H27" i="5" s="1"/>
  <c r="H18" i="5"/>
  <c r="D41" i="5"/>
  <c r="D27" i="5" s="1"/>
  <c r="D18" i="5"/>
  <c r="L38" i="5"/>
  <c r="L26" i="5" s="1"/>
  <c r="L17" i="5"/>
  <c r="O42" i="5"/>
  <c r="O30" i="5" s="1"/>
  <c r="O21" i="5"/>
  <c r="Q38" i="5"/>
  <c r="Q26" i="5" s="1"/>
  <c r="Q17" i="5"/>
  <c r="U38" i="5"/>
  <c r="U26" i="5" s="1"/>
  <c r="U17" i="5"/>
  <c r="AA42" i="5"/>
  <c r="AA30" i="5" s="1"/>
  <c r="AA21" i="5"/>
  <c r="AC42" i="5"/>
  <c r="AC30" i="5" s="1"/>
  <c r="AC21" i="5"/>
  <c r="Z42" i="5"/>
  <c r="Z30" i="5" s="1"/>
  <c r="Z21" i="5"/>
  <c r="E39" i="5"/>
  <c r="E29" i="5" s="1"/>
  <c r="E20" i="5"/>
  <c r="G38" i="5"/>
  <c r="G26" i="5" s="1"/>
  <c r="G17" i="5"/>
  <c r="J39" i="5"/>
  <c r="J29" i="5" s="1"/>
  <c r="J20" i="5"/>
  <c r="N39" i="5"/>
  <c r="N29" i="5" s="1"/>
  <c r="N20" i="5"/>
  <c r="V41" i="5"/>
  <c r="V27" i="5" s="1"/>
  <c r="V18" i="5"/>
  <c r="X39" i="5"/>
  <c r="X29" i="5" s="1"/>
  <c r="X20" i="5"/>
  <c r="AB39" i="5"/>
  <c r="AB29" i="5" s="1"/>
  <c r="AB20" i="5"/>
  <c r="K42" i="5"/>
  <c r="K30" i="5" s="1"/>
  <c r="K21" i="5"/>
  <c r="S39" i="5"/>
  <c r="S29" i="5" s="1"/>
  <c r="S20" i="5"/>
  <c r="C39" i="5"/>
  <c r="C29" i="5" s="1"/>
  <c r="C20" i="5"/>
  <c r="R41" i="5"/>
  <c r="R27" i="5" s="1"/>
  <c r="R18" i="5"/>
  <c r="F58" i="5"/>
  <c r="J58" i="5"/>
  <c r="N58" i="5"/>
  <c r="R58" i="5"/>
  <c r="V58" i="5"/>
  <c r="G59" i="5"/>
  <c r="K59" i="5"/>
  <c r="O59" i="5"/>
  <c r="S59" i="5"/>
  <c r="C59" i="5"/>
  <c r="G58" i="5"/>
  <c r="K58" i="5"/>
  <c r="O58" i="5"/>
  <c r="S58" i="5"/>
  <c r="D59" i="5"/>
  <c r="H59" i="5"/>
  <c r="L59" i="5"/>
  <c r="P59" i="5"/>
  <c r="T59" i="5"/>
  <c r="C58" i="5"/>
  <c r="I58" i="5"/>
  <c r="Q58" i="5"/>
  <c r="F59" i="5"/>
  <c r="N59" i="5"/>
  <c r="V59" i="5"/>
  <c r="D58" i="5"/>
  <c r="H58" i="5"/>
  <c r="L58" i="5"/>
  <c r="P58" i="5"/>
  <c r="T58" i="5"/>
  <c r="E59" i="5"/>
  <c r="I59" i="5"/>
  <c r="M59" i="5"/>
  <c r="Q59" i="5"/>
  <c r="U59" i="5"/>
  <c r="E58" i="5"/>
  <c r="M58" i="5"/>
  <c r="U58" i="5"/>
  <c r="J59" i="5"/>
  <c r="R59" i="5"/>
  <c r="Z38" i="5"/>
  <c r="Z26" i="5" s="1"/>
  <c r="Y42" i="5"/>
  <c r="Y30" i="5" s="1"/>
  <c r="AB41" i="5"/>
  <c r="AB27" i="5" s="1"/>
  <c r="J41" i="5"/>
  <c r="J27" i="5" s="1"/>
  <c r="F39" i="5"/>
  <c r="F29" i="5" s="1"/>
  <c r="H38" i="5"/>
  <c r="H26" i="5" s="1"/>
  <c r="K38" i="5"/>
  <c r="K26" i="5" s="1"/>
  <c r="O39" i="5"/>
  <c r="O29" i="5" s="1"/>
  <c r="V38" i="5"/>
  <c r="V26" i="5" s="1"/>
  <c r="AC39" i="5"/>
  <c r="AC29" i="5" s="1"/>
  <c r="H42" i="5"/>
  <c r="H30" i="5" s="1"/>
  <c r="D42" i="5"/>
  <c r="D30" i="5" s="1"/>
  <c r="F41" i="5"/>
  <c r="F27" i="5" s="1"/>
  <c r="L39" i="5"/>
  <c r="L29" i="5" s="1"/>
  <c r="J42" i="5"/>
  <c r="J30" i="5" s="1"/>
  <c r="N42" i="5"/>
  <c r="N30" i="5" s="1"/>
  <c r="S38" i="5"/>
  <c r="S26" i="5" s="1"/>
  <c r="Q41" i="5"/>
  <c r="Q27" i="5" s="1"/>
  <c r="U41" i="5"/>
  <c r="U27" i="5" s="1"/>
  <c r="Q42" i="5"/>
  <c r="Q30" i="5" s="1"/>
  <c r="U42" i="5"/>
  <c r="U30" i="5" s="1"/>
  <c r="Z39" i="5"/>
  <c r="Z29" i="5" s="1"/>
  <c r="X42" i="5"/>
  <c r="X30" i="5" s="1"/>
  <c r="C38" i="5"/>
  <c r="C26" i="5" s="1"/>
  <c r="X41" i="5"/>
  <c r="X27" i="5" s="1"/>
  <c r="E41" i="5"/>
  <c r="E27" i="5" s="1"/>
  <c r="M39" i="5"/>
  <c r="M29" i="5" s="1"/>
  <c r="E42" i="5"/>
  <c r="E30" i="5" s="1"/>
  <c r="G41" i="5"/>
  <c r="G27" i="5" s="1"/>
  <c r="D38" i="5"/>
  <c r="D26" i="5" s="1"/>
  <c r="O38" i="5"/>
  <c r="O26" i="5" s="1"/>
  <c r="K39" i="5"/>
  <c r="K29" i="5" s="1"/>
  <c r="M42" i="5"/>
  <c r="M30" i="5" s="1"/>
  <c r="Y38" i="5"/>
  <c r="Y26" i="5" s="1"/>
  <c r="AC38" i="5"/>
  <c r="AC26" i="5" s="1"/>
  <c r="Y39" i="5"/>
  <c r="Y29" i="5" s="1"/>
  <c r="R39" i="5"/>
  <c r="R29" i="5" s="1"/>
  <c r="G42" i="5"/>
  <c r="G30" i="5" s="1"/>
  <c r="F38" i="5"/>
  <c r="F26" i="5" s="1"/>
  <c r="M38" i="5"/>
  <c r="M26" i="5" s="1"/>
  <c r="K41" i="5"/>
  <c r="K27" i="5" s="1"/>
  <c r="O41" i="5"/>
  <c r="O27" i="5" s="1"/>
  <c r="O33" i="5" s="1"/>
  <c r="T38" i="5"/>
  <c r="T26" i="5" s="1"/>
  <c r="T39" i="5"/>
  <c r="T29" i="5" s="1"/>
  <c r="R42" i="5"/>
  <c r="R30" i="5" s="1"/>
  <c r="V42" i="5"/>
  <c r="V30" i="5" s="1"/>
  <c r="V33" i="5" s="1"/>
  <c r="AA38" i="5"/>
  <c r="AA26" i="5" s="1"/>
  <c r="Y41" i="5"/>
  <c r="Y27" i="5" s="1"/>
  <c r="AC41" i="5"/>
  <c r="AC27" i="5" s="1"/>
  <c r="S41" i="5"/>
  <c r="S27" i="5" s="1"/>
  <c r="AA39" i="5"/>
  <c r="AA29" i="5" s="1"/>
  <c r="H39" i="5"/>
  <c r="H29" i="5" s="1"/>
  <c r="R38" i="5"/>
  <c r="R26" i="5" s="1"/>
  <c r="T41" i="5"/>
  <c r="T27" i="5" s="1"/>
  <c r="T33" i="5" s="1"/>
  <c r="G39" i="5"/>
  <c r="G29" i="5" s="1"/>
  <c r="E38" i="5"/>
  <c r="E26" i="5" s="1"/>
  <c r="J38" i="5"/>
  <c r="J26" i="5" s="1"/>
  <c r="N38" i="5"/>
  <c r="N26" i="5" s="1"/>
  <c r="L41" i="5"/>
  <c r="L27" i="5" s="1"/>
  <c r="L42" i="5"/>
  <c r="L30" i="5" s="1"/>
  <c r="Q39" i="5"/>
  <c r="Q29" i="5" s="1"/>
  <c r="U39" i="5"/>
  <c r="U29" i="5" s="1"/>
  <c r="U32" i="5" s="1"/>
  <c r="S42" i="5"/>
  <c r="S30" i="5" s="1"/>
  <c r="X38" i="5"/>
  <c r="X26" i="5" s="1"/>
  <c r="AB38" i="5"/>
  <c r="AB26" i="5" s="1"/>
  <c r="Z41" i="5"/>
  <c r="Z27" i="5" s="1"/>
  <c r="N41" i="5"/>
  <c r="N27" i="5" s="1"/>
  <c r="V39" i="5"/>
  <c r="V29" i="5" s="1"/>
  <c r="D39" i="5"/>
  <c r="D29" i="5" s="1"/>
  <c r="Q127" i="5" l="1"/>
  <c r="Q124" i="5"/>
  <c r="Q130" i="5"/>
  <c r="V125" i="5"/>
  <c r="V128" i="5"/>
  <c r="U128" i="5"/>
  <c r="U125" i="5"/>
  <c r="U131" i="5"/>
  <c r="X128" i="5"/>
  <c r="X125" i="5"/>
  <c r="AA33" i="5"/>
  <c r="AA15" i="5" s="1"/>
  <c r="AB81" i="4" s="1"/>
  <c r="E125" i="5"/>
  <c r="E128" i="5"/>
  <c r="AA124" i="5"/>
  <c r="AA127" i="5"/>
  <c r="Z127" i="5"/>
  <c r="Z124" i="5"/>
  <c r="Z130" i="5"/>
  <c r="R124" i="5"/>
  <c r="R127" i="5"/>
  <c r="O127" i="5"/>
  <c r="O124" i="5"/>
  <c r="O130" i="5"/>
  <c r="R128" i="5"/>
  <c r="R125" i="5"/>
  <c r="S125" i="5"/>
  <c r="S128" i="5"/>
  <c r="R131" i="5"/>
  <c r="K122" i="5"/>
  <c r="K125" i="5" s="1"/>
  <c r="G4" i="4"/>
  <c r="S121" i="5"/>
  <c r="F124" i="5"/>
  <c r="F127" i="5"/>
  <c r="G124" i="5"/>
  <c r="G127" i="5"/>
  <c r="M124" i="5"/>
  <c r="M127" i="5"/>
  <c r="Q122" i="5"/>
  <c r="Q125" i="5" s="1"/>
  <c r="N121" i="5"/>
  <c r="N124" i="5" s="1"/>
  <c r="E130" i="5"/>
  <c r="AB121" i="5"/>
  <c r="T122" i="5"/>
  <c r="F122" i="5"/>
  <c r="C122" i="5"/>
  <c r="C125" i="5" s="1"/>
  <c r="K130" i="5"/>
  <c r="M130" i="5"/>
  <c r="J131" i="5"/>
  <c r="H131" i="5"/>
  <c r="X121" i="5"/>
  <c r="X124" i="5" s="1"/>
  <c r="C121" i="5"/>
  <c r="L130" i="5"/>
  <c r="V130" i="5"/>
  <c r="F130" i="5"/>
  <c r="U130" i="5"/>
  <c r="G130" i="5"/>
  <c r="T130" i="5"/>
  <c r="D130" i="5"/>
  <c r="AC130" i="5"/>
  <c r="R130" i="5"/>
  <c r="E131" i="5"/>
  <c r="L131" i="5"/>
  <c r="O131" i="5"/>
  <c r="H130" i="5"/>
  <c r="J121" i="5"/>
  <c r="N131" i="5"/>
  <c r="D131" i="5"/>
  <c r="Y130" i="5"/>
  <c r="M131" i="5"/>
  <c r="AA130" i="5"/>
  <c r="S131" i="5"/>
  <c r="V131" i="5"/>
  <c r="G122" i="5"/>
  <c r="G125" i="5" s="1"/>
  <c r="J32" i="5"/>
  <c r="J35" i="5" s="1"/>
  <c r="F33" i="5"/>
  <c r="F36" i="5" s="1"/>
  <c r="E32" i="5"/>
  <c r="E35" i="5" s="1"/>
  <c r="D33" i="5"/>
  <c r="D15" i="5" s="1"/>
  <c r="AB32" i="5"/>
  <c r="AB35" i="5" s="1"/>
  <c r="AC33" i="5"/>
  <c r="AC15" i="5" s="1"/>
  <c r="AD81" i="4" s="1"/>
  <c r="S32" i="5"/>
  <c r="S35" i="5" s="1"/>
  <c r="AB33" i="5"/>
  <c r="AB15" i="5" s="1"/>
  <c r="AC81" i="4" s="1"/>
  <c r="G32" i="5"/>
  <c r="G35" i="5" s="1"/>
  <c r="H33" i="5"/>
  <c r="H36" i="5" s="1"/>
  <c r="Q32" i="5"/>
  <c r="K33" i="5"/>
  <c r="K36" i="5" s="1"/>
  <c r="M33" i="5"/>
  <c r="M36" i="5" s="1"/>
  <c r="X32" i="5"/>
  <c r="X35" i="5" s="1"/>
  <c r="C32" i="5"/>
  <c r="C14" i="5" s="1"/>
  <c r="D80" i="4" s="1"/>
  <c r="C33" i="5"/>
  <c r="C15" i="5" s="1"/>
  <c r="Z33" i="5"/>
  <c r="Z15" i="5" s="1"/>
  <c r="AA81" i="4" s="1"/>
  <c r="N32" i="5"/>
  <c r="N14" i="5" s="1"/>
  <c r="L32" i="5"/>
  <c r="L14" i="5" s="1"/>
  <c r="N33" i="5"/>
  <c r="N36" i="5" s="1"/>
  <c r="O32" i="5"/>
  <c r="Z32" i="5"/>
  <c r="AC32" i="5"/>
  <c r="AC35" i="5" s="1"/>
  <c r="R33" i="5"/>
  <c r="X59" i="5"/>
  <c r="J33" i="5"/>
  <c r="J36" i="5" s="1"/>
  <c r="Y33" i="5"/>
  <c r="Y15" i="5" s="1"/>
  <c r="M32" i="5"/>
  <c r="M14" i="5" s="1"/>
  <c r="R32" i="5"/>
  <c r="R35" i="5" s="1"/>
  <c r="F32" i="5"/>
  <c r="F35" i="5" s="1"/>
  <c r="S14" i="5"/>
  <c r="U35" i="5"/>
  <c r="U14" i="5"/>
  <c r="T36" i="5"/>
  <c r="T15" i="5"/>
  <c r="V36" i="5"/>
  <c r="V15" i="5"/>
  <c r="O36" i="5"/>
  <c r="O15" i="5"/>
  <c r="N4" i="4"/>
  <c r="E33" i="5"/>
  <c r="U33" i="5"/>
  <c r="G33" i="5"/>
  <c r="V32" i="5"/>
  <c r="K32" i="5"/>
  <c r="L33" i="5"/>
  <c r="S33" i="5"/>
  <c r="X33" i="5"/>
  <c r="Q33" i="5"/>
  <c r="AA32" i="5"/>
  <c r="T32" i="5"/>
  <c r="Y32" i="5"/>
  <c r="D32" i="5"/>
  <c r="H32" i="5"/>
  <c r="Q14" i="5" l="1"/>
  <c r="R80" i="4" s="1"/>
  <c r="Q35" i="5"/>
  <c r="S124" i="5"/>
  <c r="S127" i="5"/>
  <c r="AB124" i="5"/>
  <c r="AB127" i="5"/>
  <c r="F125" i="5"/>
  <c r="F128" i="5"/>
  <c r="T125" i="5"/>
  <c r="T128" i="5"/>
  <c r="U15" i="5"/>
  <c r="U36" i="5"/>
  <c r="X15" i="5"/>
  <c r="X36" i="5"/>
  <c r="Z14" i="5"/>
  <c r="AA80" i="4" s="1"/>
  <c r="Z35" i="5"/>
  <c r="O14" i="5"/>
  <c r="P80" i="4" s="1"/>
  <c r="O35" i="5"/>
  <c r="AA72" i="5"/>
  <c r="AO43" i="4" s="1"/>
  <c r="AA71" i="5"/>
  <c r="AO39" i="4" s="1"/>
  <c r="AA69" i="5"/>
  <c r="AO31" i="4" s="1"/>
  <c r="AA62" i="5"/>
  <c r="AO7" i="4" s="1"/>
  <c r="AA74" i="5"/>
  <c r="AO51" i="4" s="1"/>
  <c r="AA63" i="5"/>
  <c r="AA76" i="5"/>
  <c r="AO60" i="4" s="1"/>
  <c r="AA75" i="5"/>
  <c r="AO56" i="4" s="1"/>
  <c r="AA64" i="5"/>
  <c r="AO13" i="4" s="1"/>
  <c r="AA66" i="5"/>
  <c r="AO20" i="4" s="1"/>
  <c r="AA77" i="5"/>
  <c r="AA67" i="5"/>
  <c r="AO24" i="4" s="1"/>
  <c r="AA65" i="5"/>
  <c r="AO17" i="4" s="1"/>
  <c r="AA70" i="5"/>
  <c r="AO35" i="4" s="1"/>
  <c r="AA73" i="5"/>
  <c r="AO46" i="4" s="1"/>
  <c r="AA68" i="5"/>
  <c r="AO27" i="4" s="1"/>
  <c r="AC63" i="5"/>
  <c r="AC75" i="5"/>
  <c r="AC67" i="5"/>
  <c r="AC68" i="5"/>
  <c r="R15" i="5"/>
  <c r="S81" i="4" s="1"/>
  <c r="R36" i="5"/>
  <c r="E14" i="5"/>
  <c r="H15" i="5"/>
  <c r="C124" i="5"/>
  <c r="AO10" i="4"/>
  <c r="F15" i="5"/>
  <c r="AC12" i="5"/>
  <c r="AD78" i="4" s="1"/>
  <c r="J124" i="5"/>
  <c r="J127" i="5"/>
  <c r="AC65" i="5" s="1"/>
  <c r="C36" i="5"/>
  <c r="G14" i="5"/>
  <c r="AB14" i="5"/>
  <c r="J14" i="5"/>
  <c r="K80" i="4" s="1"/>
  <c r="J76" i="5"/>
  <c r="N76" i="5"/>
  <c r="M77" i="5"/>
  <c r="L78" i="5"/>
  <c r="K79" i="5"/>
  <c r="J80" i="5"/>
  <c r="N80" i="5"/>
  <c r="M81" i="5"/>
  <c r="L82" i="5"/>
  <c r="K83" i="5"/>
  <c r="J84" i="5"/>
  <c r="N84" i="5"/>
  <c r="M85" i="5"/>
  <c r="L86" i="5"/>
  <c r="K87" i="5"/>
  <c r="J88" i="5"/>
  <c r="N88" i="5"/>
  <c r="M89" i="5"/>
  <c r="L90" i="5"/>
  <c r="K91" i="5"/>
  <c r="J92" i="5"/>
  <c r="N92" i="5"/>
  <c r="M93" i="5"/>
  <c r="L94" i="5"/>
  <c r="K95" i="5"/>
  <c r="J96" i="5"/>
  <c r="N96" i="5"/>
  <c r="M97" i="5"/>
  <c r="L98" i="5"/>
  <c r="K99" i="5"/>
  <c r="J100" i="5"/>
  <c r="N100" i="5"/>
  <c r="M101" i="5"/>
  <c r="L102" i="5"/>
  <c r="K103" i="5"/>
  <c r="J104" i="5"/>
  <c r="N104" i="5"/>
  <c r="M105" i="5"/>
  <c r="L106" i="5"/>
  <c r="K63" i="5"/>
  <c r="J64" i="5"/>
  <c r="N64" i="5"/>
  <c r="M65" i="5"/>
  <c r="L66" i="5"/>
  <c r="K67" i="5"/>
  <c r="J68" i="5"/>
  <c r="N68" i="5"/>
  <c r="M69" i="5"/>
  <c r="L70" i="5"/>
  <c r="K71" i="5"/>
  <c r="J72" i="5"/>
  <c r="N72" i="5"/>
  <c r="M73" i="5"/>
  <c r="L74" i="5"/>
  <c r="K75" i="5"/>
  <c r="K62" i="5"/>
  <c r="J62" i="5"/>
  <c r="N62" i="5"/>
  <c r="K76" i="5"/>
  <c r="J77" i="5"/>
  <c r="N77" i="5"/>
  <c r="M78" i="5"/>
  <c r="L79" i="5"/>
  <c r="K80" i="5"/>
  <c r="J81" i="5"/>
  <c r="N81" i="5"/>
  <c r="M82" i="5"/>
  <c r="L83" i="5"/>
  <c r="K84" i="5"/>
  <c r="J85" i="5"/>
  <c r="N85" i="5"/>
  <c r="M86" i="5"/>
  <c r="L87" i="5"/>
  <c r="K88" i="5"/>
  <c r="J89" i="5"/>
  <c r="N89" i="5"/>
  <c r="M90" i="5"/>
  <c r="L91" i="5"/>
  <c r="K92" i="5"/>
  <c r="J93" i="5"/>
  <c r="N93" i="5"/>
  <c r="M94" i="5"/>
  <c r="L95" i="5"/>
  <c r="K96" i="5"/>
  <c r="J97" i="5"/>
  <c r="N97" i="5"/>
  <c r="M98" i="5"/>
  <c r="L99" i="5"/>
  <c r="K100" i="5"/>
  <c r="J101" i="5"/>
  <c r="N101" i="5"/>
  <c r="M102" i="5"/>
  <c r="L103" i="5"/>
  <c r="K104" i="5"/>
  <c r="J105" i="5"/>
  <c r="N105" i="5"/>
  <c r="M106" i="5"/>
  <c r="L63" i="5"/>
  <c r="K64" i="5"/>
  <c r="J65" i="5"/>
  <c r="N65" i="5"/>
  <c r="M66" i="5"/>
  <c r="L67" i="5"/>
  <c r="K68" i="5"/>
  <c r="J69" i="5"/>
  <c r="N69" i="5"/>
  <c r="M70" i="5"/>
  <c r="L71" i="5"/>
  <c r="K72" i="5"/>
  <c r="J73" i="5"/>
  <c r="N73" i="5"/>
  <c r="M74" i="5"/>
  <c r="L75" i="5"/>
  <c r="L62" i="5"/>
  <c r="M75" i="5"/>
  <c r="L76" i="5"/>
  <c r="K77" i="5"/>
  <c r="J78" i="5"/>
  <c r="N78" i="5"/>
  <c r="M79" i="5"/>
  <c r="L80" i="5"/>
  <c r="K81" i="5"/>
  <c r="J82" i="5"/>
  <c r="N82" i="5"/>
  <c r="M83" i="5"/>
  <c r="L84" i="5"/>
  <c r="K85" i="5"/>
  <c r="J86" i="5"/>
  <c r="N86" i="5"/>
  <c r="M87" i="5"/>
  <c r="L88" i="5"/>
  <c r="K89" i="5"/>
  <c r="J90" i="5"/>
  <c r="N90" i="5"/>
  <c r="M91" i="5"/>
  <c r="L92" i="5"/>
  <c r="K93" i="5"/>
  <c r="J94" i="5"/>
  <c r="N94" i="5"/>
  <c r="M95" i="5"/>
  <c r="L96" i="5"/>
  <c r="K97" i="5"/>
  <c r="J98" i="5"/>
  <c r="N98" i="5"/>
  <c r="M99" i="5"/>
  <c r="L100" i="5"/>
  <c r="K101" i="5"/>
  <c r="J102" i="5"/>
  <c r="N102" i="5"/>
  <c r="M103" i="5"/>
  <c r="L104" i="5"/>
  <c r="K105" i="5"/>
  <c r="J106" i="5"/>
  <c r="N106" i="5"/>
  <c r="M63" i="5"/>
  <c r="L64" i="5"/>
  <c r="K65" i="5"/>
  <c r="J66" i="5"/>
  <c r="N66" i="5"/>
  <c r="M67" i="5"/>
  <c r="L68" i="5"/>
  <c r="K69" i="5"/>
  <c r="J70" i="5"/>
  <c r="N70" i="5"/>
  <c r="M71" i="5"/>
  <c r="L72" i="5"/>
  <c r="K73" i="5"/>
  <c r="J74" i="5"/>
  <c r="N74" i="5"/>
  <c r="M62" i="5"/>
  <c r="M76" i="5"/>
  <c r="L77" i="5"/>
  <c r="K78" i="5"/>
  <c r="J79" i="5"/>
  <c r="N79" i="5"/>
  <c r="M80" i="5"/>
  <c r="L81" i="5"/>
  <c r="K82" i="5"/>
  <c r="J83" i="5"/>
  <c r="N83" i="5"/>
  <c r="M84" i="5"/>
  <c r="L85" i="5"/>
  <c r="K86" i="5"/>
  <c r="J87" i="5"/>
  <c r="N87" i="5"/>
  <c r="M88" i="5"/>
  <c r="L89" i="5"/>
  <c r="K90" i="5"/>
  <c r="J91" i="5"/>
  <c r="N91" i="5"/>
  <c r="M92" i="5"/>
  <c r="L93" i="5"/>
  <c r="K94" i="5"/>
  <c r="J95" i="5"/>
  <c r="N95" i="5"/>
  <c r="M96" i="5"/>
  <c r="L97" i="5"/>
  <c r="K98" i="5"/>
  <c r="J99" i="5"/>
  <c r="N99" i="5"/>
  <c r="M100" i="5"/>
  <c r="L101" i="5"/>
  <c r="K102" i="5"/>
  <c r="J103" i="5"/>
  <c r="N103" i="5"/>
  <c r="M104" i="5"/>
  <c r="L105" i="5"/>
  <c r="K106" i="5"/>
  <c r="J63" i="5"/>
  <c r="N63" i="5"/>
  <c r="M64" i="5"/>
  <c r="L65" i="5"/>
  <c r="K66" i="5"/>
  <c r="J67" i="5"/>
  <c r="N67" i="5"/>
  <c r="M68" i="5"/>
  <c r="L69" i="5"/>
  <c r="K70" i="5"/>
  <c r="J71" i="5"/>
  <c r="N71" i="5"/>
  <c r="M72" i="5"/>
  <c r="L73" i="5"/>
  <c r="K74" i="5"/>
  <c r="J75" i="5"/>
  <c r="N75" i="5"/>
  <c r="D36" i="5"/>
  <c r="C35" i="5"/>
  <c r="M15" i="5"/>
  <c r="N81" i="4" s="1"/>
  <c r="K15" i="5"/>
  <c r="L81" i="4" s="1"/>
  <c r="X14" i="5"/>
  <c r="Y80" i="4" s="1"/>
  <c r="N15" i="5"/>
  <c r="O81" i="4" s="1"/>
  <c r="N35" i="5"/>
  <c r="L35" i="5"/>
  <c r="J15" i="5"/>
  <c r="K81" i="4" s="1"/>
  <c r="AC14" i="5"/>
  <c r="AD80" i="4" s="1"/>
  <c r="Z81" i="4"/>
  <c r="F14" i="5"/>
  <c r="G80" i="4" s="1"/>
  <c r="R14" i="5"/>
  <c r="S80" i="4" s="1"/>
  <c r="M35" i="5"/>
  <c r="Y35" i="5"/>
  <c r="Y14" i="5"/>
  <c r="Y81" i="4"/>
  <c r="V35" i="5"/>
  <c r="V14" i="5"/>
  <c r="H80" i="4"/>
  <c r="AC80" i="4"/>
  <c r="V80" i="4"/>
  <c r="G81" i="4"/>
  <c r="F80" i="4"/>
  <c r="T35" i="5"/>
  <c r="T14" i="5"/>
  <c r="S36" i="5"/>
  <c r="S15" i="5"/>
  <c r="G36" i="5"/>
  <c r="G15" i="5"/>
  <c r="H35" i="5"/>
  <c r="H14" i="5"/>
  <c r="AA35" i="5"/>
  <c r="AA14" i="5"/>
  <c r="L36" i="5"/>
  <c r="L15" i="5"/>
  <c r="V81" i="4"/>
  <c r="N80" i="4"/>
  <c r="W81" i="4"/>
  <c r="U81" i="4"/>
  <c r="O80" i="4"/>
  <c r="M80" i="4"/>
  <c r="I81" i="4"/>
  <c r="T80" i="4"/>
  <c r="D81" i="4"/>
  <c r="P81" i="4"/>
  <c r="D35" i="5"/>
  <c r="D14" i="5"/>
  <c r="Q36" i="5"/>
  <c r="Q15" i="5"/>
  <c r="K35" i="5"/>
  <c r="K14" i="5"/>
  <c r="E36" i="5"/>
  <c r="E15" i="5"/>
  <c r="E81" i="4"/>
  <c r="AC66" i="5" l="1"/>
  <c r="AQ20" i="4" s="1"/>
  <c r="AC64" i="5"/>
  <c r="AC70" i="5"/>
  <c r="AQ35" i="4" s="1"/>
  <c r="AC76" i="5"/>
  <c r="AC69" i="5"/>
  <c r="AQ31" i="4" s="1"/>
  <c r="AC77" i="5"/>
  <c r="AC71" i="5"/>
  <c r="AQ39" i="4" s="1"/>
  <c r="AC62" i="5"/>
  <c r="AQ7" i="4" s="1"/>
  <c r="AC74" i="5"/>
  <c r="AQ51" i="4" s="1"/>
  <c r="AC73" i="5"/>
  <c r="AQ46" i="4" s="1"/>
  <c r="AC72" i="5"/>
  <c r="AQ43" i="4" s="1"/>
  <c r="AB70" i="5"/>
  <c r="AP35" i="4" s="1"/>
  <c r="AB63" i="5"/>
  <c r="AP10" i="4" s="1"/>
  <c r="AB65" i="5"/>
  <c r="AP17" i="4" s="1"/>
  <c r="AB72" i="5"/>
  <c r="AP43" i="4" s="1"/>
  <c r="AB68" i="5"/>
  <c r="AP27" i="4" s="1"/>
  <c r="AB69" i="5"/>
  <c r="AP31" i="4" s="1"/>
  <c r="AB74" i="5"/>
  <c r="AP51" i="4" s="1"/>
  <c r="AB76" i="5"/>
  <c r="AP60" i="4" s="1"/>
  <c r="AB71" i="5"/>
  <c r="AP39" i="4" s="1"/>
  <c r="AB66" i="5"/>
  <c r="AP20" i="4" s="1"/>
  <c r="AB77" i="5"/>
  <c r="AB64" i="5"/>
  <c r="AP13" i="4" s="1"/>
  <c r="AB62" i="5"/>
  <c r="AP7" i="4" s="1"/>
  <c r="AB75" i="5"/>
  <c r="AP56" i="4" s="1"/>
  <c r="AB73" i="5"/>
  <c r="AP46" i="4" s="1"/>
  <c r="AB67" i="5"/>
  <c r="AP24" i="4" s="1"/>
  <c r="AQ17" i="4"/>
  <c r="AQ27" i="4"/>
  <c r="AQ13" i="4"/>
  <c r="AQ10" i="4"/>
  <c r="AQ60" i="4"/>
  <c r="AQ56" i="4"/>
  <c r="AQ24" i="4"/>
  <c r="W85" i="5"/>
  <c r="X85" i="5" s="1"/>
  <c r="AO79" i="4" s="1"/>
  <c r="W90" i="5"/>
  <c r="X90" i="5" s="1"/>
  <c r="W106" i="5"/>
  <c r="X106" i="5" s="1"/>
  <c r="W86" i="5"/>
  <c r="X86" i="5" s="1"/>
  <c r="W93" i="5"/>
  <c r="X93" i="5" s="1"/>
  <c r="W77" i="5"/>
  <c r="X77" i="5" s="1"/>
  <c r="AO70" i="4" s="1"/>
  <c r="AO65" i="4"/>
  <c r="W101" i="5"/>
  <c r="X101" i="5" s="1"/>
  <c r="W73" i="5"/>
  <c r="X73" i="5" s="1"/>
  <c r="W71" i="5"/>
  <c r="X71" i="5" s="1"/>
  <c r="AO73" i="4" s="1"/>
  <c r="W99" i="5"/>
  <c r="X99" i="5" s="1"/>
  <c r="AO74" i="4" s="1"/>
  <c r="W83" i="5"/>
  <c r="X83" i="5" s="1"/>
  <c r="W70" i="5"/>
  <c r="X70" i="5" s="1"/>
  <c r="AO75" i="4" s="1"/>
  <c r="W98" i="5"/>
  <c r="X98" i="5" s="1"/>
  <c r="W82" i="5"/>
  <c r="X82" i="5" s="1"/>
  <c r="W91" i="5"/>
  <c r="X91" i="5" s="1"/>
  <c r="AO72" i="4" s="1"/>
  <c r="W63" i="5"/>
  <c r="X63" i="5" s="1"/>
  <c r="W75" i="5"/>
  <c r="X75" i="5" s="1"/>
  <c r="W103" i="5"/>
  <c r="X103" i="5" s="1"/>
  <c r="AO78" i="4" s="1"/>
  <c r="W87" i="5"/>
  <c r="X87" i="5" s="1"/>
  <c r="AO80" i="4" s="1"/>
  <c r="W105" i="5"/>
  <c r="X105" i="5" s="1"/>
  <c r="W89" i="5"/>
  <c r="X89" i="5" s="1"/>
  <c r="AO68" i="4" s="1"/>
  <c r="W66" i="5"/>
  <c r="X66" i="5" s="1"/>
  <c r="AO69" i="4" s="1"/>
  <c r="W94" i="5"/>
  <c r="X94" i="5" s="1"/>
  <c r="AO77" i="4" s="1"/>
  <c r="W67" i="5"/>
  <c r="X67" i="5" s="1"/>
  <c r="AO76" i="4" s="1"/>
  <c r="W95" i="5"/>
  <c r="X95" i="5" s="1"/>
  <c r="W79" i="5"/>
  <c r="X79" i="5" s="1"/>
  <c r="W69" i="5"/>
  <c r="X69" i="5" s="1"/>
  <c r="W81" i="5"/>
  <c r="X81" i="5" s="1"/>
  <c r="W74" i="5"/>
  <c r="X74" i="5" s="1"/>
  <c r="W102" i="5"/>
  <c r="X102" i="5" s="1"/>
  <c r="W97" i="5"/>
  <c r="X97" i="5" s="1"/>
  <c r="W62" i="5"/>
  <c r="X62" i="5" s="1"/>
  <c r="W64" i="5"/>
  <c r="X64" i="5" s="1"/>
  <c r="W92" i="5"/>
  <c r="X92" i="5" s="1"/>
  <c r="W76" i="5"/>
  <c r="X76" i="5" s="1"/>
  <c r="AQ74" i="4" s="1"/>
  <c r="W65" i="5"/>
  <c r="X65" i="5" s="1"/>
  <c r="AQ73" i="4" s="1"/>
  <c r="W104" i="5"/>
  <c r="X104" i="5" s="1"/>
  <c r="W88" i="5"/>
  <c r="X88" i="5" s="1"/>
  <c r="W72" i="5"/>
  <c r="X72" i="5" s="1"/>
  <c r="W100" i="5"/>
  <c r="X100" i="5" s="1"/>
  <c r="W84" i="5"/>
  <c r="X84" i="5" s="1"/>
  <c r="W78" i="5"/>
  <c r="X78" i="5" s="1"/>
  <c r="W68" i="5"/>
  <c r="X68" i="5" s="1"/>
  <c r="W96" i="5"/>
  <c r="X96" i="5" s="1"/>
  <c r="W80" i="5"/>
  <c r="X80" i="5" s="1"/>
  <c r="AO66" i="4"/>
  <c r="AA12" i="5"/>
  <c r="AB78" i="4" s="1"/>
  <c r="AB12" i="5"/>
  <c r="AC78" i="4" s="1"/>
  <c r="Z12" i="5"/>
  <c r="AA78" i="4" s="1"/>
  <c r="X12" i="5"/>
  <c r="Y78" i="4" s="1"/>
  <c r="Y12" i="5"/>
  <c r="Z78" i="4" s="1"/>
  <c r="D12" i="5"/>
  <c r="E78" i="4" s="1"/>
  <c r="E80" i="4"/>
  <c r="D11" i="5"/>
  <c r="E77" i="4" s="1"/>
  <c r="C11" i="5"/>
  <c r="D77" i="4" s="1"/>
  <c r="R12" i="5"/>
  <c r="S78" i="4" s="1"/>
  <c r="O11" i="5"/>
  <c r="P77" i="4" s="1"/>
  <c r="Q11" i="5"/>
  <c r="R77" i="4" s="1"/>
  <c r="Z11" i="5"/>
  <c r="AA77" i="4" s="1"/>
  <c r="H12" i="5"/>
  <c r="I78" i="4" s="1"/>
  <c r="V12" i="5"/>
  <c r="W78" i="4" s="1"/>
  <c r="F12" i="5"/>
  <c r="G78" i="4" s="1"/>
  <c r="L80" i="4"/>
  <c r="K11" i="5"/>
  <c r="L77" i="4" s="1"/>
  <c r="F11" i="5"/>
  <c r="G77" i="4" s="1"/>
  <c r="AC11" i="5"/>
  <c r="AD77" i="4" s="1"/>
  <c r="N11" i="5"/>
  <c r="O77" i="4" s="1"/>
  <c r="AB80" i="4"/>
  <c r="AA11" i="5"/>
  <c r="AB77" i="4" s="1"/>
  <c r="X11" i="5"/>
  <c r="Y77" i="4" s="1"/>
  <c r="T81" i="4"/>
  <c r="S12" i="5"/>
  <c r="T78" i="4" s="1"/>
  <c r="E11" i="5"/>
  <c r="F77" i="4" s="1"/>
  <c r="K12" i="5"/>
  <c r="L78" i="4" s="1"/>
  <c r="M12" i="5"/>
  <c r="N78" i="4" s="1"/>
  <c r="F81" i="4"/>
  <c r="E12" i="5"/>
  <c r="F78" i="4" s="1"/>
  <c r="R81" i="4"/>
  <c r="Q12" i="5"/>
  <c r="R78" i="4" s="1"/>
  <c r="O12" i="5"/>
  <c r="P78" i="4" s="1"/>
  <c r="R11" i="5"/>
  <c r="S77" i="4" s="1"/>
  <c r="S11" i="5"/>
  <c r="T77" i="4" s="1"/>
  <c r="N12" i="5"/>
  <c r="O78" i="4" s="1"/>
  <c r="L11" i="5"/>
  <c r="M77" i="4" s="1"/>
  <c r="T12" i="5"/>
  <c r="U78" i="4" s="1"/>
  <c r="M11" i="5"/>
  <c r="N77" i="4" s="1"/>
  <c r="M81" i="4"/>
  <c r="L12" i="5"/>
  <c r="M78" i="4" s="1"/>
  <c r="I80" i="4"/>
  <c r="H11" i="5"/>
  <c r="I77" i="4" s="1"/>
  <c r="H81" i="4"/>
  <c r="G12" i="5"/>
  <c r="H78" i="4" s="1"/>
  <c r="U80" i="4"/>
  <c r="T11" i="5"/>
  <c r="U77" i="4" s="1"/>
  <c r="J11" i="5"/>
  <c r="K77" i="4" s="1"/>
  <c r="J12" i="5"/>
  <c r="K78" i="4" s="1"/>
  <c r="U11" i="5"/>
  <c r="V77" i="4" s="1"/>
  <c r="AB11" i="5"/>
  <c r="AC77" i="4" s="1"/>
  <c r="W80" i="4"/>
  <c r="V11" i="5"/>
  <c r="W77" i="4" s="1"/>
  <c r="Z80" i="4"/>
  <c r="Y11" i="5"/>
  <c r="Z77" i="4" s="1"/>
  <c r="C12" i="5"/>
  <c r="D78" i="4" s="1"/>
  <c r="U12" i="5"/>
  <c r="V78" i="4" s="1"/>
  <c r="G11" i="5"/>
  <c r="H77" i="4" s="1"/>
  <c r="AP66" i="4" l="1"/>
  <c r="AP65" i="4"/>
  <c r="AQ66" i="4"/>
  <c r="AQ65" i="4"/>
  <c r="AO71" i="4"/>
  <c r="AQ68" i="4"/>
  <c r="AQ69" i="4"/>
  <c r="AQ71" i="4"/>
  <c r="AQ72" i="4"/>
  <c r="AQ70" i="4"/>
  <c r="B24" i="5" l="1"/>
  <c r="AF39" i="5" l="1"/>
  <c r="AB3" i="4" s="1"/>
  <c r="AB4" i="4" s="1"/>
</calcChain>
</file>

<file path=xl/sharedStrings.xml><?xml version="1.0" encoding="utf-8"?>
<sst xmlns="http://schemas.openxmlformats.org/spreadsheetml/2006/main" count="1085" uniqueCount="271">
  <si>
    <t>잠재</t>
  </si>
  <si>
    <t>스타포스</t>
  </si>
  <si>
    <t>레벨</t>
  </si>
  <si>
    <t>응축</t>
  </si>
  <si>
    <t>미획득</t>
  </si>
  <si>
    <t>0~59</t>
  </si>
  <si>
    <t>0~140</t>
  </si>
  <si>
    <t>아쿠아틱</t>
  </si>
  <si>
    <t>60~119</t>
  </si>
  <si>
    <t>141~199</t>
  </si>
  <si>
    <t>블라썸</t>
  </si>
  <si>
    <t>120~179</t>
  </si>
  <si>
    <t>200~209</t>
  </si>
  <si>
    <t>카혼목</t>
  </si>
  <si>
    <t>180~229</t>
  </si>
  <si>
    <t>210~219</t>
  </si>
  <si>
    <t>데아</t>
  </si>
  <si>
    <t>230~259</t>
  </si>
  <si>
    <t>220~229</t>
  </si>
  <si>
    <t>로알숄더</t>
  </si>
  <si>
    <t>12+</t>
  </si>
  <si>
    <t>260~</t>
  </si>
  <si>
    <t>230~</t>
  </si>
  <si>
    <t>웬투스</t>
  </si>
  <si>
    <t>골클벨</t>
  </si>
  <si>
    <t>아케인</t>
  </si>
  <si>
    <t>주스텟</t>
  </si>
  <si>
    <t>어빌</t>
  </si>
  <si>
    <t>매커</t>
  </si>
  <si>
    <t>0~2K</t>
  </si>
  <si>
    <t>고피아</t>
  </si>
  <si>
    <t>2~3K</t>
  </si>
  <si>
    <t>모자</t>
  </si>
  <si>
    <t>3~4K</t>
  </si>
  <si>
    <t>유니크</t>
  </si>
  <si>
    <t>4~5K</t>
  </si>
  <si>
    <t>장갑</t>
  </si>
  <si>
    <t>5~6K</t>
  </si>
  <si>
    <t>망토</t>
  </si>
  <si>
    <t>6K~</t>
  </si>
  <si>
    <t>신발</t>
  </si>
  <si>
    <t>무기</t>
  </si>
  <si>
    <t>획득</t>
  </si>
  <si>
    <t>보조</t>
  </si>
  <si>
    <t>포켓</t>
  </si>
  <si>
    <t>미개방</t>
  </si>
  <si>
    <t>개방</t>
  </si>
  <si>
    <t>엠블</t>
  </si>
  <si>
    <t>카루타</t>
  </si>
  <si>
    <t>스타포스</t>
    <phoneticPr fontId="5" type="noConversion"/>
  </si>
  <si>
    <t>n^3</t>
  </si>
  <si>
    <t>n^3</t>
    <phoneticPr fontId="5" type="noConversion"/>
  </si>
  <si>
    <t>+</t>
    <phoneticPr fontId="5" type="noConversion"/>
  </si>
  <si>
    <t>n^2</t>
  </si>
  <si>
    <t>n^2</t>
    <phoneticPr fontId="5" type="noConversion"/>
  </si>
  <si>
    <t>n</t>
    <phoneticPr fontId="5" type="noConversion"/>
  </si>
  <si>
    <t>레전2줄</t>
  </si>
  <si>
    <t>레전1줄</t>
  </si>
  <si>
    <t>전투력</t>
    <phoneticPr fontId="5" type="noConversion"/>
  </si>
  <si>
    <t>레전0줄</t>
  </si>
  <si>
    <t>에픽-</t>
  </si>
  <si>
    <t>레전3줄</t>
  </si>
  <si>
    <t>노비스 1단계</t>
    <phoneticPr fontId="5" type="noConversion"/>
  </si>
  <si>
    <t>노비스 2단계</t>
  </si>
  <si>
    <t>노비스 3단계</t>
  </si>
  <si>
    <t>노비스 4단계</t>
  </si>
  <si>
    <t>노비스 5단계</t>
  </si>
  <si>
    <t>베테랑 1단계</t>
    <phoneticPr fontId="5" type="noConversion"/>
  </si>
  <si>
    <t>마스터 1단계</t>
  </si>
  <si>
    <t>그랜드마스터 1단계</t>
    <phoneticPr fontId="5" type="noConversion"/>
  </si>
  <si>
    <t>베테랑 2단계</t>
  </si>
  <si>
    <t>베테랑 3단계</t>
  </si>
  <si>
    <t>베테랑 4단계</t>
  </si>
  <si>
    <t>베테랑 5단계</t>
  </si>
  <si>
    <t>마스터 2단계</t>
  </si>
  <si>
    <t>마스터 3단계</t>
  </si>
  <si>
    <t>마스터 4단계</t>
  </si>
  <si>
    <t>마스터 5단계</t>
  </si>
  <si>
    <t>그랜드마스터 2단계</t>
  </si>
  <si>
    <t>그랜드마스터 3단계</t>
  </si>
  <si>
    <t>그랜드마스터 4단계</t>
  </si>
  <si>
    <t>그랜드마스터 5단계</t>
  </si>
  <si>
    <t>대원수</t>
    <phoneticPr fontId="5" type="noConversion"/>
  </si>
  <si>
    <t>레벨</t>
    <phoneticPr fontId="5" type="noConversion"/>
  </si>
  <si>
    <t>달성도</t>
    <phoneticPr fontId="5" type="noConversion"/>
  </si>
  <si>
    <t>실제점령</t>
    <phoneticPr fontId="5" type="noConversion"/>
  </si>
  <si>
    <t>실전투력</t>
    <phoneticPr fontId="5" type="noConversion"/>
  </si>
  <si>
    <t>O</t>
  </si>
  <si>
    <t>성배</t>
  </si>
  <si>
    <t>영생</t>
  </si>
  <si>
    <t>X</t>
  </si>
  <si>
    <t>점령</t>
  </si>
  <si>
    <t>직업</t>
  </si>
  <si>
    <t>상의</t>
  </si>
  <si>
    <t>하의</t>
  </si>
  <si>
    <t>하트</t>
  </si>
  <si>
    <t>보장</t>
  </si>
  <si>
    <t>스타포스 목표</t>
  </si>
  <si>
    <t>레벨 목표</t>
  </si>
  <si>
    <t>유니온 전투력</t>
  </si>
  <si>
    <t>스타포스 달성도</t>
  </si>
  <si>
    <t>레벨 달성도</t>
  </si>
  <si>
    <t>점령 가능 대원 수</t>
  </si>
  <si>
    <t>0~2</t>
  </si>
  <si>
    <t>30~55</t>
  </si>
  <si>
    <t>3~4</t>
  </si>
  <si>
    <t>60~85</t>
  </si>
  <si>
    <t>5~6</t>
  </si>
  <si>
    <t>90~145</t>
  </si>
  <si>
    <t>150~195</t>
  </si>
  <si>
    <t>200~</t>
  </si>
  <si>
    <t>9~11</t>
  </si>
  <si>
    <t>전투력
순위</t>
  </si>
  <si>
    <t>전투력</t>
  </si>
  <si>
    <t>닼나</t>
    <phoneticPr fontId="5" type="noConversion"/>
  </si>
  <si>
    <t>나로</t>
    <phoneticPr fontId="5" type="noConversion"/>
  </si>
  <si>
    <t>제논</t>
    <phoneticPr fontId="5" type="noConversion"/>
  </si>
  <si>
    <t>메카닉</t>
    <phoneticPr fontId="5" type="noConversion"/>
  </si>
  <si>
    <t>루미</t>
    <phoneticPr fontId="5" type="noConversion"/>
  </si>
  <si>
    <t>메르</t>
    <phoneticPr fontId="5" type="noConversion"/>
  </si>
  <si>
    <t>기타</t>
    <phoneticPr fontId="5" type="noConversion"/>
  </si>
  <si>
    <t>L4</t>
    <phoneticPr fontId="5" type="noConversion"/>
  </si>
  <si>
    <t>L5</t>
    <phoneticPr fontId="5" type="noConversion"/>
  </si>
  <si>
    <t>S3</t>
  </si>
  <si>
    <t>S4</t>
  </si>
  <si>
    <t>S5</t>
  </si>
  <si>
    <t>I4</t>
  </si>
  <si>
    <t>I5</t>
  </si>
  <si>
    <t>D3</t>
  </si>
  <si>
    <t>D4</t>
  </si>
  <si>
    <t>D5</t>
  </si>
  <si>
    <t>P4</t>
  </si>
  <si>
    <t>P5</t>
  </si>
  <si>
    <t>A5</t>
  </si>
  <si>
    <t>T1</t>
  </si>
  <si>
    <t>T1</t>
    <phoneticPr fontId="5" type="noConversion"/>
  </si>
  <si>
    <t>T2</t>
  </si>
  <si>
    <t>T2</t>
    <phoneticPr fontId="5" type="noConversion"/>
  </si>
  <si>
    <t>X</t>
    <phoneticPr fontId="5" type="noConversion"/>
  </si>
  <si>
    <t>D3</t>
    <phoneticPr fontId="5" type="noConversion"/>
  </si>
  <si>
    <t>S4</t>
    <phoneticPr fontId="5" type="noConversion"/>
  </si>
  <si>
    <t>S5</t>
    <phoneticPr fontId="5" type="noConversion"/>
  </si>
  <si>
    <t>A5</t>
    <phoneticPr fontId="5" type="noConversion"/>
  </si>
  <si>
    <t>P5</t>
    <phoneticPr fontId="5" type="noConversion"/>
  </si>
  <si>
    <t>전체</t>
    <phoneticPr fontId="5" type="noConversion"/>
  </si>
  <si>
    <t>점령</t>
    <phoneticPr fontId="5" type="noConversion"/>
  </si>
  <si>
    <t>비점령</t>
    <phoneticPr fontId="5" type="noConversion"/>
  </si>
  <si>
    <t>점</t>
    <phoneticPr fontId="5" type="noConversion"/>
  </si>
  <si>
    <t>령</t>
    <phoneticPr fontId="5" type="noConversion"/>
  </si>
  <si>
    <t>비</t>
    <phoneticPr fontId="5" type="noConversion"/>
  </si>
  <si>
    <t>전</t>
    <phoneticPr fontId="5" type="noConversion"/>
  </si>
  <si>
    <t>체</t>
    <phoneticPr fontId="5" type="noConversion"/>
  </si>
  <si>
    <t>테트리스</t>
    <phoneticPr fontId="5" type="noConversion"/>
  </si>
  <si>
    <t>합</t>
    <phoneticPr fontId="5" type="noConversion"/>
  </si>
  <si>
    <t>전체</t>
    <phoneticPr fontId="5" type="noConversion"/>
  </si>
  <si>
    <t>점령 칸 수</t>
    <phoneticPr fontId="5" type="noConversion"/>
  </si>
  <si>
    <t>X</t>
    <phoneticPr fontId="5" type="noConversion"/>
  </si>
  <si>
    <t>HP%</t>
    <phoneticPr fontId="5" type="noConversion"/>
  </si>
  <si>
    <t>크확</t>
    <phoneticPr fontId="5" type="noConversion"/>
  </si>
  <si>
    <t>내성</t>
    <phoneticPr fontId="5" type="noConversion"/>
  </si>
  <si>
    <t>쿨감</t>
    <phoneticPr fontId="5" type="noConversion"/>
  </si>
  <si>
    <t>벞지</t>
    <phoneticPr fontId="5" type="noConversion"/>
  </si>
  <si>
    <t>힘덱럭</t>
    <phoneticPr fontId="5" type="noConversion"/>
  </si>
  <si>
    <t>인</t>
    <phoneticPr fontId="5" type="noConversion"/>
  </si>
  <si>
    <t>HP</t>
    <phoneticPr fontId="5" type="noConversion"/>
  </si>
  <si>
    <t>HP%</t>
    <phoneticPr fontId="5" type="noConversion"/>
  </si>
  <si>
    <t>MP%</t>
    <phoneticPr fontId="5" type="noConversion"/>
  </si>
  <si>
    <t>소환수 지속</t>
    <phoneticPr fontId="5" type="noConversion"/>
  </si>
  <si>
    <t>버프 지속</t>
    <phoneticPr fontId="5" type="noConversion"/>
  </si>
  <si>
    <t>상태이상 내성</t>
    <phoneticPr fontId="5" type="noConversion"/>
  </si>
  <si>
    <t>쿨타임 감소</t>
    <phoneticPr fontId="5" type="noConversion"/>
  </si>
  <si>
    <t>방어력 무시</t>
    <phoneticPr fontId="5" type="noConversion"/>
  </si>
  <si>
    <t>순수 HP 회복</t>
    <phoneticPr fontId="5" type="noConversion"/>
  </si>
  <si>
    <t>순수 MP 회복</t>
    <phoneticPr fontId="5" type="noConversion"/>
  </si>
  <si>
    <t>보스 공격력</t>
    <phoneticPr fontId="5" type="noConversion"/>
  </si>
  <si>
    <t>경험치 획득</t>
    <phoneticPr fontId="5" type="noConversion"/>
  </si>
  <si>
    <t>데미지</t>
    <phoneticPr fontId="5" type="noConversion"/>
  </si>
  <si>
    <t>크리티컬 확률</t>
    <phoneticPr fontId="5" type="noConversion"/>
  </si>
  <si>
    <t>크리티컬 데미지</t>
    <phoneticPr fontId="5" type="noConversion"/>
  </si>
  <si>
    <t>메소 획득</t>
    <phoneticPr fontId="5" type="noConversion"/>
  </si>
  <si>
    <t>STR</t>
    <phoneticPr fontId="5" type="noConversion"/>
  </si>
  <si>
    <t>DEX</t>
    <phoneticPr fontId="5" type="noConversion"/>
  </si>
  <si>
    <t>INT</t>
    <phoneticPr fontId="5" type="noConversion"/>
  </si>
  <si>
    <t>LUK</t>
    <phoneticPr fontId="5" type="noConversion"/>
  </si>
  <si>
    <t>일일 코인 수급량</t>
    <phoneticPr fontId="5" type="noConversion"/>
  </si>
  <si>
    <t>데벤</t>
    <phoneticPr fontId="5" type="noConversion"/>
  </si>
  <si>
    <t>보공</t>
    <phoneticPr fontId="5" type="noConversion"/>
  </si>
  <si>
    <t>데슬</t>
    <phoneticPr fontId="5" type="noConversion"/>
  </si>
  <si>
    <t>미하일</t>
    <phoneticPr fontId="5" type="noConversion"/>
  </si>
  <si>
    <t>HP</t>
    <phoneticPr fontId="5" type="noConversion"/>
  </si>
  <si>
    <t>아델</t>
    <phoneticPr fontId="5" type="noConversion"/>
  </si>
  <si>
    <t>힘</t>
    <phoneticPr fontId="5" type="noConversion"/>
  </si>
  <si>
    <t>아란</t>
    <phoneticPr fontId="5" type="noConversion"/>
  </si>
  <si>
    <t>HP회복</t>
    <phoneticPr fontId="5" type="noConversion"/>
  </si>
  <si>
    <t>제로</t>
    <phoneticPr fontId="5" type="noConversion"/>
  </si>
  <si>
    <t>경험치</t>
    <phoneticPr fontId="5" type="noConversion"/>
  </si>
  <si>
    <t>히어로</t>
    <phoneticPr fontId="5" type="noConversion"/>
  </si>
  <si>
    <t>힘</t>
    <phoneticPr fontId="5" type="noConversion"/>
  </si>
  <si>
    <t>소마</t>
    <phoneticPr fontId="5" type="noConversion"/>
  </si>
  <si>
    <t>HP</t>
    <phoneticPr fontId="5" type="noConversion"/>
  </si>
  <si>
    <t>카이저</t>
    <phoneticPr fontId="5" type="noConversion"/>
  </si>
  <si>
    <t>배메</t>
    <phoneticPr fontId="5" type="noConversion"/>
  </si>
  <si>
    <t>인</t>
    <phoneticPr fontId="5" type="noConversion"/>
  </si>
  <si>
    <t>불독</t>
    <phoneticPr fontId="5" type="noConversion"/>
  </si>
  <si>
    <t>MP%</t>
    <phoneticPr fontId="5" type="noConversion"/>
  </si>
  <si>
    <t>비숍</t>
    <phoneticPr fontId="5" type="noConversion"/>
  </si>
  <si>
    <t>인</t>
    <phoneticPr fontId="5" type="noConversion"/>
  </si>
  <si>
    <t>에반</t>
    <phoneticPr fontId="5" type="noConversion"/>
  </si>
  <si>
    <t>MP회복</t>
    <phoneticPr fontId="5" type="noConversion"/>
  </si>
  <si>
    <t>썬콜</t>
    <phoneticPr fontId="5" type="noConversion"/>
  </si>
  <si>
    <t>일리움</t>
    <phoneticPr fontId="5" type="noConversion"/>
  </si>
  <si>
    <t>키네</t>
    <phoneticPr fontId="5" type="noConversion"/>
  </si>
  <si>
    <t>플위</t>
    <phoneticPr fontId="5" type="noConversion"/>
  </si>
  <si>
    <t>보마</t>
    <phoneticPr fontId="5" type="noConversion"/>
  </si>
  <si>
    <t>덱</t>
    <phoneticPr fontId="5" type="noConversion"/>
  </si>
  <si>
    <t>신궁</t>
    <phoneticPr fontId="5" type="noConversion"/>
  </si>
  <si>
    <t>크확</t>
    <phoneticPr fontId="5" type="noConversion"/>
  </si>
  <si>
    <t>와헌</t>
    <phoneticPr fontId="5" type="noConversion"/>
  </si>
  <si>
    <t>데미지</t>
    <phoneticPr fontId="5" type="noConversion"/>
  </si>
  <si>
    <t>윈브</t>
    <phoneticPr fontId="5" type="noConversion"/>
  </si>
  <si>
    <t>덱</t>
    <phoneticPr fontId="5" type="noConversion"/>
  </si>
  <si>
    <t>카인</t>
    <phoneticPr fontId="5" type="noConversion"/>
  </si>
  <si>
    <t>패파</t>
    <phoneticPr fontId="5" type="noConversion"/>
  </si>
  <si>
    <t>팔라딘</t>
    <phoneticPr fontId="5" type="noConversion"/>
  </si>
  <si>
    <t>블래</t>
    <phoneticPr fontId="5" type="noConversion"/>
  </si>
  <si>
    <t>방무</t>
    <phoneticPr fontId="5" type="noConversion"/>
  </si>
  <si>
    <t>나워</t>
    <phoneticPr fontId="5" type="noConversion"/>
  </si>
  <si>
    <t>T1</t>
    <phoneticPr fontId="5" type="noConversion"/>
  </si>
  <si>
    <t>T2</t>
    <phoneticPr fontId="5" type="noConversion"/>
  </si>
  <si>
    <t>L4</t>
    <phoneticPr fontId="5" type="noConversion"/>
  </si>
  <si>
    <t>L5</t>
    <phoneticPr fontId="5" type="noConversion"/>
  </si>
  <si>
    <t>럭</t>
    <phoneticPr fontId="5" type="noConversion"/>
  </si>
  <si>
    <t>듀블</t>
    <phoneticPr fontId="5" type="noConversion"/>
  </si>
  <si>
    <t>T1</t>
    <phoneticPr fontId="5" type="noConversion"/>
  </si>
  <si>
    <t>T2</t>
    <phoneticPr fontId="5" type="noConversion"/>
  </si>
  <si>
    <t>섀도어</t>
    <phoneticPr fontId="5" type="noConversion"/>
  </si>
  <si>
    <t>L4</t>
    <phoneticPr fontId="5" type="noConversion"/>
  </si>
  <si>
    <t>L5</t>
    <phoneticPr fontId="5" type="noConversion"/>
  </si>
  <si>
    <t>럭</t>
    <phoneticPr fontId="5" type="noConversion"/>
  </si>
  <si>
    <t>카데나</t>
    <phoneticPr fontId="5" type="noConversion"/>
  </si>
  <si>
    <t>팬텀</t>
    <phoneticPr fontId="5" type="noConversion"/>
  </si>
  <si>
    <t>메획</t>
    <phoneticPr fontId="5" type="noConversion"/>
  </si>
  <si>
    <t>호영</t>
    <phoneticPr fontId="5" type="noConversion"/>
  </si>
  <si>
    <t>바이퍼</t>
    <phoneticPr fontId="5" type="noConversion"/>
  </si>
  <si>
    <t>스커</t>
    <phoneticPr fontId="5" type="noConversion"/>
  </si>
  <si>
    <t>아크</t>
    <phoneticPr fontId="5" type="noConversion"/>
  </si>
  <si>
    <t>힘</t>
    <phoneticPr fontId="5" type="noConversion"/>
  </si>
  <si>
    <t>엔버</t>
    <phoneticPr fontId="5" type="noConversion"/>
  </si>
  <si>
    <t>은월</t>
    <phoneticPr fontId="5" type="noConversion"/>
  </si>
  <si>
    <t>크뎀</t>
    <phoneticPr fontId="5" type="noConversion"/>
  </si>
  <si>
    <t>캐슈</t>
    <phoneticPr fontId="5" type="noConversion"/>
  </si>
  <si>
    <t>캡틴</t>
    <phoneticPr fontId="5" type="noConversion"/>
  </si>
  <si>
    <t>소환수</t>
    <phoneticPr fontId="5" type="noConversion"/>
  </si>
  <si>
    <t>S3</t>
    <phoneticPr fontId="5" type="noConversion"/>
  </si>
  <si>
    <t>D4</t>
    <phoneticPr fontId="5" type="noConversion"/>
  </si>
  <si>
    <t>I4</t>
    <phoneticPr fontId="5" type="noConversion"/>
  </si>
  <si>
    <t>P4</t>
    <phoneticPr fontId="5" type="noConversion"/>
  </si>
  <si>
    <t>L4</t>
    <phoneticPr fontId="5" type="noConversion"/>
  </si>
  <si>
    <t>D5</t>
    <phoneticPr fontId="5" type="noConversion"/>
  </si>
  <si>
    <t>L5</t>
    <phoneticPr fontId="5" type="noConversion"/>
  </si>
  <si>
    <t>I5</t>
    <phoneticPr fontId="5" type="noConversion"/>
  </si>
  <si>
    <t>메이플M</t>
    <phoneticPr fontId="5" type="noConversion"/>
  </si>
  <si>
    <t>T1</t>
    <phoneticPr fontId="5" type="noConversion"/>
  </si>
  <si>
    <t>T2</t>
    <phoneticPr fontId="5" type="noConversion"/>
  </si>
  <si>
    <t>D3</t>
    <phoneticPr fontId="5" type="noConversion"/>
  </si>
  <si>
    <t>D4</t>
    <phoneticPr fontId="5" type="noConversion"/>
  </si>
  <si>
    <t>M</t>
    <phoneticPr fontId="5" type="noConversion"/>
  </si>
  <si>
    <t>점령</t>
    <phoneticPr fontId="5" type="noConversion"/>
  </si>
  <si>
    <t>M</t>
    <phoneticPr fontId="5" type="noConversion"/>
  </si>
  <si>
    <t>임
시
저
장
용</t>
    <phoneticPr fontId="5" type="noConversion"/>
  </si>
  <si>
    <t>노비스 1단계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</si>
</sst>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#&quot;보&quot;&quot;장&quot;"/>
    <numFmt numFmtId="179" formatCode="0.0%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rgb="FF7030A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6"/>
      <color rgb="FF7030A0"/>
      <name val="맑은 고딕"/>
      <family val="3"/>
      <charset val="129"/>
      <scheme val="minor"/>
    </font>
    <font>
      <b/>
      <sz val="14"/>
      <color theme="9"/>
      <name val="맑은 고딕"/>
      <family val="3"/>
      <charset val="129"/>
      <scheme val="minor"/>
    </font>
    <font>
      <b/>
      <sz val="16"/>
      <color theme="9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E8BAE9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2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8" tint="0.89996032593768116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thin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1"/>
      </left>
      <right style="medium">
        <color rgb="FFFFFFFF"/>
      </right>
      <top style="medium">
        <color theme="1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theme="1"/>
      </top>
      <bottom style="medium">
        <color rgb="FFFFFFFF"/>
      </bottom>
      <diagonal/>
    </border>
    <border>
      <left style="medium">
        <color theme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1"/>
      </left>
      <right style="medium">
        <color rgb="FFFFFFFF"/>
      </right>
      <top style="medium">
        <color rgb="FFFFFFFF"/>
      </top>
      <bottom style="medium">
        <color theme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theme="1"/>
      </bottom>
      <diagonal/>
    </border>
    <border>
      <left style="medium">
        <color theme="1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theme="1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FFFFFF"/>
      </left>
      <right style="medium">
        <color theme="1"/>
      </right>
      <top style="medium">
        <color theme="1"/>
      </top>
      <bottom style="medium">
        <color rgb="FFFFFFFF"/>
      </bottom>
      <diagonal/>
    </border>
    <border>
      <left style="medium">
        <color rgb="FFFFFFFF"/>
      </left>
      <right style="medium">
        <color theme="1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theme="1"/>
      </right>
      <top style="medium">
        <color rgb="FFFFFFFF"/>
      </top>
      <bottom style="medium">
        <color theme="1"/>
      </bottom>
      <diagonal/>
    </border>
    <border>
      <left style="medium">
        <color rgb="FFFFFFFF"/>
      </left>
      <right style="medium">
        <color theme="1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1"/>
      </right>
      <top style="medium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</borders>
  <cellStyleXfs count="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8" fillId="13" borderId="0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8" fillId="0" borderId="21" xfId="0" applyFont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Protection="1">
      <alignment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7" fillId="10" borderId="32" xfId="0" applyFont="1" applyFill="1" applyBorder="1" applyAlignment="1" applyProtection="1">
      <alignment horizontal="center" vertical="center"/>
    </xf>
    <xf numFmtId="0" fontId="7" fillId="10" borderId="35" xfId="0" applyFont="1" applyFill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/>
    </xf>
    <xf numFmtId="0" fontId="7" fillId="9" borderId="36" xfId="6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7" fillId="9" borderId="33" xfId="6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19" borderId="6" xfId="2" applyFont="1" applyFill="1" applyBorder="1" applyAlignment="1" applyProtection="1">
      <alignment horizontal="center" vertical="center"/>
    </xf>
    <xf numFmtId="0" fontId="8" fillId="19" borderId="1" xfId="2" applyFont="1" applyFill="1" applyBorder="1" applyAlignment="1" applyProtection="1">
      <alignment horizontal="center" vertical="center"/>
    </xf>
    <xf numFmtId="0" fontId="8" fillId="19" borderId="19" xfId="2" applyFont="1" applyFill="1" applyBorder="1" applyAlignment="1" applyProtection="1">
      <alignment horizontal="center" vertical="center"/>
    </xf>
    <xf numFmtId="0" fontId="8" fillId="19" borderId="7" xfId="2" applyFont="1" applyFill="1" applyBorder="1" applyAlignment="1" applyProtection="1">
      <alignment horizontal="center" vertical="center"/>
    </xf>
    <xf numFmtId="0" fontId="8" fillId="18" borderId="6" xfId="0" applyFont="1" applyFill="1" applyBorder="1" applyAlignment="1" applyProtection="1">
      <alignment horizontal="center" vertical="center"/>
    </xf>
    <xf numFmtId="0" fontId="8" fillId="18" borderId="1" xfId="0" applyFont="1" applyFill="1" applyBorder="1" applyAlignment="1" applyProtection="1">
      <alignment horizontal="center" vertical="center"/>
    </xf>
    <xf numFmtId="0" fontId="8" fillId="18" borderId="19" xfId="0" applyFont="1" applyFill="1" applyBorder="1" applyAlignment="1" applyProtection="1">
      <alignment horizontal="center" vertical="center"/>
    </xf>
    <xf numFmtId="0" fontId="8" fillId="18" borderId="7" xfId="0" applyFont="1" applyFill="1" applyBorder="1" applyAlignment="1" applyProtection="1">
      <alignment horizontal="center" vertical="center"/>
    </xf>
    <xf numFmtId="0" fontId="8" fillId="15" borderId="6" xfId="0" applyFont="1" applyFill="1" applyBorder="1" applyAlignment="1" applyProtection="1">
      <alignment horizontal="center" vertical="center"/>
    </xf>
    <xf numFmtId="0" fontId="8" fillId="15" borderId="1" xfId="0" applyFont="1" applyFill="1" applyBorder="1" applyAlignment="1" applyProtection="1">
      <alignment horizontal="center" vertical="center"/>
    </xf>
    <xf numFmtId="0" fontId="8" fillId="15" borderId="19" xfId="0" applyFont="1" applyFill="1" applyBorder="1" applyAlignment="1" applyProtection="1">
      <alignment horizontal="center" vertical="center"/>
    </xf>
    <xf numFmtId="0" fontId="8" fillId="15" borderId="7" xfId="1" applyFont="1" applyFill="1" applyBorder="1" applyAlignment="1" applyProtection="1">
      <alignment horizontal="center" vertical="center"/>
    </xf>
    <xf numFmtId="0" fontId="8" fillId="14" borderId="6" xfId="0" applyFont="1" applyFill="1" applyBorder="1" applyAlignment="1" applyProtection="1">
      <alignment horizontal="center" vertical="center"/>
    </xf>
    <xf numFmtId="0" fontId="8" fillId="14" borderId="1" xfId="0" applyFont="1" applyFill="1" applyBorder="1" applyAlignment="1" applyProtection="1">
      <alignment horizontal="center" vertical="center"/>
    </xf>
    <xf numFmtId="0" fontId="8" fillId="14" borderId="19" xfId="0" applyFont="1" applyFill="1" applyBorder="1" applyAlignment="1" applyProtection="1">
      <alignment horizontal="center" vertical="center"/>
    </xf>
    <xf numFmtId="0" fontId="8" fillId="14" borderId="7" xfId="1" applyFont="1" applyFill="1" applyBorder="1" applyAlignment="1" applyProtection="1">
      <alignment horizontal="center" vertical="center"/>
    </xf>
    <xf numFmtId="0" fontId="8" fillId="17" borderId="6" xfId="1" applyFont="1" applyFill="1" applyBorder="1" applyAlignment="1" applyProtection="1">
      <alignment horizontal="center" vertical="center"/>
    </xf>
    <xf numFmtId="0" fontId="8" fillId="17" borderId="1" xfId="1" applyFont="1" applyFill="1" applyBorder="1" applyAlignment="1" applyProtection="1">
      <alignment horizontal="center" vertical="center"/>
    </xf>
    <xf numFmtId="0" fontId="8" fillId="17" borderId="19" xfId="1" applyFont="1" applyFill="1" applyBorder="1" applyAlignment="1" applyProtection="1">
      <alignment horizontal="center" vertical="center"/>
    </xf>
    <xf numFmtId="0" fontId="8" fillId="17" borderId="7" xfId="1" applyFont="1" applyFill="1" applyBorder="1" applyAlignment="1" applyProtection="1">
      <alignment horizontal="center" vertical="center"/>
    </xf>
    <xf numFmtId="0" fontId="8" fillId="16" borderId="8" xfId="0" applyFont="1" applyFill="1" applyBorder="1" applyAlignment="1" applyProtection="1">
      <alignment horizontal="center" vertical="center"/>
    </xf>
    <xf numFmtId="0" fontId="8" fillId="16" borderId="2" xfId="0" applyFont="1" applyFill="1" applyBorder="1" applyAlignment="1" applyProtection="1">
      <alignment horizontal="center" vertical="center"/>
    </xf>
    <xf numFmtId="0" fontId="8" fillId="16" borderId="20" xfId="0" applyFont="1" applyFill="1" applyBorder="1" applyAlignment="1" applyProtection="1">
      <alignment horizontal="center" vertical="center"/>
    </xf>
    <xf numFmtId="0" fontId="8" fillId="16" borderId="9" xfId="0" applyFont="1" applyFill="1" applyBorder="1" applyAlignment="1" applyProtection="1">
      <alignment horizontal="center" vertical="center"/>
    </xf>
    <xf numFmtId="0" fontId="7" fillId="9" borderId="34" xfId="6" applyFont="1" applyFill="1" applyBorder="1" applyAlignment="1" applyProtection="1">
      <alignment horizontal="center" vertical="center"/>
    </xf>
    <xf numFmtId="0" fontId="8" fillId="19" borderId="4" xfId="2" applyFont="1" applyFill="1" applyBorder="1" applyAlignment="1" applyProtection="1">
      <alignment horizontal="center" vertical="center"/>
    </xf>
    <xf numFmtId="0" fontId="8" fillId="14" borderId="5" xfId="0" applyFont="1" applyFill="1" applyBorder="1" applyAlignment="1" applyProtection="1">
      <alignment horizontal="center" vertical="center"/>
    </xf>
    <xf numFmtId="0" fontId="7" fillId="11" borderId="32" xfId="3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14" borderId="7" xfId="0" applyFont="1" applyFill="1" applyBorder="1" applyAlignment="1" applyProtection="1">
      <alignment horizontal="center" vertical="center"/>
    </xf>
    <xf numFmtId="0" fontId="7" fillId="11" borderId="33" xfId="3" applyFont="1" applyFill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19" borderId="2" xfId="2" applyFont="1" applyFill="1" applyBorder="1" applyAlignment="1" applyProtection="1">
      <alignment horizontal="center" vertical="center"/>
    </xf>
    <xf numFmtId="0" fontId="8" fillId="14" borderId="9" xfId="0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19" borderId="15" xfId="2" applyFont="1" applyFill="1" applyBorder="1" applyAlignment="1" applyProtection="1">
      <alignment horizontal="center" vertical="center"/>
    </xf>
    <xf numFmtId="0" fontId="8" fillId="15" borderId="15" xfId="0" applyFont="1" applyFill="1" applyBorder="1" applyAlignment="1" applyProtection="1">
      <alignment horizontal="center" vertical="center"/>
    </xf>
    <xf numFmtId="0" fontId="8" fillId="14" borderId="15" xfId="0" applyFont="1" applyFill="1" applyBorder="1" applyAlignment="1" applyProtection="1">
      <alignment horizontal="center" vertical="center"/>
    </xf>
    <xf numFmtId="0" fontId="8" fillId="17" borderId="16" xfId="0" applyFont="1" applyFill="1" applyBorder="1" applyAlignment="1" applyProtection="1">
      <alignment horizontal="center" vertical="center"/>
    </xf>
    <xf numFmtId="0" fontId="7" fillId="11" borderId="35" xfId="3" applyFont="1" applyFill="1" applyBorder="1" applyAlignment="1" applyProtection="1">
      <alignment horizontal="center" vertical="center"/>
    </xf>
    <xf numFmtId="0" fontId="7" fillId="12" borderId="32" xfId="5" applyFont="1" applyFill="1" applyBorder="1" applyAlignment="1" applyProtection="1">
      <alignment horizontal="center" vertical="center"/>
    </xf>
    <xf numFmtId="0" fontId="7" fillId="12" borderId="33" xfId="5" applyFont="1" applyFill="1" applyBorder="1" applyAlignment="1" applyProtection="1">
      <alignment horizontal="center" vertical="center"/>
    </xf>
    <xf numFmtId="0" fontId="7" fillId="12" borderId="36" xfId="5" applyFont="1" applyFill="1" applyBorder="1" applyAlignment="1" applyProtection="1">
      <alignment horizontal="center" vertical="center"/>
    </xf>
    <xf numFmtId="0" fontId="8" fillId="10" borderId="1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center" vertical="center"/>
    </xf>
    <xf numFmtId="0" fontId="7" fillId="0" borderId="46" xfId="0" applyFont="1" applyBorder="1" applyAlignment="1" applyProtection="1">
      <alignment horizontal="center" vertical="center"/>
    </xf>
    <xf numFmtId="176" fontId="11" fillId="0" borderId="46" xfId="0" applyNumberFormat="1" applyFont="1" applyBorder="1" applyAlignment="1" applyProtection="1">
      <alignment horizontal="center" vertical="center"/>
    </xf>
    <xf numFmtId="176" fontId="11" fillId="0" borderId="38" xfId="0" applyNumberFormat="1" applyFont="1" applyBorder="1" applyAlignment="1" applyProtection="1">
      <alignment horizontal="center" vertical="center"/>
    </xf>
    <xf numFmtId="0" fontId="7" fillId="10" borderId="27" xfId="0" applyFont="1" applyFill="1" applyBorder="1" applyAlignment="1" applyProtection="1">
      <alignment horizontal="center" vertical="center"/>
      <protection locked="0"/>
    </xf>
    <xf numFmtId="0" fontId="7" fillId="10" borderId="4" xfId="0" applyFont="1" applyFill="1" applyBorder="1" applyAlignment="1" applyProtection="1">
      <alignment horizontal="center" vertical="center"/>
      <protection locked="0"/>
    </xf>
    <xf numFmtId="0" fontId="7" fillId="10" borderId="18" xfId="0" applyFont="1" applyFill="1" applyBorder="1" applyAlignment="1" applyProtection="1">
      <alignment horizontal="center" vertical="center"/>
      <protection locked="0"/>
    </xf>
    <xf numFmtId="0" fontId="7" fillId="10" borderId="30" xfId="0" applyFont="1" applyFill="1" applyBorder="1" applyAlignment="1" applyProtection="1">
      <alignment horizontal="center" vertical="center"/>
      <protection locked="0"/>
    </xf>
    <xf numFmtId="0" fontId="7" fillId="10" borderId="2" xfId="0" applyFont="1" applyFill="1" applyBorder="1" applyAlignment="1" applyProtection="1">
      <alignment horizontal="center" vertical="center"/>
      <protection locked="0"/>
    </xf>
    <xf numFmtId="0" fontId="7" fillId="10" borderId="20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0" fontId="8" fillId="0" borderId="2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27" xfId="2" applyFont="1" applyFill="1" applyBorder="1" applyAlignment="1" applyProtection="1">
      <alignment horizontal="center" vertical="center"/>
      <protection locked="0"/>
    </xf>
    <xf numFmtId="0" fontId="8" fillId="0" borderId="4" xfId="2" applyFont="1" applyFill="1" applyBorder="1" applyAlignment="1" applyProtection="1">
      <alignment horizontal="center" vertical="center"/>
      <protection locked="0"/>
    </xf>
    <xf numFmtId="0" fontId="8" fillId="0" borderId="18" xfId="2" applyFont="1" applyFill="1" applyBorder="1" applyAlignment="1" applyProtection="1">
      <alignment horizontal="center" vertical="center"/>
      <protection locked="0"/>
    </xf>
    <xf numFmtId="0" fontId="8" fillId="0" borderId="28" xfId="2" applyFont="1" applyFill="1" applyBorder="1" applyAlignment="1" applyProtection="1">
      <alignment horizontal="center" vertical="center"/>
      <protection locked="0"/>
    </xf>
    <xf numFmtId="0" fontId="8" fillId="0" borderId="1" xfId="2" applyFont="1" applyFill="1" applyBorder="1" applyAlignment="1" applyProtection="1">
      <alignment horizontal="center" vertical="center"/>
      <protection locked="0"/>
    </xf>
    <xf numFmtId="0" fontId="8" fillId="0" borderId="19" xfId="2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8" fontId="8" fillId="0" borderId="4" xfId="2" applyNumberFormat="1" applyFont="1" applyFill="1" applyBorder="1" applyAlignment="1" applyProtection="1">
      <alignment horizontal="center" vertical="center"/>
      <protection locked="0"/>
    </xf>
    <xf numFmtId="0" fontId="7" fillId="20" borderId="47" xfId="5" applyFont="1" applyFill="1" applyBorder="1" applyAlignment="1" applyProtection="1">
      <alignment horizontal="center" vertical="center"/>
    </xf>
    <xf numFmtId="0" fontId="7" fillId="20" borderId="48" xfId="5" applyFont="1" applyFill="1" applyBorder="1" applyAlignment="1" applyProtection="1">
      <alignment horizontal="center" vertical="center"/>
    </xf>
    <xf numFmtId="0" fontId="7" fillId="20" borderId="49" xfId="5" applyFont="1" applyFill="1" applyBorder="1" applyAlignment="1" applyProtection="1">
      <alignment horizontal="center" vertical="center"/>
    </xf>
    <xf numFmtId="178" fontId="8" fillId="0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176" fontId="12" fillId="0" borderId="46" xfId="0" applyNumberFormat="1" applyFont="1" applyBorder="1" applyAlignment="1" applyProtection="1">
      <alignment horizontal="center" vertical="center"/>
    </xf>
    <xf numFmtId="176" fontId="12" fillId="0" borderId="38" xfId="0" applyNumberFormat="1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178" fontId="8" fillId="0" borderId="18" xfId="2" applyNumberFormat="1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20" borderId="32" xfId="5" applyFont="1" applyFill="1" applyBorder="1" applyAlignment="1" applyProtection="1">
      <alignment horizontal="center" vertical="center"/>
    </xf>
    <xf numFmtId="0" fontId="7" fillId="20" borderId="33" xfId="5" applyFont="1" applyFill="1" applyBorder="1" applyAlignment="1" applyProtection="1">
      <alignment horizontal="center" vertical="center"/>
    </xf>
    <xf numFmtId="0" fontId="7" fillId="20" borderId="35" xfId="5" applyFont="1" applyFill="1" applyBorder="1" applyAlignment="1" applyProtection="1">
      <alignment horizontal="center" vertical="center"/>
    </xf>
    <xf numFmtId="0" fontId="0" fillId="0" borderId="21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25" xfId="0" applyBorder="1" applyProtection="1">
      <alignment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54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8" fillId="0" borderId="26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/>
    </xf>
    <xf numFmtId="0" fontId="0" fillId="0" borderId="12" xfId="0" applyBorder="1" applyProtection="1">
      <alignment vertical="center"/>
    </xf>
    <xf numFmtId="0" fontId="0" fillId="0" borderId="26" xfId="0" applyBorder="1" applyProtection="1">
      <alignment vertical="center"/>
    </xf>
    <xf numFmtId="0" fontId="8" fillId="19" borderId="39" xfId="0" applyFont="1" applyFill="1" applyBorder="1" applyAlignment="1" applyProtection="1">
      <alignment horizontal="center" vertical="center"/>
    </xf>
    <xf numFmtId="0" fontId="8" fillId="21" borderId="39" xfId="0" applyFont="1" applyFill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8" fillId="0" borderId="55" xfId="0" applyFont="1" applyBorder="1" applyAlignment="1" applyProtection="1">
      <alignment horizontal="center" vertical="center"/>
    </xf>
    <xf numFmtId="0" fontId="0" fillId="0" borderId="55" xfId="0" applyBorder="1" applyProtection="1">
      <alignment vertical="center"/>
    </xf>
    <xf numFmtId="0" fontId="8" fillId="23" borderId="55" xfId="0" applyFont="1" applyFill="1" applyBorder="1" applyAlignment="1" applyProtection="1">
      <alignment horizontal="center" vertical="center"/>
    </xf>
    <xf numFmtId="0" fontId="8" fillId="22" borderId="55" xfId="0" applyFont="1" applyFill="1" applyBorder="1" applyAlignment="1" applyProtection="1">
      <alignment horizontal="center" vertical="center"/>
    </xf>
    <xf numFmtId="0" fontId="8" fillId="0" borderId="56" xfId="0" applyFont="1" applyBorder="1" applyAlignment="1" applyProtection="1">
      <alignment horizontal="center" vertical="center"/>
    </xf>
    <xf numFmtId="0" fontId="8" fillId="0" borderId="57" xfId="0" applyFont="1" applyBorder="1" applyAlignment="1" applyProtection="1">
      <alignment horizontal="center" vertical="center"/>
    </xf>
    <xf numFmtId="0" fontId="8" fillId="0" borderId="58" xfId="0" applyFont="1" applyBorder="1" applyAlignment="1" applyProtection="1">
      <alignment horizontal="center" vertical="center"/>
    </xf>
    <xf numFmtId="0" fontId="8" fillId="0" borderId="59" xfId="0" applyFont="1" applyBorder="1" applyAlignment="1" applyProtection="1">
      <alignment horizontal="center" vertical="center"/>
    </xf>
    <xf numFmtId="0" fontId="8" fillId="0" borderId="60" xfId="0" applyFont="1" applyBorder="1" applyAlignment="1" applyProtection="1">
      <alignment horizontal="center" vertical="center"/>
    </xf>
    <xf numFmtId="0" fontId="0" fillId="0" borderId="61" xfId="0" applyBorder="1" applyProtection="1">
      <alignment vertical="center"/>
    </xf>
    <xf numFmtId="0" fontId="0" fillId="0" borderId="62" xfId="0" applyBorder="1" applyProtection="1">
      <alignment vertical="center"/>
    </xf>
    <xf numFmtId="0" fontId="8" fillId="0" borderId="63" xfId="0" applyFont="1" applyBorder="1" applyAlignment="1" applyProtection="1">
      <alignment horizontal="center" vertical="center"/>
    </xf>
    <xf numFmtId="0" fontId="8" fillId="0" borderId="64" xfId="0" applyFont="1" applyBorder="1" applyAlignment="1" applyProtection="1">
      <alignment horizontal="center" vertical="center"/>
    </xf>
    <xf numFmtId="0" fontId="0" fillId="0" borderId="56" xfId="0" applyBorder="1" applyProtection="1">
      <alignment vertical="center"/>
    </xf>
    <xf numFmtId="0" fontId="0" fillId="0" borderId="57" xfId="0" applyBorder="1" applyProtection="1">
      <alignment vertical="center"/>
    </xf>
    <xf numFmtId="0" fontId="0" fillId="0" borderId="64" xfId="0" applyBorder="1" applyProtection="1">
      <alignment vertical="center"/>
    </xf>
    <xf numFmtId="0" fontId="7" fillId="0" borderId="39" xfId="0" applyFont="1" applyBorder="1" applyAlignment="1" applyProtection="1">
      <alignment horizontal="center" vertical="center"/>
    </xf>
    <xf numFmtId="0" fontId="8" fillId="14" borderId="52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79" fontId="8" fillId="20" borderId="39" xfId="0" applyNumberFormat="1" applyFont="1" applyFill="1" applyBorder="1" applyAlignment="1" applyProtection="1">
      <alignment horizontal="center" vertical="center"/>
    </xf>
    <xf numFmtId="9" fontId="8" fillId="20" borderId="39" xfId="0" applyNumberFormat="1" applyFont="1" applyFill="1" applyBorder="1" applyAlignment="1" applyProtection="1">
      <alignment horizontal="center" vertical="center"/>
    </xf>
    <xf numFmtId="0" fontId="8" fillId="20" borderId="39" xfId="0" applyFont="1" applyFill="1" applyBorder="1" applyAlignment="1" applyProtection="1">
      <alignment horizontal="center" vertical="center"/>
    </xf>
    <xf numFmtId="0" fontId="8" fillId="0" borderId="65" xfId="0" applyFont="1" applyBorder="1" applyAlignment="1" applyProtection="1">
      <alignment horizontal="center" vertical="center"/>
    </xf>
    <xf numFmtId="0" fontId="0" fillId="19" borderId="0" xfId="0" applyFill="1" applyAlignment="1">
      <alignment horizontal="center" vertical="center"/>
    </xf>
    <xf numFmtId="9" fontId="0" fillId="19" borderId="0" xfId="0" applyNumberFormat="1" applyFill="1" applyAlignment="1">
      <alignment horizontal="center" vertical="center"/>
    </xf>
    <xf numFmtId="176" fontId="0" fillId="19" borderId="0" xfId="0" applyNumberForma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9" fontId="0" fillId="15" borderId="0" xfId="0" applyNumberForma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9" fontId="0" fillId="14" borderId="0" xfId="0" applyNumberFormat="1" applyFill="1" applyAlignment="1">
      <alignment horizontal="center" vertical="center"/>
    </xf>
    <xf numFmtId="176" fontId="0" fillId="14" borderId="0" xfId="0" applyNumberFormat="1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9" fontId="0" fillId="16" borderId="0" xfId="0" applyNumberFormat="1" applyFill="1" applyAlignment="1">
      <alignment horizontal="center" vertical="center"/>
    </xf>
    <xf numFmtId="176" fontId="0" fillId="16" borderId="0" xfId="0" applyNumberFormat="1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9" fontId="0" fillId="17" borderId="0" xfId="0" applyNumberFormat="1" applyFill="1" applyAlignment="1">
      <alignment horizontal="center" vertical="center"/>
    </xf>
    <xf numFmtId="176" fontId="0" fillId="17" borderId="0" xfId="0" applyNumberFormat="1" applyFill="1" applyAlignment="1">
      <alignment horizontal="center" vertical="center"/>
    </xf>
    <xf numFmtId="0" fontId="8" fillId="0" borderId="69" xfId="0" applyFont="1" applyBorder="1" applyAlignment="1" applyProtection="1">
      <alignment horizontal="center" vertical="center"/>
    </xf>
    <xf numFmtId="0" fontId="8" fillId="0" borderId="70" xfId="0" applyFont="1" applyBorder="1" applyAlignment="1" applyProtection="1">
      <alignment horizontal="center" vertical="center"/>
    </xf>
    <xf numFmtId="0" fontId="0" fillId="0" borderId="58" xfId="0" applyBorder="1" applyProtection="1">
      <alignment vertical="center"/>
    </xf>
    <xf numFmtId="0" fontId="0" fillId="0" borderId="70" xfId="0" applyBorder="1" applyProtection="1">
      <alignment vertical="center"/>
    </xf>
    <xf numFmtId="0" fontId="8" fillId="0" borderId="71" xfId="0" applyFont="1" applyBorder="1" applyAlignment="1" applyProtection="1">
      <alignment horizontal="center" vertical="center"/>
    </xf>
    <xf numFmtId="0" fontId="0" fillId="0" borderId="72" xfId="0" applyBorder="1" applyProtection="1">
      <alignment vertical="center"/>
    </xf>
    <xf numFmtId="0" fontId="8" fillId="0" borderId="73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center" vertical="center"/>
    </xf>
    <xf numFmtId="0" fontId="8" fillId="0" borderId="62" xfId="0" applyFont="1" applyBorder="1" applyAlignment="1" applyProtection="1">
      <alignment horizontal="center" vertical="center"/>
    </xf>
    <xf numFmtId="0" fontId="8" fillId="0" borderId="72" xfId="0" applyFont="1" applyBorder="1" applyAlignment="1" applyProtection="1">
      <alignment horizontal="center" vertical="center"/>
    </xf>
    <xf numFmtId="0" fontId="0" fillId="0" borderId="69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59" xfId="0" applyBorder="1" applyProtection="1">
      <alignment vertical="center"/>
    </xf>
    <xf numFmtId="0" fontId="0" fillId="0" borderId="60" xfId="0" applyBorder="1" applyProtection="1">
      <alignment vertical="center"/>
    </xf>
    <xf numFmtId="0" fontId="0" fillId="0" borderId="71" xfId="0" applyBorder="1" applyProtection="1">
      <alignment vertical="center"/>
    </xf>
    <xf numFmtId="0" fontId="8" fillId="0" borderId="74" xfId="0" applyFont="1" applyBorder="1" applyAlignment="1" applyProtection="1">
      <alignment horizontal="center" vertical="center"/>
    </xf>
    <xf numFmtId="0" fontId="8" fillId="0" borderId="75" xfId="0" applyFont="1" applyBorder="1" applyAlignment="1" applyProtection="1">
      <alignment horizontal="center" vertical="center"/>
    </xf>
    <xf numFmtId="0" fontId="8" fillId="0" borderId="76" xfId="0" applyFont="1" applyBorder="1" applyAlignment="1" applyProtection="1">
      <alignment horizontal="center" vertical="center"/>
    </xf>
    <xf numFmtId="0" fontId="8" fillId="0" borderId="77" xfId="0" applyFont="1" applyBorder="1" applyAlignment="1" applyProtection="1">
      <alignment horizontal="center" vertical="center"/>
    </xf>
    <xf numFmtId="0" fontId="7" fillId="10" borderId="78" xfId="0" applyFont="1" applyFill="1" applyBorder="1" applyAlignment="1" applyProtection="1">
      <alignment horizontal="center" vertical="center"/>
    </xf>
    <xf numFmtId="0" fontId="7" fillId="10" borderId="79" xfId="0" applyFont="1" applyFill="1" applyBorder="1" applyAlignment="1" applyProtection="1">
      <alignment horizontal="center" vertical="center"/>
    </xf>
    <xf numFmtId="0" fontId="7" fillId="9" borderId="80" xfId="6" applyFont="1" applyFill="1" applyBorder="1" applyAlignment="1" applyProtection="1">
      <alignment horizontal="center" vertical="center"/>
    </xf>
    <xf numFmtId="0" fontId="7" fillId="9" borderId="81" xfId="6" applyFont="1" applyFill="1" applyBorder="1" applyAlignment="1" applyProtection="1">
      <alignment horizontal="center" vertical="center"/>
    </xf>
    <xf numFmtId="0" fontId="7" fillId="9" borderId="82" xfId="6" applyFont="1" applyFill="1" applyBorder="1" applyAlignment="1" applyProtection="1">
      <alignment horizontal="center" vertical="center"/>
    </xf>
    <xf numFmtId="0" fontId="7" fillId="11" borderId="78" xfId="3" applyFont="1" applyFill="1" applyBorder="1" applyAlignment="1" applyProtection="1">
      <alignment horizontal="center" vertical="center"/>
    </xf>
    <xf numFmtId="0" fontId="7" fillId="11" borderId="81" xfId="3" applyFont="1" applyFill="1" applyBorder="1" applyAlignment="1" applyProtection="1">
      <alignment horizontal="center" vertical="center"/>
    </xf>
    <xf numFmtId="0" fontId="7" fillId="11" borderId="79" xfId="3" applyFont="1" applyFill="1" applyBorder="1" applyAlignment="1" applyProtection="1">
      <alignment horizontal="center" vertical="center"/>
    </xf>
    <xf numFmtId="0" fontId="7" fillId="12" borderId="80" xfId="5" applyFont="1" applyFill="1" applyBorder="1" applyAlignment="1" applyProtection="1">
      <alignment horizontal="center" vertical="center"/>
    </xf>
    <xf numFmtId="0" fontId="7" fillId="12" borderId="81" xfId="5" applyFont="1" applyFill="1" applyBorder="1" applyAlignment="1" applyProtection="1">
      <alignment horizontal="center" vertical="center"/>
    </xf>
    <xf numFmtId="0" fontId="7" fillId="20" borderId="78" xfId="5" applyFont="1" applyFill="1" applyBorder="1" applyAlignment="1" applyProtection="1">
      <alignment horizontal="center" vertical="center"/>
    </xf>
    <xf numFmtId="0" fontId="7" fillId="20" borderId="81" xfId="5" applyFont="1" applyFill="1" applyBorder="1" applyAlignment="1" applyProtection="1">
      <alignment horizontal="center" vertical="center"/>
    </xf>
    <xf numFmtId="0" fontId="7" fillId="20" borderId="79" xfId="5" applyFont="1" applyFill="1" applyBorder="1" applyAlignment="1" applyProtection="1">
      <alignment horizontal="center" vertical="center"/>
    </xf>
    <xf numFmtId="0" fontId="0" fillId="0" borderId="45" xfId="0" applyBorder="1" applyProtection="1">
      <alignment vertical="center"/>
    </xf>
    <xf numFmtId="0" fontId="16" fillId="0" borderId="52" xfId="0" applyFont="1" applyBorder="1" applyAlignment="1" applyProtection="1">
      <alignment horizontal="center" vertical="center" wrapText="1"/>
    </xf>
    <xf numFmtId="0" fontId="16" fillId="0" borderId="83" xfId="0" applyFont="1" applyBorder="1" applyAlignment="1" applyProtection="1">
      <alignment horizontal="center" vertical="center"/>
    </xf>
    <xf numFmtId="0" fontId="16" fillId="0" borderId="53" xfId="0" applyFont="1" applyBorder="1" applyAlignment="1" applyProtection="1">
      <alignment horizontal="center" vertical="center"/>
    </xf>
    <xf numFmtId="177" fontId="9" fillId="24" borderId="39" xfId="4" applyNumberFormat="1" applyFont="1" applyFill="1" applyBorder="1" applyAlignment="1" applyProtection="1">
      <alignment horizontal="center" vertical="center"/>
      <protection locked="0"/>
    </xf>
    <xf numFmtId="0" fontId="13" fillId="0" borderId="39" xfId="0" applyFont="1" applyFill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 wrapText="1"/>
    </xf>
    <xf numFmtId="0" fontId="14" fillId="0" borderId="39" xfId="0" applyFont="1" applyBorder="1" applyAlignment="1" applyProtection="1">
      <alignment horizontal="center" vertical="center"/>
      <protection locked="0"/>
    </xf>
    <xf numFmtId="0" fontId="15" fillId="24" borderId="39" xfId="4" applyFont="1" applyFill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</xf>
    <xf numFmtId="0" fontId="15" fillId="24" borderId="39" xfId="1" applyFont="1" applyFill="1" applyBorder="1" applyAlignment="1" applyProtection="1">
      <alignment horizontal="center" vertical="center"/>
    </xf>
    <xf numFmtId="0" fontId="15" fillId="24" borderId="39" xfId="1" applyFont="1" applyFill="1" applyBorder="1" applyAlignment="1" applyProtection="1">
      <alignment horizontal="center" vertical="center"/>
      <protection locked="0"/>
    </xf>
    <xf numFmtId="177" fontId="15" fillId="24" borderId="39" xfId="4" applyNumberFormat="1" applyFont="1" applyFill="1" applyBorder="1" applyAlignment="1" applyProtection="1">
      <alignment horizontal="center" vertical="center"/>
    </xf>
    <xf numFmtId="0" fontId="7" fillId="10" borderId="41" xfId="0" applyFont="1" applyFill="1" applyBorder="1" applyAlignment="1" applyProtection="1">
      <alignment horizontal="center" vertical="center"/>
    </xf>
    <xf numFmtId="0" fontId="7" fillId="10" borderId="42" xfId="0" applyFont="1" applyFill="1" applyBorder="1" applyAlignment="1" applyProtection="1">
      <alignment horizontal="center" vertical="center"/>
    </xf>
    <xf numFmtId="0" fontId="7" fillId="13" borderId="50" xfId="5" applyFont="1" applyFill="1" applyBorder="1" applyAlignment="1" applyProtection="1">
      <alignment horizontal="center" vertical="center" wrapText="1"/>
    </xf>
    <xf numFmtId="0" fontId="7" fillId="13" borderId="51" xfId="5" applyFont="1" applyFill="1" applyBorder="1" applyAlignment="1" applyProtection="1">
      <alignment horizontal="center" vertical="center"/>
    </xf>
    <xf numFmtId="0" fontId="7" fillId="13" borderId="52" xfId="5" applyFont="1" applyFill="1" applyBorder="1" applyAlignment="1" applyProtection="1">
      <alignment horizontal="center" vertical="center" wrapText="1"/>
    </xf>
    <xf numFmtId="0" fontId="7" fillId="13" borderId="53" xfId="5" applyFont="1" applyFill="1" applyBorder="1" applyAlignment="1" applyProtection="1">
      <alignment horizontal="center" vertical="center" wrapText="1"/>
    </xf>
    <xf numFmtId="0" fontId="7" fillId="8" borderId="43" xfId="5" applyFont="1" applyFill="1" applyBorder="1" applyAlignment="1" applyProtection="1">
      <alignment horizontal="center" vertical="center" wrapText="1"/>
    </xf>
    <xf numFmtId="0" fontId="7" fillId="8" borderId="44" xfId="5" applyFont="1" applyFill="1" applyBorder="1" applyAlignment="1" applyProtection="1">
      <alignment horizontal="center" vertical="center"/>
    </xf>
    <xf numFmtId="0" fontId="7" fillId="8" borderId="41" xfId="5" applyFont="1" applyFill="1" applyBorder="1" applyAlignment="1" applyProtection="1">
      <alignment horizontal="center" vertical="center" wrapText="1"/>
    </xf>
    <xf numFmtId="0" fontId="7" fillId="8" borderId="42" xfId="5" applyFont="1" applyFill="1" applyBorder="1" applyAlignment="1" applyProtection="1">
      <alignment horizontal="center" vertical="center"/>
    </xf>
    <xf numFmtId="0" fontId="7" fillId="8" borderId="43" xfId="5" applyFont="1" applyFill="1" applyBorder="1" applyAlignment="1" applyProtection="1">
      <alignment horizontal="center" vertical="center"/>
    </xf>
    <xf numFmtId="0" fontId="7" fillId="8" borderId="41" xfId="5" applyFont="1" applyFill="1" applyBorder="1" applyAlignment="1" applyProtection="1">
      <alignment horizontal="center" vertical="center"/>
    </xf>
    <xf numFmtId="0" fontId="8" fillId="0" borderId="67" xfId="0" applyFont="1" applyBorder="1" applyAlignment="1" applyProtection="1">
      <alignment horizontal="center" vertical="center"/>
    </xf>
    <xf numFmtId="0" fontId="8" fillId="0" borderId="68" xfId="0" applyFont="1" applyBorder="1" applyAlignment="1" applyProtection="1">
      <alignment horizontal="center" vertical="center"/>
    </xf>
    <xf numFmtId="0" fontId="8" fillId="0" borderId="66" xfId="0" applyFont="1" applyBorder="1" applyAlignment="1" applyProtection="1">
      <alignment horizontal="center" vertical="center"/>
    </xf>
    <xf numFmtId="0" fontId="7" fillId="0" borderId="53" xfId="0" applyFont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65" xfId="0" applyBorder="1" applyAlignment="1" applyProtection="1">
      <alignment horizontal="center" vertical="center"/>
    </xf>
    <xf numFmtId="0" fontId="7" fillId="8" borderId="42" xfId="5" applyFont="1" applyFill="1" applyBorder="1" applyAlignment="1" applyProtection="1">
      <alignment horizontal="center" vertical="center" wrapText="1"/>
    </xf>
  </cellXfs>
  <cellStyles count="7">
    <cellStyle name="40% - 강조색1" xfId="4" builtinId="31"/>
    <cellStyle name="40% - 강조색5" xfId="5" builtinId="47"/>
    <cellStyle name="강조색1" xfId="3" builtinId="29"/>
    <cellStyle name="나쁨" xfId="2" builtinId="27"/>
    <cellStyle name="보통 2" xfId="6"/>
    <cellStyle name="좋음" xfId="1" builtinId="26"/>
    <cellStyle name="표준" xfId="0" builtinId="0"/>
  </cellStyles>
  <dxfs count="1026"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ill>
        <patternFill>
          <bgColor theme="6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3" tint="0.39994506668294322"/>
        </patternFill>
      </fill>
    </dxf>
    <dxf>
      <font>
        <color theme="1"/>
      </font>
      <fill>
        <patternFill>
          <bgColor theme="2" tint="0.59996337778862885"/>
        </patternFill>
      </fill>
    </dxf>
    <dxf>
      <font>
        <color theme="1"/>
      </font>
      <fill>
        <patternFill>
          <bgColor theme="0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DDDDD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사용자 지정 2">
      <a:dk1>
        <a:srgbClr val="000000"/>
      </a:dk1>
      <a:lt1>
        <a:srgbClr val="FF0000"/>
      </a:lt1>
      <a:dk2>
        <a:srgbClr val="FFC000"/>
      </a:dk2>
      <a:lt2>
        <a:srgbClr val="FFFF00"/>
      </a:lt2>
      <a:accent1>
        <a:srgbClr val="92D050"/>
      </a:accent1>
      <a:accent2>
        <a:srgbClr val="00B050"/>
      </a:accent2>
      <a:accent3>
        <a:srgbClr val="00B0F0"/>
      </a:accent3>
      <a:accent4>
        <a:srgbClr val="0070C0"/>
      </a:accent4>
      <a:accent5>
        <a:srgbClr val="002060"/>
      </a:accent5>
      <a:accent6>
        <a:srgbClr val="7030A0"/>
      </a:accent6>
      <a:hlink>
        <a:srgbClr val="002060"/>
      </a:hlink>
      <a:folHlink>
        <a:srgbClr val="7030A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21"/>
  <sheetViews>
    <sheetView tabSelected="1" zoomScale="70" zoomScaleNormal="70" workbookViewId="0">
      <selection activeCell="M17" sqref="M17"/>
    </sheetView>
  </sheetViews>
  <sheetFormatPr defaultColWidth="8.75" defaultRowHeight="16.5" x14ac:dyDescent="0.3"/>
  <cols>
    <col min="1" max="2" width="2.75" style="118" customWidth="1"/>
    <col min="3" max="3" width="9.25" style="118" bestFit="1" customWidth="1"/>
    <col min="4" max="9" width="9.75" style="118" bestFit="1" customWidth="1"/>
    <col min="10" max="10" width="9.25" style="118" bestFit="1" customWidth="1"/>
    <col min="11" max="12" width="9.75" style="118" bestFit="1" customWidth="1"/>
    <col min="13" max="13" width="9.875" style="118" customWidth="1"/>
    <col min="14" max="16" width="9.75" style="118" bestFit="1" customWidth="1"/>
    <col min="17" max="17" width="9.25" style="118" bestFit="1" customWidth="1"/>
    <col min="18" max="23" width="9.75" style="118" bestFit="1" customWidth="1"/>
    <col min="24" max="24" width="9.25" style="118" bestFit="1" customWidth="1"/>
    <col min="25" max="26" width="9.75" style="118" customWidth="1"/>
    <col min="27" max="30" width="9.75" style="118" bestFit="1" customWidth="1"/>
    <col min="31" max="31" width="9.25" style="118" bestFit="1" customWidth="1"/>
    <col min="32" max="40" width="2.875" style="118" customWidth="1"/>
    <col min="41" max="43" width="9.875" style="118" customWidth="1"/>
    <col min="44" max="45" width="2.875" style="118" customWidth="1"/>
    <col min="46" max="16384" width="8.75" style="118"/>
  </cols>
  <sheetData>
    <row r="1" spans="1:60" x14ac:dyDescent="0.3">
      <c r="A1" s="8"/>
      <c r="B1" s="8"/>
      <c r="C1" s="8"/>
      <c r="D1" s="8"/>
      <c r="E1" s="8"/>
      <c r="F1" s="8"/>
      <c r="G1" s="8"/>
      <c r="H1" s="8"/>
      <c r="I1" s="117"/>
      <c r="J1" s="117"/>
      <c r="K1" s="117"/>
      <c r="L1" s="117"/>
      <c r="M1" s="8"/>
      <c r="N1" s="117"/>
      <c r="O1" s="117"/>
      <c r="P1" s="117"/>
      <c r="Q1" s="117"/>
      <c r="R1" s="8"/>
      <c r="S1" s="117"/>
      <c r="T1" s="117"/>
      <c r="U1" s="117"/>
      <c r="V1" s="117"/>
      <c r="W1" s="117"/>
      <c r="X1" s="117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</row>
    <row r="2" spans="1:60" ht="17.25" thickBot="1" x14ac:dyDescent="0.35">
      <c r="A2" s="8"/>
      <c r="B2" s="8"/>
      <c r="C2" s="8"/>
      <c r="D2" s="9"/>
      <c r="E2" s="9"/>
      <c r="F2" s="9"/>
      <c r="G2" s="9"/>
      <c r="H2" s="9"/>
      <c r="I2" s="119"/>
      <c r="J2" s="117"/>
      <c r="K2" s="119"/>
      <c r="L2" s="119"/>
      <c r="M2" s="9"/>
      <c r="N2" s="119"/>
      <c r="O2" s="119"/>
      <c r="P2" s="119"/>
      <c r="Q2" s="117"/>
      <c r="R2" s="9"/>
      <c r="S2" s="119"/>
      <c r="T2" s="119"/>
      <c r="U2" s="119"/>
      <c r="V2" s="119"/>
      <c r="W2" s="119"/>
      <c r="X2" s="117"/>
      <c r="Y2" s="9"/>
      <c r="Z2" s="9"/>
      <c r="AA2" s="9"/>
      <c r="AB2" s="9"/>
      <c r="AC2" s="9"/>
      <c r="AD2" s="9"/>
      <c r="AE2" s="8"/>
      <c r="AF2" s="8"/>
      <c r="AG2" s="8"/>
      <c r="AH2" s="9"/>
      <c r="AI2" s="9"/>
      <c r="AJ2" s="9"/>
      <c r="AK2" s="9"/>
      <c r="AL2" s="9"/>
      <c r="AM2" s="9"/>
      <c r="AN2" s="9"/>
      <c r="AO2" s="9"/>
      <c r="AP2" s="9"/>
      <c r="AR2" s="8"/>
      <c r="AS2" s="8"/>
    </row>
    <row r="3" spans="1:60" ht="27" customHeight="1" thickBot="1" x14ac:dyDescent="0.35">
      <c r="A3" s="120"/>
      <c r="B3" s="121"/>
      <c r="C3" s="185"/>
      <c r="D3" s="210" t="s">
        <v>97</v>
      </c>
      <c r="E3" s="210"/>
      <c r="F3" s="210"/>
      <c r="G3" s="214">
        <v>120</v>
      </c>
      <c r="H3" s="214"/>
      <c r="I3" s="214"/>
      <c r="J3" s="122"/>
      <c r="K3" s="210" t="s">
        <v>98</v>
      </c>
      <c r="L3" s="210"/>
      <c r="M3" s="210"/>
      <c r="N3" s="214">
        <v>200</v>
      </c>
      <c r="O3" s="214"/>
      <c r="P3" s="214"/>
      <c r="Q3" s="122"/>
      <c r="R3" s="210" t="s">
        <v>270</v>
      </c>
      <c r="S3" s="210"/>
      <c r="T3" s="210"/>
      <c r="U3" s="211">
        <f>수식!X59</f>
        <v>0</v>
      </c>
      <c r="V3" s="211"/>
      <c r="W3" s="211"/>
      <c r="X3" s="122"/>
      <c r="Y3" s="209" t="s">
        <v>99</v>
      </c>
      <c r="Z3" s="209">
        <v>0</v>
      </c>
      <c r="AA3" s="209">
        <v>0</v>
      </c>
      <c r="AB3" s="215">
        <f>수식!AF39</f>
        <v>0</v>
      </c>
      <c r="AC3" s="215">
        <v>0</v>
      </c>
      <c r="AD3" s="215">
        <v>0</v>
      </c>
      <c r="AE3" s="186"/>
      <c r="AF3" s="67"/>
      <c r="AG3" s="185"/>
      <c r="AH3" s="207" t="s">
        <v>267</v>
      </c>
      <c r="AI3" s="207"/>
      <c r="AJ3" s="207"/>
      <c r="AK3" s="207"/>
      <c r="AL3" s="207"/>
      <c r="AM3" s="207"/>
      <c r="AN3" s="207"/>
      <c r="AO3" s="206" t="s">
        <v>87</v>
      </c>
      <c r="AP3" s="206"/>
      <c r="AQ3" s="206"/>
      <c r="AR3" s="186"/>
      <c r="AS3" s="67"/>
    </row>
    <row r="4" spans="1:60" ht="27" customHeight="1" thickBot="1" x14ac:dyDescent="0.35">
      <c r="A4" s="120"/>
      <c r="B4" s="121"/>
      <c r="C4" s="187"/>
      <c r="D4" s="212" t="s">
        <v>100</v>
      </c>
      <c r="E4" s="212"/>
      <c r="F4" s="212"/>
      <c r="G4" s="213">
        <f>SUM(수식!C17:AC18)</f>
        <v>0</v>
      </c>
      <c r="H4" s="213"/>
      <c r="I4" s="213"/>
      <c r="J4" s="188"/>
      <c r="K4" s="212" t="s">
        <v>101</v>
      </c>
      <c r="L4" s="212"/>
      <c r="M4" s="212"/>
      <c r="N4" s="213">
        <f>SUM(수식!C20:AC21)</f>
        <v>0</v>
      </c>
      <c r="O4" s="213"/>
      <c r="P4" s="213"/>
      <c r="Q4" s="188"/>
      <c r="R4" s="212" t="s">
        <v>102</v>
      </c>
      <c r="S4" s="212">
        <v>0</v>
      </c>
      <c r="T4" s="212">
        <v>0</v>
      </c>
      <c r="U4" s="215">
        <f>VLOOKUP(R3,수식!$AF$18:$AG$37,2,FALSE)</f>
        <v>9</v>
      </c>
      <c r="V4" s="215">
        <v>0</v>
      </c>
      <c r="W4" s="215">
        <v>0</v>
      </c>
      <c r="X4" s="188"/>
      <c r="Y4" s="209" t="s">
        <v>184</v>
      </c>
      <c r="Z4" s="209">
        <v>0</v>
      </c>
      <c r="AA4" s="209">
        <v>0</v>
      </c>
      <c r="AB4" s="215">
        <f>AB3*86.4/10^8</f>
        <v>0</v>
      </c>
      <c r="AC4" s="215">
        <v>0</v>
      </c>
      <c r="AD4" s="215">
        <v>0</v>
      </c>
      <c r="AE4" s="13"/>
      <c r="AF4" s="8"/>
      <c r="AG4" s="121"/>
      <c r="AH4" s="207" t="s">
        <v>261</v>
      </c>
      <c r="AI4" s="207"/>
      <c r="AJ4" s="207"/>
      <c r="AK4" s="207"/>
      <c r="AL4" s="207"/>
      <c r="AM4" s="207"/>
      <c r="AN4" s="207"/>
      <c r="AO4" s="206"/>
      <c r="AP4" s="206"/>
      <c r="AQ4" s="206"/>
      <c r="AR4" s="120"/>
      <c r="AS4" s="8"/>
    </row>
    <row r="5" spans="1:60" ht="17.25" thickBot="1" x14ac:dyDescent="0.35">
      <c r="A5" s="120"/>
      <c r="B5" s="121"/>
      <c r="C5" s="9"/>
      <c r="D5" s="15"/>
      <c r="E5" s="15"/>
      <c r="F5" s="15"/>
      <c r="G5" s="15"/>
      <c r="H5" s="15"/>
      <c r="I5" s="15"/>
      <c r="J5" s="9"/>
      <c r="K5" s="15"/>
      <c r="L5" s="15"/>
      <c r="M5" s="15"/>
      <c r="N5" s="15"/>
      <c r="O5" s="15"/>
      <c r="P5" s="15"/>
      <c r="Q5" s="9"/>
      <c r="R5" s="15"/>
      <c r="S5" s="15"/>
      <c r="T5" s="15"/>
      <c r="U5" s="15"/>
      <c r="V5" s="15"/>
      <c r="W5" s="15"/>
      <c r="X5" s="9"/>
      <c r="Y5" s="9"/>
      <c r="Z5" s="9"/>
      <c r="AA5" s="9"/>
      <c r="AB5" s="9"/>
      <c r="AC5" s="9"/>
      <c r="AD5" s="9"/>
      <c r="AE5" s="9"/>
      <c r="AF5" s="8"/>
      <c r="AG5" s="8"/>
      <c r="AH5" s="15"/>
      <c r="AI5" s="67"/>
      <c r="AJ5" s="67"/>
      <c r="AK5" s="67"/>
      <c r="AL5" s="67"/>
      <c r="AM5" s="122"/>
      <c r="AN5" s="67"/>
      <c r="AO5" s="67"/>
      <c r="AP5" s="67"/>
      <c r="AQ5" s="67"/>
      <c r="AR5" s="8"/>
      <c r="AS5" s="8"/>
    </row>
    <row r="6" spans="1:60" ht="17.25" thickBot="1" x14ac:dyDescent="0.35">
      <c r="A6" s="120"/>
      <c r="B6" s="121"/>
      <c r="C6" s="10" t="s">
        <v>91</v>
      </c>
      <c r="D6" s="71"/>
      <c r="E6" s="72"/>
      <c r="F6" s="72"/>
      <c r="G6" s="72"/>
      <c r="H6" s="72"/>
      <c r="I6" s="72"/>
      <c r="J6" s="10" t="s">
        <v>91</v>
      </c>
      <c r="K6" s="72"/>
      <c r="L6" s="72"/>
      <c r="M6" s="72"/>
      <c r="N6" s="72"/>
      <c r="O6" s="72"/>
      <c r="P6" s="72"/>
      <c r="Q6" s="10" t="s">
        <v>91</v>
      </c>
      <c r="R6" s="72"/>
      <c r="S6" s="72"/>
      <c r="T6" s="72"/>
      <c r="U6" s="72"/>
      <c r="V6" s="72"/>
      <c r="W6" s="72"/>
      <c r="X6" s="10" t="s">
        <v>91</v>
      </c>
      <c r="Y6" s="72"/>
      <c r="Z6" s="73"/>
      <c r="AA6" s="72"/>
      <c r="AB6" s="72"/>
      <c r="AC6" s="72"/>
      <c r="AD6" s="72"/>
      <c r="AE6" s="10" t="s">
        <v>91</v>
      </c>
      <c r="AF6" s="8"/>
      <c r="AG6" s="8"/>
      <c r="AH6" s="228" t="s">
        <v>152</v>
      </c>
      <c r="AI6" s="229"/>
      <c r="AJ6" s="229"/>
      <c r="AK6" s="229"/>
      <c r="AL6" s="229"/>
      <c r="AM6" s="229"/>
      <c r="AN6" s="230"/>
      <c r="AO6" s="149" t="s">
        <v>154</v>
      </c>
      <c r="AP6" s="130" t="s">
        <v>87</v>
      </c>
      <c r="AQ6" s="129" t="s">
        <v>90</v>
      </c>
      <c r="AR6" s="8"/>
      <c r="AS6" s="8"/>
    </row>
    <row r="7" spans="1:60" ht="17.25" thickBot="1" x14ac:dyDescent="0.35">
      <c r="A7" s="120"/>
      <c r="B7" s="121"/>
      <c r="C7" s="11" t="s">
        <v>92</v>
      </c>
      <c r="D7" s="74"/>
      <c r="E7" s="75"/>
      <c r="F7" s="75"/>
      <c r="G7" s="75"/>
      <c r="H7" s="75"/>
      <c r="I7" s="75"/>
      <c r="J7" s="11" t="s">
        <v>92</v>
      </c>
      <c r="K7" s="75"/>
      <c r="L7" s="75"/>
      <c r="M7" s="75"/>
      <c r="N7" s="75"/>
      <c r="O7" s="75"/>
      <c r="P7" s="75"/>
      <c r="Q7" s="11" t="s">
        <v>92</v>
      </c>
      <c r="R7" s="75"/>
      <c r="S7" s="75"/>
      <c r="T7" s="75"/>
      <c r="U7" s="75"/>
      <c r="V7" s="75"/>
      <c r="W7" s="75"/>
      <c r="X7" s="11" t="s">
        <v>92</v>
      </c>
      <c r="Y7" s="75"/>
      <c r="Z7" s="76"/>
      <c r="AA7" s="75"/>
      <c r="AB7" s="75"/>
      <c r="AC7" s="75"/>
      <c r="AD7" s="75"/>
      <c r="AE7" s="11" t="s">
        <v>92</v>
      </c>
      <c r="AF7" s="8"/>
      <c r="AG7" s="121"/>
      <c r="AH7" s="136"/>
      <c r="AI7" s="137"/>
      <c r="AJ7" s="137"/>
      <c r="AK7" s="137"/>
      <c r="AL7" s="137"/>
      <c r="AM7" s="137"/>
      <c r="AN7" s="170"/>
      <c r="AO7" s="208">
        <f>수식!AA62</f>
        <v>0</v>
      </c>
      <c r="AP7" s="208">
        <f>수식!AB62</f>
        <v>0</v>
      </c>
      <c r="AQ7" s="208">
        <f>수식!AC62</f>
        <v>0</v>
      </c>
      <c r="AR7" s="120"/>
      <c r="AS7" s="120"/>
      <c r="BC7" s="124"/>
      <c r="BD7" s="124"/>
      <c r="BE7" s="124"/>
      <c r="BF7" s="124"/>
      <c r="BG7" s="124"/>
    </row>
    <row r="8" spans="1:60" ht="17.25" thickBot="1" x14ac:dyDescent="0.35">
      <c r="A8" s="120"/>
      <c r="B8" s="121"/>
      <c r="C8" s="14" t="s">
        <v>3</v>
      </c>
      <c r="D8" s="77"/>
      <c r="E8" s="78"/>
      <c r="F8" s="78"/>
      <c r="G8" s="78"/>
      <c r="H8" s="78"/>
      <c r="I8" s="78"/>
      <c r="J8" s="14" t="s">
        <v>3</v>
      </c>
      <c r="K8" s="77"/>
      <c r="L8" s="78"/>
      <c r="M8" s="78"/>
      <c r="N8" s="78"/>
      <c r="O8" s="78"/>
      <c r="P8" s="78"/>
      <c r="Q8" s="14" t="s">
        <v>3</v>
      </c>
      <c r="R8" s="77"/>
      <c r="S8" s="78"/>
      <c r="T8" s="78"/>
      <c r="U8" s="78"/>
      <c r="V8" s="78"/>
      <c r="W8" s="78"/>
      <c r="X8" s="14" t="s">
        <v>3</v>
      </c>
      <c r="Y8" s="77"/>
      <c r="Z8" s="78"/>
      <c r="AA8" s="78"/>
      <c r="AB8" s="78"/>
      <c r="AC8" s="78"/>
      <c r="AD8" s="78"/>
      <c r="AE8" s="14" t="s">
        <v>3</v>
      </c>
      <c r="AF8" s="8"/>
      <c r="AG8" s="121"/>
      <c r="AH8" s="138"/>
      <c r="AI8" s="132"/>
      <c r="AJ8" s="133"/>
      <c r="AK8" s="134"/>
      <c r="AL8" s="132"/>
      <c r="AM8" s="132"/>
      <c r="AN8" s="171"/>
      <c r="AO8" s="208"/>
      <c r="AP8" s="208"/>
      <c r="AQ8" s="208"/>
      <c r="AR8" s="120"/>
      <c r="AS8" s="120"/>
      <c r="BC8" s="124"/>
      <c r="BD8" s="124"/>
      <c r="BE8" s="124"/>
      <c r="BF8" s="124"/>
      <c r="BG8" s="124"/>
    </row>
    <row r="9" spans="1:60" ht="17.25" thickBot="1" x14ac:dyDescent="0.35">
      <c r="A9" s="120"/>
      <c r="B9" s="121"/>
      <c r="C9" s="16" t="s">
        <v>7</v>
      </c>
      <c r="D9" s="80"/>
      <c r="E9" s="81"/>
      <c r="F9" s="81"/>
      <c r="G9" s="81"/>
      <c r="H9" s="81"/>
      <c r="I9" s="81"/>
      <c r="J9" s="16" t="s">
        <v>7</v>
      </c>
      <c r="K9" s="80"/>
      <c r="L9" s="81"/>
      <c r="M9" s="81"/>
      <c r="N9" s="81"/>
      <c r="O9" s="81"/>
      <c r="P9" s="81"/>
      <c r="Q9" s="16" t="s">
        <v>7</v>
      </c>
      <c r="R9" s="80"/>
      <c r="S9" s="81"/>
      <c r="T9" s="81"/>
      <c r="U9" s="81"/>
      <c r="V9" s="81"/>
      <c r="W9" s="81"/>
      <c r="X9" s="16" t="s">
        <v>7</v>
      </c>
      <c r="Y9" s="80"/>
      <c r="Z9" s="81"/>
      <c r="AA9" s="81"/>
      <c r="AB9" s="81"/>
      <c r="AC9" s="81"/>
      <c r="AD9" s="81"/>
      <c r="AE9" s="16" t="s">
        <v>7</v>
      </c>
      <c r="AF9" s="8"/>
      <c r="AG9" s="121"/>
      <c r="AH9" s="139"/>
      <c r="AI9" s="140"/>
      <c r="AJ9" s="140"/>
      <c r="AK9" s="140"/>
      <c r="AL9" s="140"/>
      <c r="AM9" s="140"/>
      <c r="AN9" s="174"/>
      <c r="AO9" s="208"/>
      <c r="AP9" s="208"/>
      <c r="AQ9" s="208"/>
      <c r="AR9" s="120"/>
      <c r="AS9" s="120"/>
      <c r="BC9" s="124"/>
      <c r="BD9" s="124"/>
      <c r="BE9" s="124"/>
      <c r="BF9" s="124"/>
    </row>
    <row r="10" spans="1:60" ht="17.25" thickBot="1" x14ac:dyDescent="0.35">
      <c r="A10" s="120"/>
      <c r="B10" s="121"/>
      <c r="C10" s="16" t="s">
        <v>10</v>
      </c>
      <c r="D10" s="80"/>
      <c r="E10" s="81"/>
      <c r="F10" s="81"/>
      <c r="G10" s="81"/>
      <c r="H10" s="81"/>
      <c r="I10" s="81"/>
      <c r="J10" s="16" t="s">
        <v>10</v>
      </c>
      <c r="K10" s="80"/>
      <c r="L10" s="81"/>
      <c r="M10" s="81"/>
      <c r="N10" s="81"/>
      <c r="O10" s="81"/>
      <c r="P10" s="81"/>
      <c r="Q10" s="16" t="s">
        <v>10</v>
      </c>
      <c r="R10" s="80"/>
      <c r="S10" s="81"/>
      <c r="T10" s="81"/>
      <c r="U10" s="81"/>
      <c r="V10" s="81"/>
      <c r="W10" s="81"/>
      <c r="X10" s="16" t="s">
        <v>10</v>
      </c>
      <c r="Y10" s="80"/>
      <c r="Z10" s="81"/>
      <c r="AA10" s="81"/>
      <c r="AB10" s="81"/>
      <c r="AC10" s="81"/>
      <c r="AD10" s="81"/>
      <c r="AE10" s="16" t="s">
        <v>10</v>
      </c>
      <c r="AF10" s="8"/>
      <c r="AG10" s="121"/>
      <c r="AH10" s="141"/>
      <c r="AI10" s="142"/>
      <c r="AJ10" s="142"/>
      <c r="AK10" s="142"/>
      <c r="AL10" s="142"/>
      <c r="AM10" s="142"/>
      <c r="AN10" s="175"/>
      <c r="AO10" s="208">
        <f>수식!AA63</f>
        <v>0</v>
      </c>
      <c r="AP10" s="208">
        <f>수식!AB63</f>
        <v>0</v>
      </c>
      <c r="AQ10" s="208">
        <f>수식!AC63</f>
        <v>0</v>
      </c>
      <c r="AR10" s="120"/>
      <c r="AS10" s="120"/>
      <c r="BC10" s="124"/>
      <c r="BD10" s="124"/>
      <c r="BE10" s="124"/>
      <c r="BF10" s="124"/>
    </row>
    <row r="11" spans="1:60" ht="17.25" thickBot="1" x14ac:dyDescent="0.35">
      <c r="A11" s="120"/>
      <c r="B11" s="121"/>
      <c r="C11" s="16" t="s">
        <v>13</v>
      </c>
      <c r="D11" s="80"/>
      <c r="E11" s="81"/>
      <c r="F11" s="81"/>
      <c r="G11" s="81"/>
      <c r="H11" s="81"/>
      <c r="I11" s="81"/>
      <c r="J11" s="16" t="s">
        <v>13</v>
      </c>
      <c r="K11" s="80"/>
      <c r="L11" s="81"/>
      <c r="M11" s="81"/>
      <c r="N11" s="81"/>
      <c r="O11" s="81"/>
      <c r="P11" s="81"/>
      <c r="Q11" s="16" t="s">
        <v>13</v>
      </c>
      <c r="R11" s="80"/>
      <c r="S11" s="81"/>
      <c r="T11" s="81"/>
      <c r="U11" s="81"/>
      <c r="V11" s="81"/>
      <c r="W11" s="81"/>
      <c r="X11" s="16" t="s">
        <v>13</v>
      </c>
      <c r="Y11" s="80"/>
      <c r="Z11" s="81"/>
      <c r="AA11" s="81"/>
      <c r="AB11" s="81"/>
      <c r="AC11" s="81"/>
      <c r="AD11" s="81"/>
      <c r="AE11" s="16" t="s">
        <v>13</v>
      </c>
      <c r="AF11" s="8"/>
      <c r="AG11" s="121"/>
      <c r="AH11" s="138"/>
      <c r="AI11" s="133"/>
      <c r="AJ11" s="135"/>
      <c r="AK11" s="134"/>
      <c r="AL11" s="132"/>
      <c r="AM11" s="132"/>
      <c r="AN11" s="171"/>
      <c r="AO11" s="208"/>
      <c r="AP11" s="208"/>
      <c r="AQ11" s="208"/>
      <c r="AR11" s="120"/>
      <c r="AS11" s="120"/>
      <c r="BC11" s="124"/>
      <c r="BD11" s="124"/>
      <c r="BE11" s="124"/>
      <c r="BF11" s="124"/>
    </row>
    <row r="12" spans="1:60" ht="17.25" thickBot="1" x14ac:dyDescent="0.35">
      <c r="A12" s="120"/>
      <c r="B12" s="121"/>
      <c r="C12" s="16" t="s">
        <v>16</v>
      </c>
      <c r="D12" s="80"/>
      <c r="E12" s="81"/>
      <c r="F12" s="81"/>
      <c r="G12" s="81"/>
      <c r="H12" s="81"/>
      <c r="I12" s="81"/>
      <c r="J12" s="16" t="s">
        <v>16</v>
      </c>
      <c r="K12" s="80"/>
      <c r="L12" s="81"/>
      <c r="M12" s="81"/>
      <c r="N12" s="81"/>
      <c r="O12" s="81"/>
      <c r="P12" s="81"/>
      <c r="Q12" s="16" t="s">
        <v>16</v>
      </c>
      <c r="R12" s="80"/>
      <c r="S12" s="81"/>
      <c r="T12" s="81"/>
      <c r="U12" s="81"/>
      <c r="V12" s="81"/>
      <c r="W12" s="81"/>
      <c r="X12" s="16" t="s">
        <v>16</v>
      </c>
      <c r="Y12" s="80"/>
      <c r="Z12" s="81"/>
      <c r="AA12" s="81"/>
      <c r="AB12" s="81"/>
      <c r="AC12" s="81"/>
      <c r="AD12" s="81"/>
      <c r="AE12" s="16" t="s">
        <v>16</v>
      </c>
      <c r="AF12" s="8"/>
      <c r="AG12" s="121"/>
      <c r="AH12" s="143"/>
      <c r="AI12" s="144"/>
      <c r="AJ12" s="144"/>
      <c r="AK12" s="144"/>
      <c r="AL12" s="144"/>
      <c r="AM12" s="144"/>
      <c r="AN12" s="176"/>
      <c r="AO12" s="208"/>
      <c r="AP12" s="208"/>
      <c r="AQ12" s="208"/>
      <c r="AR12" s="120"/>
      <c r="AS12" s="120"/>
      <c r="BC12" s="124"/>
      <c r="BD12" s="124"/>
      <c r="BE12" s="124"/>
      <c r="BF12" s="124"/>
    </row>
    <row r="13" spans="1:60" ht="17.25" thickBot="1" x14ac:dyDescent="0.35">
      <c r="A13" s="120"/>
      <c r="B13" s="121"/>
      <c r="C13" s="16" t="s">
        <v>19</v>
      </c>
      <c r="D13" s="80"/>
      <c r="E13" s="81"/>
      <c r="F13" s="81"/>
      <c r="G13" s="81"/>
      <c r="H13" s="81"/>
      <c r="I13" s="81"/>
      <c r="J13" s="16" t="s">
        <v>19</v>
      </c>
      <c r="K13" s="80"/>
      <c r="L13" s="81"/>
      <c r="M13" s="81"/>
      <c r="N13" s="81"/>
      <c r="O13" s="81"/>
      <c r="P13" s="81"/>
      <c r="Q13" s="16" t="s">
        <v>19</v>
      </c>
      <c r="R13" s="80"/>
      <c r="S13" s="81"/>
      <c r="T13" s="81"/>
      <c r="U13" s="81"/>
      <c r="V13" s="81"/>
      <c r="W13" s="81"/>
      <c r="X13" s="16" t="s">
        <v>19</v>
      </c>
      <c r="Y13" s="80"/>
      <c r="Z13" s="81"/>
      <c r="AA13" s="81"/>
      <c r="AB13" s="81"/>
      <c r="AC13" s="81"/>
      <c r="AD13" s="81"/>
      <c r="AE13" s="16" t="s">
        <v>19</v>
      </c>
      <c r="AF13" s="8"/>
      <c r="AG13" s="121"/>
      <c r="AH13" s="145"/>
      <c r="AI13" s="146"/>
      <c r="AJ13" s="146"/>
      <c r="AK13" s="146"/>
      <c r="AL13" s="146"/>
      <c r="AM13" s="146"/>
      <c r="AN13" s="180"/>
      <c r="AO13" s="208">
        <f>수식!AA64</f>
        <v>0</v>
      </c>
      <c r="AP13" s="208">
        <f>수식!AB64</f>
        <v>0</v>
      </c>
      <c r="AQ13" s="208">
        <f>수식!AC64</f>
        <v>0</v>
      </c>
      <c r="AR13" s="120"/>
      <c r="AS13" s="120"/>
      <c r="BC13" s="124"/>
      <c r="BD13" s="124"/>
      <c r="BE13" s="124"/>
      <c r="BF13" s="124"/>
      <c r="BG13" s="124"/>
    </row>
    <row r="14" spans="1:60" ht="17.25" thickBot="1" x14ac:dyDescent="0.35">
      <c r="A14" s="120"/>
      <c r="B14" s="121"/>
      <c r="C14" s="16" t="s">
        <v>23</v>
      </c>
      <c r="D14" s="80"/>
      <c r="E14" s="81"/>
      <c r="F14" s="81"/>
      <c r="G14" s="81"/>
      <c r="H14" s="81"/>
      <c r="I14" s="81"/>
      <c r="J14" s="16" t="s">
        <v>23</v>
      </c>
      <c r="K14" s="80"/>
      <c r="L14" s="81"/>
      <c r="M14" s="81"/>
      <c r="N14" s="81"/>
      <c r="O14" s="81"/>
      <c r="P14" s="81"/>
      <c r="Q14" s="16" t="s">
        <v>23</v>
      </c>
      <c r="R14" s="80"/>
      <c r="S14" s="81"/>
      <c r="T14" s="81"/>
      <c r="U14" s="81"/>
      <c r="V14" s="81"/>
      <c r="W14" s="81"/>
      <c r="X14" s="16" t="s">
        <v>23</v>
      </c>
      <c r="Y14" s="80"/>
      <c r="Z14" s="81"/>
      <c r="AA14" s="81"/>
      <c r="AB14" s="81"/>
      <c r="AC14" s="81"/>
      <c r="AD14" s="81"/>
      <c r="AE14" s="16" t="s">
        <v>23</v>
      </c>
      <c r="AF14" s="8"/>
      <c r="AG14" s="121"/>
      <c r="AH14" s="138"/>
      <c r="AI14" s="133"/>
      <c r="AJ14" s="181"/>
      <c r="AK14" s="135"/>
      <c r="AL14" s="181"/>
      <c r="AM14" s="132"/>
      <c r="AN14" s="171"/>
      <c r="AO14" s="208"/>
      <c r="AP14" s="208"/>
      <c r="AQ14" s="208"/>
      <c r="AR14" s="120"/>
      <c r="AS14" s="120"/>
      <c r="BC14" s="124"/>
      <c r="BD14" s="124"/>
      <c r="BE14" s="124"/>
      <c r="BF14" s="124"/>
      <c r="BG14" s="124"/>
      <c r="BH14" s="124"/>
    </row>
    <row r="15" spans="1:60" ht="17.25" thickBot="1" x14ac:dyDescent="0.35">
      <c r="A15" s="120"/>
      <c r="B15" s="121"/>
      <c r="C15" s="16" t="s">
        <v>24</v>
      </c>
      <c r="D15" s="80"/>
      <c r="E15" s="81"/>
      <c r="F15" s="81"/>
      <c r="G15" s="81"/>
      <c r="H15" s="81"/>
      <c r="I15" s="81"/>
      <c r="J15" s="16" t="s">
        <v>24</v>
      </c>
      <c r="K15" s="80"/>
      <c r="L15" s="81"/>
      <c r="M15" s="81"/>
      <c r="N15" s="81"/>
      <c r="O15" s="81"/>
      <c r="P15" s="81"/>
      <c r="Q15" s="16" t="s">
        <v>24</v>
      </c>
      <c r="R15" s="80"/>
      <c r="S15" s="81"/>
      <c r="T15" s="81"/>
      <c r="U15" s="81"/>
      <c r="V15" s="81"/>
      <c r="W15" s="81"/>
      <c r="X15" s="16" t="s">
        <v>24</v>
      </c>
      <c r="Y15" s="80"/>
      <c r="Z15" s="81"/>
      <c r="AA15" s="81"/>
      <c r="AB15" s="81"/>
      <c r="AC15" s="81"/>
      <c r="AD15" s="81"/>
      <c r="AE15" s="16" t="s">
        <v>24</v>
      </c>
      <c r="AF15" s="8"/>
      <c r="AG15" s="121"/>
      <c r="AH15" s="138"/>
      <c r="AI15" s="132"/>
      <c r="AJ15" s="132"/>
      <c r="AK15" s="134"/>
      <c r="AL15" s="135"/>
      <c r="AM15" s="132"/>
      <c r="AN15" s="171"/>
      <c r="AO15" s="208"/>
      <c r="AP15" s="208"/>
      <c r="AQ15" s="208"/>
      <c r="AR15" s="120"/>
      <c r="AS15" s="120"/>
      <c r="BC15" s="124"/>
      <c r="BD15" s="124"/>
      <c r="BE15" s="124"/>
      <c r="BF15" s="124"/>
      <c r="BG15" s="124"/>
      <c r="BH15" s="124"/>
    </row>
    <row r="16" spans="1:60" ht="17.25" thickBot="1" x14ac:dyDescent="0.35">
      <c r="A16" s="120"/>
      <c r="B16" s="121"/>
      <c r="C16" s="16" t="s">
        <v>28</v>
      </c>
      <c r="D16" s="80"/>
      <c r="E16" s="81"/>
      <c r="F16" s="81"/>
      <c r="G16" s="81"/>
      <c r="H16" s="81"/>
      <c r="I16" s="81"/>
      <c r="J16" s="16" t="s">
        <v>28</v>
      </c>
      <c r="K16" s="80"/>
      <c r="L16" s="81"/>
      <c r="M16" s="81"/>
      <c r="N16" s="81"/>
      <c r="O16" s="81"/>
      <c r="P16" s="81"/>
      <c r="Q16" s="16" t="s">
        <v>28</v>
      </c>
      <c r="R16" s="80"/>
      <c r="S16" s="81"/>
      <c r="T16" s="81"/>
      <c r="U16" s="81"/>
      <c r="V16" s="81"/>
      <c r="W16" s="81"/>
      <c r="X16" s="16" t="s">
        <v>28</v>
      </c>
      <c r="Y16" s="80"/>
      <c r="Z16" s="81"/>
      <c r="AA16" s="81"/>
      <c r="AB16" s="81"/>
      <c r="AC16" s="81"/>
      <c r="AD16" s="81"/>
      <c r="AE16" s="16" t="s">
        <v>28</v>
      </c>
      <c r="AF16" s="8"/>
      <c r="AG16" s="121"/>
      <c r="AH16" s="182"/>
      <c r="AI16" s="183"/>
      <c r="AJ16" s="183"/>
      <c r="AK16" s="183"/>
      <c r="AL16" s="183"/>
      <c r="AM16" s="183"/>
      <c r="AN16" s="184"/>
      <c r="AO16" s="208"/>
      <c r="AP16" s="208"/>
      <c r="AQ16" s="208"/>
      <c r="AR16" s="120"/>
      <c r="AS16" s="120"/>
      <c r="BC16" s="124"/>
      <c r="BD16" s="124"/>
      <c r="BE16" s="124"/>
      <c r="BF16" s="124"/>
      <c r="BG16" s="124"/>
      <c r="BH16" s="124"/>
    </row>
    <row r="17" spans="1:45" ht="17.25" thickBot="1" x14ac:dyDescent="0.35">
      <c r="A17" s="120"/>
      <c r="B17" s="121"/>
      <c r="C17" s="45" t="s">
        <v>30</v>
      </c>
      <c r="D17" s="83"/>
      <c r="E17" s="84"/>
      <c r="F17" s="84"/>
      <c r="G17" s="84"/>
      <c r="H17" s="84"/>
      <c r="I17" s="84"/>
      <c r="J17" s="45" t="s">
        <v>30</v>
      </c>
      <c r="K17" s="83"/>
      <c r="L17" s="84"/>
      <c r="M17" s="84"/>
      <c r="N17" s="84"/>
      <c r="O17" s="84"/>
      <c r="P17" s="84"/>
      <c r="Q17" s="45" t="s">
        <v>30</v>
      </c>
      <c r="R17" s="83"/>
      <c r="S17" s="84"/>
      <c r="T17" s="84"/>
      <c r="U17" s="84"/>
      <c r="V17" s="84"/>
      <c r="W17" s="84"/>
      <c r="X17" s="45" t="s">
        <v>30</v>
      </c>
      <c r="Y17" s="83"/>
      <c r="Z17" s="84"/>
      <c r="AA17" s="84"/>
      <c r="AB17" s="84"/>
      <c r="AC17" s="84"/>
      <c r="AD17" s="84"/>
      <c r="AE17" s="45" t="s">
        <v>30</v>
      </c>
      <c r="AF17" s="8"/>
      <c r="AG17" s="121"/>
      <c r="AH17" s="177"/>
      <c r="AI17" s="142"/>
      <c r="AK17" s="142"/>
      <c r="AL17" s="178"/>
      <c r="AM17" s="178"/>
      <c r="AN17" s="179"/>
      <c r="AO17" s="208">
        <f>수식!AA65</f>
        <v>0</v>
      </c>
      <c r="AP17" s="208">
        <f>수식!AB65</f>
        <v>0</v>
      </c>
      <c r="AQ17" s="208">
        <f>수식!AC65</f>
        <v>0</v>
      </c>
      <c r="AR17" s="120"/>
      <c r="AS17" s="120"/>
    </row>
    <row r="18" spans="1:45" ht="17.25" thickBot="1" x14ac:dyDescent="0.35">
      <c r="A18" s="120"/>
      <c r="B18" s="121"/>
      <c r="C18" s="48" t="s">
        <v>32</v>
      </c>
      <c r="D18" s="86"/>
      <c r="E18" s="87"/>
      <c r="F18" s="87"/>
      <c r="G18" s="87"/>
      <c r="H18" s="87"/>
      <c r="I18" s="87"/>
      <c r="J18" s="48" t="s">
        <v>32</v>
      </c>
      <c r="K18" s="86"/>
      <c r="L18" s="87"/>
      <c r="M18" s="87"/>
      <c r="N18" s="87"/>
      <c r="O18" s="87"/>
      <c r="P18" s="87"/>
      <c r="Q18" s="48" t="s">
        <v>32</v>
      </c>
      <c r="R18" s="86"/>
      <c r="S18" s="87"/>
      <c r="T18" s="87"/>
      <c r="U18" s="87"/>
      <c r="V18" s="87"/>
      <c r="W18" s="87"/>
      <c r="X18" s="48" t="s">
        <v>32</v>
      </c>
      <c r="Y18" s="86"/>
      <c r="Z18" s="87"/>
      <c r="AA18" s="87"/>
      <c r="AB18" s="87"/>
      <c r="AC18" s="87"/>
      <c r="AD18" s="87"/>
      <c r="AE18" s="48" t="s">
        <v>32</v>
      </c>
      <c r="AF18" s="8"/>
      <c r="AG18" s="121"/>
      <c r="AH18" s="138"/>
      <c r="AI18" s="133"/>
      <c r="AJ18" s="135"/>
      <c r="AK18" s="134"/>
      <c r="AL18" s="135"/>
      <c r="AM18" s="132"/>
      <c r="AN18" s="171"/>
      <c r="AO18" s="208"/>
      <c r="AP18" s="208"/>
      <c r="AQ18" s="208"/>
      <c r="AR18" s="120"/>
      <c r="AS18" s="120"/>
    </row>
    <row r="19" spans="1:45" ht="17.25" thickBot="1" x14ac:dyDescent="0.35">
      <c r="A19" s="120"/>
      <c r="B19" s="121"/>
      <c r="C19" s="51" t="s">
        <v>93</v>
      </c>
      <c r="D19" s="80"/>
      <c r="E19" s="81"/>
      <c r="F19" s="81"/>
      <c r="G19" s="81"/>
      <c r="H19" s="81"/>
      <c r="I19" s="81"/>
      <c r="J19" s="51" t="s">
        <v>93</v>
      </c>
      <c r="K19" s="80"/>
      <c r="L19" s="81"/>
      <c r="M19" s="81"/>
      <c r="N19" s="81"/>
      <c r="O19" s="81"/>
      <c r="P19" s="81"/>
      <c r="Q19" s="51" t="s">
        <v>93</v>
      </c>
      <c r="R19" s="80"/>
      <c r="S19" s="81"/>
      <c r="T19" s="81"/>
      <c r="U19" s="81"/>
      <c r="V19" s="81"/>
      <c r="W19" s="81"/>
      <c r="X19" s="51" t="s">
        <v>93</v>
      </c>
      <c r="Y19" s="80"/>
      <c r="Z19" s="81"/>
      <c r="AA19" s="81"/>
      <c r="AB19" s="81"/>
      <c r="AC19" s="81"/>
      <c r="AD19" s="81"/>
      <c r="AE19" s="51" t="s">
        <v>93</v>
      </c>
      <c r="AF19" s="8"/>
      <c r="AG19" s="121"/>
      <c r="AH19" s="143"/>
      <c r="AI19" s="144"/>
      <c r="AJ19" s="144"/>
      <c r="AK19" s="144"/>
      <c r="AL19" s="144"/>
      <c r="AM19" s="144"/>
      <c r="AN19" s="176"/>
      <c r="AO19" s="208"/>
      <c r="AP19" s="208"/>
      <c r="AQ19" s="208"/>
      <c r="AR19" s="120"/>
      <c r="AS19" s="120"/>
    </row>
    <row r="20" spans="1:45" ht="17.25" thickBot="1" x14ac:dyDescent="0.35">
      <c r="A20" s="120"/>
      <c r="B20" s="121"/>
      <c r="C20" s="51" t="s">
        <v>94</v>
      </c>
      <c r="D20" s="80"/>
      <c r="E20" s="81"/>
      <c r="F20" s="81"/>
      <c r="G20" s="81"/>
      <c r="H20" s="81"/>
      <c r="I20" s="81"/>
      <c r="J20" s="51" t="s">
        <v>94</v>
      </c>
      <c r="K20" s="80"/>
      <c r="L20" s="81"/>
      <c r="M20" s="81"/>
      <c r="N20" s="81"/>
      <c r="O20" s="81"/>
      <c r="P20" s="81"/>
      <c r="Q20" s="51" t="s">
        <v>94</v>
      </c>
      <c r="R20" s="80"/>
      <c r="S20" s="81"/>
      <c r="T20" s="81"/>
      <c r="U20" s="81"/>
      <c r="V20" s="81"/>
      <c r="W20" s="81"/>
      <c r="X20" s="51" t="s">
        <v>94</v>
      </c>
      <c r="Y20" s="80"/>
      <c r="Z20" s="81"/>
      <c r="AA20" s="81"/>
      <c r="AB20" s="81"/>
      <c r="AC20" s="81"/>
      <c r="AD20" s="81"/>
      <c r="AE20" s="51" t="s">
        <v>94</v>
      </c>
      <c r="AF20" s="8"/>
      <c r="AG20" s="121"/>
      <c r="AH20" s="145"/>
      <c r="AI20" s="146"/>
      <c r="AJ20" s="146"/>
      <c r="AK20" s="146"/>
      <c r="AL20" s="146"/>
      <c r="AM20" s="146"/>
      <c r="AN20" s="180"/>
      <c r="AO20" s="208">
        <f>수식!AA66</f>
        <v>0</v>
      </c>
      <c r="AP20" s="208">
        <f>수식!AB66</f>
        <v>0</v>
      </c>
      <c r="AQ20" s="208">
        <f>수식!AC66</f>
        <v>0</v>
      </c>
      <c r="AR20" s="120"/>
      <c r="AS20" s="120"/>
    </row>
    <row r="21" spans="1:45" ht="17.25" thickBot="1" x14ac:dyDescent="0.35">
      <c r="A21" s="120"/>
      <c r="B21" s="121"/>
      <c r="C21" s="51" t="s">
        <v>36</v>
      </c>
      <c r="D21" s="80"/>
      <c r="E21" s="81"/>
      <c r="F21" s="81"/>
      <c r="G21" s="81"/>
      <c r="H21" s="81"/>
      <c r="I21" s="81"/>
      <c r="J21" s="51" t="s">
        <v>36</v>
      </c>
      <c r="K21" s="80"/>
      <c r="L21" s="81"/>
      <c r="M21" s="81"/>
      <c r="N21" s="81"/>
      <c r="O21" s="81"/>
      <c r="P21" s="81"/>
      <c r="Q21" s="51" t="s">
        <v>36</v>
      </c>
      <c r="R21" s="80"/>
      <c r="S21" s="81"/>
      <c r="T21" s="81"/>
      <c r="U21" s="81"/>
      <c r="V21" s="81"/>
      <c r="W21" s="81"/>
      <c r="X21" s="51" t="s">
        <v>36</v>
      </c>
      <c r="Y21" s="80"/>
      <c r="Z21" s="81"/>
      <c r="AA21" s="81"/>
      <c r="AB21" s="81"/>
      <c r="AC21" s="81"/>
      <c r="AD21" s="81"/>
      <c r="AE21" s="51" t="s">
        <v>36</v>
      </c>
      <c r="AF21" s="8"/>
      <c r="AG21" s="121"/>
      <c r="AH21" s="138"/>
      <c r="AI21" s="133"/>
      <c r="AJ21" s="135"/>
      <c r="AK21" s="134"/>
      <c r="AL21" s="132"/>
      <c r="AM21" s="132"/>
      <c r="AN21" s="171"/>
      <c r="AO21" s="208"/>
      <c r="AP21" s="208"/>
      <c r="AQ21" s="208"/>
      <c r="AR21" s="120"/>
      <c r="AS21" s="120"/>
    </row>
    <row r="22" spans="1:45" ht="17.25" thickBot="1" x14ac:dyDescent="0.35">
      <c r="A22" s="120"/>
      <c r="B22" s="121"/>
      <c r="C22" s="51" t="s">
        <v>38</v>
      </c>
      <c r="D22" s="80"/>
      <c r="E22" s="81"/>
      <c r="F22" s="81"/>
      <c r="G22" s="81"/>
      <c r="H22" s="81"/>
      <c r="I22" s="81"/>
      <c r="J22" s="51" t="s">
        <v>38</v>
      </c>
      <c r="K22" s="80"/>
      <c r="L22" s="81"/>
      <c r="M22" s="81"/>
      <c r="N22" s="81"/>
      <c r="O22" s="81"/>
      <c r="P22" s="81"/>
      <c r="Q22" s="51" t="s">
        <v>38</v>
      </c>
      <c r="R22" s="80"/>
      <c r="S22" s="81"/>
      <c r="T22" s="81"/>
      <c r="U22" s="81"/>
      <c r="V22" s="81"/>
      <c r="W22" s="81"/>
      <c r="X22" s="51" t="s">
        <v>38</v>
      </c>
      <c r="Y22" s="80"/>
      <c r="Z22" s="81"/>
      <c r="AA22" s="81"/>
      <c r="AB22" s="81"/>
      <c r="AC22" s="81"/>
      <c r="AD22" s="81"/>
      <c r="AE22" s="51" t="s">
        <v>38</v>
      </c>
      <c r="AF22" s="8"/>
      <c r="AG22" s="121"/>
      <c r="AH22" s="138"/>
      <c r="AI22" s="133"/>
      <c r="AJ22" s="135"/>
      <c r="AK22" s="135"/>
      <c r="AL22" s="132"/>
      <c r="AM22" s="132"/>
      <c r="AN22" s="171"/>
      <c r="AO22" s="208"/>
      <c r="AP22" s="208"/>
      <c r="AQ22" s="208"/>
      <c r="AR22" s="120"/>
      <c r="AS22" s="120"/>
    </row>
    <row r="23" spans="1:45" ht="17.25" thickBot="1" x14ac:dyDescent="0.35">
      <c r="A23" s="120"/>
      <c r="B23" s="121"/>
      <c r="C23" s="51" t="s">
        <v>40</v>
      </c>
      <c r="D23" s="80"/>
      <c r="E23" s="81"/>
      <c r="F23" s="81"/>
      <c r="G23" s="81"/>
      <c r="H23" s="81"/>
      <c r="I23" s="81"/>
      <c r="J23" s="51" t="s">
        <v>40</v>
      </c>
      <c r="K23" s="80"/>
      <c r="L23" s="81"/>
      <c r="M23" s="81"/>
      <c r="N23" s="81"/>
      <c r="O23" s="81"/>
      <c r="P23" s="81"/>
      <c r="Q23" s="51" t="s">
        <v>40</v>
      </c>
      <c r="R23" s="80"/>
      <c r="S23" s="81"/>
      <c r="T23" s="81"/>
      <c r="U23" s="81"/>
      <c r="V23" s="81"/>
      <c r="W23" s="81"/>
      <c r="X23" s="51" t="s">
        <v>40</v>
      </c>
      <c r="Y23" s="80"/>
      <c r="Z23" s="81"/>
      <c r="AA23" s="81"/>
      <c r="AB23" s="81"/>
      <c r="AC23" s="81"/>
      <c r="AD23" s="81"/>
      <c r="AE23" s="51" t="s">
        <v>40</v>
      </c>
      <c r="AF23" s="8"/>
      <c r="AG23" s="121"/>
      <c r="AH23" s="139"/>
      <c r="AI23" s="140"/>
      <c r="AJ23" s="140"/>
      <c r="AK23" s="140"/>
      <c r="AL23" s="140"/>
      <c r="AM23" s="140"/>
      <c r="AN23" s="174"/>
      <c r="AO23" s="208"/>
      <c r="AP23" s="208"/>
      <c r="AQ23" s="208"/>
      <c r="AR23" s="120"/>
      <c r="AS23" s="120"/>
    </row>
    <row r="24" spans="1:45" ht="17.25" thickBot="1" x14ac:dyDescent="0.35">
      <c r="A24" s="120"/>
      <c r="B24" s="121"/>
      <c r="C24" s="51" t="s">
        <v>41</v>
      </c>
      <c r="D24" s="80"/>
      <c r="E24" s="81"/>
      <c r="F24" s="81"/>
      <c r="G24" s="81"/>
      <c r="H24" s="81"/>
      <c r="I24" s="81"/>
      <c r="J24" s="51" t="s">
        <v>41</v>
      </c>
      <c r="K24" s="80"/>
      <c r="L24" s="81"/>
      <c r="M24" s="81"/>
      <c r="N24" s="81"/>
      <c r="O24" s="81"/>
      <c r="P24" s="81"/>
      <c r="Q24" s="51" t="s">
        <v>41</v>
      </c>
      <c r="R24" s="80"/>
      <c r="S24" s="81"/>
      <c r="T24" s="81"/>
      <c r="U24" s="81"/>
      <c r="V24" s="81"/>
      <c r="W24" s="81"/>
      <c r="X24" s="51" t="s">
        <v>41</v>
      </c>
      <c r="Y24" s="80"/>
      <c r="Z24" s="81"/>
      <c r="AA24" s="81"/>
      <c r="AB24" s="81"/>
      <c r="AC24" s="81"/>
      <c r="AD24" s="81"/>
      <c r="AE24" s="51" t="s">
        <v>41</v>
      </c>
      <c r="AF24" s="8"/>
      <c r="AG24" s="121"/>
      <c r="AH24" s="141"/>
      <c r="AI24" s="142"/>
      <c r="AJ24" s="142"/>
      <c r="AK24" s="142"/>
      <c r="AL24" s="142"/>
      <c r="AM24" s="142"/>
      <c r="AN24" s="175"/>
      <c r="AO24" s="208">
        <f>수식!AA67</f>
        <v>0</v>
      </c>
      <c r="AP24" s="208">
        <f>수식!AB67</f>
        <v>0</v>
      </c>
      <c r="AQ24" s="208">
        <f>수식!AC67</f>
        <v>0</v>
      </c>
      <c r="AR24" s="120"/>
      <c r="AS24" s="120"/>
    </row>
    <row r="25" spans="1:45" ht="17.25" thickBot="1" x14ac:dyDescent="0.35">
      <c r="A25" s="120"/>
      <c r="B25" s="121"/>
      <c r="C25" s="51" t="s">
        <v>43</v>
      </c>
      <c r="D25" s="80"/>
      <c r="E25" s="81"/>
      <c r="F25" s="81"/>
      <c r="G25" s="81"/>
      <c r="H25" s="81"/>
      <c r="I25" s="81"/>
      <c r="J25" s="51" t="s">
        <v>43</v>
      </c>
      <c r="K25" s="80"/>
      <c r="L25" s="81"/>
      <c r="M25" s="81"/>
      <c r="N25" s="81"/>
      <c r="O25" s="81"/>
      <c r="P25" s="81"/>
      <c r="Q25" s="51" t="s">
        <v>43</v>
      </c>
      <c r="R25" s="80"/>
      <c r="S25" s="81"/>
      <c r="T25" s="81"/>
      <c r="U25" s="81"/>
      <c r="V25" s="81"/>
      <c r="W25" s="81"/>
      <c r="X25" s="51" t="s">
        <v>43</v>
      </c>
      <c r="Y25" s="80"/>
      <c r="Z25" s="81"/>
      <c r="AA25" s="81"/>
      <c r="AB25" s="81"/>
      <c r="AC25" s="81"/>
      <c r="AD25" s="81"/>
      <c r="AE25" s="51" t="s">
        <v>43</v>
      </c>
      <c r="AF25" s="8"/>
      <c r="AG25" s="121"/>
      <c r="AH25" s="138"/>
      <c r="AI25" s="135"/>
      <c r="AJ25" s="135"/>
      <c r="AK25" s="134"/>
      <c r="AL25" s="135"/>
      <c r="AM25" s="132"/>
      <c r="AN25" s="171"/>
      <c r="AO25" s="208"/>
      <c r="AP25" s="208"/>
      <c r="AQ25" s="208"/>
      <c r="AR25" s="120"/>
      <c r="AS25" s="120"/>
    </row>
    <row r="26" spans="1:45" ht="17.25" thickBot="1" x14ac:dyDescent="0.35">
      <c r="A26" s="120"/>
      <c r="B26" s="121"/>
      <c r="C26" s="60" t="s">
        <v>47</v>
      </c>
      <c r="D26" s="89"/>
      <c r="E26" s="90"/>
      <c r="F26" s="90"/>
      <c r="G26" s="90"/>
      <c r="H26" s="90"/>
      <c r="I26" s="90"/>
      <c r="J26" s="60" t="s">
        <v>47</v>
      </c>
      <c r="K26" s="89"/>
      <c r="L26" s="90"/>
      <c r="M26" s="90"/>
      <c r="N26" s="90"/>
      <c r="O26" s="90"/>
      <c r="P26" s="90"/>
      <c r="Q26" s="60" t="s">
        <v>47</v>
      </c>
      <c r="R26" s="89"/>
      <c r="S26" s="90"/>
      <c r="T26" s="90"/>
      <c r="U26" s="90"/>
      <c r="V26" s="90"/>
      <c r="W26" s="90"/>
      <c r="X26" s="60" t="s">
        <v>47</v>
      </c>
      <c r="Y26" s="89"/>
      <c r="Z26" s="90"/>
      <c r="AA26" s="90"/>
      <c r="AB26" s="90"/>
      <c r="AC26" s="90"/>
      <c r="AD26" s="90"/>
      <c r="AE26" s="60" t="s">
        <v>47</v>
      </c>
      <c r="AF26" s="8"/>
      <c r="AG26" s="121"/>
      <c r="AH26" s="143"/>
      <c r="AI26" s="147"/>
      <c r="AJ26" s="144"/>
      <c r="AK26" s="147"/>
      <c r="AL26" s="147"/>
      <c r="AM26" s="144"/>
      <c r="AN26" s="176"/>
      <c r="AO26" s="208"/>
      <c r="AP26" s="208"/>
      <c r="AQ26" s="208"/>
      <c r="AR26" s="120"/>
      <c r="AS26" s="120"/>
    </row>
    <row r="27" spans="1:45" ht="17.25" thickBot="1" x14ac:dyDescent="0.35">
      <c r="A27" s="125"/>
      <c r="B27" s="126"/>
      <c r="C27" s="61" t="s">
        <v>48</v>
      </c>
      <c r="D27" s="92"/>
      <c r="E27" s="93"/>
      <c r="F27" s="93"/>
      <c r="G27" s="93"/>
      <c r="H27" s="93"/>
      <c r="I27" s="93"/>
      <c r="J27" s="63" t="s">
        <v>48</v>
      </c>
      <c r="K27" s="92"/>
      <c r="L27" s="93"/>
      <c r="M27" s="93"/>
      <c r="N27" s="93"/>
      <c r="O27" s="93"/>
      <c r="P27" s="93"/>
      <c r="Q27" s="63" t="s">
        <v>48</v>
      </c>
      <c r="R27" s="92"/>
      <c r="S27" s="93"/>
      <c r="T27" s="93"/>
      <c r="U27" s="93"/>
      <c r="V27" s="93"/>
      <c r="W27" s="93"/>
      <c r="X27" s="63" t="s">
        <v>48</v>
      </c>
      <c r="Y27" s="92"/>
      <c r="Z27" s="93"/>
      <c r="AA27" s="93"/>
      <c r="AB27" s="93"/>
      <c r="AC27" s="93"/>
      <c r="AD27" s="93"/>
      <c r="AE27" s="63" t="s">
        <v>48</v>
      </c>
      <c r="AF27" s="8"/>
      <c r="AG27" s="121"/>
      <c r="AH27" s="136"/>
      <c r="AI27" s="137"/>
      <c r="AJ27" s="137"/>
      <c r="AK27" s="137"/>
      <c r="AL27" s="137"/>
      <c r="AM27" s="137"/>
      <c r="AN27" s="170"/>
      <c r="AO27" s="208">
        <f>수식!AA68</f>
        <v>0</v>
      </c>
      <c r="AP27" s="208">
        <f>수식!AB68</f>
        <v>0</v>
      </c>
      <c r="AQ27" s="208">
        <f>수식!AC68</f>
        <v>0</v>
      </c>
      <c r="AR27" s="120"/>
      <c r="AS27" s="120"/>
    </row>
    <row r="28" spans="1:45" ht="17.25" thickBot="1" x14ac:dyDescent="0.35">
      <c r="A28" s="125"/>
      <c r="B28" s="126"/>
      <c r="C28" s="62" t="s">
        <v>44</v>
      </c>
      <c r="D28" s="95"/>
      <c r="E28" s="96"/>
      <c r="F28" s="96"/>
      <c r="G28" s="96"/>
      <c r="H28" s="96"/>
      <c r="I28" s="96"/>
      <c r="J28" s="62" t="s">
        <v>44</v>
      </c>
      <c r="K28" s="95"/>
      <c r="L28" s="96"/>
      <c r="M28" s="96"/>
      <c r="N28" s="96"/>
      <c r="O28" s="96"/>
      <c r="P28" s="96"/>
      <c r="Q28" s="62" t="s">
        <v>44</v>
      </c>
      <c r="R28" s="95"/>
      <c r="S28" s="96"/>
      <c r="T28" s="96"/>
      <c r="U28" s="96"/>
      <c r="V28" s="96"/>
      <c r="W28" s="96"/>
      <c r="X28" s="62" t="s">
        <v>44</v>
      </c>
      <c r="Y28" s="95"/>
      <c r="Z28" s="96"/>
      <c r="AA28" s="96"/>
      <c r="AB28" s="96"/>
      <c r="AC28" s="96"/>
      <c r="AD28" s="96"/>
      <c r="AE28" s="62" t="s">
        <v>44</v>
      </c>
      <c r="AF28" s="8"/>
      <c r="AG28" s="121"/>
      <c r="AH28" s="172"/>
      <c r="AI28" s="133"/>
      <c r="AJ28" s="135"/>
      <c r="AK28" s="133"/>
      <c r="AL28" s="133"/>
      <c r="AM28" s="133"/>
      <c r="AN28" s="173"/>
      <c r="AO28" s="208"/>
      <c r="AP28" s="208"/>
      <c r="AQ28" s="208"/>
      <c r="AR28" s="120"/>
      <c r="AS28" s="120"/>
    </row>
    <row r="29" spans="1:45" ht="17.25" thickBot="1" x14ac:dyDescent="0.35">
      <c r="A29" s="125"/>
      <c r="B29" s="126"/>
      <c r="C29" s="62" t="s">
        <v>95</v>
      </c>
      <c r="D29" s="95"/>
      <c r="E29" s="96"/>
      <c r="F29" s="96"/>
      <c r="G29" s="96"/>
      <c r="H29" s="96"/>
      <c r="I29" s="96"/>
      <c r="J29" s="62" t="s">
        <v>95</v>
      </c>
      <c r="K29" s="95"/>
      <c r="L29" s="96"/>
      <c r="M29" s="96"/>
      <c r="N29" s="96"/>
      <c r="O29" s="96"/>
      <c r="P29" s="96"/>
      <c r="Q29" s="62" t="s">
        <v>95</v>
      </c>
      <c r="R29" s="95"/>
      <c r="S29" s="96"/>
      <c r="T29" s="96"/>
      <c r="U29" s="96"/>
      <c r="V29" s="96"/>
      <c r="W29" s="96"/>
      <c r="X29" s="62" t="s">
        <v>95</v>
      </c>
      <c r="Y29" s="95"/>
      <c r="Z29" s="96"/>
      <c r="AA29" s="96"/>
      <c r="AB29" s="96"/>
      <c r="AC29" s="96"/>
      <c r="AD29" s="96"/>
      <c r="AE29" s="62" t="s">
        <v>95</v>
      </c>
      <c r="AF29" s="8"/>
      <c r="AG29" s="121"/>
      <c r="AH29" s="138"/>
      <c r="AI29" s="133"/>
      <c r="AJ29" s="135"/>
      <c r="AK29" s="134"/>
      <c r="AL29" s="135"/>
      <c r="AM29" s="132"/>
      <c r="AN29" s="171"/>
      <c r="AO29" s="208"/>
      <c r="AP29" s="208"/>
      <c r="AQ29" s="208"/>
      <c r="AR29" s="120"/>
      <c r="AS29" s="120"/>
    </row>
    <row r="30" spans="1:45" ht="17.25" thickBot="1" x14ac:dyDescent="0.35">
      <c r="A30" s="125"/>
      <c r="B30" s="126"/>
      <c r="C30" s="62" t="s">
        <v>27</v>
      </c>
      <c r="D30" s="95"/>
      <c r="E30" s="96"/>
      <c r="F30" s="96"/>
      <c r="G30" s="96"/>
      <c r="H30" s="96"/>
      <c r="I30" s="96"/>
      <c r="J30" s="62" t="s">
        <v>27</v>
      </c>
      <c r="K30" s="95"/>
      <c r="L30" s="96"/>
      <c r="M30" s="96"/>
      <c r="N30" s="96"/>
      <c r="O30" s="96"/>
      <c r="P30" s="96"/>
      <c r="Q30" s="62" t="s">
        <v>27</v>
      </c>
      <c r="R30" s="95"/>
      <c r="S30" s="96"/>
      <c r="T30" s="96"/>
      <c r="U30" s="96"/>
      <c r="V30" s="96"/>
      <c r="W30" s="96"/>
      <c r="X30" s="62" t="s">
        <v>27</v>
      </c>
      <c r="Y30" s="95"/>
      <c r="Z30" s="96"/>
      <c r="AA30" s="96"/>
      <c r="AB30" s="96"/>
      <c r="AC30" s="96"/>
      <c r="AD30" s="96"/>
      <c r="AE30" s="62" t="s">
        <v>27</v>
      </c>
      <c r="AF30" s="8"/>
      <c r="AG30" s="121"/>
      <c r="AH30" s="139"/>
      <c r="AI30" s="140"/>
      <c r="AJ30" s="140"/>
      <c r="AK30" s="140"/>
      <c r="AL30" s="140"/>
      <c r="AM30" s="140"/>
      <c r="AN30" s="174"/>
      <c r="AO30" s="208"/>
      <c r="AP30" s="208"/>
      <c r="AQ30" s="208"/>
      <c r="AR30" s="120"/>
      <c r="AS30" s="120"/>
    </row>
    <row r="31" spans="1:45" ht="17.25" thickBot="1" x14ac:dyDescent="0.35">
      <c r="A31" s="125"/>
      <c r="B31" s="126"/>
      <c r="C31" s="100" t="s">
        <v>96</v>
      </c>
      <c r="D31" s="103"/>
      <c r="E31" s="99"/>
      <c r="F31" s="99"/>
      <c r="G31" s="99"/>
      <c r="H31" s="99"/>
      <c r="I31" s="99"/>
      <c r="J31" s="114" t="s">
        <v>96</v>
      </c>
      <c r="K31" s="103"/>
      <c r="L31" s="99"/>
      <c r="M31" s="99"/>
      <c r="N31" s="99"/>
      <c r="O31" s="99"/>
      <c r="P31" s="99"/>
      <c r="Q31" s="114" t="s">
        <v>96</v>
      </c>
      <c r="R31" s="103"/>
      <c r="S31" s="99"/>
      <c r="T31" s="99"/>
      <c r="U31" s="99"/>
      <c r="V31" s="99"/>
      <c r="W31" s="99"/>
      <c r="X31" s="114" t="s">
        <v>96</v>
      </c>
      <c r="Y31" s="103"/>
      <c r="Z31" s="99"/>
      <c r="AA31" s="99"/>
      <c r="AB31" s="99"/>
      <c r="AC31" s="99"/>
      <c r="AD31" s="99"/>
      <c r="AE31" s="114" t="s">
        <v>96</v>
      </c>
      <c r="AF31" s="8"/>
      <c r="AG31" s="121"/>
      <c r="AH31" s="141"/>
      <c r="AI31" s="142"/>
      <c r="AJ31" s="142"/>
      <c r="AK31" s="142"/>
      <c r="AL31" s="142"/>
      <c r="AM31" s="142"/>
      <c r="AN31" s="175"/>
      <c r="AO31" s="208">
        <f>수식!AA69</f>
        <v>0</v>
      </c>
      <c r="AP31" s="208">
        <f>수식!AB69</f>
        <v>0</v>
      </c>
      <c r="AQ31" s="208">
        <f>수식!AC69</f>
        <v>0</v>
      </c>
      <c r="AR31" s="120"/>
      <c r="AS31" s="120"/>
    </row>
    <row r="32" spans="1:45" ht="17.25" thickBot="1" x14ac:dyDescent="0.35">
      <c r="A32" s="125"/>
      <c r="B32" s="126"/>
      <c r="C32" s="101" t="s">
        <v>25</v>
      </c>
      <c r="D32" s="104"/>
      <c r="E32" s="81"/>
      <c r="F32" s="81"/>
      <c r="G32" s="81"/>
      <c r="H32" s="81"/>
      <c r="I32" s="81"/>
      <c r="J32" s="115" t="s">
        <v>25</v>
      </c>
      <c r="K32" s="104"/>
      <c r="L32" s="81"/>
      <c r="M32" s="81"/>
      <c r="N32" s="81"/>
      <c r="O32" s="81"/>
      <c r="P32" s="81"/>
      <c r="Q32" s="115" t="s">
        <v>25</v>
      </c>
      <c r="R32" s="104"/>
      <c r="S32" s="81"/>
      <c r="T32" s="81"/>
      <c r="U32" s="81"/>
      <c r="V32" s="81"/>
      <c r="W32" s="81"/>
      <c r="X32" s="115" t="s">
        <v>25</v>
      </c>
      <c r="Y32" s="104"/>
      <c r="Z32" s="81"/>
      <c r="AA32" s="81"/>
      <c r="AB32" s="81"/>
      <c r="AC32" s="81"/>
      <c r="AD32" s="81"/>
      <c r="AE32" s="115" t="s">
        <v>25</v>
      </c>
      <c r="AF32" s="8"/>
      <c r="AG32" s="121"/>
      <c r="AH32" s="138"/>
      <c r="AI32" s="132"/>
      <c r="AJ32" s="132"/>
      <c r="AK32" s="135"/>
      <c r="AL32" s="132"/>
      <c r="AM32" s="132"/>
      <c r="AN32" s="171"/>
      <c r="AO32" s="208"/>
      <c r="AP32" s="208"/>
      <c r="AQ32" s="208"/>
      <c r="AR32" s="120"/>
      <c r="AS32" s="120"/>
    </row>
    <row r="33" spans="1:45" ht="17.25" thickBot="1" x14ac:dyDescent="0.35">
      <c r="A33" s="125"/>
      <c r="B33" s="126"/>
      <c r="C33" s="101" t="s">
        <v>26</v>
      </c>
      <c r="D33" s="104"/>
      <c r="E33" s="81"/>
      <c r="F33" s="81"/>
      <c r="G33" s="81"/>
      <c r="H33" s="81"/>
      <c r="I33" s="81"/>
      <c r="J33" s="115" t="s">
        <v>26</v>
      </c>
      <c r="K33" s="104"/>
      <c r="L33" s="81"/>
      <c r="M33" s="81"/>
      <c r="N33" s="81"/>
      <c r="O33" s="81"/>
      <c r="P33" s="81"/>
      <c r="Q33" s="115" t="s">
        <v>26</v>
      </c>
      <c r="R33" s="104"/>
      <c r="S33" s="81"/>
      <c r="T33" s="81"/>
      <c r="U33" s="81"/>
      <c r="V33" s="81"/>
      <c r="W33" s="81"/>
      <c r="X33" s="115" t="s">
        <v>26</v>
      </c>
      <c r="Y33" s="104"/>
      <c r="Z33" s="81"/>
      <c r="AA33" s="81"/>
      <c r="AB33" s="81"/>
      <c r="AC33" s="81"/>
      <c r="AD33" s="81"/>
      <c r="AE33" s="115" t="s">
        <v>26</v>
      </c>
      <c r="AF33" s="8"/>
      <c r="AG33" s="121"/>
      <c r="AH33" s="138"/>
      <c r="AI33" s="132"/>
      <c r="AJ33" s="135"/>
      <c r="AK33" s="134"/>
      <c r="AL33" s="135"/>
      <c r="AM33" s="132"/>
      <c r="AN33" s="171"/>
      <c r="AO33" s="208"/>
      <c r="AP33" s="208"/>
      <c r="AQ33" s="208"/>
      <c r="AR33" s="120"/>
      <c r="AS33" s="120"/>
    </row>
    <row r="34" spans="1:45" ht="17.25" thickBot="1" x14ac:dyDescent="0.35">
      <c r="A34" s="125"/>
      <c r="B34" s="126"/>
      <c r="C34" s="101" t="s">
        <v>1</v>
      </c>
      <c r="D34" s="105"/>
      <c r="E34" s="98"/>
      <c r="F34" s="98"/>
      <c r="G34" s="98"/>
      <c r="H34" s="98"/>
      <c r="I34" s="98"/>
      <c r="J34" s="115" t="s">
        <v>1</v>
      </c>
      <c r="K34" s="105"/>
      <c r="L34" s="98"/>
      <c r="M34" s="98"/>
      <c r="N34" s="98"/>
      <c r="O34" s="98"/>
      <c r="P34" s="98"/>
      <c r="Q34" s="115" t="s">
        <v>1</v>
      </c>
      <c r="R34" s="105"/>
      <c r="S34" s="98"/>
      <c r="T34" s="98"/>
      <c r="U34" s="98"/>
      <c r="V34" s="98"/>
      <c r="W34" s="98"/>
      <c r="X34" s="115" t="s">
        <v>1</v>
      </c>
      <c r="Y34" s="105"/>
      <c r="Z34" s="98"/>
      <c r="AA34" s="98"/>
      <c r="AB34" s="98"/>
      <c r="AC34" s="98"/>
      <c r="AD34" s="98"/>
      <c r="AE34" s="115" t="s">
        <v>1</v>
      </c>
      <c r="AF34" s="8"/>
      <c r="AG34" s="121"/>
      <c r="AH34" s="143"/>
      <c r="AI34" s="144"/>
      <c r="AJ34" s="144"/>
      <c r="AK34" s="144"/>
      <c r="AL34" s="144"/>
      <c r="AM34" s="144"/>
      <c r="AN34" s="176"/>
      <c r="AO34" s="208"/>
      <c r="AP34" s="208"/>
      <c r="AQ34" s="208"/>
      <c r="AR34" s="120"/>
      <c r="AS34" s="120"/>
    </row>
    <row r="35" spans="1:45" ht="17.25" thickBot="1" x14ac:dyDescent="0.35">
      <c r="A35" s="125"/>
      <c r="B35" s="126"/>
      <c r="C35" s="102" t="s">
        <v>2</v>
      </c>
      <c r="D35" s="106"/>
      <c r="E35" s="6"/>
      <c r="F35" s="6"/>
      <c r="G35" s="6"/>
      <c r="H35" s="6"/>
      <c r="I35" s="6"/>
      <c r="J35" s="116" t="s">
        <v>2</v>
      </c>
      <c r="K35" s="106"/>
      <c r="L35" s="6"/>
      <c r="M35" s="6"/>
      <c r="N35" s="6"/>
      <c r="O35" s="6"/>
      <c r="P35" s="6"/>
      <c r="Q35" s="116" t="s">
        <v>2</v>
      </c>
      <c r="R35" s="106"/>
      <c r="S35" s="6"/>
      <c r="T35" s="6"/>
      <c r="U35" s="6"/>
      <c r="V35" s="6"/>
      <c r="W35" s="6"/>
      <c r="X35" s="116" t="s">
        <v>2</v>
      </c>
      <c r="Y35" s="106"/>
      <c r="Z35" s="6"/>
      <c r="AA35" s="6"/>
      <c r="AB35" s="6"/>
      <c r="AC35" s="6"/>
      <c r="AD35" s="6"/>
      <c r="AE35" s="116" t="s">
        <v>2</v>
      </c>
      <c r="AF35" s="8"/>
      <c r="AG35" s="121"/>
      <c r="AH35" s="145"/>
      <c r="AI35" s="146"/>
      <c r="AJ35" s="146"/>
      <c r="AK35" s="146"/>
      <c r="AL35" s="146"/>
      <c r="AM35" s="146"/>
      <c r="AN35" s="180"/>
      <c r="AO35" s="208">
        <f>수식!AA70</f>
        <v>0</v>
      </c>
      <c r="AP35" s="208">
        <f>수식!AB70</f>
        <v>0</v>
      </c>
      <c r="AQ35" s="208">
        <f>수식!AC70</f>
        <v>0</v>
      </c>
      <c r="AR35" s="120"/>
      <c r="AS35" s="120"/>
    </row>
    <row r="36" spans="1:45" ht="17.25" thickBot="1" x14ac:dyDescent="0.35">
      <c r="A36" s="117"/>
      <c r="B36" s="12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8"/>
      <c r="Z36" s="8"/>
      <c r="AA36" s="8"/>
      <c r="AB36" s="8"/>
      <c r="AC36" s="8"/>
      <c r="AD36" s="8"/>
      <c r="AE36" s="8"/>
      <c r="AF36" s="8"/>
      <c r="AG36" s="121"/>
      <c r="AH36" s="138"/>
      <c r="AI36" s="133"/>
      <c r="AJ36" s="135"/>
      <c r="AK36" s="134"/>
      <c r="AL36" s="132"/>
      <c r="AM36" s="132"/>
      <c r="AN36" s="171"/>
      <c r="AO36" s="208"/>
      <c r="AP36" s="208"/>
      <c r="AQ36" s="208"/>
      <c r="AR36" s="120"/>
      <c r="AS36" s="120"/>
    </row>
    <row r="37" spans="1:45" ht="17.25" thickBot="1" x14ac:dyDescent="0.35">
      <c r="A37" s="128"/>
      <c r="B37" s="127"/>
      <c r="C37" s="10" t="s">
        <v>91</v>
      </c>
      <c r="D37" s="72"/>
      <c r="E37" s="72"/>
      <c r="F37" s="72"/>
      <c r="G37" s="72"/>
      <c r="H37" s="72"/>
      <c r="I37" s="73"/>
      <c r="J37" s="10" t="s">
        <v>91</v>
      </c>
      <c r="K37" s="72"/>
      <c r="L37" s="72"/>
      <c r="M37" s="72"/>
      <c r="N37" s="72"/>
      <c r="O37" s="72"/>
      <c r="P37" s="72"/>
      <c r="Q37" s="10" t="s">
        <v>91</v>
      </c>
      <c r="R37" s="72"/>
      <c r="S37" s="72"/>
      <c r="T37" s="72"/>
      <c r="U37" s="72"/>
      <c r="V37" s="72"/>
      <c r="W37" s="72"/>
      <c r="X37" s="10" t="s">
        <v>91</v>
      </c>
      <c r="Y37" s="72"/>
      <c r="Z37" s="72"/>
      <c r="AA37" s="72"/>
      <c r="AB37" s="72"/>
      <c r="AC37" s="72"/>
      <c r="AD37" s="72"/>
      <c r="AE37" s="10" t="s">
        <v>91</v>
      </c>
      <c r="AF37" s="8"/>
      <c r="AG37" s="121"/>
      <c r="AH37" s="138"/>
      <c r="AI37" s="133"/>
      <c r="AJ37" s="132"/>
      <c r="AK37" s="135"/>
      <c r="AL37" s="135"/>
      <c r="AM37" s="132"/>
      <c r="AN37" s="171"/>
      <c r="AO37" s="208"/>
      <c r="AP37" s="208"/>
      <c r="AQ37" s="208"/>
      <c r="AR37" s="120"/>
      <c r="AS37" s="120"/>
    </row>
    <row r="38" spans="1:45" ht="17.25" thickBot="1" x14ac:dyDescent="0.35">
      <c r="A38" s="125"/>
      <c r="B38" s="126"/>
      <c r="C38" s="11" t="s">
        <v>92</v>
      </c>
      <c r="D38" s="75"/>
      <c r="E38" s="75"/>
      <c r="F38" s="75"/>
      <c r="G38" s="75"/>
      <c r="H38" s="75"/>
      <c r="I38" s="76"/>
      <c r="J38" s="11" t="s">
        <v>92</v>
      </c>
      <c r="K38" s="75"/>
      <c r="L38" s="75"/>
      <c r="M38" s="75"/>
      <c r="N38" s="75"/>
      <c r="O38" s="75"/>
      <c r="P38" s="75"/>
      <c r="Q38" s="11" t="s">
        <v>92</v>
      </c>
      <c r="R38" s="75"/>
      <c r="S38" s="75"/>
      <c r="T38" s="75"/>
      <c r="U38" s="75"/>
      <c r="V38" s="75"/>
      <c r="W38" s="75"/>
      <c r="X38" s="11" t="s">
        <v>92</v>
      </c>
      <c r="Y38" s="75"/>
      <c r="Z38" s="75"/>
      <c r="AA38" s="75"/>
      <c r="AB38" s="75"/>
      <c r="AC38" s="75"/>
      <c r="AD38" s="75"/>
      <c r="AE38" s="11" t="s">
        <v>92</v>
      </c>
      <c r="AF38" s="8"/>
      <c r="AG38" s="121"/>
      <c r="AH38" s="139"/>
      <c r="AI38" s="140"/>
      <c r="AJ38" s="140"/>
      <c r="AK38" s="140"/>
      <c r="AL38" s="140"/>
      <c r="AM38" s="140"/>
      <c r="AN38" s="174"/>
      <c r="AO38" s="208"/>
      <c r="AP38" s="208"/>
      <c r="AQ38" s="208"/>
      <c r="AR38" s="120"/>
      <c r="AS38" s="120"/>
    </row>
    <row r="39" spans="1:45" ht="17.25" thickBot="1" x14ac:dyDescent="0.35">
      <c r="A39" s="125"/>
      <c r="B39" s="126"/>
      <c r="C39" s="14" t="s">
        <v>3</v>
      </c>
      <c r="D39" s="77"/>
      <c r="E39" s="78"/>
      <c r="F39" s="78"/>
      <c r="G39" s="78"/>
      <c r="H39" s="78"/>
      <c r="I39" s="79"/>
      <c r="J39" s="14" t="s">
        <v>3</v>
      </c>
      <c r="K39" s="77"/>
      <c r="L39" s="78"/>
      <c r="M39" s="78"/>
      <c r="N39" s="78"/>
      <c r="O39" s="78"/>
      <c r="P39" s="78"/>
      <c r="Q39" s="14" t="s">
        <v>3</v>
      </c>
      <c r="R39" s="77"/>
      <c r="S39" s="78"/>
      <c r="T39" s="78"/>
      <c r="U39" s="78"/>
      <c r="V39" s="78"/>
      <c r="W39" s="78"/>
      <c r="X39" s="14" t="s">
        <v>3</v>
      </c>
      <c r="Y39" s="77"/>
      <c r="Z39" s="78"/>
      <c r="AA39" s="78"/>
      <c r="AB39" s="78"/>
      <c r="AC39" s="78"/>
      <c r="AD39" s="78"/>
      <c r="AE39" s="14" t="s">
        <v>3</v>
      </c>
      <c r="AF39" s="8"/>
      <c r="AG39" s="121"/>
      <c r="AH39" s="145"/>
      <c r="AI39" s="146"/>
      <c r="AJ39" s="146"/>
      <c r="AK39" s="146"/>
      <c r="AL39" s="146"/>
      <c r="AM39" s="146"/>
      <c r="AN39" s="180"/>
      <c r="AO39" s="208">
        <f>수식!AA71</f>
        <v>0</v>
      </c>
      <c r="AP39" s="208">
        <f>수식!AB71</f>
        <v>0</v>
      </c>
      <c r="AQ39" s="208">
        <f>수식!AC71</f>
        <v>0</v>
      </c>
      <c r="AR39" s="120"/>
      <c r="AS39" s="120"/>
    </row>
    <row r="40" spans="1:45" ht="17.25" thickBot="1" x14ac:dyDescent="0.35">
      <c r="A40" s="125"/>
      <c r="B40" s="126"/>
      <c r="C40" s="16" t="s">
        <v>7</v>
      </c>
      <c r="D40" s="80"/>
      <c r="E40" s="81"/>
      <c r="F40" s="81"/>
      <c r="G40" s="81"/>
      <c r="H40" s="81"/>
      <c r="I40" s="82"/>
      <c r="J40" s="16" t="s">
        <v>7</v>
      </c>
      <c r="K40" s="80"/>
      <c r="L40" s="81"/>
      <c r="M40" s="81"/>
      <c r="N40" s="81"/>
      <c r="O40" s="81"/>
      <c r="P40" s="81"/>
      <c r="Q40" s="16" t="s">
        <v>7</v>
      </c>
      <c r="R40" s="80"/>
      <c r="S40" s="81"/>
      <c r="T40" s="81"/>
      <c r="U40" s="81"/>
      <c r="V40" s="81"/>
      <c r="W40" s="81"/>
      <c r="X40" s="16" t="s">
        <v>7</v>
      </c>
      <c r="Y40" s="80"/>
      <c r="Z40" s="81"/>
      <c r="AA40" s="81"/>
      <c r="AB40" s="81"/>
      <c r="AC40" s="81"/>
      <c r="AD40" s="81"/>
      <c r="AE40" s="16" t="s">
        <v>7</v>
      </c>
      <c r="AF40" s="8"/>
      <c r="AG40" s="121"/>
      <c r="AH40" s="138"/>
      <c r="AI40" s="133"/>
      <c r="AJ40" s="135"/>
      <c r="AK40" s="135"/>
      <c r="AL40" s="134"/>
      <c r="AM40" s="132"/>
      <c r="AN40" s="171"/>
      <c r="AO40" s="208"/>
      <c r="AP40" s="208"/>
      <c r="AQ40" s="208"/>
      <c r="AR40" s="120"/>
      <c r="AS40" s="120"/>
    </row>
    <row r="41" spans="1:45" ht="17.25" thickBot="1" x14ac:dyDescent="0.35">
      <c r="A41" s="125"/>
      <c r="B41" s="126"/>
      <c r="C41" s="16" t="s">
        <v>10</v>
      </c>
      <c r="D41" s="80"/>
      <c r="E41" s="81"/>
      <c r="F41" s="81"/>
      <c r="G41" s="81"/>
      <c r="H41" s="81"/>
      <c r="I41" s="82"/>
      <c r="J41" s="16" t="s">
        <v>10</v>
      </c>
      <c r="K41" s="80"/>
      <c r="L41" s="81"/>
      <c r="M41" s="81"/>
      <c r="N41" s="81"/>
      <c r="O41" s="81"/>
      <c r="P41" s="81"/>
      <c r="Q41" s="16" t="s">
        <v>10</v>
      </c>
      <c r="R41" s="80"/>
      <c r="S41" s="81"/>
      <c r="T41" s="81"/>
      <c r="U41" s="81"/>
      <c r="V41" s="81"/>
      <c r="W41" s="81"/>
      <c r="X41" s="16" t="s">
        <v>10</v>
      </c>
      <c r="Y41" s="80"/>
      <c r="Z41" s="81"/>
      <c r="AA41" s="81"/>
      <c r="AB41" s="81"/>
      <c r="AC41" s="81"/>
      <c r="AD41" s="81"/>
      <c r="AE41" s="16" t="s">
        <v>10</v>
      </c>
      <c r="AF41" s="8"/>
      <c r="AG41" s="121"/>
      <c r="AH41" s="138"/>
      <c r="AI41" s="133"/>
      <c r="AJ41" s="132"/>
      <c r="AK41" s="135"/>
      <c r="AL41" s="135"/>
      <c r="AM41" s="132"/>
      <c r="AN41" s="171"/>
      <c r="AO41" s="208"/>
      <c r="AP41" s="208"/>
      <c r="AQ41" s="208"/>
      <c r="AR41" s="120"/>
      <c r="AS41" s="120"/>
    </row>
    <row r="42" spans="1:45" ht="17.25" thickBot="1" x14ac:dyDescent="0.35">
      <c r="A42" s="125"/>
      <c r="B42" s="126"/>
      <c r="C42" s="16" t="s">
        <v>13</v>
      </c>
      <c r="D42" s="80"/>
      <c r="E42" s="81"/>
      <c r="F42" s="81"/>
      <c r="G42" s="81"/>
      <c r="H42" s="81"/>
      <c r="I42" s="82"/>
      <c r="J42" s="16" t="s">
        <v>13</v>
      </c>
      <c r="K42" s="80"/>
      <c r="L42" s="81"/>
      <c r="M42" s="81"/>
      <c r="N42" s="81"/>
      <c r="O42" s="81"/>
      <c r="P42" s="81"/>
      <c r="Q42" s="16" t="s">
        <v>13</v>
      </c>
      <c r="R42" s="80"/>
      <c r="S42" s="81"/>
      <c r="T42" s="81"/>
      <c r="U42" s="81"/>
      <c r="V42" s="81"/>
      <c r="W42" s="81"/>
      <c r="X42" s="16" t="s">
        <v>13</v>
      </c>
      <c r="Y42" s="80"/>
      <c r="Z42" s="81"/>
      <c r="AA42" s="81"/>
      <c r="AB42" s="81"/>
      <c r="AC42" s="81"/>
      <c r="AD42" s="81"/>
      <c r="AE42" s="16" t="s">
        <v>13</v>
      </c>
      <c r="AF42" s="8"/>
      <c r="AG42" s="121"/>
      <c r="AH42" s="139"/>
      <c r="AI42" s="140"/>
      <c r="AJ42" s="140"/>
      <c r="AK42" s="140"/>
      <c r="AL42" s="140"/>
      <c r="AM42" s="140"/>
      <c r="AN42" s="174"/>
      <c r="AO42" s="208"/>
      <c r="AP42" s="208"/>
      <c r="AQ42" s="208"/>
      <c r="AR42" s="120"/>
      <c r="AS42" s="120"/>
    </row>
    <row r="43" spans="1:45" ht="17.25" thickBot="1" x14ac:dyDescent="0.35">
      <c r="A43" s="125"/>
      <c r="B43" s="126"/>
      <c r="C43" s="16" t="s">
        <v>16</v>
      </c>
      <c r="D43" s="80"/>
      <c r="E43" s="81"/>
      <c r="F43" s="81"/>
      <c r="G43" s="81"/>
      <c r="H43" s="81"/>
      <c r="I43" s="82"/>
      <c r="J43" s="16" t="s">
        <v>16</v>
      </c>
      <c r="K43" s="80"/>
      <c r="L43" s="81"/>
      <c r="M43" s="81"/>
      <c r="N43" s="81"/>
      <c r="O43" s="81"/>
      <c r="P43" s="81"/>
      <c r="Q43" s="16" t="s">
        <v>16</v>
      </c>
      <c r="R43" s="80"/>
      <c r="S43" s="81"/>
      <c r="T43" s="81"/>
      <c r="U43" s="81"/>
      <c r="V43" s="81"/>
      <c r="W43" s="81"/>
      <c r="X43" s="16" t="s">
        <v>16</v>
      </c>
      <c r="Y43" s="80"/>
      <c r="Z43" s="81"/>
      <c r="AA43" s="81"/>
      <c r="AB43" s="81"/>
      <c r="AC43" s="81"/>
      <c r="AD43" s="81"/>
      <c r="AE43" s="16" t="s">
        <v>16</v>
      </c>
      <c r="AF43" s="8"/>
      <c r="AG43" s="121"/>
      <c r="AH43" s="145"/>
      <c r="AI43" s="146"/>
      <c r="AJ43" s="146"/>
      <c r="AK43" s="146"/>
      <c r="AL43" s="146"/>
      <c r="AM43" s="146"/>
      <c r="AN43" s="180"/>
      <c r="AO43" s="208">
        <f>수식!AA72</f>
        <v>0</v>
      </c>
      <c r="AP43" s="208">
        <f>수식!AB72</f>
        <v>0</v>
      </c>
      <c r="AQ43" s="208">
        <f>수식!AC72</f>
        <v>0</v>
      </c>
      <c r="AR43" s="120"/>
      <c r="AS43" s="120"/>
    </row>
    <row r="44" spans="1:45" ht="17.25" thickBot="1" x14ac:dyDescent="0.35">
      <c r="A44" s="125"/>
      <c r="B44" s="126"/>
      <c r="C44" s="16" t="s">
        <v>19</v>
      </c>
      <c r="D44" s="80"/>
      <c r="E44" s="81"/>
      <c r="F44" s="81"/>
      <c r="G44" s="81"/>
      <c r="H44" s="81"/>
      <c r="I44" s="82"/>
      <c r="J44" s="16" t="s">
        <v>19</v>
      </c>
      <c r="K44" s="80"/>
      <c r="L44" s="81"/>
      <c r="M44" s="81"/>
      <c r="N44" s="81"/>
      <c r="O44" s="81"/>
      <c r="P44" s="81"/>
      <c r="Q44" s="16" t="s">
        <v>19</v>
      </c>
      <c r="R44" s="80"/>
      <c r="S44" s="81"/>
      <c r="T44" s="81"/>
      <c r="U44" s="81"/>
      <c r="V44" s="81"/>
      <c r="W44" s="81"/>
      <c r="X44" s="16" t="s">
        <v>19</v>
      </c>
      <c r="Y44" s="80"/>
      <c r="Z44" s="81"/>
      <c r="AA44" s="81"/>
      <c r="AB44" s="81"/>
      <c r="AC44" s="81"/>
      <c r="AD44" s="81"/>
      <c r="AE44" s="16" t="s">
        <v>19</v>
      </c>
      <c r="AF44" s="8"/>
      <c r="AG44" s="121"/>
      <c r="AH44" s="138"/>
      <c r="AI44" s="135"/>
      <c r="AJ44" s="135"/>
      <c r="AK44" s="134"/>
      <c r="AL44" s="135"/>
      <c r="AM44" s="135"/>
      <c r="AN44" s="171"/>
      <c r="AO44" s="208"/>
      <c r="AP44" s="208"/>
      <c r="AQ44" s="208"/>
      <c r="AR44" s="120"/>
      <c r="AS44" s="120"/>
    </row>
    <row r="45" spans="1:45" ht="17.25" thickBot="1" x14ac:dyDescent="0.35">
      <c r="A45" s="125"/>
      <c r="B45" s="126"/>
      <c r="C45" s="16" t="s">
        <v>23</v>
      </c>
      <c r="D45" s="80"/>
      <c r="E45" s="81"/>
      <c r="F45" s="81"/>
      <c r="G45" s="81"/>
      <c r="H45" s="81"/>
      <c r="I45" s="82"/>
      <c r="J45" s="16" t="s">
        <v>23</v>
      </c>
      <c r="K45" s="80"/>
      <c r="L45" s="81"/>
      <c r="M45" s="81"/>
      <c r="N45" s="81"/>
      <c r="O45" s="81"/>
      <c r="P45" s="81"/>
      <c r="Q45" s="16" t="s">
        <v>23</v>
      </c>
      <c r="R45" s="80"/>
      <c r="S45" s="81"/>
      <c r="T45" s="81"/>
      <c r="U45" s="81"/>
      <c r="V45" s="81"/>
      <c r="W45" s="81"/>
      <c r="X45" s="16" t="s">
        <v>23</v>
      </c>
      <c r="Y45" s="81"/>
      <c r="Z45" s="81"/>
      <c r="AA45" s="81"/>
      <c r="AB45" s="81"/>
      <c r="AC45" s="81"/>
      <c r="AD45" s="81"/>
      <c r="AE45" s="16" t="s">
        <v>23</v>
      </c>
      <c r="AF45" s="8"/>
      <c r="AG45" s="121"/>
      <c r="AH45" s="139"/>
      <c r="AI45" s="140"/>
      <c r="AJ45" s="140"/>
      <c r="AK45" s="140"/>
      <c r="AL45" s="140"/>
      <c r="AM45" s="140"/>
      <c r="AN45" s="174"/>
      <c r="AO45" s="208"/>
      <c r="AP45" s="208"/>
      <c r="AQ45" s="208"/>
      <c r="AR45" s="120"/>
      <c r="AS45" s="120"/>
    </row>
    <row r="46" spans="1:45" ht="17.25" thickBot="1" x14ac:dyDescent="0.35">
      <c r="A46" s="125"/>
      <c r="B46" s="126"/>
      <c r="C46" s="16" t="s">
        <v>24</v>
      </c>
      <c r="D46" s="80"/>
      <c r="E46" s="81"/>
      <c r="F46" s="81"/>
      <c r="G46" s="81"/>
      <c r="H46" s="81"/>
      <c r="I46" s="82"/>
      <c r="J46" s="16" t="s">
        <v>24</v>
      </c>
      <c r="K46" s="80"/>
      <c r="L46" s="81"/>
      <c r="M46" s="81"/>
      <c r="N46" s="81"/>
      <c r="O46" s="81"/>
      <c r="P46" s="81"/>
      <c r="Q46" s="16" t="s">
        <v>24</v>
      </c>
      <c r="R46" s="80"/>
      <c r="S46" s="81"/>
      <c r="T46" s="81"/>
      <c r="U46" s="81"/>
      <c r="V46" s="81"/>
      <c r="W46" s="81"/>
      <c r="X46" s="16" t="s">
        <v>24</v>
      </c>
      <c r="Y46" s="81"/>
      <c r="Z46" s="81"/>
      <c r="AA46" s="81"/>
      <c r="AB46" s="81"/>
      <c r="AC46" s="81"/>
      <c r="AD46" s="81"/>
      <c r="AE46" s="16" t="s">
        <v>24</v>
      </c>
      <c r="AF46" s="8"/>
      <c r="AG46" s="121"/>
      <c r="AH46" s="177"/>
      <c r="AI46" s="142"/>
      <c r="AJ46" s="178"/>
      <c r="AK46" s="178"/>
      <c r="AL46" s="178"/>
      <c r="AM46" s="178"/>
      <c r="AN46" s="179"/>
      <c r="AO46" s="208">
        <f>수식!AA73</f>
        <v>0</v>
      </c>
      <c r="AP46" s="208">
        <f>수식!AB73</f>
        <v>0</v>
      </c>
      <c r="AQ46" s="208">
        <f>수식!AC73</f>
        <v>0</v>
      </c>
      <c r="AR46" s="120"/>
      <c r="AS46" s="120"/>
    </row>
    <row r="47" spans="1:45" ht="17.25" thickBot="1" x14ac:dyDescent="0.35">
      <c r="A47" s="125"/>
      <c r="B47" s="126"/>
      <c r="C47" s="16" t="s">
        <v>28</v>
      </c>
      <c r="D47" s="80"/>
      <c r="E47" s="81"/>
      <c r="F47" s="81"/>
      <c r="G47" s="81"/>
      <c r="H47" s="81"/>
      <c r="I47" s="82"/>
      <c r="J47" s="16" t="s">
        <v>28</v>
      </c>
      <c r="K47" s="80"/>
      <c r="L47" s="81"/>
      <c r="M47" s="81"/>
      <c r="N47" s="81"/>
      <c r="O47" s="81"/>
      <c r="P47" s="81"/>
      <c r="Q47" s="16" t="s">
        <v>28</v>
      </c>
      <c r="R47" s="80"/>
      <c r="S47" s="81"/>
      <c r="T47" s="81"/>
      <c r="U47" s="81"/>
      <c r="V47" s="81"/>
      <c r="W47" s="81"/>
      <c r="X47" s="16" t="s">
        <v>28</v>
      </c>
      <c r="Y47" s="81"/>
      <c r="Z47" s="81"/>
      <c r="AA47" s="81"/>
      <c r="AB47" s="81"/>
      <c r="AC47" s="81"/>
      <c r="AD47" s="81"/>
      <c r="AE47" s="16" t="s">
        <v>28</v>
      </c>
      <c r="AF47" s="8"/>
      <c r="AG47" s="121"/>
      <c r="AH47" s="138"/>
      <c r="AI47" s="132"/>
      <c r="AJ47" s="132"/>
      <c r="AK47" s="132"/>
      <c r="AL47" s="135"/>
      <c r="AM47" s="132"/>
      <c r="AN47" s="171"/>
      <c r="AO47" s="208"/>
      <c r="AP47" s="208"/>
      <c r="AQ47" s="208"/>
      <c r="AR47" s="120"/>
      <c r="AS47" s="120"/>
    </row>
    <row r="48" spans="1:45" ht="17.25" thickBot="1" x14ac:dyDescent="0.35">
      <c r="A48" s="125"/>
      <c r="B48" s="126"/>
      <c r="C48" s="45" t="s">
        <v>30</v>
      </c>
      <c r="D48" s="83"/>
      <c r="E48" s="84"/>
      <c r="F48" s="84"/>
      <c r="G48" s="84"/>
      <c r="H48" s="84"/>
      <c r="I48" s="85"/>
      <c r="J48" s="45" t="s">
        <v>30</v>
      </c>
      <c r="K48" s="83"/>
      <c r="L48" s="84"/>
      <c r="M48" s="84"/>
      <c r="N48" s="84"/>
      <c r="O48" s="84"/>
      <c r="P48" s="84"/>
      <c r="Q48" s="45" t="s">
        <v>30</v>
      </c>
      <c r="R48" s="83"/>
      <c r="S48" s="84"/>
      <c r="T48" s="84"/>
      <c r="U48" s="84"/>
      <c r="V48" s="84"/>
      <c r="W48" s="84"/>
      <c r="X48" s="45" t="s">
        <v>30</v>
      </c>
      <c r="Y48" s="84"/>
      <c r="Z48" s="84"/>
      <c r="AA48" s="84"/>
      <c r="AB48" s="84"/>
      <c r="AC48" s="84"/>
      <c r="AD48" s="84"/>
      <c r="AE48" s="45" t="s">
        <v>30</v>
      </c>
      <c r="AF48" s="8"/>
      <c r="AG48" s="121"/>
      <c r="AH48" s="172"/>
      <c r="AI48" s="133"/>
      <c r="AJ48" s="135"/>
      <c r="AK48" s="134"/>
      <c r="AL48" s="135"/>
      <c r="AM48" s="133"/>
      <c r="AN48" s="173"/>
      <c r="AO48" s="208"/>
      <c r="AP48" s="208"/>
      <c r="AQ48" s="208"/>
      <c r="AR48" s="120"/>
      <c r="AS48" s="120"/>
    </row>
    <row r="49" spans="1:45" ht="17.25" thickBot="1" x14ac:dyDescent="0.35">
      <c r="A49" s="125"/>
      <c r="B49" s="126"/>
      <c r="C49" s="48" t="s">
        <v>32</v>
      </c>
      <c r="D49" s="86"/>
      <c r="E49" s="87"/>
      <c r="F49" s="87"/>
      <c r="G49" s="87"/>
      <c r="H49" s="87"/>
      <c r="I49" s="88"/>
      <c r="J49" s="48" t="s">
        <v>32</v>
      </c>
      <c r="K49" s="86"/>
      <c r="L49" s="87"/>
      <c r="M49" s="87"/>
      <c r="N49" s="87"/>
      <c r="O49" s="87"/>
      <c r="P49" s="87"/>
      <c r="Q49" s="48" t="s">
        <v>32</v>
      </c>
      <c r="R49" s="86"/>
      <c r="S49" s="87"/>
      <c r="T49" s="87"/>
      <c r="U49" s="87"/>
      <c r="V49" s="87"/>
      <c r="W49" s="87"/>
      <c r="X49" s="48" t="s">
        <v>32</v>
      </c>
      <c r="Y49" s="86"/>
      <c r="Z49" s="87"/>
      <c r="AA49" s="87"/>
      <c r="AB49" s="87"/>
      <c r="AC49" s="87"/>
      <c r="AD49" s="87"/>
      <c r="AE49" s="48" t="s">
        <v>32</v>
      </c>
      <c r="AF49" s="8"/>
      <c r="AG49" s="121"/>
      <c r="AH49" s="138"/>
      <c r="AI49" s="132"/>
      <c r="AJ49" s="132"/>
      <c r="AK49" s="132"/>
      <c r="AL49" s="135"/>
      <c r="AM49" s="132"/>
      <c r="AN49" s="171"/>
      <c r="AO49" s="208"/>
      <c r="AP49" s="208"/>
      <c r="AQ49" s="208"/>
      <c r="AR49" s="120"/>
      <c r="AS49" s="120"/>
    </row>
    <row r="50" spans="1:45" ht="17.25" thickBot="1" x14ac:dyDescent="0.35">
      <c r="A50" s="125"/>
      <c r="B50" s="126"/>
      <c r="C50" s="51" t="s">
        <v>93</v>
      </c>
      <c r="D50" s="80"/>
      <c r="E50" s="81"/>
      <c r="F50" s="81"/>
      <c r="G50" s="81"/>
      <c r="H50" s="81"/>
      <c r="I50" s="82"/>
      <c r="J50" s="51" t="s">
        <v>93</v>
      </c>
      <c r="K50" s="80"/>
      <c r="L50" s="81"/>
      <c r="M50" s="81"/>
      <c r="N50" s="81"/>
      <c r="O50" s="81"/>
      <c r="P50" s="81"/>
      <c r="Q50" s="51" t="s">
        <v>93</v>
      </c>
      <c r="R50" s="80"/>
      <c r="S50" s="81"/>
      <c r="T50" s="81"/>
      <c r="U50" s="81"/>
      <c r="V50" s="81"/>
      <c r="W50" s="81"/>
      <c r="X50" s="51" t="s">
        <v>93</v>
      </c>
      <c r="Y50" s="80"/>
      <c r="Z50" s="81"/>
      <c r="AA50" s="81"/>
      <c r="AB50" s="81"/>
      <c r="AC50" s="81"/>
      <c r="AD50" s="81"/>
      <c r="AE50" s="51" t="s">
        <v>93</v>
      </c>
      <c r="AF50" s="8"/>
      <c r="AG50" s="121"/>
      <c r="AH50" s="143"/>
      <c r="AI50" s="144"/>
      <c r="AJ50" s="144"/>
      <c r="AK50" s="144"/>
      <c r="AL50" s="144"/>
      <c r="AM50" s="144"/>
      <c r="AN50" s="176"/>
      <c r="AO50" s="208"/>
      <c r="AP50" s="208"/>
      <c r="AQ50" s="208"/>
      <c r="AR50" s="120"/>
      <c r="AS50" s="120"/>
    </row>
    <row r="51" spans="1:45" ht="17.25" thickBot="1" x14ac:dyDescent="0.35">
      <c r="A51" s="125"/>
      <c r="B51" s="126"/>
      <c r="C51" s="51" t="s">
        <v>94</v>
      </c>
      <c r="D51" s="80"/>
      <c r="E51" s="81"/>
      <c r="F51" s="81"/>
      <c r="G51" s="81"/>
      <c r="H51" s="81"/>
      <c r="I51" s="82"/>
      <c r="J51" s="51" t="s">
        <v>94</v>
      </c>
      <c r="K51" s="80"/>
      <c r="L51" s="81"/>
      <c r="M51" s="81"/>
      <c r="N51" s="81"/>
      <c r="O51" s="81"/>
      <c r="P51" s="81"/>
      <c r="Q51" s="51" t="s">
        <v>94</v>
      </c>
      <c r="R51" s="80"/>
      <c r="S51" s="81"/>
      <c r="T51" s="81"/>
      <c r="U51" s="81"/>
      <c r="V51" s="81"/>
      <c r="W51" s="81"/>
      <c r="X51" s="51" t="s">
        <v>94</v>
      </c>
      <c r="Y51" s="80"/>
      <c r="Z51" s="80"/>
      <c r="AA51" s="80"/>
      <c r="AB51" s="80"/>
      <c r="AC51" s="80"/>
      <c r="AD51" s="81"/>
      <c r="AE51" s="51" t="s">
        <v>94</v>
      </c>
      <c r="AF51" s="8"/>
      <c r="AG51" s="121"/>
      <c r="AH51" s="145"/>
      <c r="AI51" s="146"/>
      <c r="AJ51" s="146"/>
      <c r="AK51" s="146"/>
      <c r="AL51" s="146"/>
      <c r="AM51" s="146"/>
      <c r="AN51" s="180"/>
      <c r="AO51" s="208">
        <f>수식!AA74</f>
        <v>0</v>
      </c>
      <c r="AP51" s="208">
        <f>수식!AB74</f>
        <v>0</v>
      </c>
      <c r="AQ51" s="208">
        <f>수식!AC74</f>
        <v>0</v>
      </c>
      <c r="AR51" s="120"/>
      <c r="AS51" s="120"/>
    </row>
    <row r="52" spans="1:45" ht="17.25" thickBot="1" x14ac:dyDescent="0.35">
      <c r="A52" s="125"/>
      <c r="B52" s="126"/>
      <c r="C52" s="51" t="s">
        <v>36</v>
      </c>
      <c r="D52" s="80"/>
      <c r="E52" s="81"/>
      <c r="F52" s="81"/>
      <c r="G52" s="81"/>
      <c r="H52" s="81"/>
      <c r="I52" s="82"/>
      <c r="J52" s="51" t="s">
        <v>36</v>
      </c>
      <c r="K52" s="80"/>
      <c r="L52" s="81"/>
      <c r="M52" s="81"/>
      <c r="N52" s="81"/>
      <c r="O52" s="81"/>
      <c r="P52" s="81"/>
      <c r="Q52" s="51" t="s">
        <v>36</v>
      </c>
      <c r="R52" s="80"/>
      <c r="S52" s="81"/>
      <c r="T52" s="81"/>
      <c r="U52" s="81"/>
      <c r="V52" s="81"/>
      <c r="W52" s="81"/>
      <c r="X52" s="51" t="s">
        <v>36</v>
      </c>
      <c r="Y52" s="80"/>
      <c r="Z52" s="81"/>
      <c r="AA52" s="81"/>
      <c r="AB52" s="81"/>
      <c r="AC52" s="81"/>
      <c r="AD52" s="81"/>
      <c r="AE52" s="51" t="s">
        <v>36</v>
      </c>
      <c r="AF52" s="8"/>
      <c r="AG52" s="121"/>
      <c r="AH52" s="138"/>
      <c r="AI52" s="133"/>
      <c r="AJ52" s="132"/>
      <c r="AK52" s="135"/>
      <c r="AL52" s="132"/>
      <c r="AM52" s="132"/>
      <c r="AN52" s="171"/>
      <c r="AO52" s="208"/>
      <c r="AP52" s="208"/>
      <c r="AQ52" s="208"/>
      <c r="AR52" s="120"/>
      <c r="AS52" s="120"/>
    </row>
    <row r="53" spans="1:45" ht="17.25" thickBot="1" x14ac:dyDescent="0.35">
      <c r="A53" s="125"/>
      <c r="B53" s="126"/>
      <c r="C53" s="51" t="s">
        <v>38</v>
      </c>
      <c r="D53" s="80"/>
      <c r="E53" s="81"/>
      <c r="F53" s="81"/>
      <c r="G53" s="81"/>
      <c r="H53" s="81"/>
      <c r="I53" s="82"/>
      <c r="J53" s="51" t="s">
        <v>38</v>
      </c>
      <c r="K53" s="80"/>
      <c r="L53" s="81"/>
      <c r="M53" s="81"/>
      <c r="N53" s="81"/>
      <c r="O53" s="81"/>
      <c r="P53" s="81"/>
      <c r="Q53" s="51" t="s">
        <v>38</v>
      </c>
      <c r="R53" s="80"/>
      <c r="S53" s="81"/>
      <c r="T53" s="81"/>
      <c r="U53" s="81"/>
      <c r="V53" s="81"/>
      <c r="W53" s="81"/>
      <c r="X53" s="51" t="s">
        <v>38</v>
      </c>
      <c r="Y53" s="80"/>
      <c r="Z53" s="81"/>
      <c r="AA53" s="81"/>
      <c r="AB53" s="81"/>
      <c r="AC53" s="81"/>
      <c r="AD53" s="81"/>
      <c r="AE53" s="51" t="s">
        <v>38</v>
      </c>
      <c r="AF53" s="8"/>
      <c r="AG53" s="127"/>
      <c r="AH53" s="138"/>
      <c r="AI53" s="133"/>
      <c r="AJ53" s="135"/>
      <c r="AK53" s="134"/>
      <c r="AL53" s="135"/>
      <c r="AM53" s="132"/>
      <c r="AN53" s="171"/>
      <c r="AO53" s="208"/>
      <c r="AP53" s="208"/>
      <c r="AQ53" s="208"/>
      <c r="AR53" s="120"/>
      <c r="AS53" s="120"/>
    </row>
    <row r="54" spans="1:45" ht="17.25" thickBot="1" x14ac:dyDescent="0.35">
      <c r="A54" s="125"/>
      <c r="B54" s="126"/>
      <c r="C54" s="51" t="s">
        <v>40</v>
      </c>
      <c r="D54" s="80"/>
      <c r="E54" s="81"/>
      <c r="F54" s="81"/>
      <c r="G54" s="81"/>
      <c r="H54" s="81"/>
      <c r="I54" s="82"/>
      <c r="J54" s="51" t="s">
        <v>40</v>
      </c>
      <c r="K54" s="80"/>
      <c r="L54" s="81"/>
      <c r="M54" s="81"/>
      <c r="N54" s="81"/>
      <c r="O54" s="81"/>
      <c r="P54" s="81"/>
      <c r="Q54" s="51" t="s">
        <v>40</v>
      </c>
      <c r="R54" s="80"/>
      <c r="S54" s="81"/>
      <c r="T54" s="81"/>
      <c r="U54" s="81"/>
      <c r="V54" s="81"/>
      <c r="W54" s="81"/>
      <c r="X54" s="51" t="s">
        <v>40</v>
      </c>
      <c r="Y54" s="80"/>
      <c r="Z54" s="81"/>
      <c r="AA54" s="81"/>
      <c r="AB54" s="81"/>
      <c r="AC54" s="81"/>
      <c r="AD54" s="81"/>
      <c r="AE54" s="51" t="s">
        <v>40</v>
      </c>
      <c r="AF54" s="8"/>
      <c r="AG54" s="121"/>
      <c r="AH54" s="138"/>
      <c r="AI54" s="133"/>
      <c r="AJ54" s="132"/>
      <c r="AK54" s="135"/>
      <c r="AL54" s="132"/>
      <c r="AM54" s="132"/>
      <c r="AN54" s="171"/>
      <c r="AO54" s="208"/>
      <c r="AP54" s="208"/>
      <c r="AQ54" s="208"/>
      <c r="AR54" s="120"/>
      <c r="AS54" s="120"/>
    </row>
    <row r="55" spans="1:45" ht="17.25" thickBot="1" x14ac:dyDescent="0.35">
      <c r="A55" s="125"/>
      <c r="B55" s="126"/>
      <c r="C55" s="51" t="s">
        <v>41</v>
      </c>
      <c r="D55" s="80"/>
      <c r="E55" s="81"/>
      <c r="F55" s="81"/>
      <c r="G55" s="81"/>
      <c r="H55" s="81"/>
      <c r="I55" s="82"/>
      <c r="J55" s="51" t="s">
        <v>41</v>
      </c>
      <c r="K55" s="80"/>
      <c r="L55" s="81"/>
      <c r="M55" s="81"/>
      <c r="N55" s="81"/>
      <c r="O55" s="81"/>
      <c r="P55" s="81"/>
      <c r="Q55" s="51" t="s">
        <v>41</v>
      </c>
      <c r="R55" s="80"/>
      <c r="S55" s="81"/>
      <c r="T55" s="81"/>
      <c r="U55" s="81"/>
      <c r="V55" s="81"/>
      <c r="W55" s="81"/>
      <c r="X55" s="51" t="s">
        <v>41</v>
      </c>
      <c r="Y55" s="80"/>
      <c r="Z55" s="81"/>
      <c r="AA55" s="81"/>
      <c r="AB55" s="81"/>
      <c r="AC55" s="81"/>
      <c r="AD55" s="81"/>
      <c r="AE55" s="51" t="s">
        <v>41</v>
      </c>
      <c r="AF55" s="8"/>
      <c r="AG55" s="121"/>
      <c r="AH55" s="139"/>
      <c r="AI55" s="140"/>
      <c r="AJ55" s="140"/>
      <c r="AK55" s="140"/>
      <c r="AL55" s="140"/>
      <c r="AM55" s="140"/>
      <c r="AN55" s="174"/>
      <c r="AO55" s="208"/>
      <c r="AP55" s="208"/>
      <c r="AQ55" s="208"/>
      <c r="AR55" s="120"/>
      <c r="AS55" s="120"/>
    </row>
    <row r="56" spans="1:45" ht="17.25" thickBot="1" x14ac:dyDescent="0.35">
      <c r="A56" s="125"/>
      <c r="B56" s="126"/>
      <c r="C56" s="51" t="s">
        <v>43</v>
      </c>
      <c r="D56" s="80"/>
      <c r="E56" s="81"/>
      <c r="F56" s="81"/>
      <c r="G56" s="81"/>
      <c r="H56" s="81"/>
      <c r="I56" s="82"/>
      <c r="J56" s="51" t="s">
        <v>43</v>
      </c>
      <c r="K56" s="80"/>
      <c r="L56" s="81"/>
      <c r="M56" s="81"/>
      <c r="N56" s="81"/>
      <c r="O56" s="81"/>
      <c r="P56" s="81"/>
      <c r="Q56" s="51" t="s">
        <v>43</v>
      </c>
      <c r="R56" s="80"/>
      <c r="S56" s="81"/>
      <c r="T56" s="81"/>
      <c r="U56" s="81"/>
      <c r="V56" s="81"/>
      <c r="W56" s="81"/>
      <c r="X56" s="51" t="s">
        <v>43</v>
      </c>
      <c r="Y56" s="80"/>
      <c r="Z56" s="81"/>
      <c r="AA56" s="81"/>
      <c r="AB56" s="81"/>
      <c r="AC56" s="81"/>
      <c r="AD56" s="81"/>
      <c r="AE56" s="51" t="s">
        <v>43</v>
      </c>
      <c r="AF56" s="8"/>
      <c r="AG56" s="121"/>
      <c r="AH56" s="141"/>
      <c r="AI56" s="142"/>
      <c r="AJ56" s="142"/>
      <c r="AK56" s="142"/>
      <c r="AL56" s="142"/>
      <c r="AM56" s="142"/>
      <c r="AN56" s="175"/>
      <c r="AO56" s="208">
        <f>수식!AA75</f>
        <v>0</v>
      </c>
      <c r="AP56" s="208">
        <f>수식!AB75</f>
        <v>0</v>
      </c>
      <c r="AQ56" s="208">
        <f>수식!AC75</f>
        <v>0</v>
      </c>
      <c r="AR56" s="120"/>
      <c r="AS56" s="120"/>
    </row>
    <row r="57" spans="1:45" ht="17.25" thickBot="1" x14ac:dyDescent="0.35">
      <c r="A57" s="125"/>
      <c r="B57" s="126"/>
      <c r="C57" s="60" t="s">
        <v>47</v>
      </c>
      <c r="D57" s="89"/>
      <c r="E57" s="90"/>
      <c r="F57" s="90"/>
      <c r="G57" s="90"/>
      <c r="H57" s="90"/>
      <c r="I57" s="91"/>
      <c r="J57" s="60" t="s">
        <v>47</v>
      </c>
      <c r="K57" s="89"/>
      <c r="L57" s="90"/>
      <c r="M57" s="90"/>
      <c r="N57" s="90"/>
      <c r="O57" s="90"/>
      <c r="P57" s="90"/>
      <c r="Q57" s="60" t="s">
        <v>47</v>
      </c>
      <c r="R57" s="89"/>
      <c r="S57" s="90"/>
      <c r="T57" s="90"/>
      <c r="U57" s="90"/>
      <c r="V57" s="90"/>
      <c r="W57" s="90"/>
      <c r="X57" s="60" t="s">
        <v>47</v>
      </c>
      <c r="Y57" s="89"/>
      <c r="Z57" s="90"/>
      <c r="AA57" s="90"/>
      <c r="AB57" s="90"/>
      <c r="AC57" s="90"/>
      <c r="AD57" s="90"/>
      <c r="AE57" s="60" t="s">
        <v>47</v>
      </c>
      <c r="AF57" s="8"/>
      <c r="AG57" s="121"/>
      <c r="AH57" s="138"/>
      <c r="AI57" s="132"/>
      <c r="AJ57" s="135"/>
      <c r="AK57" s="135"/>
      <c r="AL57" s="132"/>
      <c r="AM57" s="133"/>
      <c r="AN57" s="171"/>
      <c r="AO57" s="208"/>
      <c r="AP57" s="208"/>
      <c r="AQ57" s="208"/>
      <c r="AR57" s="120"/>
      <c r="AS57" s="120"/>
    </row>
    <row r="58" spans="1:45" ht="17.25" thickBot="1" x14ac:dyDescent="0.35">
      <c r="A58" s="125"/>
      <c r="B58" s="126"/>
      <c r="C58" s="63" t="s">
        <v>48</v>
      </c>
      <c r="D58" s="92"/>
      <c r="E58" s="93"/>
      <c r="F58" s="93"/>
      <c r="G58" s="93"/>
      <c r="H58" s="93"/>
      <c r="I58" s="94"/>
      <c r="J58" s="63" t="s">
        <v>48</v>
      </c>
      <c r="K58" s="92"/>
      <c r="L58" s="93"/>
      <c r="M58" s="93"/>
      <c r="N58" s="93"/>
      <c r="O58" s="93"/>
      <c r="P58" s="93"/>
      <c r="Q58" s="63" t="s">
        <v>48</v>
      </c>
      <c r="R58" s="92"/>
      <c r="S58" s="93"/>
      <c r="T58" s="93"/>
      <c r="U58" s="93"/>
      <c r="V58" s="93"/>
      <c r="W58" s="93"/>
      <c r="X58" s="63" t="s">
        <v>48</v>
      </c>
      <c r="Y58" s="92"/>
      <c r="Z58" s="92"/>
      <c r="AA58" s="92"/>
      <c r="AB58" s="92"/>
      <c r="AC58" s="92"/>
      <c r="AD58" s="93"/>
      <c r="AE58" s="63" t="s">
        <v>48</v>
      </c>
      <c r="AF58" s="8"/>
      <c r="AG58" s="127"/>
      <c r="AH58" s="138"/>
      <c r="AI58" s="132"/>
      <c r="AJ58" s="132"/>
      <c r="AK58" s="134"/>
      <c r="AL58" s="135"/>
      <c r="AM58" s="135"/>
      <c r="AN58" s="171"/>
      <c r="AO58" s="208"/>
      <c r="AP58" s="208"/>
      <c r="AQ58" s="208"/>
      <c r="AR58" s="120"/>
      <c r="AS58" s="120"/>
    </row>
    <row r="59" spans="1:45" ht="17.25" thickBot="1" x14ac:dyDescent="0.35">
      <c r="A59" s="125"/>
      <c r="B59" s="126"/>
      <c r="C59" s="62" t="s">
        <v>44</v>
      </c>
      <c r="D59" s="95"/>
      <c r="E59" s="96"/>
      <c r="F59" s="96"/>
      <c r="G59" s="96"/>
      <c r="H59" s="96"/>
      <c r="I59" s="97"/>
      <c r="J59" s="62" t="s">
        <v>44</v>
      </c>
      <c r="K59" s="95"/>
      <c r="L59" s="96"/>
      <c r="M59" s="96"/>
      <c r="N59" s="96"/>
      <c r="O59" s="96"/>
      <c r="P59" s="96"/>
      <c r="Q59" s="62" t="s">
        <v>44</v>
      </c>
      <c r="R59" s="95"/>
      <c r="S59" s="96"/>
      <c r="T59" s="96"/>
      <c r="U59" s="96"/>
      <c r="V59" s="96"/>
      <c r="W59" s="96"/>
      <c r="X59" s="62" t="s">
        <v>44</v>
      </c>
      <c r="Y59" s="95"/>
      <c r="Z59" s="96"/>
      <c r="AA59" s="96"/>
      <c r="AB59" s="96"/>
      <c r="AC59" s="96"/>
      <c r="AD59" s="96"/>
      <c r="AE59" s="62" t="s">
        <v>44</v>
      </c>
      <c r="AF59" s="8"/>
      <c r="AG59" s="121"/>
      <c r="AH59" s="143"/>
      <c r="AI59" s="144"/>
      <c r="AJ59" s="144"/>
      <c r="AK59" s="144"/>
      <c r="AL59" s="144"/>
      <c r="AM59" s="144"/>
      <c r="AN59" s="176"/>
      <c r="AO59" s="208"/>
      <c r="AP59" s="208"/>
      <c r="AQ59" s="208"/>
      <c r="AR59" s="120"/>
      <c r="AS59" s="120"/>
    </row>
    <row r="60" spans="1:45" ht="17.25" thickBot="1" x14ac:dyDescent="0.35">
      <c r="A60" s="125"/>
      <c r="B60" s="126"/>
      <c r="C60" s="62" t="s">
        <v>95</v>
      </c>
      <c r="D60" s="95"/>
      <c r="E60" s="96"/>
      <c r="F60" s="96"/>
      <c r="G60" s="96"/>
      <c r="H60" s="96"/>
      <c r="I60" s="97"/>
      <c r="J60" s="62" t="s">
        <v>95</v>
      </c>
      <c r="K60" s="95"/>
      <c r="L60" s="96"/>
      <c r="M60" s="96"/>
      <c r="N60" s="96"/>
      <c r="O60" s="96"/>
      <c r="P60" s="96"/>
      <c r="Q60" s="62" t="s">
        <v>95</v>
      </c>
      <c r="R60" s="95"/>
      <c r="S60" s="96"/>
      <c r="T60" s="96"/>
      <c r="U60" s="96"/>
      <c r="V60" s="96"/>
      <c r="W60" s="96"/>
      <c r="X60" s="62" t="s">
        <v>95</v>
      </c>
      <c r="Y60" s="96"/>
      <c r="Z60" s="96"/>
      <c r="AA60" s="96"/>
      <c r="AB60" s="96"/>
      <c r="AC60" s="96"/>
      <c r="AD60" s="96"/>
      <c r="AE60" s="62" t="s">
        <v>95</v>
      </c>
      <c r="AF60" s="8"/>
      <c r="AG60" s="121"/>
      <c r="AH60" s="145"/>
      <c r="AI60" s="146"/>
      <c r="AJ60" s="146"/>
      <c r="AK60" s="146"/>
      <c r="AL60" s="146"/>
      <c r="AM60" s="146"/>
      <c r="AN60" s="180"/>
      <c r="AO60" s="208">
        <f>수식!AA76</f>
        <v>0</v>
      </c>
      <c r="AP60" s="208">
        <f>수식!AB76</f>
        <v>0</v>
      </c>
      <c r="AQ60" s="208">
        <f>수식!AC76</f>
        <v>0</v>
      </c>
      <c r="AR60" s="120"/>
      <c r="AS60" s="120"/>
    </row>
    <row r="61" spans="1:45" ht="17.25" thickBot="1" x14ac:dyDescent="0.35">
      <c r="A61" s="125"/>
      <c r="B61" s="126"/>
      <c r="C61" s="62" t="s">
        <v>27</v>
      </c>
      <c r="D61" s="95"/>
      <c r="E61" s="96"/>
      <c r="F61" s="96"/>
      <c r="G61" s="96"/>
      <c r="H61" s="96"/>
      <c r="I61" s="97"/>
      <c r="J61" s="62" t="s">
        <v>27</v>
      </c>
      <c r="K61" s="95"/>
      <c r="L61" s="96"/>
      <c r="M61" s="96"/>
      <c r="N61" s="96"/>
      <c r="O61" s="96"/>
      <c r="P61" s="96"/>
      <c r="Q61" s="62" t="s">
        <v>27</v>
      </c>
      <c r="R61" s="95"/>
      <c r="S61" s="96"/>
      <c r="T61" s="96"/>
      <c r="U61" s="96"/>
      <c r="V61" s="96"/>
      <c r="W61" s="96"/>
      <c r="X61" s="62" t="s">
        <v>27</v>
      </c>
      <c r="Y61" s="95"/>
      <c r="Z61" s="96"/>
      <c r="AA61" s="96"/>
      <c r="AB61" s="96"/>
      <c r="AC61" s="96"/>
      <c r="AD61" s="96"/>
      <c r="AE61" s="62" t="s">
        <v>27</v>
      </c>
      <c r="AF61" s="8"/>
      <c r="AG61" s="121"/>
      <c r="AH61" s="138"/>
      <c r="AI61" s="133"/>
      <c r="AJ61" s="135"/>
      <c r="AK61" s="132"/>
      <c r="AL61" s="133"/>
      <c r="AM61" s="132"/>
      <c r="AN61" s="171"/>
      <c r="AO61" s="208"/>
      <c r="AP61" s="208"/>
      <c r="AQ61" s="208"/>
      <c r="AR61" s="120"/>
      <c r="AS61" s="120"/>
    </row>
    <row r="62" spans="1:45" ht="17.25" thickBot="1" x14ac:dyDescent="0.35">
      <c r="A62" s="125"/>
      <c r="B62" s="126"/>
      <c r="C62" s="100" t="s">
        <v>96</v>
      </c>
      <c r="D62" s="103"/>
      <c r="E62" s="99"/>
      <c r="F62" s="99"/>
      <c r="G62" s="99"/>
      <c r="H62" s="99"/>
      <c r="I62" s="111"/>
      <c r="J62" s="114" t="s">
        <v>96</v>
      </c>
      <c r="K62" s="103"/>
      <c r="L62" s="99"/>
      <c r="M62" s="99"/>
      <c r="N62" s="99"/>
      <c r="O62" s="99"/>
      <c r="P62" s="99"/>
      <c r="Q62" s="114" t="s">
        <v>96</v>
      </c>
      <c r="R62" s="103"/>
      <c r="S62" s="99"/>
      <c r="T62" s="99"/>
      <c r="U62" s="99"/>
      <c r="V62" s="99"/>
      <c r="W62" s="99"/>
      <c r="X62" s="114" t="s">
        <v>96</v>
      </c>
      <c r="Y62" s="103"/>
      <c r="Z62" s="99"/>
      <c r="AA62" s="99"/>
      <c r="AB62" s="99"/>
      <c r="AC62" s="99"/>
      <c r="AD62" s="99"/>
      <c r="AE62" s="114" t="s">
        <v>96</v>
      </c>
      <c r="AF62" s="8"/>
      <c r="AG62" s="121"/>
      <c r="AH62" s="138"/>
      <c r="AI62" s="133"/>
      <c r="AJ62" s="135"/>
      <c r="AK62" s="134"/>
      <c r="AL62" s="135"/>
      <c r="AM62" s="132"/>
      <c r="AN62" s="171"/>
      <c r="AO62" s="208"/>
      <c r="AP62" s="208"/>
      <c r="AQ62" s="208"/>
      <c r="AR62" s="120"/>
      <c r="AS62" s="120"/>
    </row>
    <row r="63" spans="1:45" ht="17.25" thickBot="1" x14ac:dyDescent="0.35">
      <c r="A63" s="125"/>
      <c r="B63" s="126"/>
      <c r="C63" s="101" t="s">
        <v>25</v>
      </c>
      <c r="D63" s="104"/>
      <c r="E63" s="81"/>
      <c r="F63" s="81"/>
      <c r="G63" s="81"/>
      <c r="H63" s="81"/>
      <c r="I63" s="82"/>
      <c r="J63" s="115" t="s">
        <v>25</v>
      </c>
      <c r="K63" s="104"/>
      <c r="L63" s="81"/>
      <c r="M63" s="81"/>
      <c r="N63" s="81"/>
      <c r="O63" s="81"/>
      <c r="P63" s="81"/>
      <c r="Q63" s="115" t="s">
        <v>25</v>
      </c>
      <c r="R63" s="104"/>
      <c r="S63" s="81"/>
      <c r="T63" s="81"/>
      <c r="U63" s="81"/>
      <c r="V63" s="81"/>
      <c r="W63" s="81"/>
      <c r="X63" s="115" t="s">
        <v>25</v>
      </c>
      <c r="Y63" s="104"/>
      <c r="Z63" s="81"/>
      <c r="AA63" s="81"/>
      <c r="AB63" s="81"/>
      <c r="AC63" s="81"/>
      <c r="AD63" s="81"/>
      <c r="AE63" s="115" t="s">
        <v>25</v>
      </c>
      <c r="AF63" s="8"/>
      <c r="AG63" s="121"/>
      <c r="AH63" s="138"/>
      <c r="AI63" s="133"/>
      <c r="AJ63" s="132"/>
      <c r="AK63" s="132"/>
      <c r="AL63" s="135"/>
      <c r="AM63" s="132"/>
      <c r="AN63" s="171"/>
      <c r="AO63" s="208"/>
      <c r="AP63" s="208"/>
      <c r="AQ63" s="208"/>
      <c r="AR63" s="120"/>
      <c r="AS63" s="120"/>
    </row>
    <row r="64" spans="1:45" ht="17.25" thickBot="1" x14ac:dyDescent="0.35">
      <c r="A64" s="125"/>
      <c r="B64" s="126"/>
      <c r="C64" s="101" t="s">
        <v>26</v>
      </c>
      <c r="D64" s="104"/>
      <c r="E64" s="81"/>
      <c r="F64" s="81"/>
      <c r="G64" s="81"/>
      <c r="H64" s="81"/>
      <c r="I64" s="82"/>
      <c r="J64" s="115" t="s">
        <v>26</v>
      </c>
      <c r="K64" s="104"/>
      <c r="L64" s="81"/>
      <c r="M64" s="81"/>
      <c r="N64" s="81"/>
      <c r="O64" s="81"/>
      <c r="P64" s="81"/>
      <c r="Q64" s="115" t="s">
        <v>26</v>
      </c>
      <c r="R64" s="104"/>
      <c r="S64" s="81"/>
      <c r="T64" s="81"/>
      <c r="U64" s="81"/>
      <c r="V64" s="81"/>
      <c r="W64" s="81"/>
      <c r="X64" s="115" t="s">
        <v>26</v>
      </c>
      <c r="Y64" s="104"/>
      <c r="Z64" s="81"/>
      <c r="AA64" s="81"/>
      <c r="AB64" s="81"/>
      <c r="AC64" s="81"/>
      <c r="AD64" s="81"/>
      <c r="AE64" s="115" t="s">
        <v>26</v>
      </c>
      <c r="AF64" s="8"/>
      <c r="AG64" s="121"/>
      <c r="AH64" s="139"/>
      <c r="AI64" s="140"/>
      <c r="AJ64" s="140"/>
      <c r="AK64" s="140"/>
      <c r="AL64" s="140"/>
      <c r="AM64" s="140"/>
      <c r="AN64" s="174"/>
      <c r="AO64" s="208"/>
      <c r="AP64" s="208"/>
      <c r="AQ64" s="208"/>
      <c r="AR64" s="120"/>
      <c r="AS64" s="120"/>
    </row>
    <row r="65" spans="1:45" ht="17.25" thickBot="1" x14ac:dyDescent="0.35">
      <c r="A65" s="125"/>
      <c r="B65" s="126"/>
      <c r="C65" s="101" t="s">
        <v>1</v>
      </c>
      <c r="D65" s="105"/>
      <c r="E65" s="98"/>
      <c r="F65" s="98"/>
      <c r="G65" s="98"/>
      <c r="H65" s="98"/>
      <c r="I65" s="112"/>
      <c r="J65" s="115" t="s">
        <v>1</v>
      </c>
      <c r="K65" s="105"/>
      <c r="L65" s="98"/>
      <c r="M65" s="98"/>
      <c r="N65" s="98"/>
      <c r="O65" s="98"/>
      <c r="P65" s="98"/>
      <c r="Q65" s="115" t="s">
        <v>1</v>
      </c>
      <c r="R65" s="105"/>
      <c r="S65" s="98"/>
      <c r="T65" s="98"/>
      <c r="U65" s="98"/>
      <c r="V65" s="98"/>
      <c r="W65" s="98"/>
      <c r="X65" s="115" t="s">
        <v>1</v>
      </c>
      <c r="Y65" s="105"/>
      <c r="Z65" s="98"/>
      <c r="AA65" s="98"/>
      <c r="AB65" s="98"/>
      <c r="AC65" s="98"/>
      <c r="AD65" s="98"/>
      <c r="AE65" s="115" t="s">
        <v>1</v>
      </c>
      <c r="AF65" s="8"/>
      <c r="AG65" s="8"/>
      <c r="AH65" s="231" t="s">
        <v>153</v>
      </c>
      <c r="AI65" s="231"/>
      <c r="AJ65" s="231"/>
      <c r="AK65" s="231"/>
      <c r="AL65" s="231"/>
      <c r="AM65" s="231"/>
      <c r="AN65" s="231"/>
      <c r="AO65" s="148">
        <f>SUM(AO7:AO64)</f>
        <v>0</v>
      </c>
      <c r="AP65" s="148">
        <f>SUM(AP7:AP64)</f>
        <v>0</v>
      </c>
      <c r="AQ65" s="148">
        <f t="shared" ref="AQ65" si="0">SUM(AQ7:AQ64)</f>
        <v>0</v>
      </c>
      <c r="AR65" s="120"/>
      <c r="AS65" s="120"/>
    </row>
    <row r="66" spans="1:45" ht="17.25" thickBot="1" x14ac:dyDescent="0.35">
      <c r="A66" s="120"/>
      <c r="B66" s="121"/>
      <c r="C66" s="102" t="s">
        <v>2</v>
      </c>
      <c r="D66" s="106"/>
      <c r="E66" s="6"/>
      <c r="F66" s="6"/>
      <c r="G66" s="6"/>
      <c r="H66" s="6"/>
      <c r="I66" s="113"/>
      <c r="J66" s="116" t="s">
        <v>2</v>
      </c>
      <c r="K66" s="106"/>
      <c r="L66" s="6"/>
      <c r="M66" s="6"/>
      <c r="N66" s="6"/>
      <c r="O66" s="6"/>
      <c r="P66" s="6"/>
      <c r="Q66" s="116" t="s">
        <v>2</v>
      </c>
      <c r="R66" s="106"/>
      <c r="S66" s="6"/>
      <c r="T66" s="6"/>
      <c r="U66" s="6"/>
      <c r="V66" s="6"/>
      <c r="W66" s="6"/>
      <c r="X66" s="116" t="s">
        <v>2</v>
      </c>
      <c r="Y66" s="106"/>
      <c r="Z66" s="6"/>
      <c r="AA66" s="6"/>
      <c r="AB66" s="6"/>
      <c r="AC66" s="6"/>
      <c r="AD66" s="6"/>
      <c r="AE66" s="116" t="s">
        <v>2</v>
      </c>
      <c r="AF66" s="8"/>
      <c r="AG66" s="8"/>
      <c r="AH66" s="208" t="s">
        <v>155</v>
      </c>
      <c r="AI66" s="208"/>
      <c r="AJ66" s="208"/>
      <c r="AK66" s="208"/>
      <c r="AL66" s="208"/>
      <c r="AM66" s="208"/>
      <c r="AN66" s="208"/>
      <c r="AO66" s="148">
        <f>AO7*1+AO10*2+SUM(AO13:AO19)*3+SUM(AO20:AO38)*4+SUM(AO39:AO64)*5</f>
        <v>0</v>
      </c>
      <c r="AP66" s="148">
        <f t="shared" ref="AP66:AQ66" si="1">AP7*1+AP10*2+SUM(AP13:AP19)*3+SUM(AP20:AP38)*4+SUM(AP39:AP64)*5</f>
        <v>0</v>
      </c>
      <c r="AQ66" s="148">
        <f t="shared" si="1"/>
        <v>0</v>
      </c>
      <c r="AR66" s="120"/>
      <c r="AS66" s="120"/>
    </row>
    <row r="67" spans="1:45" ht="17.25" thickBot="1" x14ac:dyDescent="0.35">
      <c r="A67" s="120"/>
      <c r="B67" s="121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15"/>
      <c r="AI67" s="151"/>
      <c r="AJ67" s="15"/>
      <c r="AK67" s="151"/>
      <c r="AL67" s="15"/>
      <c r="AM67" s="151"/>
      <c r="AN67" s="15"/>
      <c r="AO67" s="15"/>
      <c r="AP67" s="15"/>
      <c r="AQ67" s="15"/>
      <c r="AR67" s="8"/>
      <c r="AS67" s="8"/>
    </row>
    <row r="68" spans="1:45" ht="17.25" thickBot="1" x14ac:dyDescent="0.35">
      <c r="A68" s="120"/>
      <c r="B68" s="121"/>
      <c r="C68" s="216" t="s">
        <v>92</v>
      </c>
      <c r="D68" s="64">
        <f>D7</f>
        <v>0</v>
      </c>
      <c r="E68" s="64">
        <f t="shared" ref="E68:I68" si="2">E7</f>
        <v>0</v>
      </c>
      <c r="F68" s="64">
        <f t="shared" si="2"/>
        <v>0</v>
      </c>
      <c r="G68" s="64">
        <f t="shared" si="2"/>
        <v>0</v>
      </c>
      <c r="H68" s="64">
        <f t="shared" si="2"/>
        <v>0</v>
      </c>
      <c r="I68" s="64">
        <f t="shared" si="2"/>
        <v>0</v>
      </c>
      <c r="J68" s="216" t="s">
        <v>92</v>
      </c>
      <c r="K68" s="64">
        <f>K7</f>
        <v>0</v>
      </c>
      <c r="L68" s="64">
        <f t="shared" ref="L68:P68" si="3">L7</f>
        <v>0</v>
      </c>
      <c r="M68" s="64">
        <f t="shared" si="3"/>
        <v>0</v>
      </c>
      <c r="N68" s="64">
        <f t="shared" si="3"/>
        <v>0</v>
      </c>
      <c r="O68" s="64">
        <f t="shared" si="3"/>
        <v>0</v>
      </c>
      <c r="P68" s="64">
        <f t="shared" si="3"/>
        <v>0</v>
      </c>
      <c r="Q68" s="216" t="s">
        <v>92</v>
      </c>
      <c r="R68" s="64">
        <f>R7</f>
        <v>0</v>
      </c>
      <c r="S68" s="64">
        <f t="shared" ref="S68:W68" si="4">S7</f>
        <v>0</v>
      </c>
      <c r="T68" s="64">
        <f t="shared" si="4"/>
        <v>0</v>
      </c>
      <c r="U68" s="64">
        <f t="shared" si="4"/>
        <v>0</v>
      </c>
      <c r="V68" s="64">
        <f t="shared" si="4"/>
        <v>0</v>
      </c>
      <c r="W68" s="64">
        <f t="shared" si="4"/>
        <v>0</v>
      </c>
      <c r="X68" s="216" t="s">
        <v>92</v>
      </c>
      <c r="Y68" s="64">
        <f>Y7</f>
        <v>0</v>
      </c>
      <c r="Z68" s="64">
        <f t="shared" ref="Z68:AD68" si="5">Z7</f>
        <v>0</v>
      </c>
      <c r="AA68" s="64">
        <f t="shared" si="5"/>
        <v>0</v>
      </c>
      <c r="AB68" s="64">
        <f t="shared" si="5"/>
        <v>0</v>
      </c>
      <c r="AC68" s="64">
        <f t="shared" si="5"/>
        <v>0</v>
      </c>
      <c r="AD68" s="64">
        <f t="shared" si="5"/>
        <v>0</v>
      </c>
      <c r="AE68" s="216" t="s">
        <v>92</v>
      </c>
      <c r="AF68" s="8"/>
      <c r="AG68" s="8"/>
      <c r="AH68" s="232" t="s">
        <v>176</v>
      </c>
      <c r="AI68" s="232"/>
      <c r="AJ68" s="232"/>
      <c r="AK68" s="232"/>
      <c r="AL68" s="232"/>
      <c r="AM68" s="232"/>
      <c r="AN68" s="232"/>
      <c r="AO68" s="152">
        <f>수식!X89</f>
        <v>0</v>
      </c>
      <c r="AP68" s="12" t="s">
        <v>180</v>
      </c>
      <c r="AQ68" s="154">
        <f>수식!X73+수식!X81+수식!X84+수식!X86+수식!X93+수식!X96+수식!X98+수식!X101+수식!X106</f>
        <v>0</v>
      </c>
      <c r="AR68" s="120"/>
      <c r="AS68" s="120"/>
    </row>
    <row r="69" spans="1:45" ht="17.25" thickBot="1" x14ac:dyDescent="0.35">
      <c r="A69" s="120"/>
      <c r="B69" s="121"/>
      <c r="C69" s="217">
        <v>0</v>
      </c>
      <c r="D69" s="64">
        <f>D38</f>
        <v>0</v>
      </c>
      <c r="E69" s="64">
        <f t="shared" ref="E69:I69" si="6">E38</f>
        <v>0</v>
      </c>
      <c r="F69" s="64">
        <f t="shared" si="6"/>
        <v>0</v>
      </c>
      <c r="G69" s="64">
        <f t="shared" si="6"/>
        <v>0</v>
      </c>
      <c r="H69" s="64">
        <f t="shared" si="6"/>
        <v>0</v>
      </c>
      <c r="I69" s="64">
        <f t="shared" si="6"/>
        <v>0</v>
      </c>
      <c r="J69" s="217">
        <v>0</v>
      </c>
      <c r="K69" s="64">
        <f>K38</f>
        <v>0</v>
      </c>
      <c r="L69" s="64">
        <f t="shared" ref="L69:P69" si="7">L38</f>
        <v>0</v>
      </c>
      <c r="M69" s="64">
        <f t="shared" si="7"/>
        <v>0</v>
      </c>
      <c r="N69" s="64">
        <f t="shared" si="7"/>
        <v>0</v>
      </c>
      <c r="O69" s="64">
        <f t="shared" si="7"/>
        <v>0</v>
      </c>
      <c r="P69" s="64">
        <f t="shared" si="7"/>
        <v>0</v>
      </c>
      <c r="Q69" s="217">
        <v>0</v>
      </c>
      <c r="R69" s="64">
        <f>R38</f>
        <v>0</v>
      </c>
      <c r="S69" s="64">
        <f t="shared" ref="S69:W69" si="8">S38</f>
        <v>0</v>
      </c>
      <c r="T69" s="64">
        <f t="shared" si="8"/>
        <v>0</v>
      </c>
      <c r="U69" s="64">
        <f t="shared" si="8"/>
        <v>0</v>
      </c>
      <c r="V69" s="64">
        <f t="shared" si="8"/>
        <v>0</v>
      </c>
      <c r="W69" s="64">
        <f t="shared" si="8"/>
        <v>0</v>
      </c>
      <c r="X69" s="217">
        <v>0</v>
      </c>
      <c r="Y69" s="64">
        <f>Y38</f>
        <v>0</v>
      </c>
      <c r="Z69" s="64">
        <f t="shared" ref="Z69:AD69" si="9">Z38</f>
        <v>0</v>
      </c>
      <c r="AA69" s="64">
        <f t="shared" si="9"/>
        <v>0</v>
      </c>
      <c r="AB69" s="64">
        <f t="shared" si="9"/>
        <v>0</v>
      </c>
      <c r="AC69" s="64">
        <f t="shared" si="9"/>
        <v>0</v>
      </c>
      <c r="AD69" s="64">
        <f t="shared" si="9"/>
        <v>0</v>
      </c>
      <c r="AE69" s="217">
        <v>0</v>
      </c>
      <c r="AF69" s="8"/>
      <c r="AG69" s="8"/>
      <c r="AH69" s="232" t="s">
        <v>174</v>
      </c>
      <c r="AI69" s="232"/>
      <c r="AJ69" s="232"/>
      <c r="AK69" s="232"/>
      <c r="AL69" s="232"/>
      <c r="AM69" s="232"/>
      <c r="AN69" s="232"/>
      <c r="AO69" s="153">
        <f>수식!X66</f>
        <v>0</v>
      </c>
      <c r="AP69" s="12" t="s">
        <v>181</v>
      </c>
      <c r="AQ69" s="154">
        <f>수식!X75+수식!X88+수식!X90+수식!X93+수식!X97+수식!X102</f>
        <v>0</v>
      </c>
      <c r="AR69" s="120"/>
      <c r="AS69" s="120"/>
    </row>
    <row r="70" spans="1:45" ht="17.25" thickBot="1" x14ac:dyDescent="0.35">
      <c r="A70" s="117"/>
      <c r="B70" s="12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232" t="s">
        <v>171</v>
      </c>
      <c r="AI70" s="232"/>
      <c r="AJ70" s="232"/>
      <c r="AK70" s="232"/>
      <c r="AL70" s="232"/>
      <c r="AM70" s="232"/>
      <c r="AN70" s="232"/>
      <c r="AO70" s="153">
        <f>수식!X77</f>
        <v>0</v>
      </c>
      <c r="AP70" s="12" t="s">
        <v>182</v>
      </c>
      <c r="AQ70" s="154">
        <f>수식!X69+수식!X74+수식!X78+수식!X83+수식!X92+수식!X100+수식!X104</f>
        <v>0</v>
      </c>
      <c r="AR70" s="120"/>
      <c r="AS70" s="120"/>
    </row>
    <row r="71" spans="1:45" ht="17.25" thickBot="1" x14ac:dyDescent="0.35">
      <c r="A71" s="120"/>
      <c r="B71" s="121"/>
      <c r="C71" s="222" t="s">
        <v>1</v>
      </c>
      <c r="D71" s="65">
        <f>D34</f>
        <v>0</v>
      </c>
      <c r="E71" s="65">
        <f t="shared" ref="E71:I71" si="10">E34</f>
        <v>0</v>
      </c>
      <c r="F71" s="65">
        <f t="shared" si="10"/>
        <v>0</v>
      </c>
      <c r="G71" s="65">
        <f t="shared" si="10"/>
        <v>0</v>
      </c>
      <c r="H71" s="65">
        <f t="shared" si="10"/>
        <v>0</v>
      </c>
      <c r="I71" s="65">
        <f t="shared" si="10"/>
        <v>0</v>
      </c>
      <c r="J71" s="224" t="s">
        <v>1</v>
      </c>
      <c r="K71" s="65">
        <f>K34</f>
        <v>0</v>
      </c>
      <c r="L71" s="65">
        <f t="shared" ref="L71:P71" si="11">L34</f>
        <v>0</v>
      </c>
      <c r="M71" s="65">
        <f t="shared" si="11"/>
        <v>0</v>
      </c>
      <c r="N71" s="65">
        <f t="shared" si="11"/>
        <v>0</v>
      </c>
      <c r="O71" s="65">
        <f t="shared" si="11"/>
        <v>0</v>
      </c>
      <c r="P71" s="65">
        <f t="shared" si="11"/>
        <v>0</v>
      </c>
      <c r="Q71" s="224" t="s">
        <v>1</v>
      </c>
      <c r="R71" s="65">
        <f>R34</f>
        <v>0</v>
      </c>
      <c r="S71" s="65">
        <f t="shared" ref="S71:W71" si="12">S34</f>
        <v>0</v>
      </c>
      <c r="T71" s="65">
        <f t="shared" si="12"/>
        <v>0</v>
      </c>
      <c r="U71" s="65">
        <f t="shared" si="12"/>
        <v>0</v>
      </c>
      <c r="V71" s="65">
        <f t="shared" si="12"/>
        <v>0</v>
      </c>
      <c r="W71" s="65">
        <f t="shared" si="12"/>
        <v>0</v>
      </c>
      <c r="X71" s="224" t="s">
        <v>1</v>
      </c>
      <c r="Y71" s="65">
        <f>Y34</f>
        <v>0</v>
      </c>
      <c r="Z71" s="65">
        <f t="shared" ref="Z71:AD71" si="13">Z34</f>
        <v>0</v>
      </c>
      <c r="AA71" s="65">
        <f t="shared" si="13"/>
        <v>0</v>
      </c>
      <c r="AB71" s="65">
        <f t="shared" si="13"/>
        <v>0</v>
      </c>
      <c r="AC71" s="65">
        <f t="shared" si="13"/>
        <v>0</v>
      </c>
      <c r="AD71" s="65">
        <f t="shared" si="13"/>
        <v>0</v>
      </c>
      <c r="AE71" s="224" t="s">
        <v>1</v>
      </c>
      <c r="AF71" s="120"/>
      <c r="AG71" s="8"/>
      <c r="AH71" s="232" t="s">
        <v>177</v>
      </c>
      <c r="AI71" s="232"/>
      <c r="AJ71" s="232"/>
      <c r="AK71" s="232"/>
      <c r="AL71" s="232"/>
      <c r="AM71" s="232"/>
      <c r="AN71" s="232"/>
      <c r="AO71" s="153">
        <f>(수식!X63+수식!X82)</f>
        <v>0</v>
      </c>
      <c r="AP71" s="12" t="s">
        <v>183</v>
      </c>
      <c r="AQ71" s="154">
        <f>수식!X64+수식!X68+수식!X79+수식!X93+수식!X95+수식!X105</f>
        <v>0</v>
      </c>
      <c r="AR71" s="120"/>
      <c r="AS71" s="120"/>
    </row>
    <row r="72" spans="1:45" ht="17.25" thickBot="1" x14ac:dyDescent="0.35">
      <c r="A72" s="120"/>
      <c r="B72" s="121"/>
      <c r="C72" s="223">
        <v>0</v>
      </c>
      <c r="D72" s="66">
        <f>D65</f>
        <v>0</v>
      </c>
      <c r="E72" s="66">
        <f t="shared" ref="E72:I72" si="14">E65</f>
        <v>0</v>
      </c>
      <c r="F72" s="66">
        <f t="shared" si="14"/>
        <v>0</v>
      </c>
      <c r="G72" s="66">
        <f t="shared" si="14"/>
        <v>0</v>
      </c>
      <c r="H72" s="66">
        <f t="shared" si="14"/>
        <v>0</v>
      </c>
      <c r="I72" s="66">
        <f t="shared" si="14"/>
        <v>0</v>
      </c>
      <c r="J72" s="225">
        <v>0</v>
      </c>
      <c r="K72" s="66">
        <f>K65</f>
        <v>0</v>
      </c>
      <c r="L72" s="66">
        <f t="shared" ref="L72:P72" si="15">L65</f>
        <v>0</v>
      </c>
      <c r="M72" s="66">
        <f t="shared" si="15"/>
        <v>0</v>
      </c>
      <c r="N72" s="66">
        <f t="shared" si="15"/>
        <v>0</v>
      </c>
      <c r="O72" s="66">
        <f t="shared" si="15"/>
        <v>0</v>
      </c>
      <c r="P72" s="66">
        <f t="shared" si="15"/>
        <v>0</v>
      </c>
      <c r="Q72" s="225">
        <v>0</v>
      </c>
      <c r="R72" s="66">
        <f>R65</f>
        <v>0</v>
      </c>
      <c r="S72" s="66">
        <f t="shared" ref="S72:W72" si="16">S65</f>
        <v>0</v>
      </c>
      <c r="T72" s="66">
        <f t="shared" si="16"/>
        <v>0</v>
      </c>
      <c r="U72" s="66">
        <f t="shared" si="16"/>
        <v>0</v>
      </c>
      <c r="V72" s="66">
        <f t="shared" si="16"/>
        <v>0</v>
      </c>
      <c r="W72" s="66">
        <f t="shared" si="16"/>
        <v>0</v>
      </c>
      <c r="X72" s="225">
        <v>0</v>
      </c>
      <c r="Y72" s="66">
        <f>Y65</f>
        <v>0</v>
      </c>
      <c r="Z72" s="66">
        <f t="shared" ref="Z72:AD72" si="17">Z65</f>
        <v>0</v>
      </c>
      <c r="AA72" s="66">
        <f t="shared" si="17"/>
        <v>0</v>
      </c>
      <c r="AB72" s="66">
        <f t="shared" si="17"/>
        <v>0</v>
      </c>
      <c r="AC72" s="66">
        <f t="shared" si="17"/>
        <v>0</v>
      </c>
      <c r="AD72" s="66">
        <f t="shared" si="17"/>
        <v>0</v>
      </c>
      <c r="AE72" s="225">
        <v>0</v>
      </c>
      <c r="AF72" s="120"/>
      <c r="AG72" s="8"/>
      <c r="AH72" s="232" t="s">
        <v>178</v>
      </c>
      <c r="AI72" s="232"/>
      <c r="AJ72" s="232"/>
      <c r="AK72" s="232"/>
      <c r="AL72" s="232"/>
      <c r="AM72" s="232"/>
      <c r="AN72" s="232"/>
      <c r="AO72" s="153">
        <f>수식!X91</f>
        <v>0</v>
      </c>
      <c r="AP72" s="12" t="s">
        <v>164</v>
      </c>
      <c r="AQ72" s="154">
        <f>수식!X72+수식!X80</f>
        <v>0</v>
      </c>
      <c r="AR72" s="120"/>
      <c r="AS72" s="120"/>
    </row>
    <row r="73" spans="1:45" ht="17.25" thickBot="1" x14ac:dyDescent="0.35">
      <c r="A73" s="120"/>
      <c r="B73" s="121"/>
      <c r="C73" s="8"/>
      <c r="D73" s="67"/>
      <c r="E73" s="67"/>
      <c r="F73" s="67"/>
      <c r="G73" s="67"/>
      <c r="H73" s="67"/>
      <c r="I73" s="67"/>
      <c r="J73" s="8"/>
      <c r="K73" s="67"/>
      <c r="L73" s="67"/>
      <c r="M73" s="67"/>
      <c r="N73" s="67"/>
      <c r="O73" s="67"/>
      <c r="P73" s="67"/>
      <c r="Q73" s="8"/>
      <c r="R73" s="67"/>
      <c r="S73" s="67"/>
      <c r="T73" s="67"/>
      <c r="U73" s="67"/>
      <c r="V73" s="67"/>
      <c r="W73" s="67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232" t="s">
        <v>168</v>
      </c>
      <c r="AI73" s="232"/>
      <c r="AJ73" s="232"/>
      <c r="AK73" s="232"/>
      <c r="AL73" s="232"/>
      <c r="AM73" s="232"/>
      <c r="AN73" s="232"/>
      <c r="AO73" s="153">
        <f>수식!X71</f>
        <v>0</v>
      </c>
      <c r="AP73" s="12" t="s">
        <v>165</v>
      </c>
      <c r="AQ73" s="153">
        <f>수식!X65/100</f>
        <v>0</v>
      </c>
      <c r="AR73" s="120"/>
      <c r="AS73" s="120"/>
    </row>
    <row r="74" spans="1:45" ht="17.25" thickBot="1" x14ac:dyDescent="0.35">
      <c r="A74" s="117"/>
      <c r="B74" s="127"/>
      <c r="C74" s="226" t="s">
        <v>2</v>
      </c>
      <c r="D74" s="65">
        <f>D35</f>
        <v>0</v>
      </c>
      <c r="E74" s="65">
        <f t="shared" ref="E74:I74" si="18">E35</f>
        <v>0</v>
      </c>
      <c r="F74" s="65">
        <f t="shared" si="18"/>
        <v>0</v>
      </c>
      <c r="G74" s="65">
        <f t="shared" si="18"/>
        <v>0</v>
      </c>
      <c r="H74" s="65">
        <f t="shared" si="18"/>
        <v>0</v>
      </c>
      <c r="I74" s="65">
        <f t="shared" si="18"/>
        <v>0</v>
      </c>
      <c r="J74" s="227" t="s">
        <v>2</v>
      </c>
      <c r="K74" s="65">
        <f>K35</f>
        <v>0</v>
      </c>
      <c r="L74" s="65">
        <f t="shared" ref="L74:P74" si="19">L35</f>
        <v>0</v>
      </c>
      <c r="M74" s="65">
        <f t="shared" si="19"/>
        <v>0</v>
      </c>
      <c r="N74" s="65">
        <f t="shared" si="19"/>
        <v>0</v>
      </c>
      <c r="O74" s="65">
        <f t="shared" si="19"/>
        <v>0</v>
      </c>
      <c r="P74" s="65">
        <f t="shared" si="19"/>
        <v>0</v>
      </c>
      <c r="Q74" s="227" t="s">
        <v>2</v>
      </c>
      <c r="R74" s="65">
        <f>R35</f>
        <v>0</v>
      </c>
      <c r="S74" s="65">
        <f t="shared" ref="S74:W74" si="20">S35</f>
        <v>0</v>
      </c>
      <c r="T74" s="65">
        <f t="shared" si="20"/>
        <v>0</v>
      </c>
      <c r="U74" s="65">
        <f t="shared" si="20"/>
        <v>0</v>
      </c>
      <c r="V74" s="65">
        <f t="shared" si="20"/>
        <v>0</v>
      </c>
      <c r="W74" s="65">
        <f t="shared" si="20"/>
        <v>0</v>
      </c>
      <c r="X74" s="227" t="s">
        <v>2</v>
      </c>
      <c r="Y74" s="65">
        <f>Y35</f>
        <v>0</v>
      </c>
      <c r="Z74" s="65">
        <f t="shared" ref="Z74:AD74" si="21">Z35</f>
        <v>0</v>
      </c>
      <c r="AA74" s="65">
        <f t="shared" si="21"/>
        <v>0</v>
      </c>
      <c r="AB74" s="65">
        <f t="shared" si="21"/>
        <v>0</v>
      </c>
      <c r="AC74" s="65">
        <f t="shared" si="21"/>
        <v>0</v>
      </c>
      <c r="AD74" s="65">
        <f t="shared" si="21"/>
        <v>0</v>
      </c>
      <c r="AE74" s="227" t="s">
        <v>2</v>
      </c>
      <c r="AF74" s="120"/>
      <c r="AG74" s="8"/>
      <c r="AH74" s="232" t="s">
        <v>167</v>
      </c>
      <c r="AI74" s="232"/>
      <c r="AJ74" s="232"/>
      <c r="AK74" s="232"/>
      <c r="AL74" s="232"/>
      <c r="AM74" s="232"/>
      <c r="AN74" s="232"/>
      <c r="AO74" s="153">
        <f>수식!X99</f>
        <v>0</v>
      </c>
      <c r="AP74" s="12" t="s">
        <v>166</v>
      </c>
      <c r="AQ74" s="153">
        <f>수식!X76/100</f>
        <v>0</v>
      </c>
      <c r="AR74" s="120"/>
      <c r="AS74" s="120"/>
    </row>
    <row r="75" spans="1:45" ht="17.25" thickBot="1" x14ac:dyDescent="0.35">
      <c r="A75" s="120"/>
      <c r="B75" s="121"/>
      <c r="C75" s="223">
        <v>0</v>
      </c>
      <c r="D75" s="66">
        <f>D66</f>
        <v>0</v>
      </c>
      <c r="E75" s="66">
        <f t="shared" ref="E75:I75" si="22">E66</f>
        <v>0</v>
      </c>
      <c r="F75" s="66">
        <f t="shared" si="22"/>
        <v>0</v>
      </c>
      <c r="G75" s="66">
        <f t="shared" si="22"/>
        <v>0</v>
      </c>
      <c r="H75" s="66">
        <f t="shared" si="22"/>
        <v>0</v>
      </c>
      <c r="I75" s="66">
        <f t="shared" si="22"/>
        <v>0</v>
      </c>
      <c r="J75" s="225">
        <v>0</v>
      </c>
      <c r="K75" s="66">
        <f>K66</f>
        <v>0</v>
      </c>
      <c r="L75" s="66">
        <f t="shared" ref="L75:P75" si="23">L66</f>
        <v>0</v>
      </c>
      <c r="M75" s="66">
        <f t="shared" si="23"/>
        <v>0</v>
      </c>
      <c r="N75" s="66">
        <f t="shared" si="23"/>
        <v>0</v>
      </c>
      <c r="O75" s="66">
        <f t="shared" si="23"/>
        <v>0</v>
      </c>
      <c r="P75" s="66">
        <f t="shared" si="23"/>
        <v>0</v>
      </c>
      <c r="Q75" s="225">
        <v>0</v>
      </c>
      <c r="R75" s="66">
        <f>R66</f>
        <v>0</v>
      </c>
      <c r="S75" s="66">
        <f t="shared" ref="S75:W75" si="24">S66</f>
        <v>0</v>
      </c>
      <c r="T75" s="66">
        <f t="shared" si="24"/>
        <v>0</v>
      </c>
      <c r="U75" s="66">
        <f t="shared" si="24"/>
        <v>0</v>
      </c>
      <c r="V75" s="66">
        <f t="shared" si="24"/>
        <v>0</v>
      </c>
      <c r="W75" s="66">
        <f t="shared" si="24"/>
        <v>0</v>
      </c>
      <c r="X75" s="225">
        <v>0</v>
      </c>
      <c r="Y75" s="66">
        <f>Y66</f>
        <v>0</v>
      </c>
      <c r="Z75" s="66">
        <f t="shared" ref="Z75:AD75" si="25">Z66</f>
        <v>0</v>
      </c>
      <c r="AA75" s="66">
        <f t="shared" si="25"/>
        <v>0</v>
      </c>
      <c r="AB75" s="66">
        <f t="shared" si="25"/>
        <v>0</v>
      </c>
      <c r="AC75" s="66">
        <f t="shared" si="25"/>
        <v>0</v>
      </c>
      <c r="AD75" s="66">
        <f t="shared" si="25"/>
        <v>0</v>
      </c>
      <c r="AE75" s="225">
        <v>0</v>
      </c>
      <c r="AF75" s="120"/>
      <c r="AG75" s="8"/>
      <c r="AH75" s="232" t="s">
        <v>170</v>
      </c>
      <c r="AI75" s="232"/>
      <c r="AJ75" s="232"/>
      <c r="AK75" s="232"/>
      <c r="AL75" s="232"/>
      <c r="AM75" s="232"/>
      <c r="AN75" s="232"/>
      <c r="AO75" s="153">
        <f>수식!X70</f>
        <v>0</v>
      </c>
      <c r="AP75" s="67"/>
      <c r="AQ75" s="67"/>
      <c r="AR75" s="120"/>
      <c r="AS75" s="120"/>
    </row>
    <row r="76" spans="1:45" ht="17.25" thickBot="1" x14ac:dyDescent="0.35">
      <c r="A76" s="120"/>
      <c r="B76" s="121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8"/>
      <c r="Z76" s="8"/>
      <c r="AA76" s="8"/>
      <c r="AB76" s="8"/>
      <c r="AC76" s="8"/>
      <c r="AD76" s="8"/>
      <c r="AE76" s="9"/>
      <c r="AF76" s="8"/>
      <c r="AG76" s="8"/>
      <c r="AH76" s="232" t="s">
        <v>169</v>
      </c>
      <c r="AI76" s="232"/>
      <c r="AJ76" s="232"/>
      <c r="AK76" s="232"/>
      <c r="AL76" s="232"/>
      <c r="AM76" s="232"/>
      <c r="AN76" s="232"/>
      <c r="AO76" s="154">
        <f>수식!X67</f>
        <v>0</v>
      </c>
      <c r="AP76" s="8"/>
      <c r="AQ76" s="8"/>
      <c r="AR76" s="120"/>
      <c r="AS76" s="120"/>
    </row>
    <row r="77" spans="1:45" ht="17.25" thickBot="1" x14ac:dyDescent="0.35">
      <c r="A77" s="120"/>
      <c r="B77" s="121"/>
      <c r="C77" s="220" t="s">
        <v>112</v>
      </c>
      <c r="D77" s="68" t="str">
        <f>수식!C11</f>
        <v/>
      </c>
      <c r="E77" s="68" t="str">
        <f>수식!D11</f>
        <v/>
      </c>
      <c r="F77" s="68" t="str">
        <f>수식!E11</f>
        <v/>
      </c>
      <c r="G77" s="68" t="str">
        <f>수식!F11</f>
        <v/>
      </c>
      <c r="H77" s="68" t="str">
        <f>수식!G11</f>
        <v/>
      </c>
      <c r="I77" s="68" t="str">
        <f>수식!H11</f>
        <v/>
      </c>
      <c r="J77" s="220" t="s">
        <v>112</v>
      </c>
      <c r="K77" s="68" t="str">
        <f>수식!J11</f>
        <v/>
      </c>
      <c r="L77" s="68" t="str">
        <f>수식!K11</f>
        <v/>
      </c>
      <c r="M77" s="68" t="str">
        <f>수식!L11</f>
        <v/>
      </c>
      <c r="N77" s="68" t="str">
        <f>수식!M11</f>
        <v/>
      </c>
      <c r="O77" s="68" t="str">
        <f>수식!N11</f>
        <v/>
      </c>
      <c r="P77" s="68" t="str">
        <f>수식!O11</f>
        <v/>
      </c>
      <c r="Q77" s="218" t="s">
        <v>112</v>
      </c>
      <c r="R77" s="68" t="str">
        <f>수식!Q11</f>
        <v/>
      </c>
      <c r="S77" s="68" t="str">
        <f>수식!R11</f>
        <v/>
      </c>
      <c r="T77" s="68" t="str">
        <f>수식!S11</f>
        <v/>
      </c>
      <c r="U77" s="68" t="str">
        <f>수식!T11</f>
        <v/>
      </c>
      <c r="V77" s="68" t="str">
        <f>수식!U11</f>
        <v/>
      </c>
      <c r="W77" s="68" t="str">
        <f>수식!V11</f>
        <v/>
      </c>
      <c r="X77" s="218" t="s">
        <v>112</v>
      </c>
      <c r="Y77" s="68" t="str">
        <f>수식!X11</f>
        <v/>
      </c>
      <c r="Z77" s="68" t="str">
        <f>수식!Y11</f>
        <v/>
      </c>
      <c r="AA77" s="68" t="str">
        <f>수식!Z11</f>
        <v/>
      </c>
      <c r="AB77" s="68" t="str">
        <f>수식!AA11</f>
        <v/>
      </c>
      <c r="AC77" s="68" t="str">
        <f>수식!AB11</f>
        <v/>
      </c>
      <c r="AD77" s="68" t="str">
        <f>수식!AC11</f>
        <v/>
      </c>
      <c r="AE77" s="218" t="s">
        <v>112</v>
      </c>
      <c r="AF77" s="120"/>
      <c r="AG77" s="8"/>
      <c r="AH77" s="232" t="s">
        <v>175</v>
      </c>
      <c r="AI77" s="232"/>
      <c r="AJ77" s="232"/>
      <c r="AK77" s="232"/>
      <c r="AL77" s="232"/>
      <c r="AM77" s="232"/>
      <c r="AN77" s="232"/>
      <c r="AO77" s="153">
        <f>수식!X94</f>
        <v>0</v>
      </c>
      <c r="AP77" s="8"/>
      <c r="AQ77" s="8"/>
      <c r="AR77" s="120"/>
      <c r="AS77" s="120"/>
    </row>
    <row r="78" spans="1:45" ht="17.25" thickBot="1" x14ac:dyDescent="0.35">
      <c r="A78" s="117"/>
      <c r="B78" s="127"/>
      <c r="C78" s="221">
        <v>0</v>
      </c>
      <c r="D78" s="110" t="str">
        <f>수식!C12</f>
        <v/>
      </c>
      <c r="E78" s="110" t="str">
        <f>수식!D12</f>
        <v/>
      </c>
      <c r="F78" s="110" t="str">
        <f>수식!E12</f>
        <v/>
      </c>
      <c r="G78" s="110" t="str">
        <f>수식!F12</f>
        <v/>
      </c>
      <c r="H78" s="110" t="str">
        <f>수식!G12</f>
        <v/>
      </c>
      <c r="I78" s="110" t="str">
        <f>수식!H12</f>
        <v/>
      </c>
      <c r="J78" s="221">
        <v>0</v>
      </c>
      <c r="K78" s="110" t="str">
        <f>수식!J12</f>
        <v/>
      </c>
      <c r="L78" s="110" t="str">
        <f>수식!K12</f>
        <v/>
      </c>
      <c r="M78" s="110" t="str">
        <f>수식!L12</f>
        <v/>
      </c>
      <c r="N78" s="110" t="str">
        <f>수식!M12</f>
        <v/>
      </c>
      <c r="O78" s="110" t="str">
        <f>수식!N12</f>
        <v/>
      </c>
      <c r="P78" s="110" t="str">
        <f>수식!O12</f>
        <v/>
      </c>
      <c r="Q78" s="219">
        <v>0</v>
      </c>
      <c r="R78" s="110" t="str">
        <f>수식!Q12</f>
        <v/>
      </c>
      <c r="S78" s="110" t="str">
        <f>수식!R12</f>
        <v/>
      </c>
      <c r="T78" s="110" t="str">
        <f>수식!S12</f>
        <v/>
      </c>
      <c r="U78" s="110" t="str">
        <f>수식!T12</f>
        <v/>
      </c>
      <c r="V78" s="110" t="str">
        <f>수식!U12</f>
        <v/>
      </c>
      <c r="W78" s="110" t="str">
        <f>수식!V12</f>
        <v/>
      </c>
      <c r="X78" s="219">
        <v>0</v>
      </c>
      <c r="Y78" s="110" t="str">
        <f>수식!X12</f>
        <v/>
      </c>
      <c r="Z78" s="110" t="str">
        <f>수식!Y12</f>
        <v/>
      </c>
      <c r="AA78" s="110" t="str">
        <f>수식!Z12</f>
        <v/>
      </c>
      <c r="AB78" s="110" t="str">
        <f>수식!AA12</f>
        <v/>
      </c>
      <c r="AC78" s="110" t="str">
        <f>수식!AB12</f>
        <v/>
      </c>
      <c r="AD78" s="110" t="str">
        <f>수식!AC12</f>
        <v/>
      </c>
      <c r="AE78" s="219">
        <v>0</v>
      </c>
      <c r="AF78" s="120"/>
      <c r="AG78" s="8"/>
      <c r="AH78" s="232" t="s">
        <v>179</v>
      </c>
      <c r="AI78" s="232"/>
      <c r="AJ78" s="232"/>
      <c r="AK78" s="232"/>
      <c r="AL78" s="232"/>
      <c r="AM78" s="232"/>
      <c r="AN78" s="232"/>
      <c r="AO78" s="153">
        <f>수식!X103</f>
        <v>0</v>
      </c>
      <c r="AP78" s="8"/>
      <c r="AQ78" s="8"/>
      <c r="AR78" s="120"/>
      <c r="AS78" s="120"/>
    </row>
    <row r="79" spans="1:45" ht="17.25" thickBot="1" x14ac:dyDescent="0.35">
      <c r="A79" s="120"/>
      <c r="B79" s="121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8"/>
      <c r="AG79" s="8"/>
      <c r="AH79" s="232" t="s">
        <v>172</v>
      </c>
      <c r="AI79" s="232"/>
      <c r="AJ79" s="232"/>
      <c r="AK79" s="232"/>
      <c r="AL79" s="232"/>
      <c r="AM79" s="232"/>
      <c r="AN79" s="232"/>
      <c r="AO79" s="153">
        <f>수식!X85</f>
        <v>0</v>
      </c>
      <c r="AP79" s="8"/>
      <c r="AQ79" s="8"/>
      <c r="AR79" s="120"/>
      <c r="AS79" s="120"/>
    </row>
    <row r="80" spans="1:45" ht="17.25" thickBot="1" x14ac:dyDescent="0.35">
      <c r="A80" s="120"/>
      <c r="B80" s="121"/>
      <c r="C80" s="220" t="s">
        <v>113</v>
      </c>
      <c r="D80" s="108" t="str">
        <f>수식!C14</f>
        <v/>
      </c>
      <c r="E80" s="108" t="str">
        <f>수식!D14</f>
        <v/>
      </c>
      <c r="F80" s="108" t="str">
        <f>수식!E14</f>
        <v/>
      </c>
      <c r="G80" s="108" t="str">
        <f>수식!F14</f>
        <v/>
      </c>
      <c r="H80" s="108" t="str">
        <f>수식!G14</f>
        <v/>
      </c>
      <c r="I80" s="108" t="str">
        <f>수식!H14</f>
        <v/>
      </c>
      <c r="J80" s="220" t="s">
        <v>113</v>
      </c>
      <c r="K80" s="108" t="str">
        <f>수식!J14</f>
        <v/>
      </c>
      <c r="L80" s="108" t="str">
        <f>수식!K14</f>
        <v/>
      </c>
      <c r="M80" s="108" t="str">
        <f>수식!L14</f>
        <v/>
      </c>
      <c r="N80" s="108" t="str">
        <f>수식!M14</f>
        <v/>
      </c>
      <c r="O80" s="108" t="str">
        <f>수식!N14</f>
        <v/>
      </c>
      <c r="P80" s="108" t="str">
        <f>수식!O14</f>
        <v/>
      </c>
      <c r="Q80" s="218" t="s">
        <v>113</v>
      </c>
      <c r="R80" s="108" t="str">
        <f>수식!Q14</f>
        <v/>
      </c>
      <c r="S80" s="108" t="str">
        <f>수식!R14</f>
        <v/>
      </c>
      <c r="T80" s="108" t="str">
        <f>수식!S14</f>
        <v/>
      </c>
      <c r="U80" s="108" t="str">
        <f>수식!T14</f>
        <v/>
      </c>
      <c r="V80" s="108" t="str">
        <f>수식!U14</f>
        <v/>
      </c>
      <c r="W80" s="108" t="str">
        <f>수식!V14</f>
        <v/>
      </c>
      <c r="X80" s="218" t="s">
        <v>113</v>
      </c>
      <c r="Y80" s="108" t="str">
        <f>수식!X14</f>
        <v/>
      </c>
      <c r="Z80" s="108" t="str">
        <f>수식!Y14</f>
        <v/>
      </c>
      <c r="AA80" s="108" t="str">
        <f>수식!Z14</f>
        <v/>
      </c>
      <c r="AB80" s="108" t="str">
        <f>수식!AA14</f>
        <v/>
      </c>
      <c r="AC80" s="108" t="str">
        <f>수식!AB14</f>
        <v/>
      </c>
      <c r="AD80" s="108" t="str">
        <f>수식!AC14</f>
        <v/>
      </c>
      <c r="AE80" s="218" t="s">
        <v>113</v>
      </c>
      <c r="AF80" s="120"/>
      <c r="AG80" s="8"/>
      <c r="AH80" s="232" t="s">
        <v>173</v>
      </c>
      <c r="AI80" s="232"/>
      <c r="AJ80" s="232"/>
      <c r="AK80" s="232"/>
      <c r="AL80" s="232"/>
      <c r="AM80" s="232"/>
      <c r="AN80" s="232"/>
      <c r="AO80" s="153">
        <f>수식!X87</f>
        <v>0</v>
      </c>
      <c r="AP80" s="8"/>
      <c r="AQ80" s="8"/>
      <c r="AR80" s="120"/>
      <c r="AS80" s="120"/>
    </row>
    <row r="81" spans="1:45" ht="17.25" thickBot="1" x14ac:dyDescent="0.35">
      <c r="A81" s="120"/>
      <c r="B81" s="121"/>
      <c r="C81" s="221">
        <v>0</v>
      </c>
      <c r="D81" s="109" t="str">
        <f>수식!C15</f>
        <v/>
      </c>
      <c r="E81" s="109" t="str">
        <f>수식!D15</f>
        <v/>
      </c>
      <c r="F81" s="109" t="str">
        <f>수식!E15</f>
        <v/>
      </c>
      <c r="G81" s="109" t="str">
        <f>수식!F15</f>
        <v/>
      </c>
      <c r="H81" s="109" t="str">
        <f>수식!G15</f>
        <v/>
      </c>
      <c r="I81" s="109" t="str">
        <f>수식!H15</f>
        <v/>
      </c>
      <c r="J81" s="221">
        <v>0</v>
      </c>
      <c r="K81" s="109" t="str">
        <f>수식!J15</f>
        <v/>
      </c>
      <c r="L81" s="109" t="str">
        <f>수식!K15</f>
        <v/>
      </c>
      <c r="M81" s="109" t="str">
        <f>수식!L15</f>
        <v/>
      </c>
      <c r="N81" s="109" t="str">
        <f>수식!M15</f>
        <v/>
      </c>
      <c r="O81" s="109" t="str">
        <f>수식!N15</f>
        <v/>
      </c>
      <c r="P81" s="109" t="str">
        <f>수식!O15</f>
        <v/>
      </c>
      <c r="Q81" s="219">
        <v>0</v>
      </c>
      <c r="R81" s="109" t="str">
        <f>수식!Q15</f>
        <v/>
      </c>
      <c r="S81" s="109" t="str">
        <f>수식!R15</f>
        <v/>
      </c>
      <c r="T81" s="109" t="str">
        <f>수식!S15</f>
        <v/>
      </c>
      <c r="U81" s="109" t="str">
        <f>수식!T15</f>
        <v/>
      </c>
      <c r="V81" s="109" t="str">
        <f>수식!U15</f>
        <v/>
      </c>
      <c r="W81" s="109" t="str">
        <f>수식!V15</f>
        <v/>
      </c>
      <c r="X81" s="219">
        <v>0</v>
      </c>
      <c r="Y81" s="109" t="str">
        <f>수식!X15</f>
        <v/>
      </c>
      <c r="Z81" s="109" t="str">
        <f>수식!Y15</f>
        <v/>
      </c>
      <c r="AA81" s="109" t="str">
        <f>수식!Z15</f>
        <v/>
      </c>
      <c r="AB81" s="109" t="str">
        <f>수식!AA15</f>
        <v/>
      </c>
      <c r="AC81" s="109" t="str">
        <f>수식!AB15</f>
        <v/>
      </c>
      <c r="AD81" s="109" t="str">
        <f>수식!AC15</f>
        <v/>
      </c>
      <c r="AE81" s="219">
        <v>0</v>
      </c>
      <c r="AF81" s="120"/>
      <c r="AG81" s="8"/>
      <c r="AH81" s="233"/>
      <c r="AI81" s="234"/>
      <c r="AJ81" s="234"/>
      <c r="AK81" s="234"/>
      <c r="AL81" s="234"/>
      <c r="AM81" s="234"/>
      <c r="AN81" s="235"/>
      <c r="AO81" s="67"/>
      <c r="AP81" s="8"/>
      <c r="AQ81" s="8"/>
      <c r="AR81" s="8"/>
      <c r="AS81" s="8"/>
    </row>
    <row r="82" spans="1:45" x14ac:dyDescent="0.3">
      <c r="A82" s="117"/>
      <c r="B82" s="12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8"/>
      <c r="AG82" s="8"/>
      <c r="AH82" s="8"/>
      <c r="AI82" s="123"/>
      <c r="AJ82" s="8"/>
      <c r="AK82" s="123"/>
      <c r="AL82" s="8"/>
      <c r="AM82" s="123"/>
      <c r="AN82" s="8"/>
      <c r="AO82" s="8"/>
      <c r="AP82" s="8"/>
      <c r="AQ82" s="8"/>
      <c r="AR82" s="8"/>
      <c r="AS82" s="8"/>
    </row>
    <row r="83" spans="1:45" ht="17.25" thickBot="1" x14ac:dyDescent="0.35">
      <c r="A83" s="117"/>
      <c r="B83" s="127"/>
      <c r="C83" s="15"/>
      <c r="D83" s="15"/>
      <c r="E83" s="15"/>
      <c r="F83" s="155"/>
      <c r="G83" s="15"/>
      <c r="H83" s="15"/>
      <c r="I83" s="15"/>
      <c r="J83" s="67"/>
      <c r="K83" s="67"/>
      <c r="L83" s="67"/>
      <c r="M83" s="67"/>
      <c r="N83" s="67"/>
      <c r="O83" s="67"/>
      <c r="P83" s="15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8"/>
      <c r="AG83" s="8"/>
      <c r="AH83" s="8"/>
      <c r="AI83" s="123"/>
      <c r="AJ83" s="8"/>
      <c r="AK83" s="123"/>
      <c r="AL83" s="8"/>
      <c r="AM83" s="123"/>
      <c r="AN83" s="8"/>
      <c r="AO83" s="8"/>
      <c r="AP83" s="8"/>
      <c r="AQ83" s="8"/>
      <c r="AR83" s="8"/>
      <c r="AS83" s="8"/>
    </row>
    <row r="84" spans="1:45" ht="17.25" thickBot="1" x14ac:dyDescent="0.35">
      <c r="A84" s="8"/>
      <c r="B84" s="8"/>
      <c r="C84" s="12" t="s">
        <v>91</v>
      </c>
      <c r="D84" s="130" t="s">
        <v>87</v>
      </c>
      <c r="E84" s="129" t="s">
        <v>90</v>
      </c>
      <c r="F84" s="13"/>
      <c r="G84" s="9"/>
      <c r="H84" s="9"/>
      <c r="I84" s="9"/>
      <c r="J84" s="8"/>
      <c r="K84" s="8"/>
      <c r="L84" s="8"/>
      <c r="M84" s="8"/>
      <c r="N84" s="8"/>
      <c r="O84" s="121"/>
      <c r="P84" s="203" t="s">
        <v>269</v>
      </c>
      <c r="Q84" s="189" t="s">
        <v>91</v>
      </c>
      <c r="R84" s="72"/>
      <c r="S84" s="72"/>
      <c r="T84" s="72"/>
      <c r="U84" s="72"/>
      <c r="V84" s="72"/>
      <c r="W84" s="72"/>
      <c r="X84" s="10" t="s">
        <v>91</v>
      </c>
      <c r="Y84" s="72"/>
      <c r="Z84" s="72"/>
      <c r="AA84" s="72"/>
      <c r="AB84" s="72"/>
      <c r="AC84" s="72"/>
      <c r="AD84" s="72"/>
      <c r="AE84" s="10" t="s">
        <v>91</v>
      </c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1:45" ht="17.25" thickBot="1" x14ac:dyDescent="0.35">
      <c r="A85" s="8"/>
      <c r="B85" s="8"/>
      <c r="C85" s="15"/>
      <c r="D85" s="15"/>
      <c r="E85" s="15"/>
      <c r="F85" s="9"/>
      <c r="G85" s="9"/>
      <c r="H85" s="9"/>
      <c r="I85" s="9"/>
      <c r="J85" s="8"/>
      <c r="K85" s="8"/>
      <c r="L85" s="8"/>
      <c r="M85" s="8"/>
      <c r="N85" s="8"/>
      <c r="O85" s="121"/>
      <c r="P85" s="204"/>
      <c r="Q85" s="190" t="s">
        <v>92</v>
      </c>
      <c r="R85" s="75"/>
      <c r="S85" s="75"/>
      <c r="T85" s="75"/>
      <c r="U85" s="75"/>
      <c r="V85" s="75"/>
      <c r="W85" s="75"/>
      <c r="X85" s="11" t="s">
        <v>92</v>
      </c>
      <c r="Y85" s="75"/>
      <c r="Z85" s="75"/>
      <c r="AA85" s="75"/>
      <c r="AB85" s="75"/>
      <c r="AC85" s="75"/>
      <c r="AD85" s="75"/>
      <c r="AE85" s="11" t="s">
        <v>92</v>
      </c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1:45" x14ac:dyDescent="0.3">
      <c r="A86" s="117"/>
      <c r="B86" s="117"/>
      <c r="C86" s="17" t="s">
        <v>0</v>
      </c>
      <c r="D86" s="18" t="s">
        <v>25</v>
      </c>
      <c r="E86" s="18" t="s">
        <v>26</v>
      </c>
      <c r="F86" s="18" t="s">
        <v>1</v>
      </c>
      <c r="G86" s="18" t="s">
        <v>2</v>
      </c>
      <c r="H86" s="19" t="s">
        <v>27</v>
      </c>
      <c r="I86" s="20" t="s">
        <v>96</v>
      </c>
      <c r="J86" s="8"/>
      <c r="K86" s="8"/>
      <c r="L86" s="8"/>
      <c r="M86" s="8"/>
      <c r="N86" s="8"/>
      <c r="O86" s="121"/>
      <c r="P86" s="204"/>
      <c r="Q86" s="191" t="s">
        <v>3</v>
      </c>
      <c r="R86" s="77"/>
      <c r="S86" s="78"/>
      <c r="T86" s="78"/>
      <c r="U86" s="78"/>
      <c r="V86" s="78"/>
      <c r="W86" s="78"/>
      <c r="X86" s="14" t="s">
        <v>3</v>
      </c>
      <c r="Y86" s="77"/>
      <c r="Z86" s="78"/>
      <c r="AA86" s="78"/>
      <c r="AB86" s="78"/>
      <c r="AC86" s="78"/>
      <c r="AD86" s="78"/>
      <c r="AE86" s="14" t="s">
        <v>3</v>
      </c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1:45" x14ac:dyDescent="0.3">
      <c r="A87" s="8"/>
      <c r="B87" s="8"/>
      <c r="C87" s="21" t="s">
        <v>4</v>
      </c>
      <c r="D87" s="22">
        <v>0</v>
      </c>
      <c r="E87" s="22" t="s">
        <v>29</v>
      </c>
      <c r="F87" s="22" t="s">
        <v>5</v>
      </c>
      <c r="G87" s="22" t="s">
        <v>6</v>
      </c>
      <c r="H87" s="23" t="s">
        <v>60</v>
      </c>
      <c r="I87" s="24" t="s">
        <v>103</v>
      </c>
      <c r="J87" s="8"/>
      <c r="K87" s="8"/>
      <c r="L87" s="8"/>
      <c r="M87" s="8"/>
      <c r="N87" s="8"/>
      <c r="O87" s="121"/>
      <c r="P87" s="204"/>
      <c r="Q87" s="192" t="s">
        <v>7</v>
      </c>
      <c r="R87" s="80"/>
      <c r="S87" s="81"/>
      <c r="T87" s="81"/>
      <c r="U87" s="81"/>
      <c r="V87" s="81"/>
      <c r="W87" s="81"/>
      <c r="X87" s="16" t="s">
        <v>7</v>
      </c>
      <c r="Y87" s="80"/>
      <c r="Z87" s="81"/>
      <c r="AA87" s="81"/>
      <c r="AB87" s="81"/>
      <c r="AC87" s="81"/>
      <c r="AD87" s="81"/>
      <c r="AE87" s="16" t="s">
        <v>7</v>
      </c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1:45" x14ac:dyDescent="0.3">
      <c r="A88" s="8"/>
      <c r="B88" s="8"/>
      <c r="C88" s="25">
        <v>0</v>
      </c>
      <c r="D88" s="26" t="s">
        <v>104</v>
      </c>
      <c r="E88" s="26" t="s">
        <v>31</v>
      </c>
      <c r="F88" s="26" t="s">
        <v>8</v>
      </c>
      <c r="G88" s="26" t="s">
        <v>9</v>
      </c>
      <c r="H88" s="27" t="s">
        <v>34</v>
      </c>
      <c r="I88" s="28" t="s">
        <v>105</v>
      </c>
      <c r="J88" s="8"/>
      <c r="K88" s="8"/>
      <c r="L88" s="8"/>
      <c r="M88" s="8"/>
      <c r="N88" s="8"/>
      <c r="O88" s="121"/>
      <c r="P88" s="204"/>
      <c r="Q88" s="192" t="s">
        <v>10</v>
      </c>
      <c r="R88" s="80"/>
      <c r="S88" s="81"/>
      <c r="T88" s="81"/>
      <c r="U88" s="81"/>
      <c r="V88" s="81"/>
      <c r="W88" s="81"/>
      <c r="X88" s="16" t="s">
        <v>10</v>
      </c>
      <c r="Y88" s="80"/>
      <c r="Z88" s="81"/>
      <c r="AA88" s="81"/>
      <c r="AB88" s="81"/>
      <c r="AC88" s="81"/>
      <c r="AD88" s="81"/>
      <c r="AE88" s="16" t="s">
        <v>10</v>
      </c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1:45" x14ac:dyDescent="0.3">
      <c r="A89" s="8"/>
      <c r="B89" s="8"/>
      <c r="C89" s="29">
        <v>3</v>
      </c>
      <c r="D89" s="30" t="s">
        <v>106</v>
      </c>
      <c r="E89" s="30" t="s">
        <v>33</v>
      </c>
      <c r="F89" s="30" t="s">
        <v>11</v>
      </c>
      <c r="G89" s="30" t="s">
        <v>12</v>
      </c>
      <c r="H89" s="31" t="s">
        <v>59</v>
      </c>
      <c r="I89" s="32" t="s">
        <v>107</v>
      </c>
      <c r="J89" s="8"/>
      <c r="K89" s="8"/>
      <c r="L89" s="8"/>
      <c r="M89" s="8"/>
      <c r="N89" s="8"/>
      <c r="O89" s="121"/>
      <c r="P89" s="204"/>
      <c r="Q89" s="192" t="s">
        <v>13</v>
      </c>
      <c r="R89" s="80"/>
      <c r="S89" s="81"/>
      <c r="T89" s="81"/>
      <c r="U89" s="81"/>
      <c r="V89" s="81"/>
      <c r="W89" s="81"/>
      <c r="X89" s="16" t="s">
        <v>13</v>
      </c>
      <c r="Y89" s="80"/>
      <c r="Z89" s="81"/>
      <c r="AA89" s="81"/>
      <c r="AB89" s="81"/>
      <c r="AC89" s="81"/>
      <c r="AD89" s="81"/>
      <c r="AE89" s="16" t="s">
        <v>13</v>
      </c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1:45" x14ac:dyDescent="0.3">
      <c r="A90" s="117"/>
      <c r="B90" s="117"/>
      <c r="C90" s="33">
        <v>6</v>
      </c>
      <c r="D90" s="34" t="s">
        <v>108</v>
      </c>
      <c r="E90" s="34" t="s">
        <v>35</v>
      </c>
      <c r="F90" s="34" t="s">
        <v>14</v>
      </c>
      <c r="G90" s="34" t="s">
        <v>15</v>
      </c>
      <c r="H90" s="35" t="s">
        <v>57</v>
      </c>
      <c r="I90" s="36">
        <v>7</v>
      </c>
      <c r="J90" s="8"/>
      <c r="K90" s="8"/>
      <c r="L90" s="8"/>
      <c r="M90" s="8"/>
      <c r="N90" s="8"/>
      <c r="O90" s="121"/>
      <c r="P90" s="204"/>
      <c r="Q90" s="192" t="s">
        <v>16</v>
      </c>
      <c r="R90" s="80"/>
      <c r="S90" s="81"/>
      <c r="T90" s="81"/>
      <c r="U90" s="81"/>
      <c r="V90" s="81"/>
      <c r="W90" s="81"/>
      <c r="X90" s="16" t="s">
        <v>16</v>
      </c>
      <c r="Y90" s="80"/>
      <c r="Z90" s="81"/>
      <c r="AA90" s="81"/>
      <c r="AB90" s="81"/>
      <c r="AC90" s="81"/>
      <c r="AD90" s="81"/>
      <c r="AE90" s="16" t="s">
        <v>16</v>
      </c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1" spans="1:45" x14ac:dyDescent="0.3">
      <c r="A91" s="8"/>
      <c r="B91" s="8"/>
      <c r="C91" s="37">
        <v>9</v>
      </c>
      <c r="D91" s="38" t="s">
        <v>109</v>
      </c>
      <c r="E91" s="38" t="s">
        <v>37</v>
      </c>
      <c r="F91" s="38" t="s">
        <v>17</v>
      </c>
      <c r="G91" s="38" t="s">
        <v>18</v>
      </c>
      <c r="H91" s="39" t="s">
        <v>56</v>
      </c>
      <c r="I91" s="40">
        <v>8</v>
      </c>
      <c r="J91" s="8"/>
      <c r="K91" s="8"/>
      <c r="L91" s="8"/>
      <c r="M91" s="8"/>
      <c r="N91" s="8"/>
      <c r="O91" s="121"/>
      <c r="P91" s="204"/>
      <c r="Q91" s="192" t="s">
        <v>19</v>
      </c>
      <c r="R91" s="80"/>
      <c r="S91" s="81"/>
      <c r="T91" s="81"/>
      <c r="U91" s="81"/>
      <c r="V91" s="81"/>
      <c r="W91" s="81"/>
      <c r="X91" s="16" t="s">
        <v>19</v>
      </c>
      <c r="Y91" s="80"/>
      <c r="Z91" s="81"/>
      <c r="AA91" s="81"/>
      <c r="AB91" s="81"/>
      <c r="AC91" s="81"/>
      <c r="AD91" s="81"/>
      <c r="AE91" s="16" t="s">
        <v>19</v>
      </c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</row>
    <row r="92" spans="1:45" ht="17.25" thickBot="1" x14ac:dyDescent="0.35">
      <c r="A92" s="131"/>
      <c r="B92" s="131"/>
      <c r="C92" s="41" t="s">
        <v>20</v>
      </c>
      <c r="D92" s="42" t="s">
        <v>110</v>
      </c>
      <c r="E92" s="42" t="s">
        <v>39</v>
      </c>
      <c r="F92" s="42" t="s">
        <v>21</v>
      </c>
      <c r="G92" s="42" t="s">
        <v>22</v>
      </c>
      <c r="H92" s="43" t="s">
        <v>61</v>
      </c>
      <c r="I92" s="44" t="s">
        <v>111</v>
      </c>
      <c r="J92" s="117"/>
      <c r="K92" s="117"/>
      <c r="L92" s="117"/>
      <c r="M92" s="117"/>
      <c r="N92" s="117"/>
      <c r="O92" s="127"/>
      <c r="P92" s="204"/>
      <c r="Q92" s="192" t="s">
        <v>23</v>
      </c>
      <c r="R92" s="80"/>
      <c r="S92" s="81"/>
      <c r="T92" s="81"/>
      <c r="U92" s="81"/>
      <c r="V92" s="81"/>
      <c r="W92" s="81"/>
      <c r="X92" s="16" t="s">
        <v>23</v>
      </c>
      <c r="Y92" s="81"/>
      <c r="Z92" s="81"/>
      <c r="AA92" s="81"/>
      <c r="AB92" s="81"/>
      <c r="AC92" s="81"/>
      <c r="AD92" s="81"/>
      <c r="AE92" s="16" t="s">
        <v>23</v>
      </c>
      <c r="AF92" s="117"/>
      <c r="AG92" s="117"/>
      <c r="AH92" s="117"/>
      <c r="AI92" s="131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</row>
    <row r="93" spans="1:45" ht="17.25" thickBot="1" x14ac:dyDescent="0.35">
      <c r="A93" s="131"/>
      <c r="B93" s="131"/>
      <c r="C93" s="8"/>
      <c r="D93" s="8"/>
      <c r="E93" s="8"/>
      <c r="F93" s="8"/>
      <c r="G93" s="8"/>
      <c r="H93" s="8"/>
      <c r="I93" s="8"/>
      <c r="J93" s="117"/>
      <c r="K93" s="117"/>
      <c r="L93" s="117"/>
      <c r="M93" s="117"/>
      <c r="N93" s="117"/>
      <c r="O93" s="127"/>
      <c r="P93" s="204"/>
      <c r="Q93" s="192" t="s">
        <v>24</v>
      </c>
      <c r="R93" s="80"/>
      <c r="S93" s="81"/>
      <c r="T93" s="81"/>
      <c r="U93" s="81"/>
      <c r="V93" s="81"/>
      <c r="W93" s="81"/>
      <c r="X93" s="16" t="s">
        <v>24</v>
      </c>
      <c r="Y93" s="81"/>
      <c r="Z93" s="81"/>
      <c r="AA93" s="81"/>
      <c r="AB93" s="81"/>
      <c r="AC93" s="81"/>
      <c r="AD93" s="81"/>
      <c r="AE93" s="16" t="s">
        <v>24</v>
      </c>
      <c r="AF93" s="117"/>
      <c r="AG93" s="117"/>
      <c r="AH93" s="117"/>
      <c r="AI93" s="131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</row>
    <row r="94" spans="1:45" x14ac:dyDescent="0.3">
      <c r="A94" s="131"/>
      <c r="B94" s="131"/>
      <c r="C94" s="17" t="s">
        <v>23</v>
      </c>
      <c r="D94" s="46" t="s">
        <v>4</v>
      </c>
      <c r="E94" s="47" t="s">
        <v>42</v>
      </c>
      <c r="F94" s="8"/>
      <c r="G94" s="8"/>
      <c r="H94" s="8"/>
      <c r="I94" s="8"/>
      <c r="J94" s="117"/>
      <c r="K94" s="117"/>
      <c r="L94" s="117"/>
      <c r="M94" s="117"/>
      <c r="N94" s="117"/>
      <c r="O94" s="127"/>
      <c r="P94" s="204"/>
      <c r="Q94" s="192" t="s">
        <v>28</v>
      </c>
      <c r="R94" s="80"/>
      <c r="S94" s="81"/>
      <c r="T94" s="81"/>
      <c r="U94" s="81"/>
      <c r="V94" s="81"/>
      <c r="W94" s="81"/>
      <c r="X94" s="16" t="s">
        <v>28</v>
      </c>
      <c r="Y94" s="81"/>
      <c r="Z94" s="81"/>
      <c r="AA94" s="81"/>
      <c r="AB94" s="81"/>
      <c r="AC94" s="81"/>
      <c r="AD94" s="81"/>
      <c r="AE94" s="16" t="s">
        <v>28</v>
      </c>
      <c r="AF94" s="117"/>
      <c r="AG94" s="117"/>
      <c r="AH94" s="117"/>
      <c r="AI94" s="131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</row>
    <row r="95" spans="1:45" ht="17.25" thickBot="1" x14ac:dyDescent="0.35">
      <c r="A95" s="131"/>
      <c r="B95" s="131"/>
      <c r="C95" s="49" t="s">
        <v>95</v>
      </c>
      <c r="D95" s="22" t="s">
        <v>4</v>
      </c>
      <c r="E95" s="50" t="s">
        <v>42</v>
      </c>
      <c r="F95" s="8"/>
      <c r="G95" s="8"/>
      <c r="H95" s="8"/>
      <c r="I95" s="8"/>
      <c r="J95" s="117"/>
      <c r="K95" s="117"/>
      <c r="L95" s="117"/>
      <c r="M95" s="117"/>
      <c r="N95" s="117"/>
      <c r="O95" s="127"/>
      <c r="P95" s="204"/>
      <c r="Q95" s="193" t="s">
        <v>30</v>
      </c>
      <c r="R95" s="83"/>
      <c r="S95" s="84"/>
      <c r="T95" s="84"/>
      <c r="U95" s="84"/>
      <c r="V95" s="84"/>
      <c r="W95" s="84"/>
      <c r="X95" s="45" t="s">
        <v>30</v>
      </c>
      <c r="Y95" s="84"/>
      <c r="Z95" s="84"/>
      <c r="AA95" s="84"/>
      <c r="AB95" s="84"/>
      <c r="AC95" s="84"/>
      <c r="AD95" s="84"/>
      <c r="AE95" s="45" t="s">
        <v>30</v>
      </c>
      <c r="AF95" s="117"/>
      <c r="AG95" s="117"/>
      <c r="AH95" s="117"/>
      <c r="AI95" s="131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</row>
    <row r="96" spans="1:45" ht="17.25" thickBot="1" x14ac:dyDescent="0.35">
      <c r="A96" s="131"/>
      <c r="B96" s="131"/>
      <c r="C96" s="52" t="s">
        <v>48</v>
      </c>
      <c r="D96" s="53" t="s">
        <v>45</v>
      </c>
      <c r="E96" s="54" t="s">
        <v>46</v>
      </c>
      <c r="F96" s="8"/>
      <c r="G96" s="8"/>
      <c r="H96" s="8"/>
      <c r="I96" s="8"/>
      <c r="J96" s="117"/>
      <c r="K96" s="117"/>
      <c r="L96" s="117"/>
      <c r="M96" s="117"/>
      <c r="N96" s="117"/>
      <c r="O96" s="127"/>
      <c r="P96" s="204"/>
      <c r="Q96" s="194" t="s">
        <v>32</v>
      </c>
      <c r="R96" s="86"/>
      <c r="S96" s="87"/>
      <c r="T96" s="87"/>
      <c r="U96" s="87"/>
      <c r="V96" s="87"/>
      <c r="W96" s="87"/>
      <c r="X96" s="48" t="s">
        <v>32</v>
      </c>
      <c r="Y96" s="86"/>
      <c r="Z96" s="87"/>
      <c r="AA96" s="87"/>
      <c r="AB96" s="87"/>
      <c r="AC96" s="87"/>
      <c r="AD96" s="87"/>
      <c r="AE96" s="48" t="s">
        <v>32</v>
      </c>
      <c r="AF96" s="117"/>
      <c r="AG96" s="117"/>
      <c r="AH96" s="117"/>
      <c r="AI96" s="131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</row>
    <row r="97" spans="1:45" ht="17.25" thickBot="1" x14ac:dyDescent="0.35">
      <c r="A97" s="117"/>
      <c r="B97" s="117"/>
      <c r="C97" s="8"/>
      <c r="D97" s="8"/>
      <c r="E97" s="8"/>
      <c r="F97" s="8"/>
      <c r="G97" s="8"/>
      <c r="H97" s="8"/>
      <c r="I97" s="8"/>
      <c r="J97" s="117"/>
      <c r="K97" s="117"/>
      <c r="L97" s="117"/>
      <c r="M97" s="117"/>
      <c r="N97" s="117"/>
      <c r="O97" s="127"/>
      <c r="P97" s="204"/>
      <c r="Q97" s="195" t="s">
        <v>93</v>
      </c>
      <c r="R97" s="80"/>
      <c r="S97" s="81"/>
      <c r="T97" s="81"/>
      <c r="U97" s="81"/>
      <c r="V97" s="81"/>
      <c r="W97" s="81"/>
      <c r="X97" s="51" t="s">
        <v>93</v>
      </c>
      <c r="Y97" s="80"/>
      <c r="Z97" s="81"/>
      <c r="AA97" s="81"/>
      <c r="AB97" s="81"/>
      <c r="AC97" s="81"/>
      <c r="AD97" s="81"/>
      <c r="AE97" s="51" t="s">
        <v>93</v>
      </c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</row>
    <row r="98" spans="1:45" ht="17.25" thickBot="1" x14ac:dyDescent="0.35">
      <c r="A98" s="117"/>
      <c r="B98" s="117"/>
      <c r="C98" s="55" t="s">
        <v>44</v>
      </c>
      <c r="D98" s="56" t="s">
        <v>45</v>
      </c>
      <c r="E98" s="57" t="s">
        <v>4</v>
      </c>
      <c r="F98" s="58" t="s">
        <v>89</v>
      </c>
      <c r="G98" s="59" t="s">
        <v>88</v>
      </c>
      <c r="H98" s="8"/>
      <c r="I98" s="8"/>
      <c r="J98" s="117"/>
      <c r="K98" s="117"/>
      <c r="L98" s="117"/>
      <c r="M98" s="117"/>
      <c r="N98" s="117"/>
      <c r="O98" s="127"/>
      <c r="P98" s="204"/>
      <c r="Q98" s="195" t="s">
        <v>94</v>
      </c>
      <c r="R98" s="80"/>
      <c r="S98" s="81"/>
      <c r="T98" s="81"/>
      <c r="U98" s="81"/>
      <c r="V98" s="81"/>
      <c r="W98" s="81"/>
      <c r="X98" s="51" t="s">
        <v>94</v>
      </c>
      <c r="Y98" s="80"/>
      <c r="Z98" s="80"/>
      <c r="AA98" s="80"/>
      <c r="AB98" s="80"/>
      <c r="AC98" s="80"/>
      <c r="AD98" s="81"/>
      <c r="AE98" s="51" t="s">
        <v>94</v>
      </c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</row>
    <row r="99" spans="1:45" x14ac:dyDescent="0.3">
      <c r="A99" s="131"/>
      <c r="B99" s="131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27"/>
      <c r="P99" s="204"/>
      <c r="Q99" s="195" t="s">
        <v>36</v>
      </c>
      <c r="R99" s="80"/>
      <c r="S99" s="81"/>
      <c r="T99" s="81"/>
      <c r="U99" s="81"/>
      <c r="V99" s="81"/>
      <c r="W99" s="81"/>
      <c r="X99" s="51" t="s">
        <v>36</v>
      </c>
      <c r="Y99" s="80"/>
      <c r="Z99" s="81"/>
      <c r="AA99" s="81"/>
      <c r="AB99" s="81"/>
      <c r="AC99" s="81"/>
      <c r="AD99" s="81"/>
      <c r="AE99" s="51" t="s">
        <v>36</v>
      </c>
      <c r="AF99" s="117"/>
      <c r="AG99" s="117"/>
      <c r="AH99" s="117"/>
      <c r="AI99" s="131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</row>
    <row r="100" spans="1:45" x14ac:dyDescent="0.3">
      <c r="A100" s="131"/>
      <c r="B100" s="131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27"/>
      <c r="P100" s="204"/>
      <c r="Q100" s="195" t="s">
        <v>38</v>
      </c>
      <c r="R100" s="80"/>
      <c r="S100" s="81"/>
      <c r="T100" s="81"/>
      <c r="U100" s="81"/>
      <c r="V100" s="81"/>
      <c r="W100" s="81"/>
      <c r="X100" s="51" t="s">
        <v>38</v>
      </c>
      <c r="Y100" s="80"/>
      <c r="Z100" s="81"/>
      <c r="AA100" s="81"/>
      <c r="AB100" s="81"/>
      <c r="AC100" s="81"/>
      <c r="AD100" s="81"/>
      <c r="AE100" s="51" t="s">
        <v>38</v>
      </c>
      <c r="AF100" s="117"/>
      <c r="AG100" s="117"/>
      <c r="AH100" s="117"/>
      <c r="AI100" s="131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</row>
    <row r="101" spans="1:45" x14ac:dyDescent="0.3">
      <c r="A101" s="131"/>
      <c r="B101" s="131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27"/>
      <c r="P101" s="204"/>
      <c r="Q101" s="195" t="s">
        <v>40</v>
      </c>
      <c r="R101" s="80"/>
      <c r="S101" s="81"/>
      <c r="T101" s="81"/>
      <c r="U101" s="81"/>
      <c r="V101" s="81"/>
      <c r="W101" s="81"/>
      <c r="X101" s="51" t="s">
        <v>40</v>
      </c>
      <c r="Y101" s="80"/>
      <c r="Z101" s="81"/>
      <c r="AA101" s="81"/>
      <c r="AB101" s="81"/>
      <c r="AC101" s="81"/>
      <c r="AD101" s="81"/>
      <c r="AE101" s="51" t="s">
        <v>40</v>
      </c>
      <c r="AF101" s="117"/>
      <c r="AG101" s="117"/>
      <c r="AH101" s="117"/>
      <c r="AI101" s="131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</row>
    <row r="102" spans="1:45" x14ac:dyDescent="0.3">
      <c r="A102" s="131"/>
      <c r="B102" s="131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27"/>
      <c r="P102" s="204"/>
      <c r="Q102" s="195" t="s">
        <v>41</v>
      </c>
      <c r="R102" s="80"/>
      <c r="S102" s="81"/>
      <c r="T102" s="81"/>
      <c r="U102" s="81"/>
      <c r="V102" s="81"/>
      <c r="W102" s="81"/>
      <c r="X102" s="51" t="s">
        <v>41</v>
      </c>
      <c r="Y102" s="80"/>
      <c r="Z102" s="81"/>
      <c r="AA102" s="81"/>
      <c r="AB102" s="81"/>
      <c r="AC102" s="81"/>
      <c r="AD102" s="81"/>
      <c r="AE102" s="51" t="s">
        <v>41</v>
      </c>
      <c r="AF102" s="117"/>
      <c r="AG102" s="117"/>
      <c r="AH102" s="117"/>
      <c r="AI102" s="131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</row>
    <row r="103" spans="1:45" x14ac:dyDescent="0.3">
      <c r="A103" s="131"/>
      <c r="B103" s="131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27"/>
      <c r="P103" s="204"/>
      <c r="Q103" s="195" t="s">
        <v>43</v>
      </c>
      <c r="R103" s="80"/>
      <c r="S103" s="81"/>
      <c r="T103" s="81"/>
      <c r="U103" s="81"/>
      <c r="V103" s="81"/>
      <c r="W103" s="81"/>
      <c r="X103" s="51" t="s">
        <v>43</v>
      </c>
      <c r="Y103" s="80"/>
      <c r="Z103" s="81"/>
      <c r="AA103" s="81"/>
      <c r="AB103" s="81"/>
      <c r="AC103" s="81"/>
      <c r="AD103" s="81"/>
      <c r="AE103" s="51" t="s">
        <v>43</v>
      </c>
      <c r="AF103" s="117"/>
      <c r="AG103" s="117"/>
      <c r="AH103" s="117"/>
      <c r="AI103" s="131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</row>
    <row r="104" spans="1:45" ht="17.25" thickBot="1" x14ac:dyDescent="0.35">
      <c r="A104" s="131"/>
      <c r="B104" s="131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27"/>
      <c r="P104" s="204"/>
      <c r="Q104" s="196" t="s">
        <v>47</v>
      </c>
      <c r="R104" s="89"/>
      <c r="S104" s="90"/>
      <c r="T104" s="90"/>
      <c r="U104" s="90"/>
      <c r="V104" s="90"/>
      <c r="W104" s="90"/>
      <c r="X104" s="60" t="s">
        <v>47</v>
      </c>
      <c r="Y104" s="89"/>
      <c r="Z104" s="90"/>
      <c r="AA104" s="90"/>
      <c r="AB104" s="90"/>
      <c r="AC104" s="90"/>
      <c r="AD104" s="90"/>
      <c r="AE104" s="60" t="s">
        <v>47</v>
      </c>
      <c r="AF104" s="117"/>
      <c r="AG104" s="117"/>
      <c r="AH104" s="117"/>
      <c r="AI104" s="131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</row>
    <row r="105" spans="1:45" x14ac:dyDescent="0.3">
      <c r="A105" s="131"/>
      <c r="B105" s="131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27"/>
      <c r="P105" s="204"/>
      <c r="Q105" s="197" t="s">
        <v>48</v>
      </c>
      <c r="R105" s="92"/>
      <c r="S105" s="93"/>
      <c r="T105" s="93"/>
      <c r="U105" s="93"/>
      <c r="V105" s="93"/>
      <c r="W105" s="93"/>
      <c r="X105" s="63" t="s">
        <v>48</v>
      </c>
      <c r="Y105" s="92"/>
      <c r="Z105" s="92"/>
      <c r="AA105" s="92"/>
      <c r="AB105" s="92"/>
      <c r="AC105" s="92"/>
      <c r="AD105" s="93"/>
      <c r="AE105" s="63" t="s">
        <v>48</v>
      </c>
      <c r="AF105" s="117"/>
      <c r="AG105" s="117"/>
      <c r="AH105" s="117"/>
      <c r="AI105" s="131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</row>
    <row r="106" spans="1:45" x14ac:dyDescent="0.3">
      <c r="A106" s="131"/>
      <c r="B106" s="131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27"/>
      <c r="P106" s="204"/>
      <c r="Q106" s="198" t="s">
        <v>44</v>
      </c>
      <c r="R106" s="95"/>
      <c r="S106" s="96"/>
      <c r="T106" s="96"/>
      <c r="U106" s="96"/>
      <c r="V106" s="96"/>
      <c r="W106" s="96"/>
      <c r="X106" s="62" t="s">
        <v>44</v>
      </c>
      <c r="Y106" s="95"/>
      <c r="Z106" s="96"/>
      <c r="AA106" s="96"/>
      <c r="AB106" s="96"/>
      <c r="AC106" s="96"/>
      <c r="AD106" s="96"/>
      <c r="AE106" s="62" t="s">
        <v>44</v>
      </c>
      <c r="AF106" s="117"/>
      <c r="AG106" s="117"/>
      <c r="AH106" s="117"/>
      <c r="AI106" s="131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</row>
    <row r="107" spans="1:45" x14ac:dyDescent="0.3">
      <c r="A107" s="131"/>
      <c r="B107" s="131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27"/>
      <c r="P107" s="204"/>
      <c r="Q107" s="198" t="s">
        <v>95</v>
      </c>
      <c r="R107" s="95"/>
      <c r="S107" s="96"/>
      <c r="T107" s="96"/>
      <c r="U107" s="96"/>
      <c r="V107" s="96"/>
      <c r="W107" s="96"/>
      <c r="X107" s="62" t="s">
        <v>95</v>
      </c>
      <c r="Y107" s="96"/>
      <c r="Z107" s="96"/>
      <c r="AA107" s="96"/>
      <c r="AB107" s="96"/>
      <c r="AC107" s="96"/>
      <c r="AD107" s="96"/>
      <c r="AE107" s="62" t="s">
        <v>95</v>
      </c>
      <c r="AF107" s="117"/>
      <c r="AG107" s="117"/>
      <c r="AH107" s="117"/>
      <c r="AI107" s="131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</row>
    <row r="108" spans="1:45" ht="17.25" thickBot="1" x14ac:dyDescent="0.35">
      <c r="A108" s="131"/>
      <c r="B108" s="131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27"/>
      <c r="P108" s="204"/>
      <c r="Q108" s="198" t="s">
        <v>27</v>
      </c>
      <c r="R108" s="95"/>
      <c r="S108" s="96"/>
      <c r="T108" s="96"/>
      <c r="U108" s="96"/>
      <c r="V108" s="96"/>
      <c r="W108" s="96"/>
      <c r="X108" s="62" t="s">
        <v>27</v>
      </c>
      <c r="Y108" s="95"/>
      <c r="Z108" s="96"/>
      <c r="AA108" s="96"/>
      <c r="AB108" s="96"/>
      <c r="AC108" s="96"/>
      <c r="AD108" s="96"/>
      <c r="AE108" s="62" t="s">
        <v>27</v>
      </c>
      <c r="AF108" s="117"/>
      <c r="AG108" s="117"/>
      <c r="AH108" s="117"/>
      <c r="AI108" s="131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</row>
    <row r="109" spans="1:45" x14ac:dyDescent="0.3">
      <c r="A109" s="131"/>
      <c r="B109" s="131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27"/>
      <c r="P109" s="204"/>
      <c r="Q109" s="199" t="s">
        <v>96</v>
      </c>
      <c r="R109" s="103"/>
      <c r="S109" s="99"/>
      <c r="T109" s="99"/>
      <c r="U109" s="99"/>
      <c r="V109" s="99"/>
      <c r="W109" s="99"/>
      <c r="X109" s="114" t="s">
        <v>96</v>
      </c>
      <c r="Y109" s="103"/>
      <c r="Z109" s="99"/>
      <c r="AA109" s="99"/>
      <c r="AB109" s="99"/>
      <c r="AC109" s="99"/>
      <c r="AD109" s="99"/>
      <c r="AE109" s="114" t="s">
        <v>96</v>
      </c>
      <c r="AF109" s="117"/>
      <c r="AG109" s="117"/>
      <c r="AH109" s="117"/>
      <c r="AI109" s="131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</row>
    <row r="110" spans="1:45" x14ac:dyDescent="0.3">
      <c r="A110" s="131"/>
      <c r="B110" s="131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27"/>
      <c r="P110" s="204"/>
      <c r="Q110" s="200" t="s">
        <v>25</v>
      </c>
      <c r="R110" s="104"/>
      <c r="S110" s="81"/>
      <c r="T110" s="81"/>
      <c r="U110" s="81"/>
      <c r="V110" s="81"/>
      <c r="W110" s="81"/>
      <c r="X110" s="115" t="s">
        <v>25</v>
      </c>
      <c r="Y110" s="104"/>
      <c r="Z110" s="81"/>
      <c r="AA110" s="81"/>
      <c r="AB110" s="81"/>
      <c r="AC110" s="81"/>
      <c r="AD110" s="81"/>
      <c r="AE110" s="115" t="s">
        <v>25</v>
      </c>
      <c r="AF110" s="117"/>
      <c r="AG110" s="117"/>
      <c r="AH110" s="117"/>
      <c r="AI110" s="131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</row>
    <row r="111" spans="1:45" x14ac:dyDescent="0.3">
      <c r="A111" s="131"/>
      <c r="B111" s="131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27"/>
      <c r="P111" s="204"/>
      <c r="Q111" s="200" t="s">
        <v>26</v>
      </c>
      <c r="R111" s="104"/>
      <c r="S111" s="81"/>
      <c r="T111" s="81"/>
      <c r="U111" s="81"/>
      <c r="V111" s="81"/>
      <c r="W111" s="81"/>
      <c r="X111" s="115" t="s">
        <v>26</v>
      </c>
      <c r="Y111" s="104"/>
      <c r="Z111" s="81"/>
      <c r="AA111" s="81"/>
      <c r="AB111" s="81"/>
      <c r="AC111" s="81"/>
      <c r="AD111" s="81"/>
      <c r="AE111" s="115" t="s">
        <v>26</v>
      </c>
      <c r="AF111" s="117"/>
      <c r="AG111" s="117"/>
      <c r="AH111" s="117"/>
      <c r="AI111" s="131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</row>
    <row r="112" spans="1:45" x14ac:dyDescent="0.3">
      <c r="A112" s="131"/>
      <c r="B112" s="131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27"/>
      <c r="P112" s="204"/>
      <c r="Q112" s="200" t="s">
        <v>1</v>
      </c>
      <c r="R112" s="105"/>
      <c r="S112" s="98"/>
      <c r="T112" s="98"/>
      <c r="U112" s="98"/>
      <c r="V112" s="98"/>
      <c r="W112" s="98"/>
      <c r="X112" s="115" t="s">
        <v>1</v>
      </c>
      <c r="Y112" s="105"/>
      <c r="Z112" s="98"/>
      <c r="AA112" s="98"/>
      <c r="AB112" s="98"/>
      <c r="AC112" s="98"/>
      <c r="AD112" s="98"/>
      <c r="AE112" s="115" t="s">
        <v>1</v>
      </c>
      <c r="AF112" s="117"/>
      <c r="AG112" s="117"/>
      <c r="AH112" s="117"/>
      <c r="AI112" s="131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</row>
    <row r="113" spans="1:45" ht="17.25" thickBot="1" x14ac:dyDescent="0.35">
      <c r="A113" s="131"/>
      <c r="B113" s="131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27"/>
      <c r="P113" s="205"/>
      <c r="Q113" s="201" t="s">
        <v>2</v>
      </c>
      <c r="R113" s="106"/>
      <c r="S113" s="6"/>
      <c r="T113" s="6"/>
      <c r="U113" s="6"/>
      <c r="V113" s="6"/>
      <c r="W113" s="6"/>
      <c r="X113" s="116" t="s">
        <v>2</v>
      </c>
      <c r="Y113" s="106"/>
      <c r="Z113" s="6"/>
      <c r="AA113" s="6"/>
      <c r="AB113" s="6"/>
      <c r="AC113" s="6"/>
      <c r="AD113" s="6"/>
      <c r="AE113" s="116" t="s">
        <v>2</v>
      </c>
      <c r="AF113" s="117"/>
      <c r="AG113" s="117"/>
      <c r="AH113" s="117"/>
      <c r="AI113" s="131"/>
      <c r="AJ113" s="117"/>
      <c r="AK113" s="117"/>
      <c r="AL113" s="117"/>
      <c r="AM113" s="117"/>
      <c r="AN113" s="117"/>
      <c r="AO113" s="117"/>
      <c r="AP113" s="117"/>
      <c r="AQ113" s="117"/>
      <c r="AR113" s="117"/>
      <c r="AS113" s="117"/>
    </row>
    <row r="114" spans="1:45" x14ac:dyDescent="0.3">
      <c r="A114" s="131"/>
      <c r="B114" s="131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202"/>
      <c r="Q114" s="131"/>
      <c r="R114" s="131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31"/>
      <c r="AJ114" s="117"/>
      <c r="AK114" s="117"/>
      <c r="AL114" s="117"/>
      <c r="AM114" s="117"/>
      <c r="AN114" s="117"/>
      <c r="AO114" s="117"/>
      <c r="AP114" s="117"/>
      <c r="AQ114" s="117"/>
      <c r="AR114" s="117"/>
      <c r="AS114" s="117"/>
    </row>
    <row r="115" spans="1:45" x14ac:dyDescent="0.3">
      <c r="A115" s="131"/>
      <c r="B115" s="131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31"/>
      <c r="R115" s="131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31"/>
      <c r="AJ115" s="117"/>
      <c r="AK115" s="117"/>
      <c r="AL115" s="117"/>
      <c r="AM115" s="117"/>
      <c r="AN115" s="117"/>
      <c r="AO115" s="117"/>
      <c r="AP115" s="117"/>
      <c r="AQ115" s="117"/>
      <c r="AR115" s="117"/>
      <c r="AS115" s="117"/>
    </row>
    <row r="116" spans="1:45" x14ac:dyDescent="0.3">
      <c r="A116" s="131"/>
      <c r="B116" s="131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31"/>
      <c r="R116" s="131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31"/>
      <c r="AJ116" s="117"/>
      <c r="AK116" s="117"/>
      <c r="AL116" s="117"/>
      <c r="AM116" s="117"/>
      <c r="AN116" s="117"/>
      <c r="AO116" s="117"/>
      <c r="AP116" s="117"/>
      <c r="AQ116" s="117"/>
      <c r="AR116" s="117"/>
      <c r="AS116" s="117"/>
    </row>
    <row r="117" spans="1:45" x14ac:dyDescent="0.3">
      <c r="A117" s="131"/>
      <c r="B117" s="131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31"/>
      <c r="R117" s="131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31"/>
      <c r="AJ117" s="117"/>
      <c r="AK117" s="117"/>
      <c r="AL117" s="117"/>
      <c r="AM117" s="117"/>
      <c r="AN117" s="117"/>
      <c r="AO117" s="117"/>
      <c r="AP117" s="117"/>
      <c r="AQ117" s="117"/>
      <c r="AR117" s="117"/>
      <c r="AS117" s="117"/>
    </row>
    <row r="118" spans="1:45" x14ac:dyDescent="0.3">
      <c r="A118" s="131"/>
      <c r="B118" s="131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31"/>
      <c r="R118" s="131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31"/>
      <c r="AH118" s="131"/>
      <c r="AI118" s="117"/>
      <c r="AJ118" s="117"/>
      <c r="AK118" s="117"/>
      <c r="AL118" s="117"/>
      <c r="AM118" s="117"/>
      <c r="AN118" s="117"/>
      <c r="AO118" s="117"/>
      <c r="AP118" s="117"/>
      <c r="AQ118" s="117"/>
      <c r="AR118" s="117"/>
      <c r="AS118" s="117"/>
    </row>
    <row r="119" spans="1:45" x14ac:dyDescent="0.3">
      <c r="A119" s="131"/>
      <c r="B119" s="131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31"/>
      <c r="R119" s="131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31"/>
      <c r="AH119" s="131"/>
      <c r="AI119" s="117"/>
      <c r="AJ119" s="117"/>
      <c r="AK119" s="117"/>
      <c r="AL119" s="117"/>
      <c r="AM119" s="117"/>
      <c r="AN119" s="117"/>
      <c r="AO119" s="117"/>
      <c r="AP119" s="117"/>
      <c r="AQ119" s="117"/>
      <c r="AR119" s="117"/>
      <c r="AS119" s="117"/>
    </row>
    <row r="120" spans="1:45" x14ac:dyDescent="0.3">
      <c r="A120" s="131"/>
      <c r="B120" s="131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31"/>
      <c r="R120" s="131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31"/>
      <c r="AH120" s="131"/>
      <c r="AI120" s="117"/>
      <c r="AJ120" s="117"/>
      <c r="AK120" s="117"/>
      <c r="AL120" s="117"/>
      <c r="AM120" s="117"/>
      <c r="AN120" s="117"/>
      <c r="AO120" s="117"/>
      <c r="AP120" s="117"/>
      <c r="AQ120" s="117"/>
      <c r="AR120" s="117"/>
      <c r="AS120" s="117"/>
    </row>
    <row r="121" spans="1:45" x14ac:dyDescent="0.3">
      <c r="A121" s="131"/>
      <c r="B121" s="131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</row>
  </sheetData>
  <sheetProtection sheet="1" objects="1" scenarios="1"/>
  <mergeCells count="108">
    <mergeCell ref="AH81:AN81"/>
    <mergeCell ref="AH73:AN73"/>
    <mergeCell ref="AH74:AN74"/>
    <mergeCell ref="AH75:AN75"/>
    <mergeCell ref="AH76:AN76"/>
    <mergeCell ref="AH77:AN77"/>
    <mergeCell ref="AH68:AN68"/>
    <mergeCell ref="AH69:AN69"/>
    <mergeCell ref="AH70:AN70"/>
    <mergeCell ref="AH71:AN71"/>
    <mergeCell ref="AH72:AN72"/>
    <mergeCell ref="AE77:AE78"/>
    <mergeCell ref="U4:W4"/>
    <mergeCell ref="AH6:AN6"/>
    <mergeCell ref="AH65:AN65"/>
    <mergeCell ref="AH66:AN66"/>
    <mergeCell ref="AB4:AD4"/>
    <mergeCell ref="AH78:AN78"/>
    <mergeCell ref="AH79:AN79"/>
    <mergeCell ref="AH80:AN80"/>
    <mergeCell ref="AE68:AE69"/>
    <mergeCell ref="AE80:AE81"/>
    <mergeCell ref="C77:C78"/>
    <mergeCell ref="X77:X78"/>
    <mergeCell ref="C80:C81"/>
    <mergeCell ref="X80:X81"/>
    <mergeCell ref="J77:J78"/>
    <mergeCell ref="J80:J81"/>
    <mergeCell ref="Q77:Q78"/>
    <mergeCell ref="Q80:Q81"/>
    <mergeCell ref="C68:C69"/>
    <mergeCell ref="X68:X69"/>
    <mergeCell ref="C71:C72"/>
    <mergeCell ref="X71:X72"/>
    <mergeCell ref="C74:C75"/>
    <mergeCell ref="X74:X75"/>
    <mergeCell ref="J68:J69"/>
    <mergeCell ref="Q68:Q69"/>
    <mergeCell ref="Q71:Q72"/>
    <mergeCell ref="Q74:Q75"/>
    <mergeCell ref="J71:J72"/>
    <mergeCell ref="J74:J75"/>
    <mergeCell ref="AE71:AE72"/>
    <mergeCell ref="AE74:AE75"/>
    <mergeCell ref="AO17:AO19"/>
    <mergeCell ref="AP17:AP19"/>
    <mergeCell ref="AQ17:AQ19"/>
    <mergeCell ref="Y3:AA3"/>
    <mergeCell ref="R3:T3"/>
    <mergeCell ref="U3:W3"/>
    <mergeCell ref="Y4:AA4"/>
    <mergeCell ref="D3:F3"/>
    <mergeCell ref="D4:F4"/>
    <mergeCell ref="G4:I4"/>
    <mergeCell ref="G3:I3"/>
    <mergeCell ref="K3:M3"/>
    <mergeCell ref="K4:M4"/>
    <mergeCell ref="N3:P3"/>
    <mergeCell ref="N4:P4"/>
    <mergeCell ref="AB3:AD3"/>
    <mergeCell ref="R4:T4"/>
    <mergeCell ref="AO7:AO9"/>
    <mergeCell ref="AP7:AP9"/>
    <mergeCell ref="AQ7:AQ9"/>
    <mergeCell ref="AO10:AO12"/>
    <mergeCell ref="AP10:AP12"/>
    <mergeCell ref="AQ10:AQ12"/>
    <mergeCell ref="AO13:AO16"/>
    <mergeCell ref="AP13:AP16"/>
    <mergeCell ref="AQ13:AQ16"/>
    <mergeCell ref="AP24:AP26"/>
    <mergeCell ref="AO46:AO50"/>
    <mergeCell ref="AP46:AP50"/>
    <mergeCell ref="AQ46:AQ50"/>
    <mergeCell ref="AQ56:AQ59"/>
    <mergeCell ref="AO60:AO64"/>
    <mergeCell ref="AP60:AP64"/>
    <mergeCell ref="AQ60:AQ64"/>
    <mergeCell ref="AO51:AO55"/>
    <mergeCell ref="AP51:AP55"/>
    <mergeCell ref="AQ51:AQ55"/>
    <mergeCell ref="AO56:AO59"/>
    <mergeCell ref="AP56:AP59"/>
    <mergeCell ref="AQ24:AQ26"/>
    <mergeCell ref="P84:P113"/>
    <mergeCell ref="AO3:AQ3"/>
    <mergeCell ref="AO4:AQ4"/>
    <mergeCell ref="AH3:AN3"/>
    <mergeCell ref="AH4:AN4"/>
    <mergeCell ref="AO27:AO30"/>
    <mergeCell ref="AP27:AP30"/>
    <mergeCell ref="AQ27:AQ30"/>
    <mergeCell ref="AO43:AO45"/>
    <mergeCell ref="AP43:AP45"/>
    <mergeCell ref="AQ43:AQ45"/>
    <mergeCell ref="AP20:AP23"/>
    <mergeCell ref="AQ20:AQ23"/>
    <mergeCell ref="AQ39:AQ42"/>
    <mergeCell ref="AO31:AO34"/>
    <mergeCell ref="AP31:AP34"/>
    <mergeCell ref="AQ31:AQ34"/>
    <mergeCell ref="AO35:AO38"/>
    <mergeCell ref="AP35:AP38"/>
    <mergeCell ref="AQ35:AQ38"/>
    <mergeCell ref="AO39:AO42"/>
    <mergeCell ref="AP39:AP42"/>
    <mergeCell ref="AO20:AO23"/>
    <mergeCell ref="AO24:AO26"/>
  </mergeCells>
  <phoneticPr fontId="5" type="noConversion"/>
  <conditionalFormatting sqref="D8:I28 D30:I35">
    <cfRule type="cellIs" dxfId="1025" priority="1224" operator="equal">
      <formula>"개방"</formula>
    </cfRule>
    <cfRule type="cellIs" dxfId="1024" priority="1225" operator="equal">
      <formula>"획득"</formula>
    </cfRule>
    <cfRule type="containsText" dxfId="1023" priority="1226" operator="containsText" text="미">
      <formula>NOT(ISERROR(SEARCH("미",D8)))</formula>
    </cfRule>
    <cfRule type="containsText" dxfId="1022" priority="1227" operator="containsText" text="레전0줄">
      <formula>NOT(ISERROR(SEARCH("레전0줄",D8)))</formula>
    </cfRule>
    <cfRule type="containsText" dxfId="1021" priority="1228" operator="containsText" text="유니크">
      <formula>NOT(ISERROR(SEARCH("유니크",D8)))</formula>
    </cfRule>
    <cfRule type="containsText" dxfId="1020" priority="1229" operator="containsText" text="에픽">
      <formula>NOT(ISERROR(SEARCH("에픽",D8)))</formula>
    </cfRule>
  </conditionalFormatting>
  <conditionalFormatting sqref="D8:I26">
    <cfRule type="containsText" dxfId="1019" priority="1219" operator="containsText" text="12">
      <formula>NOT(ISERROR(SEARCH("12",D8)))</formula>
    </cfRule>
    <cfRule type="cellIs" dxfId="1018" priority="1220" operator="equal">
      <formula>9</formula>
    </cfRule>
    <cfRule type="cellIs" dxfId="1017" priority="1221" operator="equal">
      <formula>6</formula>
    </cfRule>
    <cfRule type="cellIs" dxfId="1016" priority="1222" operator="equal">
      <formula>3</formula>
    </cfRule>
    <cfRule type="cellIs" dxfId="1015" priority="1223" operator="equal">
      <formula>0</formula>
    </cfRule>
  </conditionalFormatting>
  <conditionalFormatting sqref="D29:I29">
    <cfRule type="cellIs" dxfId="1014" priority="1213" operator="equal">
      <formula>"개방"</formula>
    </cfRule>
    <cfRule type="cellIs" dxfId="1013" priority="1214" operator="equal">
      <formula>"획득"</formula>
    </cfRule>
    <cfRule type="containsText" dxfId="1012" priority="1215" operator="containsText" text="미">
      <formula>NOT(ISERROR(SEARCH("미",D29)))</formula>
    </cfRule>
    <cfRule type="containsText" dxfId="1011" priority="1216" operator="containsText" text="레전">
      <formula>NOT(ISERROR(SEARCH("레전",D29)))</formula>
    </cfRule>
    <cfRule type="containsText" dxfId="1010" priority="1217" operator="containsText" text="유니크">
      <formula>NOT(ISERROR(SEARCH("유니크",D29)))</formula>
    </cfRule>
    <cfRule type="containsText" dxfId="1009" priority="1218" operator="containsText" text="에픽">
      <formula>NOT(ISERROR(SEARCH("에픽",D29)))</formula>
    </cfRule>
  </conditionalFormatting>
  <conditionalFormatting sqref="C29:C30 C28:I28 C59">
    <cfRule type="cellIs" dxfId="1008" priority="1187" operator="equal">
      <formula>"미획득"</formula>
    </cfRule>
    <cfRule type="cellIs" dxfId="1007" priority="1194" operator="equal">
      <formula>"성배"</formula>
    </cfRule>
    <cfRule type="cellIs" dxfId="1006" priority="1195" operator="equal">
      <formula>"영생"</formula>
    </cfRule>
  </conditionalFormatting>
  <conditionalFormatting sqref="D30:I30">
    <cfRule type="cellIs" dxfId="1005" priority="1164" operator="equal">
      <formula>"레전3줄"</formula>
    </cfRule>
    <cfRule type="cellIs" dxfId="1004" priority="1165" operator="equal">
      <formula>"레전2줄"</formula>
    </cfRule>
    <cfRule type="cellIs" dxfId="1003" priority="1166" operator="equal">
      <formula>"레전1줄"</formula>
    </cfRule>
  </conditionalFormatting>
  <conditionalFormatting sqref="D71:I72 K71:P72 R71:W72">
    <cfRule type="cellIs" dxfId="1002" priority="1149" operator="equal">
      <formula>"개방"</formula>
    </cfRule>
    <cfRule type="cellIs" dxfId="1001" priority="1150" operator="equal">
      <formula>"획득"</formula>
    </cfRule>
    <cfRule type="containsText" dxfId="1000" priority="1151" operator="containsText" text="미">
      <formula>NOT(ISERROR(SEARCH("미",D71)))</formula>
    </cfRule>
    <cfRule type="containsText" dxfId="999" priority="1152" operator="containsText" text="레전">
      <formula>NOT(ISERROR(SEARCH("레전",D71)))</formula>
    </cfRule>
    <cfRule type="containsText" dxfId="998" priority="1153" operator="containsText" text="유니크">
      <formula>NOT(ISERROR(SEARCH("유니크",D71)))</formula>
    </cfRule>
    <cfRule type="containsText" dxfId="997" priority="1154" operator="containsText" text="에픽">
      <formula>NOT(ISERROR(SEARCH("에픽",D71)))</formula>
    </cfRule>
  </conditionalFormatting>
  <conditionalFormatting sqref="D34:I34 D71:I71 K71:P71 R71:W71">
    <cfRule type="cellIs" dxfId="996" priority="1143" operator="greaterThanOrEqual">
      <formula>260</formula>
    </cfRule>
    <cfRule type="cellIs" dxfId="995" priority="1144" operator="between">
      <formula>230</formula>
      <formula>259</formula>
    </cfRule>
    <cfRule type="cellIs" dxfId="994" priority="1145" operator="between">
      <formula>180</formula>
      <formula>229</formula>
    </cfRule>
    <cfRule type="cellIs" dxfId="993" priority="1146" operator="between">
      <formula>120</formula>
      <formula>179</formula>
    </cfRule>
    <cfRule type="cellIs" dxfId="992" priority="1147" operator="between">
      <formula>60</formula>
      <formula>119</formula>
    </cfRule>
    <cfRule type="cellIs" dxfId="991" priority="1148" operator="between">
      <formula>0</formula>
      <formula>59</formula>
    </cfRule>
  </conditionalFormatting>
  <conditionalFormatting sqref="D35:I35 D72:I72 K72:P72 R72:W72">
    <cfRule type="cellIs" dxfId="990" priority="1137" operator="greaterThanOrEqual">
      <formula>230</formula>
    </cfRule>
    <cfRule type="cellIs" dxfId="989" priority="1138" operator="between">
      <formula>220</formula>
      <formula>229</formula>
    </cfRule>
    <cfRule type="cellIs" dxfId="988" priority="1139" operator="between">
      <formula>210</formula>
      <formula>219</formula>
    </cfRule>
    <cfRule type="cellIs" dxfId="987" priority="1140" operator="between">
      <formula>200</formula>
      <formula>209</formula>
    </cfRule>
    <cfRule type="cellIs" dxfId="986" priority="1141" operator="between">
      <formula>141</formula>
      <formula>199</formula>
    </cfRule>
    <cfRule type="cellIs" dxfId="985" priority="1142" operator="between">
      <formula>0</formula>
      <formula>140</formula>
    </cfRule>
  </conditionalFormatting>
  <conditionalFormatting sqref="D74:I75 K74:P75 R74:W75">
    <cfRule type="cellIs" dxfId="984" priority="1131" operator="equal">
      <formula>"개방"</formula>
    </cfRule>
    <cfRule type="cellIs" dxfId="983" priority="1132" operator="equal">
      <formula>"획득"</formula>
    </cfRule>
    <cfRule type="containsText" dxfId="982" priority="1133" operator="containsText" text="미">
      <formula>NOT(ISERROR(SEARCH("미",D74)))</formula>
    </cfRule>
    <cfRule type="containsText" dxfId="981" priority="1134" operator="containsText" text="레전">
      <formula>NOT(ISERROR(SEARCH("레전",D74)))</formula>
    </cfRule>
    <cfRule type="containsText" dxfId="980" priority="1135" operator="containsText" text="유니크">
      <formula>NOT(ISERROR(SEARCH("유니크",D74)))</formula>
    </cfRule>
    <cfRule type="containsText" dxfId="979" priority="1136" operator="containsText" text="에픽">
      <formula>NOT(ISERROR(SEARCH("에픽",D74)))</formula>
    </cfRule>
  </conditionalFormatting>
  <conditionalFormatting sqref="D74:I74 K74:P74 R74:W74">
    <cfRule type="cellIs" dxfId="978" priority="1125" operator="greaterThanOrEqual">
      <formula>260</formula>
    </cfRule>
    <cfRule type="cellIs" dxfId="977" priority="1126" operator="between">
      <formula>230</formula>
      <formula>259</formula>
    </cfRule>
    <cfRule type="cellIs" dxfId="976" priority="1127" operator="between">
      <formula>180</formula>
      <formula>229</formula>
    </cfRule>
    <cfRule type="cellIs" dxfId="975" priority="1128" operator="between">
      <formula>120</formula>
      <formula>179</formula>
    </cfRule>
    <cfRule type="cellIs" dxfId="974" priority="1129" operator="between">
      <formula>60</formula>
      <formula>119</formula>
    </cfRule>
    <cfRule type="cellIs" dxfId="973" priority="1130" operator="between">
      <formula>0</formula>
      <formula>59</formula>
    </cfRule>
  </conditionalFormatting>
  <conditionalFormatting sqref="D75:I75 K75:P75 R75:W75">
    <cfRule type="cellIs" dxfId="972" priority="1119" operator="greaterThanOrEqual">
      <formula>230</formula>
    </cfRule>
    <cfRule type="cellIs" dxfId="971" priority="1120" operator="between">
      <formula>220</formula>
      <formula>229</formula>
    </cfRule>
    <cfRule type="cellIs" dxfId="970" priority="1121" operator="between">
      <formula>210</formula>
      <formula>219</formula>
    </cfRule>
    <cfRule type="cellIs" dxfId="969" priority="1122" operator="between">
      <formula>200</formula>
      <formula>209</formula>
    </cfRule>
    <cfRule type="cellIs" dxfId="968" priority="1123" operator="between">
      <formula>141</formula>
      <formula>199</formula>
    </cfRule>
    <cfRule type="cellIs" dxfId="967" priority="1124" operator="between">
      <formula>0</formula>
      <formula>140</formula>
    </cfRule>
  </conditionalFormatting>
  <conditionalFormatting sqref="D72:I72 K72:P72 R72:W72">
    <cfRule type="cellIs" dxfId="966" priority="1105" operator="greaterThanOrEqual">
      <formula>260</formula>
    </cfRule>
    <cfRule type="cellIs" dxfId="965" priority="1106" operator="between">
      <formula>230</formula>
      <formula>259</formula>
    </cfRule>
    <cfRule type="cellIs" dxfId="964" priority="1107" operator="between">
      <formula>180</formula>
      <formula>229</formula>
    </cfRule>
    <cfRule type="cellIs" dxfId="963" priority="1108" operator="between">
      <formula>120</formula>
      <formula>179</formula>
    </cfRule>
    <cfRule type="cellIs" dxfId="962" priority="1109" operator="between">
      <formula>60</formula>
      <formula>119</formula>
    </cfRule>
    <cfRule type="cellIs" dxfId="961" priority="1110" operator="between">
      <formula>0</formula>
      <formula>59</formula>
    </cfRule>
  </conditionalFormatting>
  <conditionalFormatting sqref="D32:I32">
    <cfRule type="cellIs" dxfId="960" priority="1093" operator="greaterThanOrEqual">
      <formula>200</formula>
    </cfRule>
    <cfRule type="cellIs" dxfId="959" priority="1094" operator="between">
      <formula>150</formula>
      <formula>195</formula>
    </cfRule>
    <cfRule type="cellIs" dxfId="958" priority="1095" operator="between">
      <formula>90</formula>
      <formula>145</formula>
    </cfRule>
    <cfRule type="cellIs" dxfId="957" priority="1096" operator="between">
      <formula>60</formula>
      <formula>85</formula>
    </cfRule>
    <cfRule type="cellIs" dxfId="956" priority="1097" operator="between">
      <formula>30</formula>
      <formula>55</formula>
    </cfRule>
    <cfRule type="cellIs" dxfId="955" priority="1098" operator="between">
      <formula>0</formula>
      <formula>0</formula>
    </cfRule>
  </conditionalFormatting>
  <conditionalFormatting sqref="D33:I33">
    <cfRule type="cellIs" dxfId="954" priority="1087" operator="greaterThanOrEqual">
      <formula>6000</formula>
    </cfRule>
    <cfRule type="cellIs" dxfId="953" priority="1088" operator="between">
      <formula>5000</formula>
      <formula>5999</formula>
    </cfRule>
    <cfRule type="cellIs" dxfId="952" priority="1089" operator="between">
      <formula>4000</formula>
      <formula>4999</formula>
    </cfRule>
    <cfRule type="cellIs" dxfId="951" priority="1090" operator="between">
      <formula>3000</formula>
      <formula>3999</formula>
    </cfRule>
    <cfRule type="cellIs" dxfId="950" priority="1091" operator="between">
      <formula>2000</formula>
      <formula>2999</formula>
    </cfRule>
    <cfRule type="cellIs" dxfId="949" priority="1092" operator="between">
      <formula>0</formula>
      <formula>1999</formula>
    </cfRule>
  </conditionalFormatting>
  <conditionalFormatting sqref="D31:I31">
    <cfRule type="cellIs" dxfId="948" priority="1069" operator="between">
      <formula>0</formula>
      <formula>2</formula>
    </cfRule>
    <cfRule type="cellIs" dxfId="947" priority="1070" operator="between">
      <formula>3</formula>
      <formula>4</formula>
    </cfRule>
    <cfRule type="cellIs" dxfId="946" priority="1071" operator="between">
      <formula>5</formula>
      <formula>6</formula>
    </cfRule>
    <cfRule type="cellIs" dxfId="945" priority="1072" operator="equal">
      <formula>7</formula>
    </cfRule>
    <cfRule type="cellIs" dxfId="944" priority="1073" operator="equal">
      <formula>8</formula>
    </cfRule>
    <cfRule type="cellIs" dxfId="943" priority="1074" operator="greaterThanOrEqual">
      <formula>9</formula>
    </cfRule>
  </conditionalFormatting>
  <conditionalFormatting sqref="J59">
    <cfRule type="cellIs" dxfId="942" priority="968" operator="equal">
      <formula>"미획득"</formula>
    </cfRule>
    <cfRule type="cellIs" dxfId="941" priority="969" operator="equal">
      <formula>"성배"</formula>
    </cfRule>
    <cfRule type="cellIs" dxfId="940" priority="970" operator="equal">
      <formula>"영생"</formula>
    </cfRule>
  </conditionalFormatting>
  <conditionalFormatting sqref="R8:W28 R30:W35">
    <cfRule type="cellIs" dxfId="939" priority="794" operator="equal">
      <formula>"개방"</formula>
    </cfRule>
    <cfRule type="cellIs" dxfId="938" priority="795" operator="equal">
      <formula>"획득"</formula>
    </cfRule>
    <cfRule type="containsText" dxfId="937" priority="796" operator="containsText" text="미">
      <formula>NOT(ISERROR(SEARCH("미",R8)))</formula>
    </cfRule>
    <cfRule type="containsText" dxfId="936" priority="797" operator="containsText" text="레전0줄">
      <formula>NOT(ISERROR(SEARCH("레전0줄",R8)))</formula>
    </cfRule>
    <cfRule type="containsText" dxfId="935" priority="798" operator="containsText" text="유니크">
      <formula>NOT(ISERROR(SEARCH("유니크",R8)))</formula>
    </cfRule>
    <cfRule type="containsText" dxfId="934" priority="799" operator="containsText" text="에픽">
      <formula>NOT(ISERROR(SEARCH("에픽",R8)))</formula>
    </cfRule>
  </conditionalFormatting>
  <conditionalFormatting sqref="R8:W26">
    <cfRule type="containsText" dxfId="933" priority="789" operator="containsText" text="12">
      <formula>NOT(ISERROR(SEARCH("12",R8)))</formula>
    </cfRule>
    <cfRule type="cellIs" dxfId="932" priority="790" operator="equal">
      <formula>9</formula>
    </cfRule>
    <cfRule type="cellIs" dxfId="931" priority="791" operator="equal">
      <formula>6</formula>
    </cfRule>
    <cfRule type="cellIs" dxfId="930" priority="792" operator="equal">
      <formula>3</formula>
    </cfRule>
    <cfRule type="cellIs" dxfId="929" priority="793" operator="equal">
      <formula>0</formula>
    </cfRule>
  </conditionalFormatting>
  <conditionalFormatting sqref="R29:W29">
    <cfRule type="cellIs" dxfId="928" priority="783" operator="equal">
      <formula>"개방"</formula>
    </cfRule>
    <cfRule type="cellIs" dxfId="927" priority="784" operator="equal">
      <formula>"획득"</formula>
    </cfRule>
    <cfRule type="containsText" dxfId="926" priority="785" operator="containsText" text="미">
      <formula>NOT(ISERROR(SEARCH("미",R29)))</formula>
    </cfRule>
    <cfRule type="containsText" dxfId="925" priority="786" operator="containsText" text="레전">
      <formula>NOT(ISERROR(SEARCH("레전",R29)))</formula>
    </cfRule>
    <cfRule type="containsText" dxfId="924" priority="787" operator="containsText" text="유니크">
      <formula>NOT(ISERROR(SEARCH("유니크",R29)))</formula>
    </cfRule>
    <cfRule type="containsText" dxfId="923" priority="788" operator="containsText" text="에픽">
      <formula>NOT(ISERROR(SEARCH("에픽",R29)))</formula>
    </cfRule>
  </conditionalFormatting>
  <conditionalFormatting sqref="R28:W28">
    <cfRule type="cellIs" dxfId="922" priority="780" operator="equal">
      <formula>"미획득"</formula>
    </cfRule>
    <cfRule type="cellIs" dxfId="921" priority="781" operator="equal">
      <formula>"성배"</formula>
    </cfRule>
    <cfRule type="cellIs" dxfId="920" priority="782" operator="equal">
      <formula>"영생"</formula>
    </cfRule>
  </conditionalFormatting>
  <conditionalFormatting sqref="R30:W30">
    <cfRule type="cellIs" dxfId="919" priority="777" operator="equal">
      <formula>"레전3줄"</formula>
    </cfRule>
    <cfRule type="cellIs" dxfId="918" priority="778" operator="equal">
      <formula>"레전2줄"</formula>
    </cfRule>
    <cfRule type="cellIs" dxfId="917" priority="779" operator="equal">
      <formula>"레전1줄"</formula>
    </cfRule>
  </conditionalFormatting>
  <conditionalFormatting sqref="R34:W34">
    <cfRule type="cellIs" dxfId="916" priority="771" operator="greaterThanOrEqual">
      <formula>260</formula>
    </cfRule>
    <cfRule type="cellIs" dxfId="915" priority="772" operator="between">
      <formula>230</formula>
      <formula>259</formula>
    </cfRule>
    <cfRule type="cellIs" dxfId="914" priority="773" operator="between">
      <formula>180</formula>
      <formula>229</formula>
    </cfRule>
    <cfRule type="cellIs" dxfId="913" priority="774" operator="between">
      <formula>120</formula>
      <formula>179</formula>
    </cfRule>
    <cfRule type="cellIs" dxfId="912" priority="775" operator="between">
      <formula>60</formula>
      <formula>119</formula>
    </cfRule>
    <cfRule type="cellIs" dxfId="911" priority="776" operator="between">
      <formula>0</formula>
      <formula>59</formula>
    </cfRule>
  </conditionalFormatting>
  <conditionalFormatting sqref="R35:W35">
    <cfRule type="cellIs" dxfId="910" priority="765" operator="greaterThanOrEqual">
      <formula>230</formula>
    </cfRule>
    <cfRule type="cellIs" dxfId="909" priority="766" operator="between">
      <formula>220</formula>
      <formula>229</formula>
    </cfRule>
    <cfRule type="cellIs" dxfId="908" priority="767" operator="between">
      <formula>210</formula>
      <formula>219</formula>
    </cfRule>
    <cfRule type="cellIs" dxfId="907" priority="768" operator="between">
      <formula>200</formula>
      <formula>209</formula>
    </cfRule>
    <cfRule type="cellIs" dxfId="906" priority="769" operator="between">
      <formula>141</formula>
      <formula>199</formula>
    </cfRule>
    <cfRule type="cellIs" dxfId="905" priority="770" operator="between">
      <formula>0</formula>
      <formula>140</formula>
    </cfRule>
  </conditionalFormatting>
  <conditionalFormatting sqref="R32:W32">
    <cfRule type="cellIs" dxfId="904" priority="759" operator="greaterThanOrEqual">
      <formula>200</formula>
    </cfRule>
    <cfRule type="cellIs" dxfId="903" priority="760" operator="between">
      <formula>150</formula>
      <formula>195</formula>
    </cfRule>
    <cfRule type="cellIs" dxfId="902" priority="761" operator="between">
      <formula>90</formula>
      <formula>145</formula>
    </cfRule>
    <cfRule type="cellIs" dxfId="901" priority="762" operator="between">
      <formula>60</formula>
      <formula>85</formula>
    </cfRule>
    <cfRule type="cellIs" dxfId="900" priority="763" operator="between">
      <formula>30</formula>
      <formula>55</formula>
    </cfRule>
    <cfRule type="cellIs" dxfId="899" priority="764" operator="between">
      <formula>0</formula>
      <formula>0</formula>
    </cfRule>
  </conditionalFormatting>
  <conditionalFormatting sqref="R33:W33">
    <cfRule type="cellIs" dxfId="898" priority="753" operator="greaterThanOrEqual">
      <formula>6000</formula>
    </cfRule>
    <cfRule type="cellIs" dxfId="897" priority="754" operator="between">
      <formula>5000</formula>
      <formula>5999</formula>
    </cfRule>
    <cfRule type="cellIs" dxfId="896" priority="755" operator="between">
      <formula>4000</formula>
      <formula>4999</formula>
    </cfRule>
    <cfRule type="cellIs" dxfId="895" priority="756" operator="between">
      <formula>3000</formula>
      <formula>3999</formula>
    </cfRule>
    <cfRule type="cellIs" dxfId="894" priority="757" operator="between">
      <formula>2000</formula>
      <formula>2999</formula>
    </cfRule>
    <cfRule type="cellIs" dxfId="893" priority="758" operator="between">
      <formula>0</formula>
      <formula>1999</formula>
    </cfRule>
  </conditionalFormatting>
  <conditionalFormatting sqref="R31:W31">
    <cfRule type="cellIs" dxfId="892" priority="747" operator="between">
      <formula>0</formula>
      <formula>2</formula>
    </cfRule>
    <cfRule type="cellIs" dxfId="891" priority="748" operator="between">
      <formula>3</formula>
      <formula>4</formula>
    </cfRule>
    <cfRule type="cellIs" dxfId="890" priority="749" operator="between">
      <formula>5</formula>
      <formula>6</formula>
    </cfRule>
    <cfRule type="cellIs" dxfId="889" priority="750" operator="equal">
      <formula>7</formula>
    </cfRule>
    <cfRule type="cellIs" dxfId="888" priority="751" operator="equal">
      <formula>8</formula>
    </cfRule>
    <cfRule type="cellIs" dxfId="887" priority="752" operator="greaterThanOrEqual">
      <formula>9</formula>
    </cfRule>
  </conditionalFormatting>
  <conditionalFormatting sqref="Y8:AD28 Y30:AD35">
    <cfRule type="cellIs" dxfId="886" priority="741" operator="equal">
      <formula>"개방"</formula>
    </cfRule>
    <cfRule type="cellIs" dxfId="885" priority="742" operator="equal">
      <formula>"획득"</formula>
    </cfRule>
    <cfRule type="containsText" dxfId="884" priority="743" operator="containsText" text="미">
      <formula>NOT(ISERROR(SEARCH("미",Y8)))</formula>
    </cfRule>
    <cfRule type="containsText" dxfId="883" priority="744" operator="containsText" text="레전0줄">
      <formula>NOT(ISERROR(SEARCH("레전0줄",Y8)))</formula>
    </cfRule>
    <cfRule type="containsText" dxfId="882" priority="745" operator="containsText" text="유니크">
      <formula>NOT(ISERROR(SEARCH("유니크",Y8)))</formula>
    </cfRule>
    <cfRule type="containsText" dxfId="881" priority="746" operator="containsText" text="에픽">
      <formula>NOT(ISERROR(SEARCH("에픽",Y8)))</formula>
    </cfRule>
  </conditionalFormatting>
  <conditionalFormatting sqref="Y8:AD26">
    <cfRule type="containsText" dxfId="880" priority="736" operator="containsText" text="12">
      <formula>NOT(ISERROR(SEARCH("12",Y8)))</formula>
    </cfRule>
    <cfRule type="cellIs" dxfId="879" priority="737" operator="equal">
      <formula>9</formula>
    </cfRule>
    <cfRule type="cellIs" dxfId="878" priority="738" operator="equal">
      <formula>6</formula>
    </cfRule>
    <cfRule type="cellIs" dxfId="877" priority="739" operator="equal">
      <formula>3</formula>
    </cfRule>
    <cfRule type="cellIs" dxfId="876" priority="740" operator="equal">
      <formula>0</formula>
    </cfRule>
  </conditionalFormatting>
  <conditionalFormatting sqref="Y29:AD29">
    <cfRule type="cellIs" dxfId="875" priority="730" operator="equal">
      <formula>"개방"</formula>
    </cfRule>
    <cfRule type="cellIs" dxfId="874" priority="731" operator="equal">
      <formula>"획득"</formula>
    </cfRule>
    <cfRule type="containsText" dxfId="873" priority="732" operator="containsText" text="미">
      <formula>NOT(ISERROR(SEARCH("미",Y29)))</formula>
    </cfRule>
    <cfRule type="containsText" dxfId="872" priority="733" operator="containsText" text="레전">
      <formula>NOT(ISERROR(SEARCH("레전",Y29)))</formula>
    </cfRule>
    <cfRule type="containsText" dxfId="871" priority="734" operator="containsText" text="유니크">
      <formula>NOT(ISERROR(SEARCH("유니크",Y29)))</formula>
    </cfRule>
    <cfRule type="containsText" dxfId="870" priority="735" operator="containsText" text="에픽">
      <formula>NOT(ISERROR(SEARCH("에픽",Y29)))</formula>
    </cfRule>
  </conditionalFormatting>
  <conditionalFormatting sqref="Y28:AD28">
    <cfRule type="cellIs" dxfId="869" priority="727" operator="equal">
      <formula>"미획득"</formula>
    </cfRule>
    <cfRule type="cellIs" dxfId="868" priority="728" operator="equal">
      <formula>"성배"</formula>
    </cfRule>
    <cfRule type="cellIs" dxfId="867" priority="729" operator="equal">
      <formula>"영생"</formula>
    </cfRule>
  </conditionalFormatting>
  <conditionalFormatting sqref="Y30:AD30">
    <cfRule type="cellIs" dxfId="866" priority="724" operator="equal">
      <formula>"레전3줄"</formula>
    </cfRule>
    <cfRule type="cellIs" dxfId="865" priority="725" operator="equal">
      <formula>"레전2줄"</formula>
    </cfRule>
    <cfRule type="cellIs" dxfId="864" priority="726" operator="equal">
      <formula>"레전1줄"</formula>
    </cfRule>
  </conditionalFormatting>
  <conditionalFormatting sqref="Y34:AD34">
    <cfRule type="cellIs" dxfId="863" priority="718" operator="greaterThanOrEqual">
      <formula>260</formula>
    </cfRule>
    <cfRule type="cellIs" dxfId="862" priority="719" operator="between">
      <formula>230</formula>
      <formula>259</formula>
    </cfRule>
    <cfRule type="cellIs" dxfId="861" priority="720" operator="between">
      <formula>180</formula>
      <formula>229</formula>
    </cfRule>
    <cfRule type="cellIs" dxfId="860" priority="721" operator="between">
      <formula>120</formula>
      <formula>179</formula>
    </cfRule>
    <cfRule type="cellIs" dxfId="859" priority="722" operator="between">
      <formula>60</formula>
      <formula>119</formula>
    </cfRule>
    <cfRule type="cellIs" dxfId="858" priority="723" operator="between">
      <formula>0</formula>
      <formula>59</formula>
    </cfRule>
  </conditionalFormatting>
  <conditionalFormatting sqref="Y35:AD35">
    <cfRule type="cellIs" dxfId="857" priority="712" operator="greaterThanOrEqual">
      <formula>230</formula>
    </cfRule>
    <cfRule type="cellIs" dxfId="856" priority="713" operator="between">
      <formula>220</formula>
      <formula>229</formula>
    </cfRule>
    <cfRule type="cellIs" dxfId="855" priority="714" operator="between">
      <formula>210</formula>
      <formula>219</formula>
    </cfRule>
    <cfRule type="cellIs" dxfId="854" priority="715" operator="between">
      <formula>200</formula>
      <formula>209</formula>
    </cfRule>
    <cfRule type="cellIs" dxfId="853" priority="716" operator="between">
      <formula>141</formula>
      <formula>199</formula>
    </cfRule>
    <cfRule type="cellIs" dxfId="852" priority="717" operator="between">
      <formula>0</formula>
      <formula>140</formula>
    </cfRule>
  </conditionalFormatting>
  <conditionalFormatting sqref="Y32:AD32">
    <cfRule type="cellIs" dxfId="851" priority="706" operator="greaterThanOrEqual">
      <formula>200</formula>
    </cfRule>
    <cfRule type="cellIs" dxfId="850" priority="707" operator="between">
      <formula>150</formula>
      <formula>195</formula>
    </cfRule>
    <cfRule type="cellIs" dxfId="849" priority="708" operator="between">
      <formula>90</formula>
      <formula>145</formula>
    </cfRule>
    <cfRule type="cellIs" dxfId="848" priority="709" operator="between">
      <formula>60</formula>
      <formula>85</formula>
    </cfRule>
    <cfRule type="cellIs" dxfId="847" priority="710" operator="between">
      <formula>30</formula>
      <formula>55</formula>
    </cfRule>
    <cfRule type="cellIs" dxfId="846" priority="711" operator="between">
      <formula>0</formula>
      <formula>0</formula>
    </cfRule>
  </conditionalFormatting>
  <conditionalFormatting sqref="Y33:AD33">
    <cfRule type="cellIs" dxfId="845" priority="700" operator="greaterThanOrEqual">
      <formula>6000</formula>
    </cfRule>
    <cfRule type="cellIs" dxfId="844" priority="701" operator="between">
      <formula>5000</formula>
      <formula>5999</formula>
    </cfRule>
    <cfRule type="cellIs" dxfId="843" priority="702" operator="between">
      <formula>4000</formula>
      <formula>4999</formula>
    </cfRule>
    <cfRule type="cellIs" dxfId="842" priority="703" operator="between">
      <formula>3000</formula>
      <formula>3999</formula>
    </cfRule>
    <cfRule type="cellIs" dxfId="841" priority="704" operator="between">
      <formula>2000</formula>
      <formula>2999</formula>
    </cfRule>
    <cfRule type="cellIs" dxfId="840" priority="705" operator="between">
      <formula>0</formula>
      <formula>1999</formula>
    </cfRule>
  </conditionalFormatting>
  <conditionalFormatting sqref="Y31:AD31">
    <cfRule type="cellIs" dxfId="839" priority="694" operator="between">
      <formula>0</formula>
      <formula>2</formula>
    </cfRule>
    <cfRule type="cellIs" dxfId="838" priority="695" operator="between">
      <formula>3</formula>
      <formula>4</formula>
    </cfRule>
    <cfRule type="cellIs" dxfId="837" priority="696" operator="between">
      <formula>5</formula>
      <formula>6</formula>
    </cfRule>
    <cfRule type="cellIs" dxfId="836" priority="697" operator="equal">
      <formula>7</formula>
    </cfRule>
    <cfRule type="cellIs" dxfId="835" priority="698" operator="equal">
      <formula>8</formula>
    </cfRule>
    <cfRule type="cellIs" dxfId="834" priority="699" operator="greaterThanOrEqual">
      <formula>9</formula>
    </cfRule>
  </conditionalFormatting>
  <conditionalFormatting sqref="D39:I59 D61:I66">
    <cfRule type="cellIs" dxfId="833" priority="688" operator="equal">
      <formula>"개방"</formula>
    </cfRule>
    <cfRule type="cellIs" dxfId="832" priority="689" operator="equal">
      <formula>"획득"</formula>
    </cfRule>
    <cfRule type="containsText" dxfId="831" priority="690" operator="containsText" text="미">
      <formula>NOT(ISERROR(SEARCH("미",D39)))</formula>
    </cfRule>
    <cfRule type="containsText" dxfId="830" priority="691" operator="containsText" text="레전0줄">
      <formula>NOT(ISERROR(SEARCH("레전0줄",D39)))</formula>
    </cfRule>
    <cfRule type="containsText" dxfId="829" priority="692" operator="containsText" text="유니크">
      <formula>NOT(ISERROR(SEARCH("유니크",D39)))</formula>
    </cfRule>
    <cfRule type="containsText" dxfId="828" priority="693" operator="containsText" text="에픽">
      <formula>NOT(ISERROR(SEARCH("에픽",D39)))</formula>
    </cfRule>
  </conditionalFormatting>
  <conditionalFormatting sqref="D39:I57">
    <cfRule type="containsText" dxfId="827" priority="683" operator="containsText" text="12">
      <formula>NOT(ISERROR(SEARCH("12",D39)))</formula>
    </cfRule>
    <cfRule type="cellIs" dxfId="826" priority="684" operator="equal">
      <formula>9</formula>
    </cfRule>
    <cfRule type="cellIs" dxfId="825" priority="685" operator="equal">
      <formula>6</formula>
    </cfRule>
    <cfRule type="cellIs" dxfId="824" priority="686" operator="equal">
      <formula>3</formula>
    </cfRule>
    <cfRule type="cellIs" dxfId="823" priority="687" operator="equal">
      <formula>0</formula>
    </cfRule>
  </conditionalFormatting>
  <conditionalFormatting sqref="D60:I60">
    <cfRule type="cellIs" dxfId="822" priority="677" operator="equal">
      <formula>"개방"</formula>
    </cfRule>
    <cfRule type="cellIs" dxfId="821" priority="678" operator="equal">
      <formula>"획득"</formula>
    </cfRule>
    <cfRule type="containsText" dxfId="820" priority="679" operator="containsText" text="미">
      <formula>NOT(ISERROR(SEARCH("미",D60)))</formula>
    </cfRule>
    <cfRule type="containsText" dxfId="819" priority="680" operator="containsText" text="레전">
      <formula>NOT(ISERROR(SEARCH("레전",D60)))</formula>
    </cfRule>
    <cfRule type="containsText" dxfId="818" priority="681" operator="containsText" text="유니크">
      <formula>NOT(ISERROR(SEARCH("유니크",D60)))</formula>
    </cfRule>
    <cfRule type="containsText" dxfId="817" priority="682" operator="containsText" text="에픽">
      <formula>NOT(ISERROR(SEARCH("에픽",D60)))</formula>
    </cfRule>
  </conditionalFormatting>
  <conditionalFormatting sqref="D59:I59">
    <cfRule type="cellIs" dxfId="816" priority="674" operator="equal">
      <formula>"미획득"</formula>
    </cfRule>
    <cfRule type="cellIs" dxfId="815" priority="675" operator="equal">
      <formula>"성배"</formula>
    </cfRule>
    <cfRule type="cellIs" dxfId="814" priority="676" operator="equal">
      <formula>"영생"</formula>
    </cfRule>
  </conditionalFormatting>
  <conditionalFormatting sqref="D61:I61">
    <cfRule type="cellIs" dxfId="813" priority="671" operator="equal">
      <formula>"레전3줄"</formula>
    </cfRule>
    <cfRule type="cellIs" dxfId="812" priority="672" operator="equal">
      <formula>"레전2줄"</formula>
    </cfRule>
    <cfRule type="cellIs" dxfId="811" priority="673" operator="equal">
      <formula>"레전1줄"</formula>
    </cfRule>
  </conditionalFormatting>
  <conditionalFormatting sqref="D65:I65">
    <cfRule type="cellIs" dxfId="810" priority="665" operator="greaterThanOrEqual">
      <formula>260</formula>
    </cfRule>
    <cfRule type="cellIs" dxfId="809" priority="666" operator="between">
      <formula>230</formula>
      <formula>259</formula>
    </cfRule>
    <cfRule type="cellIs" dxfId="808" priority="667" operator="between">
      <formula>180</formula>
      <formula>229</formula>
    </cfRule>
    <cfRule type="cellIs" dxfId="807" priority="668" operator="between">
      <formula>120</formula>
      <formula>179</formula>
    </cfRule>
    <cfRule type="cellIs" dxfId="806" priority="669" operator="between">
      <formula>60</formula>
      <formula>119</formula>
    </cfRule>
    <cfRule type="cellIs" dxfId="805" priority="670" operator="between">
      <formula>0</formula>
      <formula>59</formula>
    </cfRule>
  </conditionalFormatting>
  <conditionalFormatting sqref="D66:I66">
    <cfRule type="cellIs" dxfId="804" priority="659" operator="greaterThanOrEqual">
      <formula>230</formula>
    </cfRule>
    <cfRule type="cellIs" dxfId="803" priority="660" operator="between">
      <formula>220</formula>
      <formula>229</formula>
    </cfRule>
    <cfRule type="cellIs" dxfId="802" priority="661" operator="between">
      <formula>210</formula>
      <formula>219</formula>
    </cfRule>
    <cfRule type="cellIs" dxfId="801" priority="662" operator="between">
      <formula>200</formula>
      <formula>209</formula>
    </cfRule>
    <cfRule type="cellIs" dxfId="800" priority="663" operator="between">
      <formula>141</formula>
      <formula>199</formula>
    </cfRule>
    <cfRule type="cellIs" dxfId="799" priority="664" operator="between">
      <formula>0</formula>
      <formula>140</formula>
    </cfRule>
  </conditionalFormatting>
  <conditionalFormatting sqref="D63:I63">
    <cfRule type="cellIs" dxfId="798" priority="653" operator="greaterThanOrEqual">
      <formula>200</formula>
    </cfRule>
    <cfRule type="cellIs" dxfId="797" priority="654" operator="between">
      <formula>150</formula>
      <formula>195</formula>
    </cfRule>
    <cfRule type="cellIs" dxfId="796" priority="655" operator="between">
      <formula>90</formula>
      <formula>145</formula>
    </cfRule>
    <cfRule type="cellIs" dxfId="795" priority="656" operator="between">
      <formula>60</formula>
      <formula>85</formula>
    </cfRule>
    <cfRule type="cellIs" dxfId="794" priority="657" operator="between">
      <formula>30</formula>
      <formula>55</formula>
    </cfRule>
    <cfRule type="cellIs" dxfId="793" priority="658" operator="between">
      <formula>0</formula>
      <formula>0</formula>
    </cfRule>
  </conditionalFormatting>
  <conditionalFormatting sqref="D64:I64">
    <cfRule type="cellIs" dxfId="792" priority="647" operator="greaterThanOrEqual">
      <formula>6000</formula>
    </cfRule>
    <cfRule type="cellIs" dxfId="791" priority="648" operator="between">
      <formula>5000</formula>
      <formula>5999</formula>
    </cfRule>
    <cfRule type="cellIs" dxfId="790" priority="649" operator="between">
      <formula>4000</formula>
      <formula>4999</formula>
    </cfRule>
    <cfRule type="cellIs" dxfId="789" priority="650" operator="between">
      <formula>3000</formula>
      <formula>3999</formula>
    </cfRule>
    <cfRule type="cellIs" dxfId="788" priority="651" operator="between">
      <formula>2000</formula>
      <formula>2999</formula>
    </cfRule>
    <cfRule type="cellIs" dxfId="787" priority="652" operator="between">
      <formula>0</formula>
      <formula>1999</formula>
    </cfRule>
  </conditionalFormatting>
  <conditionalFormatting sqref="D62:I62">
    <cfRule type="cellIs" dxfId="786" priority="641" operator="between">
      <formula>0</formula>
      <formula>2</formula>
    </cfRule>
    <cfRule type="cellIs" dxfId="785" priority="642" operator="between">
      <formula>3</formula>
      <formula>4</formula>
    </cfRule>
    <cfRule type="cellIs" dxfId="784" priority="643" operator="between">
      <formula>5</formula>
      <formula>6</formula>
    </cfRule>
    <cfRule type="cellIs" dxfId="783" priority="644" operator="equal">
      <formula>7</formula>
    </cfRule>
    <cfRule type="cellIs" dxfId="782" priority="645" operator="equal">
      <formula>8</formula>
    </cfRule>
    <cfRule type="cellIs" dxfId="781" priority="646" operator="greaterThanOrEqual">
      <formula>9</formula>
    </cfRule>
  </conditionalFormatting>
  <conditionalFormatting sqref="K39:P59 K61:P66">
    <cfRule type="cellIs" dxfId="780" priority="635" operator="equal">
      <formula>"개방"</formula>
    </cfRule>
    <cfRule type="cellIs" dxfId="779" priority="636" operator="equal">
      <formula>"획득"</formula>
    </cfRule>
    <cfRule type="containsText" dxfId="778" priority="637" operator="containsText" text="미">
      <formula>NOT(ISERROR(SEARCH("미",K39)))</formula>
    </cfRule>
    <cfRule type="containsText" dxfId="777" priority="638" operator="containsText" text="레전0줄">
      <formula>NOT(ISERROR(SEARCH("레전0줄",K39)))</formula>
    </cfRule>
    <cfRule type="containsText" dxfId="776" priority="639" operator="containsText" text="유니크">
      <formula>NOT(ISERROR(SEARCH("유니크",K39)))</formula>
    </cfRule>
    <cfRule type="containsText" dxfId="775" priority="640" operator="containsText" text="에픽">
      <formula>NOT(ISERROR(SEARCH("에픽",K39)))</formula>
    </cfRule>
  </conditionalFormatting>
  <conditionalFormatting sqref="K39:P57">
    <cfRule type="containsText" dxfId="774" priority="630" operator="containsText" text="12">
      <formula>NOT(ISERROR(SEARCH("12",K39)))</formula>
    </cfRule>
    <cfRule type="cellIs" dxfId="773" priority="631" operator="equal">
      <formula>9</formula>
    </cfRule>
    <cfRule type="cellIs" dxfId="772" priority="632" operator="equal">
      <formula>6</formula>
    </cfRule>
    <cfRule type="cellIs" dxfId="771" priority="633" operator="equal">
      <formula>3</formula>
    </cfRule>
    <cfRule type="cellIs" dxfId="770" priority="634" operator="equal">
      <formula>0</formula>
    </cfRule>
  </conditionalFormatting>
  <conditionalFormatting sqref="K60:P60">
    <cfRule type="cellIs" dxfId="769" priority="624" operator="equal">
      <formula>"개방"</formula>
    </cfRule>
    <cfRule type="cellIs" dxfId="768" priority="625" operator="equal">
      <formula>"획득"</formula>
    </cfRule>
    <cfRule type="containsText" dxfId="767" priority="626" operator="containsText" text="미">
      <formula>NOT(ISERROR(SEARCH("미",K60)))</formula>
    </cfRule>
    <cfRule type="containsText" dxfId="766" priority="627" operator="containsText" text="레전">
      <formula>NOT(ISERROR(SEARCH("레전",K60)))</formula>
    </cfRule>
    <cfRule type="containsText" dxfId="765" priority="628" operator="containsText" text="유니크">
      <formula>NOT(ISERROR(SEARCH("유니크",K60)))</formula>
    </cfRule>
    <cfRule type="containsText" dxfId="764" priority="629" operator="containsText" text="에픽">
      <formula>NOT(ISERROR(SEARCH("에픽",K60)))</formula>
    </cfRule>
  </conditionalFormatting>
  <conditionalFormatting sqref="K59:P59">
    <cfRule type="cellIs" dxfId="763" priority="621" operator="equal">
      <formula>"미획득"</formula>
    </cfRule>
    <cfRule type="cellIs" dxfId="762" priority="622" operator="equal">
      <formula>"성배"</formula>
    </cfRule>
    <cfRule type="cellIs" dxfId="761" priority="623" operator="equal">
      <formula>"영생"</formula>
    </cfRule>
  </conditionalFormatting>
  <conditionalFormatting sqref="K61:P61">
    <cfRule type="cellIs" dxfId="760" priority="618" operator="equal">
      <formula>"레전3줄"</formula>
    </cfRule>
    <cfRule type="cellIs" dxfId="759" priority="619" operator="equal">
      <formula>"레전2줄"</formula>
    </cfRule>
    <cfRule type="cellIs" dxfId="758" priority="620" operator="equal">
      <formula>"레전1줄"</formula>
    </cfRule>
  </conditionalFormatting>
  <conditionalFormatting sqref="K65:P65">
    <cfRule type="cellIs" dxfId="757" priority="612" operator="greaterThanOrEqual">
      <formula>260</formula>
    </cfRule>
    <cfRule type="cellIs" dxfId="756" priority="613" operator="between">
      <formula>230</formula>
      <formula>259</formula>
    </cfRule>
    <cfRule type="cellIs" dxfId="755" priority="614" operator="between">
      <formula>180</formula>
      <formula>229</formula>
    </cfRule>
    <cfRule type="cellIs" dxfId="754" priority="615" operator="between">
      <formula>120</formula>
      <formula>179</formula>
    </cfRule>
    <cfRule type="cellIs" dxfId="753" priority="616" operator="between">
      <formula>60</formula>
      <formula>119</formula>
    </cfRule>
    <cfRule type="cellIs" dxfId="752" priority="617" operator="between">
      <formula>0</formula>
      <formula>59</formula>
    </cfRule>
  </conditionalFormatting>
  <conditionalFormatting sqref="K66:P66">
    <cfRule type="cellIs" dxfId="751" priority="606" operator="greaterThanOrEqual">
      <formula>230</formula>
    </cfRule>
    <cfRule type="cellIs" dxfId="750" priority="607" operator="between">
      <formula>220</formula>
      <formula>229</formula>
    </cfRule>
    <cfRule type="cellIs" dxfId="749" priority="608" operator="between">
      <formula>210</formula>
      <formula>219</formula>
    </cfRule>
    <cfRule type="cellIs" dxfId="748" priority="609" operator="between">
      <formula>200</formula>
      <formula>209</formula>
    </cfRule>
    <cfRule type="cellIs" dxfId="747" priority="610" operator="between">
      <formula>141</formula>
      <formula>199</formula>
    </cfRule>
    <cfRule type="cellIs" dxfId="746" priority="611" operator="between">
      <formula>0</formula>
      <formula>140</formula>
    </cfRule>
  </conditionalFormatting>
  <conditionalFormatting sqref="K63:P63">
    <cfRule type="cellIs" dxfId="745" priority="600" operator="greaterThanOrEqual">
      <formula>200</formula>
    </cfRule>
    <cfRule type="cellIs" dxfId="744" priority="601" operator="between">
      <formula>150</formula>
      <formula>195</formula>
    </cfRule>
    <cfRule type="cellIs" dxfId="743" priority="602" operator="between">
      <formula>90</formula>
      <formula>145</formula>
    </cfRule>
    <cfRule type="cellIs" dxfId="742" priority="603" operator="between">
      <formula>60</formula>
      <formula>85</formula>
    </cfRule>
    <cfRule type="cellIs" dxfId="741" priority="604" operator="between">
      <formula>30</formula>
      <formula>55</formula>
    </cfRule>
    <cfRule type="cellIs" dxfId="740" priority="605" operator="between">
      <formula>0</formula>
      <formula>0</formula>
    </cfRule>
  </conditionalFormatting>
  <conditionalFormatting sqref="K64:P64">
    <cfRule type="cellIs" dxfId="739" priority="594" operator="greaterThanOrEqual">
      <formula>6000</formula>
    </cfRule>
    <cfRule type="cellIs" dxfId="738" priority="595" operator="between">
      <formula>5000</formula>
      <formula>5999</formula>
    </cfRule>
    <cfRule type="cellIs" dxfId="737" priority="596" operator="between">
      <formula>4000</formula>
      <formula>4999</formula>
    </cfRule>
    <cfRule type="cellIs" dxfId="736" priority="597" operator="between">
      <formula>3000</formula>
      <formula>3999</formula>
    </cfRule>
    <cfRule type="cellIs" dxfId="735" priority="598" operator="between">
      <formula>2000</formula>
      <formula>2999</formula>
    </cfRule>
    <cfRule type="cellIs" dxfId="734" priority="599" operator="between">
      <formula>0</formula>
      <formula>1999</formula>
    </cfRule>
  </conditionalFormatting>
  <conditionalFormatting sqref="K62:P62">
    <cfRule type="cellIs" dxfId="733" priority="588" operator="between">
      <formula>0</formula>
      <formula>2</formula>
    </cfRule>
    <cfRule type="cellIs" dxfId="732" priority="589" operator="between">
      <formula>3</formula>
      <formula>4</formula>
    </cfRule>
    <cfRule type="cellIs" dxfId="731" priority="590" operator="between">
      <formula>5</formula>
      <formula>6</formula>
    </cfRule>
    <cfRule type="cellIs" dxfId="730" priority="591" operator="equal">
      <formula>7</formula>
    </cfRule>
    <cfRule type="cellIs" dxfId="729" priority="592" operator="equal">
      <formula>8</formula>
    </cfRule>
    <cfRule type="cellIs" dxfId="728" priority="593" operator="greaterThanOrEqual">
      <formula>9</formula>
    </cfRule>
  </conditionalFormatting>
  <conditionalFormatting sqref="R39:W59 R61:W66">
    <cfRule type="cellIs" dxfId="727" priority="582" operator="equal">
      <formula>"개방"</formula>
    </cfRule>
    <cfRule type="cellIs" dxfId="726" priority="583" operator="equal">
      <formula>"획득"</formula>
    </cfRule>
    <cfRule type="containsText" dxfId="725" priority="584" operator="containsText" text="미">
      <formula>NOT(ISERROR(SEARCH("미",R39)))</formula>
    </cfRule>
    <cfRule type="containsText" dxfId="724" priority="585" operator="containsText" text="레전0줄">
      <formula>NOT(ISERROR(SEARCH("레전0줄",R39)))</formula>
    </cfRule>
    <cfRule type="containsText" dxfId="723" priority="586" operator="containsText" text="유니크">
      <formula>NOT(ISERROR(SEARCH("유니크",R39)))</formula>
    </cfRule>
    <cfRule type="containsText" dxfId="722" priority="587" operator="containsText" text="에픽">
      <formula>NOT(ISERROR(SEARCH("에픽",R39)))</formula>
    </cfRule>
  </conditionalFormatting>
  <conditionalFormatting sqref="R39:W57">
    <cfRule type="containsText" dxfId="721" priority="577" operator="containsText" text="12">
      <formula>NOT(ISERROR(SEARCH("12",R39)))</formula>
    </cfRule>
    <cfRule type="cellIs" dxfId="720" priority="578" operator="equal">
      <formula>9</formula>
    </cfRule>
    <cfRule type="cellIs" dxfId="719" priority="579" operator="equal">
      <formula>6</formula>
    </cfRule>
    <cfRule type="cellIs" dxfId="718" priority="580" operator="equal">
      <formula>3</formula>
    </cfRule>
    <cfRule type="cellIs" dxfId="717" priority="581" operator="equal">
      <formula>0</formula>
    </cfRule>
  </conditionalFormatting>
  <conditionalFormatting sqref="R60:W60">
    <cfRule type="cellIs" dxfId="716" priority="571" operator="equal">
      <formula>"개방"</formula>
    </cfRule>
    <cfRule type="cellIs" dxfId="715" priority="572" operator="equal">
      <formula>"획득"</formula>
    </cfRule>
    <cfRule type="containsText" dxfId="714" priority="573" operator="containsText" text="미">
      <formula>NOT(ISERROR(SEARCH("미",R60)))</formula>
    </cfRule>
    <cfRule type="containsText" dxfId="713" priority="574" operator="containsText" text="레전">
      <formula>NOT(ISERROR(SEARCH("레전",R60)))</formula>
    </cfRule>
    <cfRule type="containsText" dxfId="712" priority="575" operator="containsText" text="유니크">
      <formula>NOT(ISERROR(SEARCH("유니크",R60)))</formula>
    </cfRule>
    <cfRule type="containsText" dxfId="711" priority="576" operator="containsText" text="에픽">
      <formula>NOT(ISERROR(SEARCH("에픽",R60)))</formula>
    </cfRule>
  </conditionalFormatting>
  <conditionalFormatting sqref="R59:W59">
    <cfRule type="cellIs" dxfId="710" priority="568" operator="equal">
      <formula>"미획득"</formula>
    </cfRule>
    <cfRule type="cellIs" dxfId="709" priority="569" operator="equal">
      <formula>"성배"</formula>
    </cfRule>
    <cfRule type="cellIs" dxfId="708" priority="570" operator="equal">
      <formula>"영생"</formula>
    </cfRule>
  </conditionalFormatting>
  <conditionalFormatting sqref="R61:W61">
    <cfRule type="cellIs" dxfId="707" priority="565" operator="equal">
      <formula>"레전3줄"</formula>
    </cfRule>
    <cfRule type="cellIs" dxfId="706" priority="566" operator="equal">
      <formula>"레전2줄"</formula>
    </cfRule>
    <cfRule type="cellIs" dxfId="705" priority="567" operator="equal">
      <formula>"레전1줄"</formula>
    </cfRule>
  </conditionalFormatting>
  <conditionalFormatting sqref="R65:W65">
    <cfRule type="cellIs" dxfId="704" priority="559" operator="greaterThanOrEqual">
      <formula>260</formula>
    </cfRule>
    <cfRule type="cellIs" dxfId="703" priority="560" operator="between">
      <formula>230</formula>
      <formula>259</formula>
    </cfRule>
    <cfRule type="cellIs" dxfId="702" priority="561" operator="between">
      <formula>180</formula>
      <formula>229</formula>
    </cfRule>
    <cfRule type="cellIs" dxfId="701" priority="562" operator="between">
      <formula>120</formula>
      <formula>179</formula>
    </cfRule>
    <cfRule type="cellIs" dxfId="700" priority="563" operator="between">
      <formula>60</formula>
      <formula>119</formula>
    </cfRule>
    <cfRule type="cellIs" dxfId="699" priority="564" operator="between">
      <formula>0</formula>
      <formula>59</formula>
    </cfRule>
  </conditionalFormatting>
  <conditionalFormatting sqref="R66:W66">
    <cfRule type="cellIs" dxfId="698" priority="553" operator="greaterThanOrEqual">
      <formula>230</formula>
    </cfRule>
    <cfRule type="cellIs" dxfId="697" priority="554" operator="between">
      <formula>220</formula>
      <formula>229</formula>
    </cfRule>
    <cfRule type="cellIs" dxfId="696" priority="555" operator="between">
      <formula>210</formula>
      <formula>219</formula>
    </cfRule>
    <cfRule type="cellIs" dxfId="695" priority="556" operator="between">
      <formula>200</formula>
      <formula>209</formula>
    </cfRule>
    <cfRule type="cellIs" dxfId="694" priority="557" operator="between">
      <formula>141</formula>
      <formula>199</formula>
    </cfRule>
    <cfRule type="cellIs" dxfId="693" priority="558" operator="between">
      <formula>0</formula>
      <formula>140</formula>
    </cfRule>
  </conditionalFormatting>
  <conditionalFormatting sqref="R63:W63">
    <cfRule type="cellIs" dxfId="692" priority="547" operator="greaterThanOrEqual">
      <formula>200</formula>
    </cfRule>
    <cfRule type="cellIs" dxfId="691" priority="548" operator="between">
      <formula>150</formula>
      <formula>195</formula>
    </cfRule>
    <cfRule type="cellIs" dxfId="690" priority="549" operator="between">
      <formula>90</formula>
      <formula>145</formula>
    </cfRule>
    <cfRule type="cellIs" dxfId="689" priority="550" operator="between">
      <formula>60</formula>
      <formula>85</formula>
    </cfRule>
    <cfRule type="cellIs" dxfId="688" priority="551" operator="between">
      <formula>30</formula>
      <formula>55</formula>
    </cfRule>
    <cfRule type="cellIs" dxfId="687" priority="552" operator="between">
      <formula>0</formula>
      <formula>0</formula>
    </cfRule>
  </conditionalFormatting>
  <conditionalFormatting sqref="R64:W64">
    <cfRule type="cellIs" dxfId="686" priority="541" operator="greaterThanOrEqual">
      <formula>6000</formula>
    </cfRule>
    <cfRule type="cellIs" dxfId="685" priority="542" operator="between">
      <formula>5000</formula>
      <formula>5999</formula>
    </cfRule>
    <cfRule type="cellIs" dxfId="684" priority="543" operator="between">
      <formula>4000</formula>
      <formula>4999</formula>
    </cfRule>
    <cfRule type="cellIs" dxfId="683" priority="544" operator="between">
      <formula>3000</formula>
      <formula>3999</formula>
    </cfRule>
    <cfRule type="cellIs" dxfId="682" priority="545" operator="between">
      <formula>2000</formula>
      <formula>2999</formula>
    </cfRule>
    <cfRule type="cellIs" dxfId="681" priority="546" operator="between">
      <formula>0</formula>
      <formula>1999</formula>
    </cfRule>
  </conditionalFormatting>
  <conditionalFormatting sqref="R62:W62">
    <cfRule type="cellIs" dxfId="680" priority="535" operator="between">
      <formula>0</formula>
      <formula>2</formula>
    </cfRule>
    <cfRule type="cellIs" dxfId="679" priority="536" operator="between">
      <formula>3</formula>
      <formula>4</formula>
    </cfRule>
    <cfRule type="cellIs" dxfId="678" priority="537" operator="between">
      <formula>5</formula>
      <formula>6</formula>
    </cfRule>
    <cfRule type="cellIs" dxfId="677" priority="538" operator="equal">
      <formula>7</formula>
    </cfRule>
    <cfRule type="cellIs" dxfId="676" priority="539" operator="equal">
      <formula>8</formula>
    </cfRule>
    <cfRule type="cellIs" dxfId="675" priority="540" operator="greaterThanOrEqual">
      <formula>9</formula>
    </cfRule>
  </conditionalFormatting>
  <conditionalFormatting sqref="Y61:AD66 AD45:AD48 Y49:AD59 Y39:AD44">
    <cfRule type="cellIs" dxfId="674" priority="529" operator="equal">
      <formula>"개방"</formula>
    </cfRule>
    <cfRule type="cellIs" dxfId="673" priority="530" operator="equal">
      <formula>"획득"</formula>
    </cfRule>
    <cfRule type="containsText" dxfId="672" priority="531" operator="containsText" text="미">
      <formula>NOT(ISERROR(SEARCH("미",Y39)))</formula>
    </cfRule>
    <cfRule type="containsText" dxfId="671" priority="532" operator="containsText" text="레전0줄">
      <formula>NOT(ISERROR(SEARCH("레전0줄",Y39)))</formula>
    </cfRule>
    <cfRule type="containsText" dxfId="670" priority="533" operator="containsText" text="유니크">
      <formula>NOT(ISERROR(SEARCH("유니크",Y39)))</formula>
    </cfRule>
    <cfRule type="containsText" dxfId="669" priority="534" operator="containsText" text="에픽">
      <formula>NOT(ISERROR(SEARCH("에픽",Y39)))</formula>
    </cfRule>
  </conditionalFormatting>
  <conditionalFormatting sqref="AD45:AD48 Y49:AD57 Y39:AD44">
    <cfRule type="containsText" dxfId="668" priority="524" operator="containsText" text="12">
      <formula>NOT(ISERROR(SEARCH("12",Y39)))</formula>
    </cfRule>
    <cfRule type="cellIs" dxfId="667" priority="525" operator="equal">
      <formula>9</formula>
    </cfRule>
    <cfRule type="cellIs" dxfId="666" priority="526" operator="equal">
      <formula>6</formula>
    </cfRule>
    <cfRule type="cellIs" dxfId="665" priority="527" operator="equal">
      <formula>3</formula>
    </cfRule>
    <cfRule type="cellIs" dxfId="664" priority="528" operator="equal">
      <formula>0</formula>
    </cfRule>
  </conditionalFormatting>
  <conditionalFormatting sqref="Y60:AD60">
    <cfRule type="cellIs" dxfId="663" priority="518" operator="equal">
      <formula>"개방"</formula>
    </cfRule>
    <cfRule type="cellIs" dxfId="662" priority="519" operator="equal">
      <formula>"획득"</formula>
    </cfRule>
    <cfRule type="containsText" dxfId="661" priority="520" operator="containsText" text="미">
      <formula>NOT(ISERROR(SEARCH("미",Y60)))</formula>
    </cfRule>
    <cfRule type="containsText" dxfId="660" priority="521" operator="containsText" text="레전">
      <formula>NOT(ISERROR(SEARCH("레전",Y60)))</formula>
    </cfRule>
    <cfRule type="containsText" dxfId="659" priority="522" operator="containsText" text="유니크">
      <formula>NOT(ISERROR(SEARCH("유니크",Y60)))</formula>
    </cfRule>
    <cfRule type="containsText" dxfId="658" priority="523" operator="containsText" text="에픽">
      <formula>NOT(ISERROR(SEARCH("에픽",Y60)))</formula>
    </cfRule>
  </conditionalFormatting>
  <conditionalFormatting sqref="Y59:AD59">
    <cfRule type="cellIs" dxfId="657" priority="515" operator="equal">
      <formula>"미획득"</formula>
    </cfRule>
    <cfRule type="cellIs" dxfId="656" priority="516" operator="equal">
      <formula>"성배"</formula>
    </cfRule>
    <cfRule type="cellIs" dxfId="655" priority="517" operator="equal">
      <formula>"영생"</formula>
    </cfRule>
  </conditionalFormatting>
  <conditionalFormatting sqref="Y61:AD61">
    <cfRule type="cellIs" dxfId="654" priority="512" operator="equal">
      <formula>"레전3줄"</formula>
    </cfRule>
    <cfRule type="cellIs" dxfId="653" priority="513" operator="equal">
      <formula>"레전2줄"</formula>
    </cfRule>
    <cfRule type="cellIs" dxfId="652" priority="514" operator="equal">
      <formula>"레전1줄"</formula>
    </cfRule>
  </conditionalFormatting>
  <conditionalFormatting sqref="Y65:AD65">
    <cfRule type="cellIs" dxfId="651" priority="506" operator="greaterThanOrEqual">
      <formula>260</formula>
    </cfRule>
    <cfRule type="cellIs" dxfId="650" priority="507" operator="between">
      <formula>230</formula>
      <formula>259</formula>
    </cfRule>
    <cfRule type="cellIs" dxfId="649" priority="508" operator="between">
      <formula>180</formula>
      <formula>229</formula>
    </cfRule>
    <cfRule type="cellIs" dxfId="648" priority="509" operator="between">
      <formula>120</formula>
      <formula>179</formula>
    </cfRule>
    <cfRule type="cellIs" dxfId="647" priority="510" operator="between">
      <formula>60</formula>
      <formula>119</formula>
    </cfRule>
    <cfRule type="cellIs" dxfId="646" priority="511" operator="between">
      <formula>0</formula>
      <formula>59</formula>
    </cfRule>
  </conditionalFormatting>
  <conditionalFormatting sqref="Y66:AD66">
    <cfRule type="cellIs" dxfId="645" priority="500" operator="greaterThanOrEqual">
      <formula>230</formula>
    </cfRule>
    <cfRule type="cellIs" dxfId="644" priority="501" operator="between">
      <formula>220</formula>
      <formula>229</formula>
    </cfRule>
    <cfRule type="cellIs" dxfId="643" priority="502" operator="between">
      <formula>210</formula>
      <formula>219</formula>
    </cfRule>
    <cfRule type="cellIs" dxfId="642" priority="503" operator="between">
      <formula>200</formula>
      <formula>209</formula>
    </cfRule>
    <cfRule type="cellIs" dxfId="641" priority="504" operator="between">
      <formula>141</formula>
      <formula>199</formula>
    </cfRule>
    <cfRule type="cellIs" dxfId="640" priority="505" operator="between">
      <formula>0</formula>
      <formula>140</formula>
    </cfRule>
  </conditionalFormatting>
  <conditionalFormatting sqref="Y63:AD63">
    <cfRule type="cellIs" dxfId="639" priority="494" operator="greaterThanOrEqual">
      <formula>200</formula>
    </cfRule>
    <cfRule type="cellIs" dxfId="638" priority="495" operator="between">
      <formula>150</formula>
      <formula>195</formula>
    </cfRule>
    <cfRule type="cellIs" dxfId="637" priority="496" operator="between">
      <formula>90</formula>
      <formula>145</formula>
    </cfRule>
    <cfRule type="cellIs" dxfId="636" priority="497" operator="between">
      <formula>60</formula>
      <formula>85</formula>
    </cfRule>
    <cfRule type="cellIs" dxfId="635" priority="498" operator="between">
      <formula>30</formula>
      <formula>55</formula>
    </cfRule>
    <cfRule type="cellIs" dxfId="634" priority="499" operator="between">
      <formula>0</formula>
      <formula>0</formula>
    </cfRule>
  </conditionalFormatting>
  <conditionalFormatting sqref="Y64:AD64">
    <cfRule type="cellIs" dxfId="633" priority="488" operator="greaterThanOrEqual">
      <formula>6000</formula>
    </cfRule>
    <cfRule type="cellIs" dxfId="632" priority="489" operator="between">
      <formula>5000</formula>
      <formula>5999</formula>
    </cfRule>
    <cfRule type="cellIs" dxfId="631" priority="490" operator="between">
      <formula>4000</formula>
      <formula>4999</formula>
    </cfRule>
    <cfRule type="cellIs" dxfId="630" priority="491" operator="between">
      <formula>3000</formula>
      <formula>3999</formula>
    </cfRule>
    <cfRule type="cellIs" dxfId="629" priority="492" operator="between">
      <formula>2000</formula>
      <formula>2999</formula>
    </cfRule>
    <cfRule type="cellIs" dxfId="628" priority="493" operator="between">
      <formula>0</formula>
      <formula>1999</formula>
    </cfRule>
  </conditionalFormatting>
  <conditionalFormatting sqref="Y62:AD62">
    <cfRule type="cellIs" dxfId="627" priority="482" operator="between">
      <formula>0</formula>
      <formula>2</formula>
    </cfRule>
    <cfRule type="cellIs" dxfId="626" priority="483" operator="between">
      <formula>3</formula>
      <formula>4</formula>
    </cfRule>
    <cfRule type="cellIs" dxfId="625" priority="484" operator="between">
      <formula>5</formula>
      <formula>6</formula>
    </cfRule>
    <cfRule type="cellIs" dxfId="624" priority="485" operator="equal">
      <formula>7</formula>
    </cfRule>
    <cfRule type="cellIs" dxfId="623" priority="486" operator="equal">
      <formula>8</formula>
    </cfRule>
    <cfRule type="cellIs" dxfId="622" priority="487" operator="greaterThanOrEqual">
      <formula>9</formula>
    </cfRule>
  </conditionalFormatting>
  <conditionalFormatting sqref="K8:P28 K30:P34">
    <cfRule type="cellIs" dxfId="621" priority="476" operator="equal">
      <formula>"개방"</formula>
    </cfRule>
    <cfRule type="cellIs" dxfId="620" priority="477" operator="equal">
      <formula>"획득"</formula>
    </cfRule>
    <cfRule type="containsText" dxfId="619" priority="478" operator="containsText" text="미">
      <formula>NOT(ISERROR(SEARCH("미",K8)))</formula>
    </cfRule>
    <cfRule type="containsText" dxfId="618" priority="479" operator="containsText" text="레전0줄">
      <formula>NOT(ISERROR(SEARCH("레전0줄",K8)))</formula>
    </cfRule>
    <cfRule type="containsText" dxfId="617" priority="480" operator="containsText" text="유니크">
      <formula>NOT(ISERROR(SEARCH("유니크",K8)))</formula>
    </cfRule>
    <cfRule type="containsText" dxfId="616" priority="481" operator="containsText" text="에픽">
      <formula>NOT(ISERROR(SEARCH("에픽",K8)))</formula>
    </cfRule>
  </conditionalFormatting>
  <conditionalFormatting sqref="K8:P26">
    <cfRule type="containsText" dxfId="615" priority="471" operator="containsText" text="12">
      <formula>NOT(ISERROR(SEARCH("12",K8)))</formula>
    </cfRule>
    <cfRule type="cellIs" dxfId="614" priority="472" operator="equal">
      <formula>9</formula>
    </cfRule>
    <cfRule type="cellIs" dxfId="613" priority="473" operator="equal">
      <formula>6</formula>
    </cfRule>
    <cfRule type="cellIs" dxfId="612" priority="474" operator="equal">
      <formula>3</formula>
    </cfRule>
    <cfRule type="cellIs" dxfId="611" priority="475" operator="equal">
      <formula>0</formula>
    </cfRule>
  </conditionalFormatting>
  <conditionalFormatting sqref="K29:P29">
    <cfRule type="cellIs" dxfId="610" priority="465" operator="equal">
      <formula>"개방"</formula>
    </cfRule>
    <cfRule type="cellIs" dxfId="609" priority="466" operator="equal">
      <formula>"획득"</formula>
    </cfRule>
    <cfRule type="containsText" dxfId="608" priority="467" operator="containsText" text="미">
      <formula>NOT(ISERROR(SEARCH("미",K29)))</formula>
    </cfRule>
    <cfRule type="containsText" dxfId="607" priority="468" operator="containsText" text="레전">
      <formula>NOT(ISERROR(SEARCH("레전",K29)))</formula>
    </cfRule>
    <cfRule type="containsText" dxfId="606" priority="469" operator="containsText" text="유니크">
      <formula>NOT(ISERROR(SEARCH("유니크",K29)))</formula>
    </cfRule>
    <cfRule type="containsText" dxfId="605" priority="470" operator="containsText" text="에픽">
      <formula>NOT(ISERROR(SEARCH("에픽",K29)))</formula>
    </cfRule>
  </conditionalFormatting>
  <conditionalFormatting sqref="K28:P28">
    <cfRule type="cellIs" dxfId="604" priority="462" operator="equal">
      <formula>"미획득"</formula>
    </cfRule>
    <cfRule type="cellIs" dxfId="603" priority="463" operator="equal">
      <formula>"성배"</formula>
    </cfRule>
    <cfRule type="cellIs" dxfId="602" priority="464" operator="equal">
      <formula>"영생"</formula>
    </cfRule>
  </conditionalFormatting>
  <conditionalFormatting sqref="K30:P30">
    <cfRule type="cellIs" dxfId="601" priority="459" operator="equal">
      <formula>"레전3줄"</formula>
    </cfRule>
    <cfRule type="cellIs" dxfId="600" priority="460" operator="equal">
      <formula>"레전2줄"</formula>
    </cfRule>
    <cfRule type="cellIs" dxfId="599" priority="461" operator="equal">
      <formula>"레전1줄"</formula>
    </cfRule>
  </conditionalFormatting>
  <conditionalFormatting sqref="K34:P34">
    <cfRule type="cellIs" dxfId="598" priority="453" operator="greaterThanOrEqual">
      <formula>260</formula>
    </cfRule>
    <cfRule type="cellIs" dxfId="597" priority="454" operator="between">
      <formula>230</formula>
      <formula>259</formula>
    </cfRule>
    <cfRule type="cellIs" dxfId="596" priority="455" operator="between">
      <formula>180</formula>
      <formula>229</formula>
    </cfRule>
    <cfRule type="cellIs" dxfId="595" priority="456" operator="between">
      <formula>120</formula>
      <formula>179</formula>
    </cfRule>
    <cfRule type="cellIs" dxfId="594" priority="457" operator="between">
      <formula>60</formula>
      <formula>119</formula>
    </cfRule>
    <cfRule type="cellIs" dxfId="593" priority="458" operator="between">
      <formula>0</formula>
      <formula>59</formula>
    </cfRule>
  </conditionalFormatting>
  <conditionalFormatting sqref="K32:P32">
    <cfRule type="cellIs" dxfId="592" priority="441" operator="greaterThanOrEqual">
      <formula>200</formula>
    </cfRule>
    <cfRule type="cellIs" dxfId="591" priority="442" operator="between">
      <formula>150</formula>
      <formula>195</formula>
    </cfRule>
    <cfRule type="cellIs" dxfId="590" priority="443" operator="between">
      <formula>90</formula>
      <formula>145</formula>
    </cfRule>
    <cfRule type="cellIs" dxfId="589" priority="444" operator="between">
      <formula>60</formula>
      <formula>85</formula>
    </cfRule>
    <cfRule type="cellIs" dxfId="588" priority="445" operator="between">
      <formula>30</formula>
      <formula>55</formula>
    </cfRule>
    <cfRule type="cellIs" dxfId="587" priority="446" operator="between">
      <formula>0</formula>
      <formula>0</formula>
    </cfRule>
  </conditionalFormatting>
  <conditionalFormatting sqref="K33:P33">
    <cfRule type="cellIs" dxfId="586" priority="435" operator="greaterThanOrEqual">
      <formula>6000</formula>
    </cfRule>
    <cfRule type="cellIs" dxfId="585" priority="436" operator="between">
      <formula>5000</formula>
      <formula>5999</formula>
    </cfRule>
    <cfRule type="cellIs" dxfId="584" priority="437" operator="between">
      <formula>4000</formula>
      <formula>4999</formula>
    </cfRule>
    <cfRule type="cellIs" dxfId="583" priority="438" operator="between">
      <formula>3000</formula>
      <formula>3999</formula>
    </cfRule>
    <cfRule type="cellIs" dxfId="582" priority="439" operator="between">
      <formula>2000</formula>
      <formula>2999</formula>
    </cfRule>
    <cfRule type="cellIs" dxfId="581" priority="440" operator="between">
      <formula>0</formula>
      <formula>1999</formula>
    </cfRule>
  </conditionalFormatting>
  <conditionalFormatting sqref="K31:P31">
    <cfRule type="cellIs" dxfId="580" priority="429" operator="between">
      <formula>0</formula>
      <formula>2</formula>
    </cfRule>
    <cfRule type="cellIs" dxfId="579" priority="430" operator="between">
      <formula>3</formula>
      <formula>4</formula>
    </cfRule>
    <cfRule type="cellIs" dxfId="578" priority="431" operator="between">
      <formula>5</formula>
      <formula>6</formula>
    </cfRule>
    <cfRule type="cellIs" dxfId="577" priority="432" operator="equal">
      <formula>7</formula>
    </cfRule>
    <cfRule type="cellIs" dxfId="576" priority="433" operator="equal">
      <formula>8</formula>
    </cfRule>
    <cfRule type="cellIs" dxfId="575" priority="434" operator="greaterThanOrEqual">
      <formula>9</formula>
    </cfRule>
  </conditionalFormatting>
  <conditionalFormatting sqref="Y71:AD72">
    <cfRule type="cellIs" dxfId="574" priority="423" operator="equal">
      <formula>"개방"</formula>
    </cfRule>
    <cfRule type="cellIs" dxfId="573" priority="424" operator="equal">
      <formula>"획득"</formula>
    </cfRule>
    <cfRule type="containsText" dxfId="572" priority="425" operator="containsText" text="미">
      <formula>NOT(ISERROR(SEARCH("미",Y71)))</formula>
    </cfRule>
    <cfRule type="containsText" dxfId="571" priority="426" operator="containsText" text="레전">
      <formula>NOT(ISERROR(SEARCH("레전",Y71)))</formula>
    </cfRule>
    <cfRule type="containsText" dxfId="570" priority="427" operator="containsText" text="유니크">
      <formula>NOT(ISERROR(SEARCH("유니크",Y71)))</formula>
    </cfRule>
    <cfRule type="containsText" dxfId="569" priority="428" operator="containsText" text="에픽">
      <formula>NOT(ISERROR(SEARCH("에픽",Y71)))</formula>
    </cfRule>
  </conditionalFormatting>
  <conditionalFormatting sqref="Y71:AD71">
    <cfRule type="cellIs" dxfId="568" priority="417" operator="greaterThanOrEqual">
      <formula>260</formula>
    </cfRule>
    <cfRule type="cellIs" dxfId="567" priority="418" operator="between">
      <formula>230</formula>
      <formula>259</formula>
    </cfRule>
    <cfRule type="cellIs" dxfId="566" priority="419" operator="between">
      <formula>180</formula>
      <formula>229</formula>
    </cfRule>
    <cfRule type="cellIs" dxfId="565" priority="420" operator="between">
      <formula>120</formula>
      <formula>179</formula>
    </cfRule>
    <cfRule type="cellIs" dxfId="564" priority="421" operator="between">
      <formula>60</formula>
      <formula>119</formula>
    </cfRule>
    <cfRule type="cellIs" dxfId="563" priority="422" operator="between">
      <formula>0</formula>
      <formula>59</formula>
    </cfRule>
  </conditionalFormatting>
  <conditionalFormatting sqref="Y72:AD72">
    <cfRule type="cellIs" dxfId="562" priority="411" operator="greaterThanOrEqual">
      <formula>230</formula>
    </cfRule>
    <cfRule type="cellIs" dxfId="561" priority="412" operator="between">
      <formula>220</formula>
      <formula>229</formula>
    </cfRule>
    <cfRule type="cellIs" dxfId="560" priority="413" operator="between">
      <formula>210</formula>
      <formula>219</formula>
    </cfRule>
    <cfRule type="cellIs" dxfId="559" priority="414" operator="between">
      <formula>200</formula>
      <formula>209</formula>
    </cfRule>
    <cfRule type="cellIs" dxfId="558" priority="415" operator="between">
      <formula>141</formula>
      <formula>199</formula>
    </cfRule>
    <cfRule type="cellIs" dxfId="557" priority="416" operator="between">
      <formula>0</formula>
      <formula>140</formula>
    </cfRule>
  </conditionalFormatting>
  <conditionalFormatting sqref="Y72:AD72">
    <cfRule type="cellIs" dxfId="556" priority="405" operator="greaterThanOrEqual">
      <formula>260</formula>
    </cfRule>
    <cfRule type="cellIs" dxfId="555" priority="406" operator="between">
      <formula>230</formula>
      <formula>259</formula>
    </cfRule>
    <cfRule type="cellIs" dxfId="554" priority="407" operator="between">
      <formula>180</formula>
      <formula>229</formula>
    </cfRule>
    <cfRule type="cellIs" dxfId="553" priority="408" operator="between">
      <formula>120</formula>
      <formula>179</formula>
    </cfRule>
    <cfRule type="cellIs" dxfId="552" priority="409" operator="between">
      <formula>60</formula>
      <formula>119</formula>
    </cfRule>
    <cfRule type="cellIs" dxfId="551" priority="410" operator="between">
      <formula>0</formula>
      <formula>59</formula>
    </cfRule>
  </conditionalFormatting>
  <conditionalFormatting sqref="Y74:AD75">
    <cfRule type="cellIs" dxfId="550" priority="399" operator="equal">
      <formula>"개방"</formula>
    </cfRule>
    <cfRule type="cellIs" dxfId="549" priority="400" operator="equal">
      <formula>"획득"</formula>
    </cfRule>
    <cfRule type="containsText" dxfId="548" priority="401" operator="containsText" text="미">
      <formula>NOT(ISERROR(SEARCH("미",Y74)))</formula>
    </cfRule>
    <cfRule type="containsText" dxfId="547" priority="402" operator="containsText" text="레전">
      <formula>NOT(ISERROR(SEARCH("레전",Y74)))</formula>
    </cfRule>
    <cfRule type="containsText" dxfId="546" priority="403" operator="containsText" text="유니크">
      <formula>NOT(ISERROR(SEARCH("유니크",Y74)))</formula>
    </cfRule>
    <cfRule type="containsText" dxfId="545" priority="404" operator="containsText" text="에픽">
      <formula>NOT(ISERROR(SEARCH("에픽",Y74)))</formula>
    </cfRule>
  </conditionalFormatting>
  <conditionalFormatting sqref="Y74:AD74">
    <cfRule type="cellIs" dxfId="544" priority="393" operator="greaterThanOrEqual">
      <formula>260</formula>
    </cfRule>
    <cfRule type="cellIs" dxfId="543" priority="394" operator="between">
      <formula>230</formula>
      <formula>259</formula>
    </cfRule>
    <cfRule type="cellIs" dxfId="542" priority="395" operator="between">
      <formula>180</formula>
      <formula>229</formula>
    </cfRule>
    <cfRule type="cellIs" dxfId="541" priority="396" operator="between">
      <formula>120</formula>
      <formula>179</formula>
    </cfRule>
    <cfRule type="cellIs" dxfId="540" priority="397" operator="between">
      <formula>60</formula>
      <formula>119</formula>
    </cfRule>
    <cfRule type="cellIs" dxfId="539" priority="398" operator="between">
      <formula>0</formula>
      <formula>59</formula>
    </cfRule>
  </conditionalFormatting>
  <conditionalFormatting sqref="Y75:AD75">
    <cfRule type="cellIs" dxfId="538" priority="387" operator="greaterThanOrEqual">
      <formula>230</formula>
    </cfRule>
    <cfRule type="cellIs" dxfId="537" priority="388" operator="between">
      <formula>220</formula>
      <formula>229</formula>
    </cfRule>
    <cfRule type="cellIs" dxfId="536" priority="389" operator="between">
      <formula>210</formula>
      <formula>219</formula>
    </cfRule>
    <cfRule type="cellIs" dxfId="535" priority="390" operator="between">
      <formula>200</formula>
      <formula>209</formula>
    </cfRule>
    <cfRule type="cellIs" dxfId="534" priority="391" operator="between">
      <formula>141</formula>
      <formula>199</formula>
    </cfRule>
    <cfRule type="cellIs" dxfId="533" priority="392" operator="between">
      <formula>0</formula>
      <formula>140</formula>
    </cfRule>
  </conditionalFormatting>
  <conditionalFormatting sqref="K80:P81">
    <cfRule type="cellIs" dxfId="532" priority="307" operator="between">
      <formula>31</formula>
      <formula>36</formula>
    </cfRule>
    <cfRule type="cellIs" dxfId="531" priority="308" operator="between">
      <formula>21</formula>
      <formula>30</formula>
    </cfRule>
    <cfRule type="cellIs" dxfId="530" priority="309" operator="between">
      <formula>11</formula>
      <formula>20</formula>
    </cfRule>
    <cfRule type="cellIs" dxfId="529" priority="310" operator="between">
      <formula>1</formula>
      <formula>10</formula>
    </cfRule>
  </conditionalFormatting>
  <conditionalFormatting sqref="R80:W81">
    <cfRule type="cellIs" dxfId="528" priority="303" operator="between">
      <formula>31</formula>
      <formula>36</formula>
    </cfRule>
    <cfRule type="cellIs" dxfId="527" priority="304" operator="between">
      <formula>21</formula>
      <formula>30</formula>
    </cfRule>
    <cfRule type="cellIs" dxfId="526" priority="305" operator="between">
      <formula>11</formula>
      <formula>20</formula>
    </cfRule>
    <cfRule type="cellIs" dxfId="525" priority="306" operator="between">
      <formula>1</formula>
      <formula>10</formula>
    </cfRule>
  </conditionalFormatting>
  <conditionalFormatting sqref="Y80:AD81">
    <cfRule type="cellIs" dxfId="524" priority="299" operator="between">
      <formula>31</formula>
      <formula>36</formula>
    </cfRule>
    <cfRule type="cellIs" dxfId="523" priority="300" operator="between">
      <formula>21</formula>
      <formula>30</formula>
    </cfRule>
    <cfRule type="cellIs" dxfId="522" priority="301" operator="between">
      <formula>11</formula>
      <formula>20</formula>
    </cfRule>
    <cfRule type="cellIs" dxfId="521" priority="302" operator="between">
      <formula>1</formula>
      <formula>10</formula>
    </cfRule>
  </conditionalFormatting>
  <conditionalFormatting sqref="D77:I78 D80:I81">
    <cfRule type="cellIs" dxfId="520" priority="367" operator="between">
      <formula>31</formula>
      <formula>36</formula>
    </cfRule>
    <cfRule type="cellIs" dxfId="519" priority="368" operator="between">
      <formula>21</formula>
      <formula>30</formula>
    </cfRule>
    <cfRule type="cellIs" dxfId="518" priority="369" operator="between">
      <formula>11</formula>
      <formula>20</formula>
    </cfRule>
    <cfRule type="cellIs" dxfId="517" priority="370" operator="between">
      <formula>1</formula>
      <formula>10</formula>
    </cfRule>
  </conditionalFormatting>
  <conditionalFormatting sqref="K77:P78">
    <cfRule type="cellIs" dxfId="516" priority="335" operator="between">
      <formula>31</formula>
      <formula>36</formula>
    </cfRule>
    <cfRule type="cellIs" dxfId="515" priority="336" operator="between">
      <formula>21</formula>
      <formula>30</formula>
    </cfRule>
    <cfRule type="cellIs" dxfId="514" priority="337" operator="between">
      <formula>11</formula>
      <formula>20</formula>
    </cfRule>
    <cfRule type="cellIs" dxfId="513" priority="338" operator="between">
      <formula>1</formula>
      <formula>10</formula>
    </cfRule>
  </conditionalFormatting>
  <conditionalFormatting sqref="R77:W78">
    <cfRule type="cellIs" dxfId="512" priority="331" operator="between">
      <formula>31</formula>
      <formula>36</formula>
    </cfRule>
    <cfRule type="cellIs" dxfId="511" priority="332" operator="between">
      <formula>21</formula>
      <formula>30</formula>
    </cfRule>
    <cfRule type="cellIs" dxfId="510" priority="333" operator="between">
      <formula>11</formula>
      <formula>20</formula>
    </cfRule>
    <cfRule type="cellIs" dxfId="509" priority="334" operator="between">
      <formula>1</formula>
      <formula>10</formula>
    </cfRule>
  </conditionalFormatting>
  <conditionalFormatting sqref="Y77:AD78">
    <cfRule type="cellIs" dxfId="508" priority="327" operator="between">
      <formula>31</formula>
      <formula>36</formula>
    </cfRule>
    <cfRule type="cellIs" dxfId="507" priority="328" operator="between">
      <formula>21</formula>
      <formula>30</formula>
    </cfRule>
    <cfRule type="cellIs" dxfId="506" priority="329" operator="between">
      <formula>11</formula>
      <formula>20</formula>
    </cfRule>
    <cfRule type="cellIs" dxfId="505" priority="330" operator="between">
      <formula>1</formula>
      <formula>10</formula>
    </cfRule>
  </conditionalFormatting>
  <conditionalFormatting sqref="Y45:Y48">
    <cfRule type="cellIs" dxfId="504" priority="293" operator="equal">
      <formula>"개방"</formula>
    </cfRule>
    <cfRule type="cellIs" dxfId="503" priority="294" operator="equal">
      <formula>"획득"</formula>
    </cfRule>
    <cfRule type="containsText" dxfId="502" priority="295" operator="containsText" text="미">
      <formula>NOT(ISERROR(SEARCH("미",Y45)))</formula>
    </cfRule>
    <cfRule type="containsText" dxfId="501" priority="296" operator="containsText" text="레전0줄">
      <formula>NOT(ISERROR(SEARCH("레전0줄",Y45)))</formula>
    </cfRule>
    <cfRule type="containsText" dxfId="500" priority="297" operator="containsText" text="유니크">
      <formula>NOT(ISERROR(SEARCH("유니크",Y45)))</formula>
    </cfRule>
    <cfRule type="containsText" dxfId="499" priority="298" operator="containsText" text="에픽">
      <formula>NOT(ISERROR(SEARCH("에픽",Y45)))</formula>
    </cfRule>
  </conditionalFormatting>
  <conditionalFormatting sqref="Y45:Y48">
    <cfRule type="containsText" dxfId="498" priority="288" operator="containsText" text="12">
      <formula>NOT(ISERROR(SEARCH("12",Y45)))</formula>
    </cfRule>
    <cfRule type="cellIs" dxfId="497" priority="289" operator="equal">
      <formula>9</formula>
    </cfRule>
    <cfRule type="cellIs" dxfId="496" priority="290" operator="equal">
      <formula>6</formula>
    </cfRule>
    <cfRule type="cellIs" dxfId="495" priority="291" operator="equal">
      <formula>3</formula>
    </cfRule>
    <cfRule type="cellIs" dxfId="494" priority="292" operator="equal">
      <formula>0</formula>
    </cfRule>
  </conditionalFormatting>
  <conditionalFormatting sqref="Z45:Z48">
    <cfRule type="cellIs" dxfId="493" priority="282" operator="equal">
      <formula>"개방"</formula>
    </cfRule>
    <cfRule type="cellIs" dxfId="492" priority="283" operator="equal">
      <formula>"획득"</formula>
    </cfRule>
    <cfRule type="containsText" dxfId="491" priority="284" operator="containsText" text="미">
      <formula>NOT(ISERROR(SEARCH("미",Z45)))</formula>
    </cfRule>
    <cfRule type="containsText" dxfId="490" priority="285" operator="containsText" text="레전0줄">
      <formula>NOT(ISERROR(SEARCH("레전0줄",Z45)))</formula>
    </cfRule>
    <cfRule type="containsText" dxfId="489" priority="286" operator="containsText" text="유니크">
      <formula>NOT(ISERROR(SEARCH("유니크",Z45)))</formula>
    </cfRule>
    <cfRule type="containsText" dxfId="488" priority="287" operator="containsText" text="에픽">
      <formula>NOT(ISERROR(SEARCH("에픽",Z45)))</formula>
    </cfRule>
  </conditionalFormatting>
  <conditionalFormatting sqref="Z45:Z48">
    <cfRule type="containsText" dxfId="487" priority="277" operator="containsText" text="12">
      <formula>NOT(ISERROR(SEARCH("12",Z45)))</formula>
    </cfRule>
    <cfRule type="cellIs" dxfId="486" priority="278" operator="equal">
      <formula>9</formula>
    </cfRule>
    <cfRule type="cellIs" dxfId="485" priority="279" operator="equal">
      <formula>6</formula>
    </cfRule>
    <cfRule type="cellIs" dxfId="484" priority="280" operator="equal">
      <formula>3</formula>
    </cfRule>
    <cfRule type="cellIs" dxfId="483" priority="281" operator="equal">
      <formula>0</formula>
    </cfRule>
  </conditionalFormatting>
  <conditionalFormatting sqref="AA45:AA48">
    <cfRule type="cellIs" dxfId="482" priority="271" operator="equal">
      <formula>"개방"</formula>
    </cfRule>
    <cfRule type="cellIs" dxfId="481" priority="272" operator="equal">
      <formula>"획득"</formula>
    </cfRule>
    <cfRule type="containsText" dxfId="480" priority="273" operator="containsText" text="미">
      <formula>NOT(ISERROR(SEARCH("미",AA45)))</formula>
    </cfRule>
    <cfRule type="containsText" dxfId="479" priority="274" operator="containsText" text="레전0줄">
      <formula>NOT(ISERROR(SEARCH("레전0줄",AA45)))</formula>
    </cfRule>
    <cfRule type="containsText" dxfId="478" priority="275" operator="containsText" text="유니크">
      <formula>NOT(ISERROR(SEARCH("유니크",AA45)))</formula>
    </cfRule>
    <cfRule type="containsText" dxfId="477" priority="276" operator="containsText" text="에픽">
      <formula>NOT(ISERROR(SEARCH("에픽",AA45)))</formula>
    </cfRule>
  </conditionalFormatting>
  <conditionalFormatting sqref="AA45:AA48">
    <cfRule type="containsText" dxfId="476" priority="266" operator="containsText" text="12">
      <formula>NOT(ISERROR(SEARCH("12",AA45)))</formula>
    </cfRule>
    <cfRule type="cellIs" dxfId="475" priority="267" operator="equal">
      <formula>9</formula>
    </cfRule>
    <cfRule type="cellIs" dxfId="474" priority="268" operator="equal">
      <formula>6</formula>
    </cfRule>
    <cfRule type="cellIs" dxfId="473" priority="269" operator="equal">
      <formula>3</formula>
    </cfRule>
    <cfRule type="cellIs" dxfId="472" priority="270" operator="equal">
      <formula>0</formula>
    </cfRule>
  </conditionalFormatting>
  <conditionalFormatting sqref="AB45:AB48">
    <cfRule type="cellIs" dxfId="471" priority="260" operator="equal">
      <formula>"개방"</formula>
    </cfRule>
    <cfRule type="cellIs" dxfId="470" priority="261" operator="equal">
      <formula>"획득"</formula>
    </cfRule>
    <cfRule type="containsText" dxfId="469" priority="262" operator="containsText" text="미">
      <formula>NOT(ISERROR(SEARCH("미",AB45)))</formula>
    </cfRule>
    <cfRule type="containsText" dxfId="468" priority="263" operator="containsText" text="레전0줄">
      <formula>NOT(ISERROR(SEARCH("레전0줄",AB45)))</formula>
    </cfRule>
    <cfRule type="containsText" dxfId="467" priority="264" operator="containsText" text="유니크">
      <formula>NOT(ISERROR(SEARCH("유니크",AB45)))</formula>
    </cfRule>
    <cfRule type="containsText" dxfId="466" priority="265" operator="containsText" text="에픽">
      <formula>NOT(ISERROR(SEARCH("에픽",AB45)))</formula>
    </cfRule>
  </conditionalFormatting>
  <conditionalFormatting sqref="AB45:AB48">
    <cfRule type="containsText" dxfId="465" priority="255" operator="containsText" text="12">
      <formula>NOT(ISERROR(SEARCH("12",AB45)))</formula>
    </cfRule>
    <cfRule type="cellIs" dxfId="464" priority="256" operator="equal">
      <formula>9</formula>
    </cfRule>
    <cfRule type="cellIs" dxfId="463" priority="257" operator="equal">
      <formula>6</formula>
    </cfRule>
    <cfRule type="cellIs" dxfId="462" priority="258" operator="equal">
      <formula>3</formula>
    </cfRule>
    <cfRule type="cellIs" dxfId="461" priority="259" operator="equal">
      <formula>0</formula>
    </cfRule>
  </conditionalFormatting>
  <conditionalFormatting sqref="AC45:AC48">
    <cfRule type="cellIs" dxfId="460" priority="249" operator="equal">
      <formula>"개방"</formula>
    </cfRule>
    <cfRule type="cellIs" dxfId="459" priority="250" operator="equal">
      <formula>"획득"</formula>
    </cfRule>
    <cfRule type="containsText" dxfId="458" priority="251" operator="containsText" text="미">
      <formula>NOT(ISERROR(SEARCH("미",AC45)))</formula>
    </cfRule>
    <cfRule type="containsText" dxfId="457" priority="252" operator="containsText" text="레전0줄">
      <formula>NOT(ISERROR(SEARCH("레전0줄",AC45)))</formula>
    </cfRule>
    <cfRule type="containsText" dxfId="456" priority="253" operator="containsText" text="유니크">
      <formula>NOT(ISERROR(SEARCH("유니크",AC45)))</formula>
    </cfRule>
    <cfRule type="containsText" dxfId="455" priority="254" operator="containsText" text="에픽">
      <formula>NOT(ISERROR(SEARCH("에픽",AC45)))</formula>
    </cfRule>
  </conditionalFormatting>
  <conditionalFormatting sqref="AC45:AC48">
    <cfRule type="containsText" dxfId="454" priority="244" operator="containsText" text="12">
      <formula>NOT(ISERROR(SEARCH("12",AC45)))</formula>
    </cfRule>
    <cfRule type="cellIs" dxfId="453" priority="245" operator="equal">
      <formula>9</formula>
    </cfRule>
    <cfRule type="cellIs" dxfId="452" priority="246" operator="equal">
      <formula>6</formula>
    </cfRule>
    <cfRule type="cellIs" dxfId="451" priority="247" operator="equal">
      <formula>3</formula>
    </cfRule>
    <cfRule type="cellIs" dxfId="450" priority="248" operator="equal">
      <formula>0</formula>
    </cfRule>
  </conditionalFormatting>
  <conditionalFormatting sqref="Q59">
    <cfRule type="cellIs" dxfId="449" priority="241" operator="equal">
      <formula>"미획득"</formula>
    </cfRule>
    <cfRule type="cellIs" dxfId="448" priority="242" operator="equal">
      <formula>"성배"</formula>
    </cfRule>
    <cfRule type="cellIs" dxfId="447" priority="243" operator="equal">
      <formula>"영생"</formula>
    </cfRule>
  </conditionalFormatting>
  <conditionalFormatting sqref="X59">
    <cfRule type="cellIs" dxfId="446" priority="238" operator="equal">
      <formula>"미획득"</formula>
    </cfRule>
    <cfRule type="cellIs" dxfId="445" priority="239" operator="equal">
      <formula>"성배"</formula>
    </cfRule>
    <cfRule type="cellIs" dxfId="444" priority="240" operator="equal">
      <formula>"영생"</formula>
    </cfRule>
  </conditionalFormatting>
  <conditionalFormatting sqref="AE59">
    <cfRule type="cellIs" dxfId="443" priority="235" operator="equal">
      <formula>"미획득"</formula>
    </cfRule>
    <cfRule type="cellIs" dxfId="442" priority="236" operator="equal">
      <formula>"성배"</formula>
    </cfRule>
    <cfRule type="cellIs" dxfId="441" priority="237" operator="equal">
      <formula>"영생"</formula>
    </cfRule>
  </conditionalFormatting>
  <conditionalFormatting sqref="AE28">
    <cfRule type="cellIs" dxfId="440" priority="232" operator="equal">
      <formula>"미획득"</formula>
    </cfRule>
    <cfRule type="cellIs" dxfId="439" priority="233" operator="equal">
      <formula>"성배"</formula>
    </cfRule>
    <cfRule type="cellIs" dxfId="438" priority="234" operator="equal">
      <formula>"영생"</formula>
    </cfRule>
  </conditionalFormatting>
  <conditionalFormatting sqref="X28">
    <cfRule type="cellIs" dxfId="437" priority="229" operator="equal">
      <formula>"미획득"</formula>
    </cfRule>
    <cfRule type="cellIs" dxfId="436" priority="230" operator="equal">
      <formula>"성배"</formula>
    </cfRule>
    <cfRule type="cellIs" dxfId="435" priority="231" operator="equal">
      <formula>"영생"</formula>
    </cfRule>
  </conditionalFormatting>
  <conditionalFormatting sqref="Q28">
    <cfRule type="cellIs" dxfId="434" priority="226" operator="equal">
      <formula>"미획득"</formula>
    </cfRule>
    <cfRule type="cellIs" dxfId="433" priority="227" operator="equal">
      <formula>"성배"</formula>
    </cfRule>
    <cfRule type="cellIs" dxfId="432" priority="228" operator="equal">
      <formula>"영생"</formula>
    </cfRule>
  </conditionalFormatting>
  <conditionalFormatting sqref="J28">
    <cfRule type="cellIs" dxfId="431" priority="223" operator="equal">
      <formula>"미획득"</formula>
    </cfRule>
    <cfRule type="cellIs" dxfId="430" priority="224" operator="equal">
      <formula>"성배"</formula>
    </cfRule>
    <cfRule type="cellIs" dxfId="429" priority="225" operator="equal">
      <formula>"영생"</formula>
    </cfRule>
  </conditionalFormatting>
  <conditionalFormatting sqref="D6:I6 K6:P6 R6:W6 Y6:AD6 D37:I37 K37:P37 R37:W37 Y37:AD37">
    <cfRule type="containsText" dxfId="428" priority="221" operator="containsText" text="X">
      <formula>NOT(ISERROR(SEARCH("X",D6)))</formula>
    </cfRule>
    <cfRule type="containsText" dxfId="427" priority="222" operator="containsText" text="O">
      <formula>NOT(ISERROR(SEARCH("O",D6)))</formula>
    </cfRule>
  </conditionalFormatting>
  <conditionalFormatting sqref="AQ7:AQ66">
    <cfRule type="cellIs" dxfId="426" priority="219" operator="greaterThan">
      <formula>0</formula>
    </cfRule>
  </conditionalFormatting>
  <conditionalFormatting sqref="AP7:AP66">
    <cfRule type="cellIs" dxfId="425" priority="218" operator="greaterThan">
      <formula>0</formula>
    </cfRule>
  </conditionalFormatting>
  <conditionalFormatting sqref="AO7:AO66">
    <cfRule type="cellIs" dxfId="424" priority="217" operator="greaterThan">
      <formula>0</formula>
    </cfRule>
  </conditionalFormatting>
  <conditionalFormatting sqref="K35:P35">
    <cfRule type="cellIs" dxfId="423" priority="205" operator="equal">
      <formula>"개방"</formula>
    </cfRule>
    <cfRule type="cellIs" dxfId="422" priority="206" operator="equal">
      <formula>"획득"</formula>
    </cfRule>
    <cfRule type="containsText" dxfId="421" priority="207" operator="containsText" text="미">
      <formula>NOT(ISERROR(SEARCH("미",K35)))</formula>
    </cfRule>
    <cfRule type="containsText" dxfId="420" priority="208" operator="containsText" text="레전0줄">
      <formula>NOT(ISERROR(SEARCH("레전0줄",K35)))</formula>
    </cfRule>
    <cfRule type="containsText" dxfId="419" priority="209" operator="containsText" text="유니크">
      <formula>NOT(ISERROR(SEARCH("유니크",K35)))</formula>
    </cfRule>
    <cfRule type="containsText" dxfId="418" priority="210" operator="containsText" text="에픽">
      <formula>NOT(ISERROR(SEARCH("에픽",K35)))</formula>
    </cfRule>
  </conditionalFormatting>
  <conditionalFormatting sqref="K35:P35">
    <cfRule type="cellIs" dxfId="417" priority="199" operator="greaterThanOrEqual">
      <formula>230</formula>
    </cfRule>
    <cfRule type="cellIs" dxfId="416" priority="200" operator="between">
      <formula>220</formula>
      <formula>229</formula>
    </cfRule>
    <cfRule type="cellIs" dxfId="415" priority="201" operator="between">
      <formula>210</formula>
      <formula>219</formula>
    </cfRule>
    <cfRule type="cellIs" dxfId="414" priority="202" operator="between">
      <formula>200</formula>
      <formula>209</formula>
    </cfRule>
    <cfRule type="cellIs" dxfId="413" priority="203" operator="between">
      <formula>141</formula>
      <formula>199</formula>
    </cfRule>
    <cfRule type="cellIs" dxfId="412" priority="204" operator="between">
      <formula>0</formula>
      <formula>140</formula>
    </cfRule>
  </conditionalFormatting>
  <conditionalFormatting sqref="R86:W106 R108:W113">
    <cfRule type="cellIs" dxfId="411" priority="167" operator="equal">
      <formula>"개방"</formula>
    </cfRule>
    <cfRule type="cellIs" dxfId="410" priority="168" operator="equal">
      <formula>"획득"</formula>
    </cfRule>
    <cfRule type="containsText" dxfId="409" priority="169" operator="containsText" text="미">
      <formula>NOT(ISERROR(SEARCH("미",R86)))</formula>
    </cfRule>
    <cfRule type="containsText" dxfId="408" priority="170" operator="containsText" text="레전0줄">
      <formula>NOT(ISERROR(SEARCH("레전0줄",R86)))</formula>
    </cfRule>
    <cfRule type="containsText" dxfId="407" priority="171" operator="containsText" text="유니크">
      <formula>NOT(ISERROR(SEARCH("유니크",R86)))</formula>
    </cfRule>
    <cfRule type="containsText" dxfId="406" priority="172" operator="containsText" text="에픽">
      <formula>NOT(ISERROR(SEARCH("에픽",R86)))</formula>
    </cfRule>
  </conditionalFormatting>
  <conditionalFormatting sqref="R86:W104">
    <cfRule type="containsText" dxfId="405" priority="162" operator="containsText" text="12">
      <formula>NOT(ISERROR(SEARCH("12",R86)))</formula>
    </cfRule>
    <cfRule type="cellIs" dxfId="404" priority="163" operator="equal">
      <formula>9</formula>
    </cfRule>
    <cfRule type="cellIs" dxfId="403" priority="164" operator="equal">
      <formula>6</formula>
    </cfRule>
    <cfRule type="cellIs" dxfId="402" priority="165" operator="equal">
      <formula>3</formula>
    </cfRule>
    <cfRule type="cellIs" dxfId="401" priority="166" operator="equal">
      <formula>0</formula>
    </cfRule>
  </conditionalFormatting>
  <conditionalFormatting sqref="R107:W107">
    <cfRule type="cellIs" dxfId="400" priority="156" operator="equal">
      <formula>"개방"</formula>
    </cfRule>
    <cfRule type="cellIs" dxfId="399" priority="157" operator="equal">
      <formula>"획득"</formula>
    </cfRule>
    <cfRule type="containsText" dxfId="398" priority="158" operator="containsText" text="미">
      <formula>NOT(ISERROR(SEARCH("미",R107)))</formula>
    </cfRule>
    <cfRule type="containsText" dxfId="397" priority="159" operator="containsText" text="레전">
      <formula>NOT(ISERROR(SEARCH("레전",R107)))</formula>
    </cfRule>
    <cfRule type="containsText" dxfId="396" priority="160" operator="containsText" text="유니크">
      <formula>NOT(ISERROR(SEARCH("유니크",R107)))</formula>
    </cfRule>
    <cfRule type="containsText" dxfId="395" priority="161" operator="containsText" text="에픽">
      <formula>NOT(ISERROR(SEARCH("에픽",R107)))</formula>
    </cfRule>
  </conditionalFormatting>
  <conditionalFormatting sqref="R106:W106">
    <cfRule type="cellIs" dxfId="394" priority="153" operator="equal">
      <formula>"미획득"</formula>
    </cfRule>
    <cfRule type="cellIs" dxfId="393" priority="154" operator="equal">
      <formula>"성배"</formula>
    </cfRule>
    <cfRule type="cellIs" dxfId="392" priority="155" operator="equal">
      <formula>"영생"</formula>
    </cfRule>
  </conditionalFormatting>
  <conditionalFormatting sqref="R108:W108">
    <cfRule type="cellIs" dxfId="391" priority="150" operator="equal">
      <formula>"레전3줄"</formula>
    </cfRule>
    <cfRule type="cellIs" dxfId="390" priority="151" operator="equal">
      <formula>"레전2줄"</formula>
    </cfRule>
    <cfRule type="cellIs" dxfId="389" priority="152" operator="equal">
      <formula>"레전1줄"</formula>
    </cfRule>
  </conditionalFormatting>
  <conditionalFormatting sqref="R112:W112">
    <cfRule type="cellIs" dxfId="388" priority="144" operator="greaterThanOrEqual">
      <formula>260</formula>
    </cfRule>
    <cfRule type="cellIs" dxfId="387" priority="145" operator="between">
      <formula>230</formula>
      <formula>259</formula>
    </cfRule>
    <cfRule type="cellIs" dxfId="386" priority="146" operator="between">
      <formula>180</formula>
      <formula>229</formula>
    </cfRule>
    <cfRule type="cellIs" dxfId="385" priority="147" operator="between">
      <formula>120</formula>
      <formula>179</formula>
    </cfRule>
    <cfRule type="cellIs" dxfId="384" priority="148" operator="between">
      <formula>60</formula>
      <formula>119</formula>
    </cfRule>
    <cfRule type="cellIs" dxfId="383" priority="149" operator="between">
      <formula>0</formula>
      <formula>59</formula>
    </cfRule>
  </conditionalFormatting>
  <conditionalFormatting sqref="R113:W113">
    <cfRule type="cellIs" dxfId="382" priority="138" operator="greaterThanOrEqual">
      <formula>230</formula>
    </cfRule>
    <cfRule type="cellIs" dxfId="381" priority="139" operator="between">
      <formula>220</formula>
      <formula>229</formula>
    </cfRule>
    <cfRule type="cellIs" dxfId="380" priority="140" operator="between">
      <formula>210</formula>
      <formula>219</formula>
    </cfRule>
    <cfRule type="cellIs" dxfId="379" priority="141" operator="between">
      <formula>200</formula>
      <formula>209</formula>
    </cfRule>
    <cfRule type="cellIs" dxfId="378" priority="142" operator="between">
      <formula>141</formula>
      <formula>199</formula>
    </cfRule>
    <cfRule type="cellIs" dxfId="377" priority="143" operator="between">
      <formula>0</formula>
      <formula>140</formula>
    </cfRule>
  </conditionalFormatting>
  <conditionalFormatting sqref="R110:W110">
    <cfRule type="cellIs" dxfId="376" priority="132" operator="greaterThanOrEqual">
      <formula>200</formula>
    </cfRule>
    <cfRule type="cellIs" dxfId="375" priority="133" operator="between">
      <formula>150</formula>
      <formula>195</formula>
    </cfRule>
    <cfRule type="cellIs" dxfId="374" priority="134" operator="between">
      <formula>90</formula>
      <formula>145</formula>
    </cfRule>
    <cfRule type="cellIs" dxfId="373" priority="135" operator="between">
      <formula>60</formula>
      <formula>85</formula>
    </cfRule>
    <cfRule type="cellIs" dxfId="372" priority="136" operator="between">
      <formula>30</formula>
      <formula>55</formula>
    </cfRule>
    <cfRule type="cellIs" dxfId="371" priority="137" operator="between">
      <formula>0</formula>
      <formula>0</formula>
    </cfRule>
  </conditionalFormatting>
  <conditionalFormatting sqref="R111:W111">
    <cfRule type="cellIs" dxfId="370" priority="126" operator="greaterThanOrEqual">
      <formula>6000</formula>
    </cfRule>
    <cfRule type="cellIs" dxfId="369" priority="127" operator="between">
      <formula>5000</formula>
      <formula>5999</formula>
    </cfRule>
    <cfRule type="cellIs" dxfId="368" priority="128" operator="between">
      <formula>4000</formula>
      <formula>4999</formula>
    </cfRule>
    <cfRule type="cellIs" dxfId="367" priority="129" operator="between">
      <formula>3000</formula>
      <formula>3999</formula>
    </cfRule>
    <cfRule type="cellIs" dxfId="366" priority="130" operator="between">
      <formula>2000</formula>
      <formula>2999</formula>
    </cfRule>
    <cfRule type="cellIs" dxfId="365" priority="131" operator="between">
      <formula>0</formula>
      <formula>1999</formula>
    </cfRule>
  </conditionalFormatting>
  <conditionalFormatting sqref="R109:W109">
    <cfRule type="cellIs" dxfId="364" priority="120" operator="between">
      <formula>0</formula>
      <formula>2</formula>
    </cfRule>
    <cfRule type="cellIs" dxfId="363" priority="121" operator="between">
      <formula>3</formula>
      <formula>4</formula>
    </cfRule>
    <cfRule type="cellIs" dxfId="362" priority="122" operator="between">
      <formula>5</formula>
      <formula>6</formula>
    </cfRule>
    <cfRule type="cellIs" dxfId="361" priority="123" operator="equal">
      <formula>7</formula>
    </cfRule>
    <cfRule type="cellIs" dxfId="360" priority="124" operator="equal">
      <formula>8</formula>
    </cfRule>
    <cfRule type="cellIs" dxfId="359" priority="125" operator="greaterThanOrEqual">
      <formula>9</formula>
    </cfRule>
  </conditionalFormatting>
  <conditionalFormatting sqref="Y108:AD113 AD92:AD95 Y96:AD106 Y86:AD91">
    <cfRule type="cellIs" dxfId="358" priority="114" operator="equal">
      <formula>"개방"</formula>
    </cfRule>
    <cfRule type="cellIs" dxfId="357" priority="115" operator="equal">
      <formula>"획득"</formula>
    </cfRule>
    <cfRule type="containsText" dxfId="356" priority="116" operator="containsText" text="미">
      <formula>NOT(ISERROR(SEARCH("미",Y86)))</formula>
    </cfRule>
    <cfRule type="containsText" dxfId="355" priority="117" operator="containsText" text="레전0줄">
      <formula>NOT(ISERROR(SEARCH("레전0줄",Y86)))</formula>
    </cfRule>
    <cfRule type="containsText" dxfId="354" priority="118" operator="containsText" text="유니크">
      <formula>NOT(ISERROR(SEARCH("유니크",Y86)))</formula>
    </cfRule>
    <cfRule type="containsText" dxfId="353" priority="119" operator="containsText" text="에픽">
      <formula>NOT(ISERROR(SEARCH("에픽",Y86)))</formula>
    </cfRule>
  </conditionalFormatting>
  <conditionalFormatting sqref="AD92:AD95 Y96:AD104 Y86:AD91">
    <cfRule type="containsText" dxfId="352" priority="109" operator="containsText" text="12">
      <formula>NOT(ISERROR(SEARCH("12",Y86)))</formula>
    </cfRule>
    <cfRule type="cellIs" dxfId="351" priority="110" operator="equal">
      <formula>9</formula>
    </cfRule>
    <cfRule type="cellIs" dxfId="350" priority="111" operator="equal">
      <formula>6</formula>
    </cfRule>
    <cfRule type="cellIs" dxfId="349" priority="112" operator="equal">
      <formula>3</formula>
    </cfRule>
    <cfRule type="cellIs" dxfId="348" priority="113" operator="equal">
      <formula>0</formula>
    </cfRule>
  </conditionalFormatting>
  <conditionalFormatting sqref="Y107:AD107">
    <cfRule type="cellIs" dxfId="347" priority="103" operator="equal">
      <formula>"개방"</formula>
    </cfRule>
    <cfRule type="cellIs" dxfId="346" priority="104" operator="equal">
      <formula>"획득"</formula>
    </cfRule>
    <cfRule type="containsText" dxfId="345" priority="105" operator="containsText" text="미">
      <formula>NOT(ISERROR(SEARCH("미",Y107)))</formula>
    </cfRule>
    <cfRule type="containsText" dxfId="344" priority="106" operator="containsText" text="레전">
      <formula>NOT(ISERROR(SEARCH("레전",Y107)))</formula>
    </cfRule>
    <cfRule type="containsText" dxfId="343" priority="107" operator="containsText" text="유니크">
      <formula>NOT(ISERROR(SEARCH("유니크",Y107)))</formula>
    </cfRule>
    <cfRule type="containsText" dxfId="342" priority="108" operator="containsText" text="에픽">
      <formula>NOT(ISERROR(SEARCH("에픽",Y107)))</formula>
    </cfRule>
  </conditionalFormatting>
  <conditionalFormatting sqref="Y106:AD106">
    <cfRule type="cellIs" dxfId="341" priority="100" operator="equal">
      <formula>"미획득"</formula>
    </cfRule>
    <cfRule type="cellIs" dxfId="340" priority="101" operator="equal">
      <formula>"성배"</formula>
    </cfRule>
    <cfRule type="cellIs" dxfId="339" priority="102" operator="equal">
      <formula>"영생"</formula>
    </cfRule>
  </conditionalFormatting>
  <conditionalFormatting sqref="Y108:AD108">
    <cfRule type="cellIs" dxfId="338" priority="97" operator="equal">
      <formula>"레전3줄"</formula>
    </cfRule>
    <cfRule type="cellIs" dxfId="337" priority="98" operator="equal">
      <formula>"레전2줄"</formula>
    </cfRule>
    <cfRule type="cellIs" dxfId="336" priority="99" operator="equal">
      <formula>"레전1줄"</formula>
    </cfRule>
  </conditionalFormatting>
  <conditionalFormatting sqref="Y112:AD112">
    <cfRule type="cellIs" dxfId="335" priority="91" operator="greaterThanOrEqual">
      <formula>260</formula>
    </cfRule>
    <cfRule type="cellIs" dxfId="334" priority="92" operator="between">
      <formula>230</formula>
      <formula>259</formula>
    </cfRule>
    <cfRule type="cellIs" dxfId="333" priority="93" operator="between">
      <formula>180</formula>
      <formula>229</formula>
    </cfRule>
    <cfRule type="cellIs" dxfId="332" priority="94" operator="between">
      <formula>120</formula>
      <formula>179</formula>
    </cfRule>
    <cfRule type="cellIs" dxfId="331" priority="95" operator="between">
      <formula>60</formula>
      <formula>119</formula>
    </cfRule>
    <cfRule type="cellIs" dxfId="330" priority="96" operator="between">
      <formula>0</formula>
      <formula>59</formula>
    </cfRule>
  </conditionalFormatting>
  <conditionalFormatting sqref="Y113:AD113">
    <cfRule type="cellIs" dxfId="329" priority="85" operator="greaterThanOrEqual">
      <formula>230</formula>
    </cfRule>
    <cfRule type="cellIs" dxfId="328" priority="86" operator="between">
      <formula>220</formula>
      <formula>229</formula>
    </cfRule>
    <cfRule type="cellIs" dxfId="327" priority="87" operator="between">
      <formula>210</formula>
      <formula>219</formula>
    </cfRule>
    <cfRule type="cellIs" dxfId="326" priority="88" operator="between">
      <formula>200</formula>
      <formula>209</formula>
    </cfRule>
    <cfRule type="cellIs" dxfId="325" priority="89" operator="between">
      <formula>141</formula>
      <formula>199</formula>
    </cfRule>
    <cfRule type="cellIs" dxfId="324" priority="90" operator="between">
      <formula>0</formula>
      <formula>140</formula>
    </cfRule>
  </conditionalFormatting>
  <conditionalFormatting sqref="Y110:AD110">
    <cfRule type="cellIs" dxfId="323" priority="79" operator="greaterThanOrEqual">
      <formula>200</formula>
    </cfRule>
    <cfRule type="cellIs" dxfId="322" priority="80" operator="between">
      <formula>150</formula>
      <formula>195</formula>
    </cfRule>
    <cfRule type="cellIs" dxfId="321" priority="81" operator="between">
      <formula>90</formula>
      <formula>145</formula>
    </cfRule>
    <cfRule type="cellIs" dxfId="320" priority="82" operator="between">
      <formula>60</formula>
      <formula>85</formula>
    </cfRule>
    <cfRule type="cellIs" dxfId="319" priority="83" operator="between">
      <formula>30</formula>
      <formula>55</formula>
    </cfRule>
    <cfRule type="cellIs" dxfId="318" priority="84" operator="between">
      <formula>0</formula>
      <formula>0</formula>
    </cfRule>
  </conditionalFormatting>
  <conditionalFormatting sqref="Y111:AD111">
    <cfRule type="cellIs" dxfId="317" priority="73" operator="greaterThanOrEqual">
      <formula>6000</formula>
    </cfRule>
    <cfRule type="cellIs" dxfId="316" priority="74" operator="between">
      <formula>5000</formula>
      <formula>5999</formula>
    </cfRule>
    <cfRule type="cellIs" dxfId="315" priority="75" operator="between">
      <formula>4000</formula>
      <formula>4999</formula>
    </cfRule>
    <cfRule type="cellIs" dxfId="314" priority="76" operator="between">
      <formula>3000</formula>
      <formula>3999</formula>
    </cfRule>
    <cfRule type="cellIs" dxfId="313" priority="77" operator="between">
      <formula>2000</formula>
      <formula>2999</formula>
    </cfRule>
    <cfRule type="cellIs" dxfId="312" priority="78" operator="between">
      <formula>0</formula>
      <formula>1999</formula>
    </cfRule>
  </conditionalFormatting>
  <conditionalFormatting sqref="Y109:AD109">
    <cfRule type="cellIs" dxfId="311" priority="67" operator="between">
      <formula>0</formula>
      <formula>2</formula>
    </cfRule>
    <cfRule type="cellIs" dxfId="310" priority="68" operator="between">
      <formula>3</formula>
      <formula>4</formula>
    </cfRule>
    <cfRule type="cellIs" dxfId="309" priority="69" operator="between">
      <formula>5</formula>
      <formula>6</formula>
    </cfRule>
    <cfRule type="cellIs" dxfId="308" priority="70" operator="equal">
      <formula>7</formula>
    </cfRule>
    <cfRule type="cellIs" dxfId="307" priority="71" operator="equal">
      <formula>8</formula>
    </cfRule>
    <cfRule type="cellIs" dxfId="306" priority="72" operator="greaterThanOrEqual">
      <formula>9</formula>
    </cfRule>
  </conditionalFormatting>
  <conditionalFormatting sqref="Y92:Y95">
    <cfRule type="cellIs" dxfId="305" priority="61" operator="equal">
      <formula>"개방"</formula>
    </cfRule>
    <cfRule type="cellIs" dxfId="304" priority="62" operator="equal">
      <formula>"획득"</formula>
    </cfRule>
    <cfRule type="containsText" dxfId="303" priority="63" operator="containsText" text="미">
      <formula>NOT(ISERROR(SEARCH("미",Y92)))</formula>
    </cfRule>
    <cfRule type="containsText" dxfId="302" priority="64" operator="containsText" text="레전0줄">
      <formula>NOT(ISERROR(SEARCH("레전0줄",Y92)))</formula>
    </cfRule>
    <cfRule type="containsText" dxfId="301" priority="65" operator="containsText" text="유니크">
      <formula>NOT(ISERROR(SEARCH("유니크",Y92)))</formula>
    </cfRule>
    <cfRule type="containsText" dxfId="300" priority="66" operator="containsText" text="에픽">
      <formula>NOT(ISERROR(SEARCH("에픽",Y92)))</formula>
    </cfRule>
  </conditionalFormatting>
  <conditionalFormatting sqref="Y92:Y95">
    <cfRule type="containsText" dxfId="299" priority="56" operator="containsText" text="12">
      <formula>NOT(ISERROR(SEARCH("12",Y92)))</formula>
    </cfRule>
    <cfRule type="cellIs" dxfId="298" priority="57" operator="equal">
      <formula>9</formula>
    </cfRule>
    <cfRule type="cellIs" dxfId="297" priority="58" operator="equal">
      <formula>6</formula>
    </cfRule>
    <cfRule type="cellIs" dxfId="296" priority="59" operator="equal">
      <formula>3</formula>
    </cfRule>
    <cfRule type="cellIs" dxfId="295" priority="60" operator="equal">
      <formula>0</formula>
    </cfRule>
  </conditionalFormatting>
  <conditionalFormatting sqref="Z92:Z95">
    <cfRule type="cellIs" dxfId="294" priority="50" operator="equal">
      <formula>"개방"</formula>
    </cfRule>
    <cfRule type="cellIs" dxfId="293" priority="51" operator="equal">
      <formula>"획득"</formula>
    </cfRule>
    <cfRule type="containsText" dxfId="292" priority="52" operator="containsText" text="미">
      <formula>NOT(ISERROR(SEARCH("미",Z92)))</formula>
    </cfRule>
    <cfRule type="containsText" dxfId="291" priority="53" operator="containsText" text="레전0줄">
      <formula>NOT(ISERROR(SEARCH("레전0줄",Z92)))</formula>
    </cfRule>
    <cfRule type="containsText" dxfId="290" priority="54" operator="containsText" text="유니크">
      <formula>NOT(ISERROR(SEARCH("유니크",Z92)))</formula>
    </cfRule>
    <cfRule type="containsText" dxfId="289" priority="55" operator="containsText" text="에픽">
      <formula>NOT(ISERROR(SEARCH("에픽",Z92)))</formula>
    </cfRule>
  </conditionalFormatting>
  <conditionalFormatting sqref="Z92:Z95">
    <cfRule type="containsText" dxfId="288" priority="45" operator="containsText" text="12">
      <formula>NOT(ISERROR(SEARCH("12",Z92)))</formula>
    </cfRule>
    <cfRule type="cellIs" dxfId="287" priority="46" operator="equal">
      <formula>9</formula>
    </cfRule>
    <cfRule type="cellIs" dxfId="286" priority="47" operator="equal">
      <formula>6</formula>
    </cfRule>
    <cfRule type="cellIs" dxfId="285" priority="48" operator="equal">
      <formula>3</formula>
    </cfRule>
    <cfRule type="cellIs" dxfId="284" priority="49" operator="equal">
      <formula>0</formula>
    </cfRule>
  </conditionalFormatting>
  <conditionalFormatting sqref="AA92:AA95">
    <cfRule type="cellIs" dxfId="283" priority="39" operator="equal">
      <formula>"개방"</formula>
    </cfRule>
    <cfRule type="cellIs" dxfId="282" priority="40" operator="equal">
      <formula>"획득"</formula>
    </cfRule>
    <cfRule type="containsText" dxfId="281" priority="41" operator="containsText" text="미">
      <formula>NOT(ISERROR(SEARCH("미",AA92)))</formula>
    </cfRule>
    <cfRule type="containsText" dxfId="280" priority="42" operator="containsText" text="레전0줄">
      <formula>NOT(ISERROR(SEARCH("레전0줄",AA92)))</formula>
    </cfRule>
    <cfRule type="containsText" dxfId="279" priority="43" operator="containsText" text="유니크">
      <formula>NOT(ISERROR(SEARCH("유니크",AA92)))</formula>
    </cfRule>
    <cfRule type="containsText" dxfId="278" priority="44" operator="containsText" text="에픽">
      <formula>NOT(ISERROR(SEARCH("에픽",AA92)))</formula>
    </cfRule>
  </conditionalFormatting>
  <conditionalFormatting sqref="AA92:AA95">
    <cfRule type="containsText" dxfId="277" priority="34" operator="containsText" text="12">
      <formula>NOT(ISERROR(SEARCH("12",AA92)))</formula>
    </cfRule>
    <cfRule type="cellIs" dxfId="276" priority="35" operator="equal">
      <formula>9</formula>
    </cfRule>
    <cfRule type="cellIs" dxfId="275" priority="36" operator="equal">
      <formula>6</formula>
    </cfRule>
    <cfRule type="cellIs" dxfId="274" priority="37" operator="equal">
      <formula>3</formula>
    </cfRule>
    <cfRule type="cellIs" dxfId="273" priority="38" operator="equal">
      <formula>0</formula>
    </cfRule>
  </conditionalFormatting>
  <conditionalFormatting sqref="AB92:AB95">
    <cfRule type="cellIs" dxfId="272" priority="28" operator="equal">
      <formula>"개방"</formula>
    </cfRule>
    <cfRule type="cellIs" dxfId="271" priority="29" operator="equal">
      <formula>"획득"</formula>
    </cfRule>
    <cfRule type="containsText" dxfId="270" priority="30" operator="containsText" text="미">
      <formula>NOT(ISERROR(SEARCH("미",AB92)))</formula>
    </cfRule>
    <cfRule type="containsText" dxfId="269" priority="31" operator="containsText" text="레전0줄">
      <formula>NOT(ISERROR(SEARCH("레전0줄",AB92)))</formula>
    </cfRule>
    <cfRule type="containsText" dxfId="268" priority="32" operator="containsText" text="유니크">
      <formula>NOT(ISERROR(SEARCH("유니크",AB92)))</formula>
    </cfRule>
    <cfRule type="containsText" dxfId="267" priority="33" operator="containsText" text="에픽">
      <formula>NOT(ISERROR(SEARCH("에픽",AB92)))</formula>
    </cfRule>
  </conditionalFormatting>
  <conditionalFormatting sqref="AB92:AB95">
    <cfRule type="containsText" dxfId="266" priority="23" operator="containsText" text="12">
      <formula>NOT(ISERROR(SEARCH("12",AB92)))</formula>
    </cfRule>
    <cfRule type="cellIs" dxfId="265" priority="24" operator="equal">
      <formula>9</formula>
    </cfRule>
    <cfRule type="cellIs" dxfId="264" priority="25" operator="equal">
      <formula>6</formula>
    </cfRule>
    <cfRule type="cellIs" dxfId="263" priority="26" operator="equal">
      <formula>3</formula>
    </cfRule>
    <cfRule type="cellIs" dxfId="262" priority="27" operator="equal">
      <formula>0</formula>
    </cfRule>
  </conditionalFormatting>
  <conditionalFormatting sqref="AC92:AC95">
    <cfRule type="cellIs" dxfId="261" priority="17" operator="equal">
      <formula>"개방"</formula>
    </cfRule>
    <cfRule type="cellIs" dxfId="260" priority="18" operator="equal">
      <formula>"획득"</formula>
    </cfRule>
    <cfRule type="containsText" dxfId="259" priority="19" operator="containsText" text="미">
      <formula>NOT(ISERROR(SEARCH("미",AC92)))</formula>
    </cfRule>
    <cfRule type="containsText" dxfId="258" priority="20" operator="containsText" text="레전0줄">
      <formula>NOT(ISERROR(SEARCH("레전0줄",AC92)))</formula>
    </cfRule>
    <cfRule type="containsText" dxfId="257" priority="21" operator="containsText" text="유니크">
      <formula>NOT(ISERROR(SEARCH("유니크",AC92)))</formula>
    </cfRule>
    <cfRule type="containsText" dxfId="256" priority="22" operator="containsText" text="에픽">
      <formula>NOT(ISERROR(SEARCH("에픽",AC92)))</formula>
    </cfRule>
  </conditionalFormatting>
  <conditionalFormatting sqref="AC92:AC95">
    <cfRule type="containsText" dxfId="255" priority="12" operator="containsText" text="12">
      <formula>NOT(ISERROR(SEARCH("12",AC92)))</formula>
    </cfRule>
    <cfRule type="cellIs" dxfId="254" priority="13" operator="equal">
      <formula>9</formula>
    </cfRule>
    <cfRule type="cellIs" dxfId="253" priority="14" operator="equal">
      <formula>6</formula>
    </cfRule>
    <cfRule type="cellIs" dxfId="252" priority="15" operator="equal">
      <formula>3</formula>
    </cfRule>
    <cfRule type="cellIs" dxfId="251" priority="16" operator="equal">
      <formula>0</formula>
    </cfRule>
  </conditionalFormatting>
  <conditionalFormatting sqref="Q106">
    <cfRule type="cellIs" dxfId="250" priority="9" operator="equal">
      <formula>"미획득"</formula>
    </cfRule>
    <cfRule type="cellIs" dxfId="249" priority="10" operator="equal">
      <formula>"성배"</formula>
    </cfRule>
    <cfRule type="cellIs" dxfId="248" priority="11" operator="equal">
      <formula>"영생"</formula>
    </cfRule>
  </conditionalFormatting>
  <conditionalFormatting sqref="X106">
    <cfRule type="cellIs" dxfId="247" priority="6" operator="equal">
      <formula>"미획득"</formula>
    </cfRule>
    <cfRule type="cellIs" dxfId="246" priority="7" operator="equal">
      <formula>"성배"</formula>
    </cfRule>
    <cfRule type="cellIs" dxfId="245" priority="8" operator="equal">
      <formula>"영생"</formula>
    </cfRule>
  </conditionalFormatting>
  <conditionalFormatting sqref="AE106">
    <cfRule type="cellIs" dxfId="244" priority="3" operator="equal">
      <formula>"미획득"</formula>
    </cfRule>
    <cfRule type="cellIs" dxfId="243" priority="4" operator="equal">
      <formula>"성배"</formula>
    </cfRule>
    <cfRule type="cellIs" dxfId="242" priority="5" operator="equal">
      <formula>"영생"</formula>
    </cfRule>
  </conditionalFormatting>
  <conditionalFormatting sqref="R84:W84 Y84:AD84">
    <cfRule type="containsText" dxfId="241" priority="1" operator="containsText" text="X">
      <formula>NOT(ISERROR(SEARCH("X",R84)))</formula>
    </cfRule>
    <cfRule type="containsText" dxfId="240" priority="2" operator="containsText" text="O">
      <formula>NOT(ISERROR(SEARCH("O",R84)))</formula>
    </cfRule>
  </conditionalFormatting>
  <dataValidations disablePrompts="1" count="10">
    <dataValidation type="whole" allowBlank="1" showInputMessage="1" showErrorMessage="1" sqref="Y62:AD62 R62:W62 K62:P62 D62:I62 D31:I31 K31:P31 R31:W31 Y31:AD31 Y109:AD109 R109:W109">
      <formula1>0</formula1>
      <formula2>11</formula2>
    </dataValidation>
    <dataValidation type="whole" allowBlank="1" showInputMessage="1" showErrorMessage="1" sqref="Y32:AD35 R32:W35 K32:P35 D32:I35 D63:I66 K63:P66 R63:W66 Y63:AD66 R110:W113 Y110:AD113">
      <formula1>0</formula1>
      <formula2>999999</formula2>
    </dataValidation>
    <dataValidation type="list" allowBlank="1" showInputMessage="1" showErrorMessage="1" sqref="K8:P13 R8:W13 Y8:AD13 K15:P26 R15:W26 Y15:AD26 D39:I44 D46:I57 K39:P44 K46:P57 R39:W44 R46:W57 Y46:AD57 D15:I26 D8:I13 Y39:AD44 R86:W91 R93:W104 Y93:AD104 Y86:AD91">
      <formula1>$C$87:$C$92</formula1>
    </dataValidation>
    <dataValidation type="list" allowBlank="1" showInputMessage="1" showErrorMessage="1" sqref="K14:P14 R14:W14 Y14:AD14 D45:I45 K45:P45 R45:W45 D14:I14 Y45:AD45 R92:W92 Y92:AD92">
      <formula1>$D$94:$E$94</formula1>
    </dataValidation>
    <dataValidation type="list" allowBlank="1" showInputMessage="1" showErrorMessage="1" sqref="D27:I27 K27:P27 R27:W27 Y27:AD27 D58:I58 K58:P58 R58:W58 Y58:AD58 R105:W105 Y105:AD105">
      <formula1>$D$96:$E$96</formula1>
    </dataValidation>
    <dataValidation type="list" allowBlank="1" showInputMessage="1" showErrorMessage="1" sqref="D28:I28 K28:P28 R28:W28 Y28:AD28 D59:I59 K59:P59 R59:W59 Y59:AD59 R106:W106 Y106:AD106">
      <formula1>$D$98:$G$98</formula1>
    </dataValidation>
    <dataValidation type="list" allowBlank="1" showInputMessage="1" showErrorMessage="1" sqref="D29:I29 K29:P29 R29:W29 Y29:AD29 D60:I60 K60:P60 R60:W60 Y60:AD60 R107:W107 Y107:AD107">
      <formula1>$D$95:$E$95</formula1>
    </dataValidation>
    <dataValidation type="list" allowBlank="1" showInputMessage="1" showErrorMessage="1" sqref="D30:I30 K30:P30 R30:W30 Y30:AD30 D61:I61 K61:P61 R61:W61 Y61:AD61 R108:W108 Y108:AD108">
      <formula1>$H$87:$H$92</formula1>
    </dataValidation>
    <dataValidation type="list" allowBlank="1" showInputMessage="1" showErrorMessage="1" sqref="D6:I6 K6:P6 R6:W6 Y37:AD37 D37:I37 K37:P37 R37:W37 AO3:AQ3 Y6:AD6 Y84:AD84 R84:W84">
      <formula1>$D$84:$E$84</formula1>
    </dataValidation>
    <dataValidation type="whole" allowBlank="1" showInputMessage="1" showErrorMessage="1" sqref="AO4">
      <formula1>0</formula1>
      <formula2>300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수식!$AF$18:$AF$37</xm:f>
          </x14:formula1>
          <xm:sqref>R3</xm:sqref>
        </x14:dataValidation>
        <x14:dataValidation type="list" allowBlank="1" showInputMessage="1" showErrorMessage="1">
          <x14:formula1>
            <xm:f>수식!$C$62:$C$106</xm:f>
          </x14:formula1>
          <xm:sqref>D7:I7 K7:P7 R7:W7 Y7:AD7 D38:I38 K38:P38 R38:W38 Y38:AD38 R85:W85 Y85:AD85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31"/>
  <sheetViews>
    <sheetView zoomScale="70" zoomScaleNormal="70" workbookViewId="0">
      <selection activeCell="AF39" sqref="AF39"/>
    </sheetView>
  </sheetViews>
  <sheetFormatPr defaultColWidth="8.75" defaultRowHeight="16.5" x14ac:dyDescent="0.3"/>
  <cols>
    <col min="1" max="1" width="8.75" style="2"/>
    <col min="2" max="2" width="9.25" style="2" bestFit="1" customWidth="1"/>
    <col min="3" max="3" width="9.375" style="2" bestFit="1" customWidth="1"/>
    <col min="4" max="8" width="9" style="2" bestFit="1" customWidth="1"/>
    <col min="9" max="9" width="9.25" style="2" bestFit="1" customWidth="1"/>
    <col min="10" max="15" width="9" style="2" bestFit="1" customWidth="1"/>
    <col min="16" max="16" width="9.25" style="2" bestFit="1" customWidth="1"/>
    <col min="17" max="22" width="9" style="2" bestFit="1" customWidth="1"/>
    <col min="23" max="23" width="9.25" style="2" bestFit="1" customWidth="1"/>
    <col min="24" max="29" width="9" style="2" bestFit="1" customWidth="1"/>
    <col min="30" max="30" width="9.25" style="2" bestFit="1" customWidth="1"/>
    <col min="31" max="31" width="8.75" style="2"/>
    <col min="32" max="32" width="19.25" style="2" bestFit="1" customWidth="1"/>
    <col min="33" max="33" width="7.5" style="2" bestFit="1" customWidth="1"/>
    <col min="34" max="16384" width="8.75" style="2"/>
  </cols>
  <sheetData>
    <row r="1" spans="2:31" ht="17.25" thickBot="1" x14ac:dyDescent="0.35"/>
    <row r="2" spans="2:31" ht="17.25" customHeight="1" thickBot="1" x14ac:dyDescent="0.35">
      <c r="B2" s="216" t="s">
        <v>92</v>
      </c>
      <c r="C2" s="64">
        <f>'유니온 템세팅'!D68</f>
        <v>0</v>
      </c>
      <c r="D2" s="64">
        <f>'유니온 템세팅'!E68</f>
        <v>0</v>
      </c>
      <c r="E2" s="64">
        <f>'유니온 템세팅'!F68</f>
        <v>0</v>
      </c>
      <c r="F2" s="64">
        <f>'유니온 템세팅'!G68</f>
        <v>0</v>
      </c>
      <c r="G2" s="64">
        <f>'유니온 템세팅'!H68</f>
        <v>0</v>
      </c>
      <c r="H2" s="64">
        <f>'유니온 템세팅'!I68</f>
        <v>0</v>
      </c>
      <c r="I2" s="216" t="s">
        <v>92</v>
      </c>
      <c r="J2" s="64">
        <f>'유니온 템세팅'!K68</f>
        <v>0</v>
      </c>
      <c r="K2" s="64">
        <f>'유니온 템세팅'!L68</f>
        <v>0</v>
      </c>
      <c r="L2" s="64">
        <f>'유니온 템세팅'!M68</f>
        <v>0</v>
      </c>
      <c r="M2" s="64">
        <f>'유니온 템세팅'!N68</f>
        <v>0</v>
      </c>
      <c r="N2" s="64">
        <f>'유니온 템세팅'!O68</f>
        <v>0</v>
      </c>
      <c r="O2" s="64">
        <f>'유니온 템세팅'!P68</f>
        <v>0</v>
      </c>
      <c r="P2" s="216" t="s">
        <v>92</v>
      </c>
      <c r="Q2" s="64">
        <f>'유니온 템세팅'!R68</f>
        <v>0</v>
      </c>
      <c r="R2" s="64">
        <f>'유니온 템세팅'!S68</f>
        <v>0</v>
      </c>
      <c r="S2" s="64">
        <f>'유니온 템세팅'!T68</f>
        <v>0</v>
      </c>
      <c r="T2" s="64">
        <f>'유니온 템세팅'!U68</f>
        <v>0</v>
      </c>
      <c r="U2" s="64">
        <f>'유니온 템세팅'!V68</f>
        <v>0</v>
      </c>
      <c r="V2" s="64">
        <f>'유니온 템세팅'!W68</f>
        <v>0</v>
      </c>
      <c r="W2" s="216" t="s">
        <v>92</v>
      </c>
      <c r="X2" s="64">
        <f>'유니온 템세팅'!Y68</f>
        <v>0</v>
      </c>
      <c r="Y2" s="64">
        <f>'유니온 템세팅'!Z68</f>
        <v>0</v>
      </c>
      <c r="Z2" s="64">
        <f>'유니온 템세팅'!AA68</f>
        <v>0</v>
      </c>
      <c r="AA2" s="64">
        <f>'유니온 템세팅'!AB68</f>
        <v>0</v>
      </c>
      <c r="AB2" s="64">
        <f>'유니온 템세팅'!AC68</f>
        <v>0</v>
      </c>
      <c r="AC2" s="64">
        <f>'유니온 템세팅'!AD68</f>
        <v>0</v>
      </c>
      <c r="AD2" s="216" t="s">
        <v>92</v>
      </c>
      <c r="AE2" s="2" t="s">
        <v>268</v>
      </c>
    </row>
    <row r="3" spans="2:31" ht="18" customHeight="1" thickBot="1" x14ac:dyDescent="0.35">
      <c r="B3" s="217">
        <v>0</v>
      </c>
      <c r="C3" s="64">
        <f>'유니온 템세팅'!D69</f>
        <v>0</v>
      </c>
      <c r="D3" s="64">
        <f>'유니온 템세팅'!E69</f>
        <v>0</v>
      </c>
      <c r="E3" s="64">
        <f>'유니온 템세팅'!F69</f>
        <v>0</v>
      </c>
      <c r="F3" s="64">
        <f>'유니온 템세팅'!G69</f>
        <v>0</v>
      </c>
      <c r="G3" s="64">
        <f>'유니온 템세팅'!H69</f>
        <v>0</v>
      </c>
      <c r="H3" s="64">
        <f>'유니온 템세팅'!I69</f>
        <v>0</v>
      </c>
      <c r="I3" s="217">
        <v>0</v>
      </c>
      <c r="J3" s="64">
        <f>'유니온 템세팅'!K69</f>
        <v>0</v>
      </c>
      <c r="K3" s="64">
        <f>'유니온 템세팅'!L69</f>
        <v>0</v>
      </c>
      <c r="L3" s="64">
        <f>'유니온 템세팅'!M69</f>
        <v>0</v>
      </c>
      <c r="M3" s="64">
        <f>'유니온 템세팅'!N69</f>
        <v>0</v>
      </c>
      <c r="N3" s="64">
        <f>'유니온 템세팅'!O69</f>
        <v>0</v>
      </c>
      <c r="O3" s="64">
        <f>'유니온 템세팅'!P69</f>
        <v>0</v>
      </c>
      <c r="P3" s="217">
        <v>0</v>
      </c>
      <c r="Q3" s="64">
        <f>'유니온 템세팅'!R69</f>
        <v>0</v>
      </c>
      <c r="R3" s="64">
        <f>'유니온 템세팅'!S69</f>
        <v>0</v>
      </c>
      <c r="S3" s="64">
        <f>'유니온 템세팅'!T69</f>
        <v>0</v>
      </c>
      <c r="T3" s="64">
        <f>'유니온 템세팅'!U69</f>
        <v>0</v>
      </c>
      <c r="U3" s="64">
        <f>'유니온 템세팅'!V69</f>
        <v>0</v>
      </c>
      <c r="V3" s="64">
        <f>'유니온 템세팅'!W69</f>
        <v>0</v>
      </c>
      <c r="W3" s="217">
        <v>0</v>
      </c>
      <c r="X3" s="64">
        <f>'유니온 템세팅'!Y69</f>
        <v>0</v>
      </c>
      <c r="Y3" s="64">
        <f>'유니온 템세팅'!Z69</f>
        <v>0</v>
      </c>
      <c r="Z3" s="64">
        <f>'유니온 템세팅'!AA69</f>
        <v>0</v>
      </c>
      <c r="AA3" s="64">
        <f>'유니온 템세팅'!AB69</f>
        <v>0</v>
      </c>
      <c r="AB3" s="64">
        <f>'유니온 템세팅'!AC69</f>
        <v>0</v>
      </c>
      <c r="AC3" s="64">
        <f>'유니온 템세팅'!AD69</f>
        <v>0</v>
      </c>
      <c r="AD3" s="217">
        <v>0</v>
      </c>
    </row>
    <row r="4" spans="2:31" ht="17.25" thickBot="1" x14ac:dyDescent="0.3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2:31" x14ac:dyDescent="0.3">
      <c r="B5" s="224" t="s">
        <v>1</v>
      </c>
      <c r="C5" s="65">
        <f>'유니온 템세팅'!D71</f>
        <v>0</v>
      </c>
      <c r="D5" s="65">
        <f>'유니온 템세팅'!E71</f>
        <v>0</v>
      </c>
      <c r="E5" s="65">
        <f>'유니온 템세팅'!F71</f>
        <v>0</v>
      </c>
      <c r="F5" s="65">
        <f>'유니온 템세팅'!G71</f>
        <v>0</v>
      </c>
      <c r="G5" s="65">
        <f>'유니온 템세팅'!H71</f>
        <v>0</v>
      </c>
      <c r="H5" s="65">
        <f>'유니온 템세팅'!I71</f>
        <v>0</v>
      </c>
      <c r="I5" s="224" t="s">
        <v>1</v>
      </c>
      <c r="J5" s="65">
        <f>'유니온 템세팅'!K71</f>
        <v>0</v>
      </c>
      <c r="K5" s="65">
        <f>'유니온 템세팅'!L71</f>
        <v>0</v>
      </c>
      <c r="L5" s="65">
        <f>'유니온 템세팅'!M71</f>
        <v>0</v>
      </c>
      <c r="M5" s="65">
        <f>'유니온 템세팅'!N71</f>
        <v>0</v>
      </c>
      <c r="N5" s="65">
        <f>'유니온 템세팅'!O71</f>
        <v>0</v>
      </c>
      <c r="O5" s="65">
        <f>'유니온 템세팅'!P71</f>
        <v>0</v>
      </c>
      <c r="P5" s="224" t="s">
        <v>1</v>
      </c>
      <c r="Q5" s="65">
        <f>'유니온 템세팅'!R71</f>
        <v>0</v>
      </c>
      <c r="R5" s="65">
        <f>'유니온 템세팅'!S71</f>
        <v>0</v>
      </c>
      <c r="S5" s="65">
        <f>'유니온 템세팅'!T71</f>
        <v>0</v>
      </c>
      <c r="T5" s="65">
        <f>'유니온 템세팅'!U71</f>
        <v>0</v>
      </c>
      <c r="U5" s="65">
        <f>'유니온 템세팅'!V71</f>
        <v>0</v>
      </c>
      <c r="V5" s="65">
        <f>'유니온 템세팅'!W71</f>
        <v>0</v>
      </c>
      <c r="W5" s="224" t="s">
        <v>1</v>
      </c>
      <c r="X5" s="65">
        <f>'유니온 템세팅'!Y71</f>
        <v>0</v>
      </c>
      <c r="Y5" s="65">
        <f>'유니온 템세팅'!Z71</f>
        <v>0</v>
      </c>
      <c r="Z5" s="65">
        <f>'유니온 템세팅'!AA71</f>
        <v>0</v>
      </c>
      <c r="AA5" s="65">
        <f>'유니온 템세팅'!AB71</f>
        <v>0</v>
      </c>
      <c r="AB5" s="65">
        <f>'유니온 템세팅'!AC71</f>
        <v>0</v>
      </c>
      <c r="AC5" s="65">
        <f>'유니온 템세팅'!AD71</f>
        <v>0</v>
      </c>
      <c r="AD5" s="224" t="s">
        <v>1</v>
      </c>
    </row>
    <row r="6" spans="2:31" ht="17.25" thickBot="1" x14ac:dyDescent="0.35">
      <c r="B6" s="236">
        <v>0</v>
      </c>
      <c r="C6" s="66">
        <f>'유니온 템세팅'!D72</f>
        <v>0</v>
      </c>
      <c r="D6" s="66">
        <f>'유니온 템세팅'!E72</f>
        <v>0</v>
      </c>
      <c r="E6" s="66">
        <f>'유니온 템세팅'!F72</f>
        <v>0</v>
      </c>
      <c r="F6" s="66">
        <f>'유니온 템세팅'!G72</f>
        <v>0</v>
      </c>
      <c r="G6" s="66">
        <f>'유니온 템세팅'!H72</f>
        <v>0</v>
      </c>
      <c r="H6" s="66">
        <f>'유니온 템세팅'!I72</f>
        <v>0</v>
      </c>
      <c r="I6" s="236">
        <v>0</v>
      </c>
      <c r="J6" s="66">
        <f>'유니온 템세팅'!K72</f>
        <v>0</v>
      </c>
      <c r="K6" s="66">
        <f>'유니온 템세팅'!L72</f>
        <v>0</v>
      </c>
      <c r="L6" s="66">
        <f>'유니온 템세팅'!M72</f>
        <v>0</v>
      </c>
      <c r="M6" s="66">
        <f>'유니온 템세팅'!N72</f>
        <v>0</v>
      </c>
      <c r="N6" s="66">
        <f>'유니온 템세팅'!O72</f>
        <v>0</v>
      </c>
      <c r="O6" s="66">
        <f>'유니온 템세팅'!P72</f>
        <v>0</v>
      </c>
      <c r="P6" s="225">
        <v>0</v>
      </c>
      <c r="Q6" s="66">
        <f>'유니온 템세팅'!R72</f>
        <v>0</v>
      </c>
      <c r="R6" s="66">
        <f>'유니온 템세팅'!S72</f>
        <v>0</v>
      </c>
      <c r="S6" s="66">
        <f>'유니온 템세팅'!T72</f>
        <v>0</v>
      </c>
      <c r="T6" s="66">
        <f>'유니온 템세팅'!U72</f>
        <v>0</v>
      </c>
      <c r="U6" s="66">
        <f>'유니온 템세팅'!V72</f>
        <v>0</v>
      </c>
      <c r="V6" s="66">
        <f>'유니온 템세팅'!W72</f>
        <v>0</v>
      </c>
      <c r="W6" s="225">
        <v>0</v>
      </c>
      <c r="X6" s="66">
        <f>'유니온 템세팅'!Y72</f>
        <v>0</v>
      </c>
      <c r="Y6" s="66">
        <f>'유니온 템세팅'!Z72</f>
        <v>0</v>
      </c>
      <c r="Z6" s="66">
        <f>'유니온 템세팅'!AA72</f>
        <v>0</v>
      </c>
      <c r="AA6" s="66">
        <f>'유니온 템세팅'!AB72</f>
        <v>0</v>
      </c>
      <c r="AB6" s="66">
        <f>'유니온 템세팅'!AC72</f>
        <v>0</v>
      </c>
      <c r="AC6" s="66">
        <f>'유니온 템세팅'!AD72</f>
        <v>0</v>
      </c>
      <c r="AD6" s="225">
        <v>0</v>
      </c>
    </row>
    <row r="7" spans="2:31" ht="17.25" thickBot="1" x14ac:dyDescent="0.35">
      <c r="B7" s="8"/>
      <c r="C7" s="67"/>
      <c r="D7" s="67"/>
      <c r="E7" s="67"/>
      <c r="F7" s="67"/>
      <c r="G7" s="67"/>
      <c r="H7" s="67"/>
      <c r="I7" s="8"/>
      <c r="J7" s="67"/>
      <c r="K7" s="67"/>
      <c r="L7" s="67"/>
      <c r="M7" s="67"/>
      <c r="N7" s="67"/>
      <c r="O7" s="67"/>
      <c r="P7" s="8"/>
      <c r="Q7" s="67"/>
      <c r="R7" s="67"/>
      <c r="S7" s="67"/>
      <c r="T7" s="67"/>
      <c r="U7" s="67"/>
      <c r="V7" s="67"/>
      <c r="W7" s="8"/>
      <c r="X7" s="67"/>
      <c r="Y7" s="67"/>
      <c r="Z7" s="67"/>
      <c r="AA7" s="67"/>
      <c r="AB7" s="67"/>
      <c r="AC7" s="67"/>
      <c r="AD7" s="8"/>
    </row>
    <row r="8" spans="2:31" x14ac:dyDescent="0.3">
      <c r="B8" s="227" t="s">
        <v>2</v>
      </c>
      <c r="C8" s="65">
        <f>'유니온 템세팅'!D74</f>
        <v>0</v>
      </c>
      <c r="D8" s="65">
        <f>'유니온 템세팅'!E74</f>
        <v>0</v>
      </c>
      <c r="E8" s="65">
        <f>'유니온 템세팅'!F74</f>
        <v>0</v>
      </c>
      <c r="F8" s="65">
        <f>'유니온 템세팅'!G74</f>
        <v>0</v>
      </c>
      <c r="G8" s="65">
        <f>'유니온 템세팅'!H74</f>
        <v>0</v>
      </c>
      <c r="H8" s="65">
        <f>'유니온 템세팅'!I74</f>
        <v>0</v>
      </c>
      <c r="I8" s="227" t="s">
        <v>2</v>
      </c>
      <c r="J8" s="65">
        <f>'유니온 템세팅'!K74</f>
        <v>0</v>
      </c>
      <c r="K8" s="65">
        <f>'유니온 템세팅'!L74</f>
        <v>0</v>
      </c>
      <c r="L8" s="65">
        <f>'유니온 템세팅'!M74</f>
        <v>0</v>
      </c>
      <c r="M8" s="65">
        <f>'유니온 템세팅'!N74</f>
        <v>0</v>
      </c>
      <c r="N8" s="65">
        <f>'유니온 템세팅'!O74</f>
        <v>0</v>
      </c>
      <c r="O8" s="65">
        <f>'유니온 템세팅'!P74</f>
        <v>0</v>
      </c>
      <c r="P8" s="227" t="s">
        <v>2</v>
      </c>
      <c r="Q8" s="65">
        <f>'유니온 템세팅'!R74</f>
        <v>0</v>
      </c>
      <c r="R8" s="65">
        <f>'유니온 템세팅'!S74</f>
        <v>0</v>
      </c>
      <c r="S8" s="65">
        <f>'유니온 템세팅'!T74</f>
        <v>0</v>
      </c>
      <c r="T8" s="65">
        <f>'유니온 템세팅'!U74</f>
        <v>0</v>
      </c>
      <c r="U8" s="65">
        <f>'유니온 템세팅'!V74</f>
        <v>0</v>
      </c>
      <c r="V8" s="65">
        <f>'유니온 템세팅'!W74</f>
        <v>0</v>
      </c>
      <c r="W8" s="227" t="s">
        <v>2</v>
      </c>
      <c r="X8" s="65">
        <f>'유니온 템세팅'!Y74</f>
        <v>0</v>
      </c>
      <c r="Y8" s="65">
        <f>'유니온 템세팅'!Z74</f>
        <v>0</v>
      </c>
      <c r="Z8" s="65">
        <f>'유니온 템세팅'!AA74</f>
        <v>0</v>
      </c>
      <c r="AA8" s="65">
        <f>'유니온 템세팅'!AB74</f>
        <v>0</v>
      </c>
      <c r="AB8" s="65">
        <f>'유니온 템세팅'!AC74</f>
        <v>0</v>
      </c>
      <c r="AC8" s="65">
        <f>'유니온 템세팅'!AD74</f>
        <v>0</v>
      </c>
      <c r="AD8" s="227" t="s">
        <v>2</v>
      </c>
      <c r="AE8" s="2">
        <f>'유니온 템세팅'!AO4</f>
        <v>0</v>
      </c>
    </row>
    <row r="9" spans="2:31" ht="17.25" customHeight="1" thickBot="1" x14ac:dyDescent="0.35">
      <c r="B9" s="225">
        <v>0</v>
      </c>
      <c r="C9" s="66">
        <f>'유니온 템세팅'!D75</f>
        <v>0</v>
      </c>
      <c r="D9" s="66">
        <f>'유니온 템세팅'!E75</f>
        <v>0</v>
      </c>
      <c r="E9" s="66">
        <f>'유니온 템세팅'!F75</f>
        <v>0</v>
      </c>
      <c r="F9" s="66">
        <f>'유니온 템세팅'!G75</f>
        <v>0</v>
      </c>
      <c r="G9" s="66">
        <f>'유니온 템세팅'!H75</f>
        <v>0</v>
      </c>
      <c r="H9" s="66">
        <f>'유니온 템세팅'!I75</f>
        <v>0</v>
      </c>
      <c r="I9" s="225">
        <v>0</v>
      </c>
      <c r="J9" s="66">
        <f>'유니온 템세팅'!K75</f>
        <v>0</v>
      </c>
      <c r="K9" s="66">
        <f>'유니온 템세팅'!L75</f>
        <v>0</v>
      </c>
      <c r="L9" s="66">
        <f>'유니온 템세팅'!M75</f>
        <v>0</v>
      </c>
      <c r="M9" s="66">
        <f>'유니온 템세팅'!N75</f>
        <v>0</v>
      </c>
      <c r="N9" s="66">
        <f>'유니온 템세팅'!O75</f>
        <v>0</v>
      </c>
      <c r="O9" s="66">
        <f>'유니온 템세팅'!P75</f>
        <v>0</v>
      </c>
      <c r="P9" s="225">
        <v>0</v>
      </c>
      <c r="Q9" s="66">
        <f>'유니온 템세팅'!R75</f>
        <v>0</v>
      </c>
      <c r="R9" s="66">
        <f>'유니온 템세팅'!S75</f>
        <v>0</v>
      </c>
      <c r="S9" s="66">
        <f>'유니온 템세팅'!T75</f>
        <v>0</v>
      </c>
      <c r="T9" s="66">
        <f>'유니온 템세팅'!U75</f>
        <v>0</v>
      </c>
      <c r="U9" s="66">
        <f>'유니온 템세팅'!V75</f>
        <v>0</v>
      </c>
      <c r="V9" s="66">
        <f>'유니온 템세팅'!W75</f>
        <v>0</v>
      </c>
      <c r="W9" s="225">
        <v>0</v>
      </c>
      <c r="X9" s="66">
        <f>'유니온 템세팅'!Y75</f>
        <v>0</v>
      </c>
      <c r="Y9" s="66">
        <f>'유니온 템세팅'!Z75</f>
        <v>0</v>
      </c>
      <c r="Z9" s="66">
        <f>'유니온 템세팅'!AA75</f>
        <v>0</v>
      </c>
      <c r="AA9" s="66">
        <f>'유니온 템세팅'!AB75</f>
        <v>0</v>
      </c>
      <c r="AB9" s="66">
        <f>'유니온 템세팅'!AC75</f>
        <v>0</v>
      </c>
      <c r="AC9" s="66">
        <f>'유니온 템세팅'!AD75</f>
        <v>0</v>
      </c>
      <c r="AD9" s="225">
        <v>0</v>
      </c>
    </row>
    <row r="10" spans="2:31" ht="17.25" thickBo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5"/>
      <c r="Y10" s="5"/>
      <c r="Z10" s="5"/>
      <c r="AA10" s="5"/>
      <c r="AB10" s="5"/>
      <c r="AC10" s="5"/>
      <c r="AD10" s="9"/>
    </row>
    <row r="11" spans="2:31" ht="16.5" customHeight="1" thickBot="1" x14ac:dyDescent="0.35">
      <c r="B11" s="220" t="s">
        <v>112</v>
      </c>
      <c r="C11" s="68" t="str">
        <f>IFERROR(RANK(C14,$C$14:$AC$15),"")</f>
        <v/>
      </c>
      <c r="D11" s="68" t="str">
        <f t="shared" ref="D11:H11" si="0">IFERROR(RANK(D14,$C$14:$AC$15),"")</f>
        <v/>
      </c>
      <c r="E11" s="68" t="str">
        <f t="shared" si="0"/>
        <v/>
      </c>
      <c r="F11" s="68" t="str">
        <f t="shared" si="0"/>
        <v/>
      </c>
      <c r="G11" s="68" t="str">
        <f t="shared" si="0"/>
        <v/>
      </c>
      <c r="H11" s="68" t="str">
        <f t="shared" si="0"/>
        <v/>
      </c>
      <c r="I11" s="220" t="s">
        <v>112</v>
      </c>
      <c r="J11" s="68" t="str">
        <f>IFERROR(RANK(J14,$C$14:$AC$15),"")</f>
        <v/>
      </c>
      <c r="K11" s="68" t="str">
        <f t="shared" ref="K11:O11" si="1">IFERROR(RANK(K14,$C$14:$AC$15),"")</f>
        <v/>
      </c>
      <c r="L11" s="68" t="str">
        <f t="shared" si="1"/>
        <v/>
      </c>
      <c r="M11" s="68" t="str">
        <f t="shared" si="1"/>
        <v/>
      </c>
      <c r="N11" s="68" t="str">
        <f t="shared" si="1"/>
        <v/>
      </c>
      <c r="O11" s="68" t="str">
        <f t="shared" si="1"/>
        <v/>
      </c>
      <c r="P11" s="218" t="s">
        <v>112</v>
      </c>
      <c r="Q11" s="68" t="str">
        <f>IFERROR(RANK(Q14,$C$14:$AC$15),"")</f>
        <v/>
      </c>
      <c r="R11" s="68" t="str">
        <f t="shared" ref="R11:V11" si="2">IFERROR(RANK(R14,$C$14:$AC$15),"")</f>
        <v/>
      </c>
      <c r="S11" s="68" t="str">
        <f t="shared" si="2"/>
        <v/>
      </c>
      <c r="T11" s="68" t="str">
        <f t="shared" si="2"/>
        <v/>
      </c>
      <c r="U11" s="68" t="str">
        <f t="shared" si="2"/>
        <v/>
      </c>
      <c r="V11" s="68" t="str">
        <f t="shared" si="2"/>
        <v/>
      </c>
      <c r="W11" s="218" t="s">
        <v>112</v>
      </c>
      <c r="X11" s="68" t="str">
        <f>IFERROR(RANK(X14,$C$14:$AC$15),"")</f>
        <v/>
      </c>
      <c r="Y11" s="68" t="str">
        <f t="shared" ref="Y11:AC11" si="3">IFERROR(RANK(Y14,$C$14:$AC$15),"")</f>
        <v/>
      </c>
      <c r="Z11" s="68" t="str">
        <f t="shared" si="3"/>
        <v/>
      </c>
      <c r="AA11" s="68" t="str">
        <f t="shared" si="3"/>
        <v/>
      </c>
      <c r="AB11" s="68" t="str">
        <f t="shared" si="3"/>
        <v/>
      </c>
      <c r="AC11" s="68" t="str">
        <f t="shared" si="3"/>
        <v/>
      </c>
      <c r="AD11" s="218" t="s">
        <v>112</v>
      </c>
    </row>
    <row r="12" spans="2:31" ht="17.25" thickBot="1" x14ac:dyDescent="0.35">
      <c r="B12" s="221">
        <v>0</v>
      </c>
      <c r="C12" s="68" t="str">
        <f>IFERROR(RANK(C15,$C$14:$AC$15),"")</f>
        <v/>
      </c>
      <c r="D12" s="68" t="str">
        <f t="shared" ref="D12:H12" si="4">IFERROR(RANK(D15,$C$14:$AC$15),"")</f>
        <v/>
      </c>
      <c r="E12" s="68" t="str">
        <f t="shared" si="4"/>
        <v/>
      </c>
      <c r="F12" s="68" t="str">
        <f t="shared" si="4"/>
        <v/>
      </c>
      <c r="G12" s="68" t="str">
        <f t="shared" si="4"/>
        <v/>
      </c>
      <c r="H12" s="68" t="str">
        <f t="shared" si="4"/>
        <v/>
      </c>
      <c r="I12" s="221">
        <v>0</v>
      </c>
      <c r="J12" s="68" t="str">
        <f>IFERROR(RANK(J15,$C$14:$AC$15),"")</f>
        <v/>
      </c>
      <c r="K12" s="68" t="str">
        <f t="shared" ref="K12:O12" si="5">IFERROR(RANK(K15,$C$14:$AC$15),"")</f>
        <v/>
      </c>
      <c r="L12" s="68" t="str">
        <f t="shared" si="5"/>
        <v/>
      </c>
      <c r="M12" s="68" t="str">
        <f t="shared" si="5"/>
        <v/>
      </c>
      <c r="N12" s="68" t="str">
        <f t="shared" si="5"/>
        <v/>
      </c>
      <c r="O12" s="68" t="str">
        <f t="shared" si="5"/>
        <v/>
      </c>
      <c r="P12" s="219">
        <v>0</v>
      </c>
      <c r="Q12" s="68" t="str">
        <f>IFERROR(RANK(Q15,$C$14:$AC$15),"")</f>
        <v/>
      </c>
      <c r="R12" s="68" t="str">
        <f t="shared" ref="R12:V12" si="6">IFERROR(RANK(R15,$C$14:$AC$15),"")</f>
        <v/>
      </c>
      <c r="S12" s="68" t="str">
        <f t="shared" si="6"/>
        <v/>
      </c>
      <c r="T12" s="68" t="str">
        <f t="shared" si="6"/>
        <v/>
      </c>
      <c r="U12" s="68" t="str">
        <f t="shared" si="6"/>
        <v/>
      </c>
      <c r="V12" s="68" t="str">
        <f t="shared" si="6"/>
        <v/>
      </c>
      <c r="W12" s="219">
        <v>0</v>
      </c>
      <c r="X12" s="68" t="str">
        <f>IFERROR(RANK(X15,$C$14:$AC$15),"")</f>
        <v/>
      </c>
      <c r="Y12" s="68" t="str">
        <f t="shared" ref="Y12:AC12" si="7">IFERROR(RANK(Y15,$C$14:$AC$15),"")</f>
        <v/>
      </c>
      <c r="Z12" s="68" t="str">
        <f t="shared" si="7"/>
        <v/>
      </c>
      <c r="AA12" s="68" t="str">
        <f t="shared" si="7"/>
        <v/>
      </c>
      <c r="AB12" s="68" t="str">
        <f t="shared" si="7"/>
        <v/>
      </c>
      <c r="AC12" s="68" t="str">
        <f t="shared" si="7"/>
        <v/>
      </c>
      <c r="AD12" s="219">
        <v>0</v>
      </c>
    </row>
    <row r="13" spans="2:31" ht="17.25" thickBot="1" x14ac:dyDescent="0.35"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5"/>
      <c r="Y13" s="5"/>
      <c r="Z13" s="5"/>
      <c r="AA13" s="5"/>
      <c r="AB13" s="5"/>
      <c r="AC13" s="5"/>
      <c r="AD13" s="67"/>
    </row>
    <row r="14" spans="2:31" ht="17.25" thickBot="1" x14ac:dyDescent="0.35">
      <c r="B14" s="220" t="s">
        <v>113</v>
      </c>
      <c r="C14" s="69" t="str">
        <f>IFERROR(C32,"")</f>
        <v/>
      </c>
      <c r="D14" s="69" t="str">
        <f t="shared" ref="D14:H14" si="8">IFERROR(D32,"")</f>
        <v/>
      </c>
      <c r="E14" s="69" t="str">
        <f t="shared" si="8"/>
        <v/>
      </c>
      <c r="F14" s="69" t="str">
        <f t="shared" si="8"/>
        <v/>
      </c>
      <c r="G14" s="69" t="str">
        <f t="shared" si="8"/>
        <v/>
      </c>
      <c r="H14" s="69" t="str">
        <f t="shared" si="8"/>
        <v/>
      </c>
      <c r="I14" s="220" t="s">
        <v>113</v>
      </c>
      <c r="J14" s="69" t="str">
        <f>IFERROR(J32,"")</f>
        <v/>
      </c>
      <c r="K14" s="69" t="str">
        <f t="shared" ref="K14:O14" si="9">IFERROR(K32,"")</f>
        <v/>
      </c>
      <c r="L14" s="69" t="str">
        <f t="shared" si="9"/>
        <v/>
      </c>
      <c r="M14" s="69" t="str">
        <f t="shared" si="9"/>
        <v/>
      </c>
      <c r="N14" s="69" t="str">
        <f t="shared" si="9"/>
        <v/>
      </c>
      <c r="O14" s="69" t="str">
        <f t="shared" si="9"/>
        <v/>
      </c>
      <c r="P14" s="218" t="s">
        <v>113</v>
      </c>
      <c r="Q14" s="69" t="str">
        <f>IFERROR(Q32,"")</f>
        <v/>
      </c>
      <c r="R14" s="69" t="str">
        <f t="shared" ref="R14:V14" si="10">IFERROR(R32,"")</f>
        <v/>
      </c>
      <c r="S14" s="69" t="str">
        <f t="shared" si="10"/>
        <v/>
      </c>
      <c r="T14" s="69" t="str">
        <f t="shared" si="10"/>
        <v/>
      </c>
      <c r="U14" s="69" t="str">
        <f t="shared" si="10"/>
        <v/>
      </c>
      <c r="V14" s="69" t="str">
        <f t="shared" si="10"/>
        <v/>
      </c>
      <c r="W14" s="218" t="s">
        <v>113</v>
      </c>
      <c r="X14" s="69" t="str">
        <f>IFERROR(X32,"")</f>
        <v/>
      </c>
      <c r="Y14" s="69" t="str">
        <f t="shared" ref="Y14:AC14" si="11">IFERROR(Y32,"")</f>
        <v/>
      </c>
      <c r="Z14" s="69" t="str">
        <f t="shared" si="11"/>
        <v/>
      </c>
      <c r="AA14" s="69" t="str">
        <f t="shared" si="11"/>
        <v/>
      </c>
      <c r="AB14" s="69" t="str">
        <f t="shared" si="11"/>
        <v/>
      </c>
      <c r="AC14" s="69" t="str">
        <f t="shared" si="11"/>
        <v/>
      </c>
      <c r="AD14" s="218" t="s">
        <v>113</v>
      </c>
    </row>
    <row r="15" spans="2:31" ht="17.25" thickBot="1" x14ac:dyDescent="0.35">
      <c r="B15" s="221">
        <v>0</v>
      </c>
      <c r="C15" s="70" t="str">
        <f>IFERROR(C33,"")</f>
        <v/>
      </c>
      <c r="D15" s="70" t="str">
        <f t="shared" ref="D15:H15" si="12">IFERROR(D33,"")</f>
        <v/>
      </c>
      <c r="E15" s="70" t="str">
        <f t="shared" si="12"/>
        <v/>
      </c>
      <c r="F15" s="70" t="str">
        <f t="shared" si="12"/>
        <v/>
      </c>
      <c r="G15" s="70" t="str">
        <f t="shared" si="12"/>
        <v/>
      </c>
      <c r="H15" s="70" t="str">
        <f t="shared" si="12"/>
        <v/>
      </c>
      <c r="I15" s="221">
        <v>0</v>
      </c>
      <c r="J15" s="70" t="str">
        <f>IFERROR(J33,"")</f>
        <v/>
      </c>
      <c r="K15" s="70" t="str">
        <f t="shared" ref="K15:O15" si="13">IFERROR(K33,"")</f>
        <v/>
      </c>
      <c r="L15" s="70" t="str">
        <f t="shared" si="13"/>
        <v/>
      </c>
      <c r="M15" s="70" t="str">
        <f t="shared" si="13"/>
        <v/>
      </c>
      <c r="N15" s="70" t="str">
        <f t="shared" si="13"/>
        <v/>
      </c>
      <c r="O15" s="70" t="str">
        <f t="shared" si="13"/>
        <v/>
      </c>
      <c r="P15" s="219">
        <v>0</v>
      </c>
      <c r="Q15" s="70" t="str">
        <f>IFERROR(Q33,"")</f>
        <v/>
      </c>
      <c r="R15" s="70" t="str">
        <f t="shared" ref="R15:V15" si="14">IFERROR(R33,"")</f>
        <v/>
      </c>
      <c r="S15" s="70" t="str">
        <f t="shared" si="14"/>
        <v/>
      </c>
      <c r="T15" s="70" t="str">
        <f t="shared" si="14"/>
        <v/>
      </c>
      <c r="U15" s="70" t="str">
        <f t="shared" si="14"/>
        <v/>
      </c>
      <c r="V15" s="70" t="str">
        <f t="shared" si="14"/>
        <v/>
      </c>
      <c r="W15" s="219">
        <v>0</v>
      </c>
      <c r="X15" s="70" t="str">
        <f>IFERROR(X33,"")</f>
        <v/>
      </c>
      <c r="Y15" s="70" t="str">
        <f t="shared" ref="Y15:AC15" si="15">IFERROR(Y33,"")</f>
        <v/>
      </c>
      <c r="Z15" s="70" t="str">
        <f t="shared" si="15"/>
        <v/>
      </c>
      <c r="AA15" s="70" t="str">
        <f t="shared" si="15"/>
        <v/>
      </c>
      <c r="AB15" s="70" t="str">
        <f t="shared" si="15"/>
        <v/>
      </c>
      <c r="AC15" s="70" t="str">
        <f t="shared" si="15"/>
        <v/>
      </c>
      <c r="AD15" s="219">
        <v>0</v>
      </c>
    </row>
    <row r="17" spans="2:33" x14ac:dyDescent="0.3">
      <c r="B17" s="1" t="s">
        <v>49</v>
      </c>
      <c r="C17" s="3">
        <f>IF(C5&gt;='유니온 템세팅'!$G$3,1,0)</f>
        <v>0</v>
      </c>
      <c r="D17" s="3">
        <f>IF(D5&gt;='유니온 템세팅'!$G$3,1,0)</f>
        <v>0</v>
      </c>
      <c r="E17" s="3">
        <f>IF(E5&gt;='유니온 템세팅'!$G$3,1,0)</f>
        <v>0</v>
      </c>
      <c r="F17" s="3">
        <f>IF(F5&gt;='유니온 템세팅'!$G$3,1,0)</f>
        <v>0</v>
      </c>
      <c r="G17" s="3">
        <f>IF(G5&gt;='유니온 템세팅'!$G$3,1,0)</f>
        <v>0</v>
      </c>
      <c r="H17" s="3">
        <f>IF(H5&gt;='유니온 템세팅'!$G$3,1,0)</f>
        <v>0</v>
      </c>
      <c r="I17" s="1" t="s">
        <v>49</v>
      </c>
      <c r="J17" s="3">
        <f>IF(J5&gt;='유니온 템세팅'!$G$3,1,0)</f>
        <v>0</v>
      </c>
      <c r="K17" s="3">
        <f>IF(K5&gt;='유니온 템세팅'!$G$3,1,0)</f>
        <v>0</v>
      </c>
      <c r="L17" s="3">
        <f>IF(L5&gt;='유니온 템세팅'!$G$3,1,0)</f>
        <v>0</v>
      </c>
      <c r="M17" s="3">
        <f>IF(M5&gt;='유니온 템세팅'!$G$3,1,0)</f>
        <v>0</v>
      </c>
      <c r="N17" s="3">
        <f>IF(N5&gt;='유니온 템세팅'!$G$3,1,0)</f>
        <v>0</v>
      </c>
      <c r="O17" s="3">
        <f>IF(O5&gt;='유니온 템세팅'!$G$3,1,0)</f>
        <v>0</v>
      </c>
      <c r="P17" s="1" t="s">
        <v>49</v>
      </c>
      <c r="Q17" s="3">
        <f>IF(Q5&gt;='유니온 템세팅'!$G$3,1,0)</f>
        <v>0</v>
      </c>
      <c r="R17" s="3">
        <f>IF(R5&gt;='유니온 템세팅'!$G$3,1,0)</f>
        <v>0</v>
      </c>
      <c r="S17" s="3">
        <f>IF(S5&gt;='유니온 템세팅'!$G$3,1,0)</f>
        <v>0</v>
      </c>
      <c r="T17" s="3">
        <f>IF(T5&gt;='유니온 템세팅'!$G$3,1,0)</f>
        <v>0</v>
      </c>
      <c r="U17" s="3">
        <f>IF(U5&gt;='유니온 템세팅'!$G$3,1,0)</f>
        <v>0</v>
      </c>
      <c r="V17" s="3">
        <f>IF(V5&gt;='유니온 템세팅'!$G$3,1,0)</f>
        <v>0</v>
      </c>
      <c r="W17" s="1" t="s">
        <v>49</v>
      </c>
      <c r="X17" s="3">
        <f>IF(X5&gt;='유니온 템세팅'!$G$3,1,0)</f>
        <v>0</v>
      </c>
      <c r="Y17" s="3">
        <f>IF(Y5&gt;='유니온 템세팅'!$G$3,1,0)</f>
        <v>0</v>
      </c>
      <c r="Z17" s="3">
        <f>IF(Z5&gt;='유니온 템세팅'!$G$3,1,0)</f>
        <v>0</v>
      </c>
      <c r="AA17" s="3">
        <f>IF(AA5&gt;='유니온 템세팅'!$G$3,1,0)</f>
        <v>0</v>
      </c>
      <c r="AB17" s="3">
        <f>IF(AB5&gt;='유니온 템세팅'!$G$3,1,0)</f>
        <v>0</v>
      </c>
      <c r="AC17" s="3">
        <f>IF(AC5&gt;='유니온 템세팅'!$G$3,1,0)</f>
        <v>0</v>
      </c>
      <c r="AD17" s="1" t="s">
        <v>49</v>
      </c>
      <c r="AG17" s="2" t="s">
        <v>82</v>
      </c>
    </row>
    <row r="18" spans="2:33" x14ac:dyDescent="0.3">
      <c r="B18" s="1" t="s">
        <v>84</v>
      </c>
      <c r="C18" s="3">
        <f>IF(C6&gt;='유니온 템세팅'!$G$3,1,0)</f>
        <v>0</v>
      </c>
      <c r="D18" s="3">
        <f>IF(D6&gt;='유니온 템세팅'!$G$3,1,0)</f>
        <v>0</v>
      </c>
      <c r="E18" s="3">
        <f>IF(E6&gt;='유니온 템세팅'!$G$3,1,0)</f>
        <v>0</v>
      </c>
      <c r="F18" s="3">
        <f>IF(F6&gt;='유니온 템세팅'!$G$3,1,0)</f>
        <v>0</v>
      </c>
      <c r="G18" s="3">
        <f>IF(G6&gt;='유니온 템세팅'!$G$3,1,0)</f>
        <v>0</v>
      </c>
      <c r="H18" s="3">
        <f>IF(H6&gt;='유니온 템세팅'!$G$3,1,0)</f>
        <v>0</v>
      </c>
      <c r="I18" s="1" t="s">
        <v>84</v>
      </c>
      <c r="J18" s="3">
        <f>IF(J6&gt;='유니온 템세팅'!$G$3,1,0)</f>
        <v>0</v>
      </c>
      <c r="K18" s="3">
        <f>IF(K6&gt;='유니온 템세팅'!$G$3,1,0)</f>
        <v>0</v>
      </c>
      <c r="L18" s="3">
        <f>IF(L6&gt;='유니온 템세팅'!$G$3,1,0)</f>
        <v>0</v>
      </c>
      <c r="M18" s="3">
        <f>IF(M6&gt;='유니온 템세팅'!$G$3,1,0)</f>
        <v>0</v>
      </c>
      <c r="N18" s="3">
        <f>IF(N6&gt;='유니온 템세팅'!$G$3,1,0)</f>
        <v>0</v>
      </c>
      <c r="O18" s="3">
        <f>IF(O6&gt;='유니온 템세팅'!$G$3,1,0)</f>
        <v>0</v>
      </c>
      <c r="P18" s="1" t="s">
        <v>84</v>
      </c>
      <c r="Q18" s="3">
        <f>IF(Q6&gt;='유니온 템세팅'!$G$3,1,0)</f>
        <v>0</v>
      </c>
      <c r="R18" s="3">
        <f>IF(R6&gt;='유니온 템세팅'!$G$3,1,0)</f>
        <v>0</v>
      </c>
      <c r="S18" s="3">
        <f>IF(S6&gt;='유니온 템세팅'!$G$3,1,0)</f>
        <v>0</v>
      </c>
      <c r="T18" s="3">
        <f>IF(T6&gt;='유니온 템세팅'!$G$3,1,0)</f>
        <v>0</v>
      </c>
      <c r="U18" s="3">
        <f>IF(U6&gt;='유니온 템세팅'!$G$3,1,0)</f>
        <v>0</v>
      </c>
      <c r="V18" s="3">
        <f>IF(V6&gt;='유니온 템세팅'!$G$3,1,0)</f>
        <v>0</v>
      </c>
      <c r="W18" s="1" t="s">
        <v>84</v>
      </c>
      <c r="X18" s="3">
        <f>IF(X6&gt;='유니온 템세팅'!$G$3,1,0)</f>
        <v>0</v>
      </c>
      <c r="Y18" s="3">
        <f>IF(Y6&gt;='유니온 템세팅'!$G$3,1,0)</f>
        <v>0</v>
      </c>
      <c r="Z18" s="3">
        <f>IF(Z6&gt;='유니온 템세팅'!$G$3,1,0)</f>
        <v>0</v>
      </c>
      <c r="AA18" s="3">
        <f>IF(AA6&gt;='유니온 템세팅'!$G$3,1,0)</f>
        <v>0</v>
      </c>
      <c r="AB18" s="3">
        <f>IF(AB6&gt;='유니온 템세팅'!$G$3,1,0)</f>
        <v>0</v>
      </c>
      <c r="AC18" s="3">
        <f>IF(AC6&gt;='유니온 템세팅'!$G$3,1,0)</f>
        <v>0</v>
      </c>
      <c r="AD18" s="1" t="s">
        <v>84</v>
      </c>
      <c r="AF18" s="2" t="s">
        <v>62</v>
      </c>
      <c r="AG18" s="2">
        <v>9</v>
      </c>
    </row>
    <row r="19" spans="2:33" x14ac:dyDescent="0.3">
      <c r="C19" s="3"/>
      <c r="D19" s="3"/>
      <c r="E19" s="3"/>
      <c r="F19" s="3"/>
      <c r="G19" s="3"/>
      <c r="H19" s="3"/>
      <c r="J19" s="3"/>
      <c r="K19" s="3"/>
      <c r="L19" s="3"/>
      <c r="M19" s="3"/>
      <c r="N19" s="3"/>
      <c r="O19" s="3"/>
      <c r="Q19" s="3"/>
      <c r="R19" s="3"/>
      <c r="S19" s="3"/>
      <c r="T19" s="3"/>
      <c r="U19" s="3"/>
      <c r="V19" s="3"/>
      <c r="X19" s="3"/>
      <c r="Y19" s="3"/>
      <c r="Z19" s="3"/>
      <c r="AA19" s="3"/>
      <c r="AB19" s="3"/>
      <c r="AC19" s="3"/>
      <c r="AF19" s="2" t="s">
        <v>63</v>
      </c>
      <c r="AG19" s="2">
        <v>10</v>
      </c>
    </row>
    <row r="20" spans="2:33" x14ac:dyDescent="0.3">
      <c r="B20" s="1" t="s">
        <v>83</v>
      </c>
      <c r="C20" s="3">
        <f>IF(C8&gt;='유니온 템세팅'!$N$3,1,0)</f>
        <v>0</v>
      </c>
      <c r="D20" s="3">
        <f>IF(D8&gt;='유니온 템세팅'!$N$3,1,0)</f>
        <v>0</v>
      </c>
      <c r="E20" s="3">
        <f>IF(E8&gt;='유니온 템세팅'!$N$3,1,0)</f>
        <v>0</v>
      </c>
      <c r="F20" s="3">
        <f>IF(F8&gt;='유니온 템세팅'!$N$3,1,0)</f>
        <v>0</v>
      </c>
      <c r="G20" s="3">
        <f>IF(G8&gt;='유니온 템세팅'!$N$3,1,0)</f>
        <v>0</v>
      </c>
      <c r="H20" s="3">
        <f>IF(H8&gt;='유니온 템세팅'!$N$3,1,0)</f>
        <v>0</v>
      </c>
      <c r="I20" s="1" t="s">
        <v>83</v>
      </c>
      <c r="J20" s="3">
        <f>IF(J8&gt;='유니온 템세팅'!$N$3,1,0)</f>
        <v>0</v>
      </c>
      <c r="K20" s="3">
        <f>IF(K8&gt;='유니온 템세팅'!$N$3,1,0)</f>
        <v>0</v>
      </c>
      <c r="L20" s="3">
        <f>IF(L8&gt;='유니온 템세팅'!$N$3,1,0)</f>
        <v>0</v>
      </c>
      <c r="M20" s="3">
        <f>IF(M8&gt;='유니온 템세팅'!$N$3,1,0)</f>
        <v>0</v>
      </c>
      <c r="N20" s="3">
        <f>IF(N8&gt;='유니온 템세팅'!$N$3,1,0)</f>
        <v>0</v>
      </c>
      <c r="O20" s="3">
        <f>IF(O8&gt;='유니온 템세팅'!$N$3,1,0)</f>
        <v>0</v>
      </c>
      <c r="P20" s="1" t="s">
        <v>83</v>
      </c>
      <c r="Q20" s="3">
        <f>IF(Q8&gt;='유니온 템세팅'!$N$3,1,0)</f>
        <v>0</v>
      </c>
      <c r="R20" s="3">
        <f>IF(R8&gt;='유니온 템세팅'!$N$3,1,0)</f>
        <v>0</v>
      </c>
      <c r="S20" s="3">
        <f>IF(S8&gt;='유니온 템세팅'!$N$3,1,0)</f>
        <v>0</v>
      </c>
      <c r="T20" s="3">
        <f>IF(T8&gt;='유니온 템세팅'!$N$3,1,0)</f>
        <v>0</v>
      </c>
      <c r="U20" s="3">
        <f>IF(U8&gt;='유니온 템세팅'!$N$3,1,0)</f>
        <v>0</v>
      </c>
      <c r="V20" s="3">
        <f>IF(V8&gt;='유니온 템세팅'!$N$3,1,0)</f>
        <v>0</v>
      </c>
      <c r="W20" s="1" t="s">
        <v>83</v>
      </c>
      <c r="X20" s="3">
        <f>IF(X8&gt;='유니온 템세팅'!$N$3,1,0)</f>
        <v>0</v>
      </c>
      <c r="Y20" s="3">
        <f>IF(Y8&gt;='유니온 템세팅'!$N$3,1,0)</f>
        <v>0</v>
      </c>
      <c r="Z20" s="3">
        <f>IF(Z8&gt;='유니온 템세팅'!$N$3,1,0)</f>
        <v>0</v>
      </c>
      <c r="AA20" s="3">
        <f>IF(AA8&gt;='유니온 템세팅'!$N$3,1,0)</f>
        <v>0</v>
      </c>
      <c r="AB20" s="3">
        <f>IF(AB8&gt;='유니온 템세팅'!$N$3,1,0)</f>
        <v>0</v>
      </c>
      <c r="AC20" s="3">
        <f>IF(AC8&gt;='유니온 템세팅'!$N$3,1,0)</f>
        <v>0</v>
      </c>
      <c r="AD20" s="1" t="s">
        <v>83</v>
      </c>
      <c r="AE20" s="3"/>
      <c r="AF20" s="2" t="s">
        <v>64</v>
      </c>
      <c r="AG20" s="2">
        <v>11</v>
      </c>
    </row>
    <row r="21" spans="2:33" ht="17.25" customHeight="1" x14ac:dyDescent="0.3">
      <c r="B21" s="1" t="s">
        <v>84</v>
      </c>
      <c r="C21" s="3">
        <f>IF(C9&gt;='유니온 템세팅'!$N$3,1,0)</f>
        <v>0</v>
      </c>
      <c r="D21" s="3">
        <f>IF(D9&gt;='유니온 템세팅'!$N$3,1,0)</f>
        <v>0</v>
      </c>
      <c r="E21" s="3">
        <f>IF(E9&gt;='유니온 템세팅'!$N$3,1,0)</f>
        <v>0</v>
      </c>
      <c r="F21" s="3">
        <f>IF(F9&gt;='유니온 템세팅'!$N$3,1,0)</f>
        <v>0</v>
      </c>
      <c r="G21" s="3">
        <f>IF(G9&gt;='유니온 템세팅'!$N$3,1,0)</f>
        <v>0</v>
      </c>
      <c r="H21" s="3">
        <f>IF(H9&gt;='유니온 템세팅'!$N$3,1,0)</f>
        <v>0</v>
      </c>
      <c r="I21" s="1" t="s">
        <v>84</v>
      </c>
      <c r="J21" s="3">
        <f>IF(J9&gt;='유니온 템세팅'!$N$3,1,0)</f>
        <v>0</v>
      </c>
      <c r="K21" s="3">
        <f>IF(K9&gt;='유니온 템세팅'!$N$3,1,0)</f>
        <v>0</v>
      </c>
      <c r="L21" s="3">
        <f>IF(L9&gt;='유니온 템세팅'!$N$3,1,0)</f>
        <v>0</v>
      </c>
      <c r="M21" s="3">
        <f>IF(M9&gt;='유니온 템세팅'!$N$3,1,0)</f>
        <v>0</v>
      </c>
      <c r="N21" s="3">
        <f>IF(N9&gt;='유니온 템세팅'!$N$3,1,0)</f>
        <v>0</v>
      </c>
      <c r="O21" s="3">
        <f>IF(O9&gt;='유니온 템세팅'!$N$3,1,0)</f>
        <v>0</v>
      </c>
      <c r="P21" s="1" t="s">
        <v>84</v>
      </c>
      <c r="Q21" s="3">
        <f>IF(Q9&gt;='유니온 템세팅'!$N$3,1,0)</f>
        <v>0</v>
      </c>
      <c r="R21" s="3">
        <f>IF(R9&gt;='유니온 템세팅'!$N$3,1,0)</f>
        <v>0</v>
      </c>
      <c r="S21" s="3">
        <f>IF(S9&gt;='유니온 템세팅'!$N$3,1,0)</f>
        <v>0</v>
      </c>
      <c r="T21" s="3">
        <f>IF(T9&gt;='유니온 템세팅'!$N$3,1,0)</f>
        <v>0</v>
      </c>
      <c r="U21" s="3">
        <f>IF(U9&gt;='유니온 템세팅'!$N$3,1,0)</f>
        <v>0</v>
      </c>
      <c r="V21" s="3">
        <f>IF(V9&gt;='유니온 템세팅'!$N$3,1,0)</f>
        <v>0</v>
      </c>
      <c r="W21" s="1" t="s">
        <v>84</v>
      </c>
      <c r="X21" s="3">
        <f>IF(X9&gt;='유니온 템세팅'!$N$3,1,0)</f>
        <v>0</v>
      </c>
      <c r="Y21" s="3">
        <f>IF(Y9&gt;='유니온 템세팅'!$N$3,1,0)</f>
        <v>0</v>
      </c>
      <c r="Z21" s="3">
        <f>IF(Z9&gt;='유니온 템세팅'!$N$3,1,0)</f>
        <v>0</v>
      </c>
      <c r="AA21" s="3">
        <f>IF(AA9&gt;='유니온 템세팅'!$N$3,1,0)</f>
        <v>0</v>
      </c>
      <c r="AB21" s="3">
        <f>IF(AB9&gt;='유니온 템세팅'!$N$3,1,0)</f>
        <v>0</v>
      </c>
      <c r="AC21" s="3">
        <f>IF(AC9&gt;='유니온 템세팅'!$N$3,1,0)</f>
        <v>0</v>
      </c>
      <c r="AD21" s="1" t="s">
        <v>84</v>
      </c>
      <c r="AF21" s="2" t="s">
        <v>65</v>
      </c>
      <c r="AG21" s="2">
        <v>12</v>
      </c>
    </row>
    <row r="22" spans="2:33" x14ac:dyDescent="0.3">
      <c r="C22" s="3"/>
      <c r="D22" s="3"/>
      <c r="E22" s="3"/>
      <c r="F22" s="3"/>
      <c r="G22" s="3"/>
      <c r="H22" s="3"/>
      <c r="J22" s="3"/>
      <c r="K22" s="3"/>
      <c r="L22" s="3"/>
      <c r="M22" s="3"/>
      <c r="N22" s="3"/>
      <c r="O22" s="3"/>
      <c r="Q22" s="3"/>
      <c r="R22" s="3"/>
      <c r="S22" s="3"/>
      <c r="T22" s="3"/>
      <c r="U22" s="3"/>
      <c r="V22" s="3"/>
      <c r="AF22" s="2" t="s">
        <v>66</v>
      </c>
      <c r="AG22" s="2">
        <v>13</v>
      </c>
    </row>
    <row r="23" spans="2:33" x14ac:dyDescent="0.3">
      <c r="B23" s="1" t="s">
        <v>85</v>
      </c>
      <c r="C23" s="3">
        <f>'유니온 템세팅'!D6</f>
        <v>0</v>
      </c>
      <c r="D23" s="3">
        <f>'유니온 템세팅'!E6</f>
        <v>0</v>
      </c>
      <c r="E23" s="3">
        <f>'유니온 템세팅'!F6</f>
        <v>0</v>
      </c>
      <c r="F23" s="3">
        <f>'유니온 템세팅'!G6</f>
        <v>0</v>
      </c>
      <c r="G23" s="3">
        <f>'유니온 템세팅'!H6</f>
        <v>0</v>
      </c>
      <c r="H23" s="3">
        <f>'유니온 템세팅'!I6</f>
        <v>0</v>
      </c>
      <c r="I23" s="1" t="s">
        <v>85</v>
      </c>
      <c r="J23" s="3">
        <f>'유니온 템세팅'!K6</f>
        <v>0</v>
      </c>
      <c r="K23" s="3">
        <f>'유니온 템세팅'!L6</f>
        <v>0</v>
      </c>
      <c r="L23" s="3">
        <f>'유니온 템세팅'!M6</f>
        <v>0</v>
      </c>
      <c r="M23" s="3">
        <f>'유니온 템세팅'!N6</f>
        <v>0</v>
      </c>
      <c r="N23" s="3">
        <f>'유니온 템세팅'!O6</f>
        <v>0</v>
      </c>
      <c r="O23" s="3">
        <f>'유니온 템세팅'!P6</f>
        <v>0</v>
      </c>
      <c r="P23" s="1" t="s">
        <v>85</v>
      </c>
      <c r="Q23" s="3">
        <f>'유니온 템세팅'!R6</f>
        <v>0</v>
      </c>
      <c r="R23" s="3">
        <f>'유니온 템세팅'!S6</f>
        <v>0</v>
      </c>
      <c r="S23" s="3">
        <f>'유니온 템세팅'!T6</f>
        <v>0</v>
      </c>
      <c r="T23" s="3">
        <f>'유니온 템세팅'!U6</f>
        <v>0</v>
      </c>
      <c r="U23" s="3">
        <f>'유니온 템세팅'!V6</f>
        <v>0</v>
      </c>
      <c r="V23" s="3">
        <f>'유니온 템세팅'!W6</f>
        <v>0</v>
      </c>
      <c r="W23" s="1" t="s">
        <v>85</v>
      </c>
      <c r="X23" s="3">
        <f>'유니온 템세팅'!Y6</f>
        <v>0</v>
      </c>
      <c r="Y23" s="3">
        <f>'유니온 템세팅'!Z6</f>
        <v>0</v>
      </c>
      <c r="Z23" s="3">
        <f>'유니온 템세팅'!AA6</f>
        <v>0</v>
      </c>
      <c r="AA23" s="3">
        <f>'유니온 템세팅'!AB6</f>
        <v>0</v>
      </c>
      <c r="AB23" s="3">
        <f>'유니온 템세팅'!AC6</f>
        <v>0</v>
      </c>
      <c r="AC23" s="3">
        <f>'유니온 템세팅'!AD6</f>
        <v>0</v>
      </c>
      <c r="AD23" s="1" t="s">
        <v>85</v>
      </c>
      <c r="AF23" s="2" t="s">
        <v>67</v>
      </c>
      <c r="AG23" s="2">
        <v>18</v>
      </c>
    </row>
    <row r="24" spans="2:33" x14ac:dyDescent="0.3">
      <c r="B24" s="2">
        <f>COUNTIF($C$23:$AC$24,"O")</f>
        <v>0</v>
      </c>
      <c r="C24" s="3">
        <f>'유니온 템세팅'!D37</f>
        <v>0</v>
      </c>
      <c r="D24" s="3">
        <f>'유니온 템세팅'!E37</f>
        <v>0</v>
      </c>
      <c r="E24" s="3">
        <f>'유니온 템세팅'!F37</f>
        <v>0</v>
      </c>
      <c r="F24" s="3">
        <f>'유니온 템세팅'!G37</f>
        <v>0</v>
      </c>
      <c r="G24" s="3">
        <f>'유니온 템세팅'!H37</f>
        <v>0</v>
      </c>
      <c r="H24" s="3">
        <f>'유니온 템세팅'!I37</f>
        <v>0</v>
      </c>
      <c r="J24" s="3">
        <f>'유니온 템세팅'!K37</f>
        <v>0</v>
      </c>
      <c r="K24" s="3">
        <f>'유니온 템세팅'!L37</f>
        <v>0</v>
      </c>
      <c r="L24" s="3">
        <f>'유니온 템세팅'!M37</f>
        <v>0</v>
      </c>
      <c r="M24" s="3">
        <f>'유니온 템세팅'!N37</f>
        <v>0</v>
      </c>
      <c r="N24" s="3">
        <f>'유니온 템세팅'!O37</f>
        <v>0</v>
      </c>
      <c r="O24" s="3">
        <f>'유니온 템세팅'!P37</f>
        <v>0</v>
      </c>
      <c r="Q24" s="3">
        <f>'유니온 템세팅'!R37</f>
        <v>0</v>
      </c>
      <c r="R24" s="3">
        <f>'유니온 템세팅'!S37</f>
        <v>0</v>
      </c>
      <c r="S24" s="3">
        <f>'유니온 템세팅'!T37</f>
        <v>0</v>
      </c>
      <c r="T24" s="3">
        <f>'유니온 템세팅'!U37</f>
        <v>0</v>
      </c>
      <c r="U24" s="3">
        <f>'유니온 템세팅'!V37</f>
        <v>0</v>
      </c>
      <c r="V24" s="3">
        <f>'유니온 템세팅'!W37</f>
        <v>0</v>
      </c>
      <c r="X24" s="3">
        <f>'유니온 템세팅'!Y37</f>
        <v>0</v>
      </c>
      <c r="Y24" s="3">
        <f>'유니온 템세팅'!Z37</f>
        <v>0</v>
      </c>
      <c r="Z24" s="3">
        <f>'유니온 템세팅'!AA37</f>
        <v>0</v>
      </c>
      <c r="AA24" s="3">
        <f>'유니온 템세팅'!AB37</f>
        <v>0</v>
      </c>
      <c r="AB24" s="3">
        <f>'유니온 템세팅'!AC37</f>
        <v>0</v>
      </c>
      <c r="AC24" s="3">
        <f>'유니온 템세팅'!AD37</f>
        <v>0</v>
      </c>
      <c r="AF24" s="2" t="s">
        <v>70</v>
      </c>
      <c r="AG24" s="2">
        <v>19</v>
      </c>
    </row>
    <row r="25" spans="2:33" ht="17.45" customHeight="1" x14ac:dyDescent="0.3">
      <c r="C25" s="3"/>
      <c r="D25" s="3"/>
      <c r="E25" s="3"/>
      <c r="F25" s="3"/>
      <c r="G25" s="3"/>
      <c r="H25" s="3"/>
      <c r="J25" s="3"/>
      <c r="K25" s="3"/>
      <c r="L25" s="3"/>
      <c r="M25" s="3"/>
      <c r="N25" s="3"/>
      <c r="O25" s="3"/>
      <c r="Q25" s="3"/>
      <c r="R25" s="3"/>
      <c r="S25" s="3"/>
      <c r="T25" s="3"/>
      <c r="U25" s="3"/>
      <c r="V25" s="3"/>
      <c r="AF25" s="2" t="s">
        <v>71</v>
      </c>
      <c r="AG25" s="2">
        <v>20</v>
      </c>
    </row>
    <row r="26" spans="2:33" x14ac:dyDescent="0.3">
      <c r="B26" s="1" t="s">
        <v>49</v>
      </c>
      <c r="C26" s="4">
        <f t="shared" ref="C26:H26" si="16">VLOOKUP(C38,$B$45:$J$53,2,FALSE)*C5^3+VLOOKUP(C38,$B$45:$J$53,5,FALSE)*C5^2+VLOOKUP(C38,$B$45:$J$53,8,FALSE)*C5</f>
        <v>0</v>
      </c>
      <c r="D26" s="4">
        <f t="shared" si="16"/>
        <v>0</v>
      </c>
      <c r="E26" s="4">
        <f t="shared" si="16"/>
        <v>0</v>
      </c>
      <c r="F26" s="4">
        <f t="shared" si="16"/>
        <v>0</v>
      </c>
      <c r="G26" s="4">
        <f t="shared" si="16"/>
        <v>0</v>
      </c>
      <c r="H26" s="4">
        <f t="shared" si="16"/>
        <v>0</v>
      </c>
      <c r="I26" s="1" t="s">
        <v>49</v>
      </c>
      <c r="J26" s="4">
        <f t="shared" ref="J26:O26" si="17">VLOOKUP(J38,$B$45:$J$53,2,FALSE)*J5^3+VLOOKUP(J38,$B$45:$J$53,5,FALSE)*J5^2+VLOOKUP(J38,$B$45:$J$53,8,FALSE)*J5</f>
        <v>0</v>
      </c>
      <c r="K26" s="4">
        <f t="shared" si="17"/>
        <v>0</v>
      </c>
      <c r="L26" s="4">
        <f t="shared" si="17"/>
        <v>0</v>
      </c>
      <c r="M26" s="4">
        <f t="shared" si="17"/>
        <v>0</v>
      </c>
      <c r="N26" s="4">
        <f t="shared" si="17"/>
        <v>0</v>
      </c>
      <c r="O26" s="4">
        <f t="shared" si="17"/>
        <v>0</v>
      </c>
      <c r="P26" s="1" t="s">
        <v>49</v>
      </c>
      <c r="Q26" s="4">
        <f t="shared" ref="Q26:V26" si="18">VLOOKUP(Q38,$B$45:$J$53,2,FALSE)*Q5^3+VLOOKUP(Q38,$B$45:$J$53,5,FALSE)*Q5^2+VLOOKUP(Q38,$B$45:$J$53,8,FALSE)*Q5</f>
        <v>0</v>
      </c>
      <c r="R26" s="4">
        <f t="shared" si="18"/>
        <v>0</v>
      </c>
      <c r="S26" s="4">
        <f t="shared" si="18"/>
        <v>0</v>
      </c>
      <c r="T26" s="4">
        <f t="shared" si="18"/>
        <v>0</v>
      </c>
      <c r="U26" s="4">
        <f t="shared" si="18"/>
        <v>0</v>
      </c>
      <c r="V26" s="4">
        <f t="shared" si="18"/>
        <v>0</v>
      </c>
      <c r="W26" s="1" t="s">
        <v>49</v>
      </c>
      <c r="X26" s="4">
        <f t="shared" ref="X26:AC26" si="19">VLOOKUP(X38,$B$45:$J$53,2,FALSE)*X5^3+VLOOKUP(X38,$B$45:$J$53,5,FALSE)*X5^2+VLOOKUP(X38,$B$45:$J$53,8,FALSE)*X5</f>
        <v>0</v>
      </c>
      <c r="Y26" s="4">
        <f t="shared" si="19"/>
        <v>0</v>
      </c>
      <c r="Z26" s="4">
        <f t="shared" si="19"/>
        <v>0</v>
      </c>
      <c r="AA26" s="4">
        <f t="shared" si="19"/>
        <v>0</v>
      </c>
      <c r="AB26" s="4">
        <f t="shared" si="19"/>
        <v>0</v>
      </c>
      <c r="AC26" s="4">
        <f t="shared" si="19"/>
        <v>0</v>
      </c>
      <c r="AD26" s="1" t="s">
        <v>49</v>
      </c>
      <c r="AF26" s="2" t="s">
        <v>72</v>
      </c>
      <c r="AG26" s="2">
        <v>21</v>
      </c>
    </row>
    <row r="27" spans="2:33" x14ac:dyDescent="0.3">
      <c r="C27" s="4">
        <f t="shared" ref="C27:H27" si="20">VLOOKUP(C41,$B$45:$J$53,2,FALSE)*C6^3+VLOOKUP(C41,$B$45:$J$53,5,FALSE)*C6^2+VLOOKUP(C41,$B$45:$J$53,8,FALSE)*C6</f>
        <v>0</v>
      </c>
      <c r="D27" s="4">
        <f t="shared" si="20"/>
        <v>0</v>
      </c>
      <c r="E27" s="4">
        <f t="shared" si="20"/>
        <v>0</v>
      </c>
      <c r="F27" s="4">
        <f t="shared" si="20"/>
        <v>0</v>
      </c>
      <c r="G27" s="4">
        <f t="shared" si="20"/>
        <v>0</v>
      </c>
      <c r="H27" s="4">
        <f t="shared" si="20"/>
        <v>0</v>
      </c>
      <c r="J27" s="4">
        <f t="shared" ref="J27:O27" si="21">VLOOKUP(J41,$B$45:$J$53,2,FALSE)*J6^3+VLOOKUP(J41,$B$45:$J$53,5,FALSE)*J6^2+VLOOKUP(J41,$B$45:$J$53,8,FALSE)*J6</f>
        <v>0</v>
      </c>
      <c r="K27" s="4">
        <f t="shared" si="21"/>
        <v>0</v>
      </c>
      <c r="L27" s="4">
        <f t="shared" si="21"/>
        <v>0</v>
      </c>
      <c r="M27" s="4">
        <f t="shared" si="21"/>
        <v>0</v>
      </c>
      <c r="N27" s="4">
        <f t="shared" si="21"/>
        <v>0</v>
      </c>
      <c r="O27" s="4">
        <f t="shared" si="21"/>
        <v>0</v>
      </c>
      <c r="Q27" s="4">
        <f t="shared" ref="Q27:V27" si="22">VLOOKUP(Q41,$B$45:$J$53,2,FALSE)*Q6^3+VLOOKUP(Q41,$B$45:$J$53,5,FALSE)*Q6^2+VLOOKUP(Q41,$B$45:$J$53,8,FALSE)*Q6</f>
        <v>0</v>
      </c>
      <c r="R27" s="4">
        <f t="shared" si="22"/>
        <v>0</v>
      </c>
      <c r="S27" s="4">
        <f t="shared" si="22"/>
        <v>0</v>
      </c>
      <c r="T27" s="4">
        <f t="shared" si="22"/>
        <v>0</v>
      </c>
      <c r="U27" s="4">
        <f t="shared" si="22"/>
        <v>0</v>
      </c>
      <c r="V27" s="4">
        <f t="shared" si="22"/>
        <v>0</v>
      </c>
      <c r="X27" s="4">
        <f t="shared" ref="X27:AC27" si="23">VLOOKUP(X41,$B$45:$J$53,2,FALSE)*X6^3+VLOOKUP(X41,$B$45:$J$53,5,FALSE)*X6^2+VLOOKUP(X41,$B$45:$J$53,8,FALSE)*X6</f>
        <v>0</v>
      </c>
      <c r="Y27" s="4">
        <f t="shared" si="23"/>
        <v>0</v>
      </c>
      <c r="Z27" s="4">
        <f t="shared" si="23"/>
        <v>0</v>
      </c>
      <c r="AA27" s="4">
        <f t="shared" si="23"/>
        <v>0</v>
      </c>
      <c r="AB27" s="4">
        <f t="shared" si="23"/>
        <v>0</v>
      </c>
      <c r="AC27" s="4">
        <f t="shared" si="23"/>
        <v>0</v>
      </c>
      <c r="AF27" s="2" t="s">
        <v>73</v>
      </c>
      <c r="AG27" s="2">
        <v>22</v>
      </c>
    </row>
    <row r="28" spans="2:33" x14ac:dyDescent="0.3">
      <c r="C28" s="4"/>
      <c r="D28" s="4"/>
      <c r="E28" s="4"/>
      <c r="F28" s="4"/>
      <c r="G28" s="4"/>
      <c r="H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X28" s="4"/>
      <c r="Y28" s="4"/>
      <c r="Z28" s="4"/>
      <c r="AA28" s="4"/>
      <c r="AB28" s="4"/>
      <c r="AC28" s="4"/>
      <c r="AF28" s="2" t="s">
        <v>68</v>
      </c>
      <c r="AG28" s="2">
        <v>27</v>
      </c>
    </row>
    <row r="29" spans="2:33" x14ac:dyDescent="0.3">
      <c r="B29" s="1" t="s">
        <v>2</v>
      </c>
      <c r="C29" s="4" t="e">
        <f t="shared" ref="C29:H29" si="24">VLOOKUP(C39,$L$45:$P$53,2,FALSE)*C8^3+12500</f>
        <v>#N/A</v>
      </c>
      <c r="D29" s="4" t="e">
        <f t="shared" si="24"/>
        <v>#N/A</v>
      </c>
      <c r="E29" s="4" t="e">
        <f t="shared" si="24"/>
        <v>#N/A</v>
      </c>
      <c r="F29" s="4" t="e">
        <f t="shared" si="24"/>
        <v>#N/A</v>
      </c>
      <c r="G29" s="4" t="e">
        <f t="shared" si="24"/>
        <v>#N/A</v>
      </c>
      <c r="H29" s="4" t="e">
        <f t="shared" si="24"/>
        <v>#N/A</v>
      </c>
      <c r="I29" s="1" t="s">
        <v>2</v>
      </c>
      <c r="J29" s="4" t="e">
        <f t="shared" ref="J29:O29" si="25">VLOOKUP(J39,$L$45:$P$53,2,FALSE)*J8^3+12500</f>
        <v>#N/A</v>
      </c>
      <c r="K29" s="4" t="e">
        <f t="shared" si="25"/>
        <v>#N/A</v>
      </c>
      <c r="L29" s="4" t="e">
        <f t="shared" si="25"/>
        <v>#N/A</v>
      </c>
      <c r="M29" s="4" t="e">
        <f t="shared" si="25"/>
        <v>#N/A</v>
      </c>
      <c r="N29" s="4" t="e">
        <f t="shared" si="25"/>
        <v>#N/A</v>
      </c>
      <c r="O29" s="4" t="e">
        <f t="shared" si="25"/>
        <v>#N/A</v>
      </c>
      <c r="P29" s="1" t="s">
        <v>2</v>
      </c>
      <c r="Q29" s="4" t="e">
        <f t="shared" ref="Q29:V29" si="26">VLOOKUP(Q39,$L$45:$P$53,2,FALSE)*Q8^3+12500</f>
        <v>#N/A</v>
      </c>
      <c r="R29" s="4" t="e">
        <f t="shared" si="26"/>
        <v>#N/A</v>
      </c>
      <c r="S29" s="4" t="e">
        <f t="shared" si="26"/>
        <v>#N/A</v>
      </c>
      <c r="T29" s="4" t="e">
        <f t="shared" si="26"/>
        <v>#N/A</v>
      </c>
      <c r="U29" s="4" t="e">
        <f t="shared" si="26"/>
        <v>#N/A</v>
      </c>
      <c r="V29" s="4" t="e">
        <f t="shared" si="26"/>
        <v>#N/A</v>
      </c>
      <c r="W29" s="1" t="s">
        <v>2</v>
      </c>
      <c r="X29" s="4" t="e">
        <f t="shared" ref="X29:AC29" si="27">VLOOKUP(X39,$L$45:$P$53,2,FALSE)*X8^3+12500</f>
        <v>#N/A</v>
      </c>
      <c r="Y29" s="4" t="e">
        <f t="shared" si="27"/>
        <v>#N/A</v>
      </c>
      <c r="Z29" s="4" t="e">
        <f t="shared" si="27"/>
        <v>#N/A</v>
      </c>
      <c r="AA29" s="4" t="e">
        <f t="shared" si="27"/>
        <v>#N/A</v>
      </c>
      <c r="AB29" s="4" t="e">
        <f t="shared" si="27"/>
        <v>#N/A</v>
      </c>
      <c r="AC29" s="4" t="e">
        <f t="shared" si="27"/>
        <v>#N/A</v>
      </c>
      <c r="AD29" s="1" t="s">
        <v>2</v>
      </c>
      <c r="AF29" s="2" t="s">
        <v>74</v>
      </c>
      <c r="AG29" s="2">
        <v>28</v>
      </c>
    </row>
    <row r="30" spans="2:33" x14ac:dyDescent="0.3">
      <c r="C30" s="4" t="e">
        <f t="shared" ref="C30:H30" si="28">VLOOKUP(C42,$L$45:$P$53,2,FALSE)*C9^3+12500</f>
        <v>#N/A</v>
      </c>
      <c r="D30" s="4" t="e">
        <f t="shared" si="28"/>
        <v>#N/A</v>
      </c>
      <c r="E30" s="4" t="e">
        <f t="shared" si="28"/>
        <v>#N/A</v>
      </c>
      <c r="F30" s="4" t="e">
        <f t="shared" si="28"/>
        <v>#N/A</v>
      </c>
      <c r="G30" s="4" t="e">
        <f t="shared" si="28"/>
        <v>#N/A</v>
      </c>
      <c r="H30" s="4" t="e">
        <f t="shared" si="28"/>
        <v>#N/A</v>
      </c>
      <c r="J30" s="4" t="e">
        <f t="shared" ref="J30:O30" si="29">VLOOKUP(J42,$L$45:$P$53,2,FALSE)*J9^3+12500</f>
        <v>#N/A</v>
      </c>
      <c r="K30" s="4" t="e">
        <f t="shared" si="29"/>
        <v>#N/A</v>
      </c>
      <c r="L30" s="4" t="e">
        <f t="shared" si="29"/>
        <v>#N/A</v>
      </c>
      <c r="M30" s="4" t="e">
        <f t="shared" si="29"/>
        <v>#N/A</v>
      </c>
      <c r="N30" s="4" t="e">
        <f t="shared" si="29"/>
        <v>#N/A</v>
      </c>
      <c r="O30" s="4" t="e">
        <f t="shared" si="29"/>
        <v>#N/A</v>
      </c>
      <c r="Q30" s="4" t="e">
        <f t="shared" ref="Q30:V30" si="30">VLOOKUP(Q42,$L$45:$P$53,2,FALSE)*Q9^3+12500</f>
        <v>#N/A</v>
      </c>
      <c r="R30" s="4" t="e">
        <f t="shared" si="30"/>
        <v>#N/A</v>
      </c>
      <c r="S30" s="4" t="e">
        <f t="shared" si="30"/>
        <v>#N/A</v>
      </c>
      <c r="T30" s="4" t="e">
        <f t="shared" si="30"/>
        <v>#N/A</v>
      </c>
      <c r="U30" s="4" t="e">
        <f t="shared" si="30"/>
        <v>#N/A</v>
      </c>
      <c r="V30" s="4" t="e">
        <f t="shared" si="30"/>
        <v>#N/A</v>
      </c>
      <c r="X30" s="4" t="e">
        <f t="shared" ref="X30:AC30" si="31">VLOOKUP(X42,$L$45:$P$53,2,FALSE)*X9^3+12500</f>
        <v>#N/A</v>
      </c>
      <c r="Y30" s="4" t="e">
        <f t="shared" si="31"/>
        <v>#N/A</v>
      </c>
      <c r="Z30" s="4" t="e">
        <f t="shared" si="31"/>
        <v>#N/A</v>
      </c>
      <c r="AA30" s="4" t="e">
        <f t="shared" si="31"/>
        <v>#N/A</v>
      </c>
      <c r="AB30" s="4" t="e">
        <f t="shared" si="31"/>
        <v>#N/A</v>
      </c>
      <c r="AC30" s="4" t="e">
        <f t="shared" si="31"/>
        <v>#N/A</v>
      </c>
      <c r="AF30" s="2" t="s">
        <v>75</v>
      </c>
      <c r="AG30" s="2">
        <v>29</v>
      </c>
    </row>
    <row r="31" spans="2:33" x14ac:dyDescent="0.3">
      <c r="AF31" s="2" t="s">
        <v>76</v>
      </c>
      <c r="AG31" s="2">
        <v>30</v>
      </c>
    </row>
    <row r="32" spans="2:33" x14ac:dyDescent="0.3">
      <c r="B32" s="1" t="s">
        <v>58</v>
      </c>
      <c r="C32" s="4" t="e">
        <f t="shared" ref="C32:C33" si="32">C26+C29</f>
        <v>#N/A</v>
      </c>
      <c r="D32" s="4" t="e">
        <f t="shared" ref="D32:AC32" si="33">D26+D29</f>
        <v>#N/A</v>
      </c>
      <c r="E32" s="4" t="e">
        <f t="shared" si="33"/>
        <v>#N/A</v>
      </c>
      <c r="F32" s="4" t="e">
        <f t="shared" si="33"/>
        <v>#N/A</v>
      </c>
      <c r="G32" s="4" t="e">
        <f t="shared" si="33"/>
        <v>#N/A</v>
      </c>
      <c r="H32" s="4" t="e">
        <f t="shared" si="33"/>
        <v>#N/A</v>
      </c>
      <c r="I32" s="1" t="s">
        <v>58</v>
      </c>
      <c r="J32" s="4" t="e">
        <f t="shared" si="33"/>
        <v>#N/A</v>
      </c>
      <c r="K32" s="4" t="e">
        <f t="shared" si="33"/>
        <v>#N/A</v>
      </c>
      <c r="L32" s="4" t="e">
        <f t="shared" si="33"/>
        <v>#N/A</v>
      </c>
      <c r="M32" s="4" t="e">
        <f t="shared" si="33"/>
        <v>#N/A</v>
      </c>
      <c r="N32" s="4" t="e">
        <f t="shared" si="33"/>
        <v>#N/A</v>
      </c>
      <c r="O32" s="4" t="e">
        <f t="shared" si="33"/>
        <v>#N/A</v>
      </c>
      <c r="P32" s="1" t="s">
        <v>58</v>
      </c>
      <c r="Q32" s="4" t="e">
        <f t="shared" si="33"/>
        <v>#N/A</v>
      </c>
      <c r="R32" s="4" t="e">
        <f t="shared" si="33"/>
        <v>#N/A</v>
      </c>
      <c r="S32" s="4" t="e">
        <f t="shared" si="33"/>
        <v>#N/A</v>
      </c>
      <c r="T32" s="4" t="e">
        <f t="shared" si="33"/>
        <v>#N/A</v>
      </c>
      <c r="U32" s="4" t="e">
        <f t="shared" si="33"/>
        <v>#N/A</v>
      </c>
      <c r="V32" s="4" t="e">
        <f t="shared" si="33"/>
        <v>#N/A</v>
      </c>
      <c r="W32" s="1" t="s">
        <v>58</v>
      </c>
      <c r="X32" s="4" t="e">
        <f t="shared" si="33"/>
        <v>#N/A</v>
      </c>
      <c r="Y32" s="4" t="e">
        <f t="shared" si="33"/>
        <v>#N/A</v>
      </c>
      <c r="Z32" s="4" t="e">
        <f t="shared" si="33"/>
        <v>#N/A</v>
      </c>
      <c r="AA32" s="4" t="e">
        <f t="shared" si="33"/>
        <v>#N/A</v>
      </c>
      <c r="AB32" s="4" t="e">
        <f t="shared" si="33"/>
        <v>#N/A</v>
      </c>
      <c r="AC32" s="4" t="e">
        <f t="shared" si="33"/>
        <v>#N/A</v>
      </c>
      <c r="AD32" s="1" t="s">
        <v>58</v>
      </c>
      <c r="AF32" s="2" t="s">
        <v>77</v>
      </c>
      <c r="AG32" s="2">
        <v>31</v>
      </c>
    </row>
    <row r="33" spans="2:33" x14ac:dyDescent="0.3">
      <c r="C33" s="4" t="e">
        <f t="shared" si="32"/>
        <v>#N/A</v>
      </c>
      <c r="D33" s="4" t="e">
        <f t="shared" ref="D33:AC33" si="34">D27+D30</f>
        <v>#N/A</v>
      </c>
      <c r="E33" s="4" t="e">
        <f t="shared" si="34"/>
        <v>#N/A</v>
      </c>
      <c r="F33" s="4" t="e">
        <f t="shared" si="34"/>
        <v>#N/A</v>
      </c>
      <c r="G33" s="4" t="e">
        <f t="shared" si="34"/>
        <v>#N/A</v>
      </c>
      <c r="H33" s="4" t="e">
        <f t="shared" si="34"/>
        <v>#N/A</v>
      </c>
      <c r="J33" s="4" t="e">
        <f t="shared" si="34"/>
        <v>#N/A</v>
      </c>
      <c r="K33" s="4" t="e">
        <f t="shared" si="34"/>
        <v>#N/A</v>
      </c>
      <c r="L33" s="4" t="e">
        <f t="shared" si="34"/>
        <v>#N/A</v>
      </c>
      <c r="M33" s="4" t="e">
        <f t="shared" si="34"/>
        <v>#N/A</v>
      </c>
      <c r="N33" s="4" t="e">
        <f t="shared" si="34"/>
        <v>#N/A</v>
      </c>
      <c r="O33" s="4" t="e">
        <f t="shared" si="34"/>
        <v>#N/A</v>
      </c>
      <c r="Q33" s="4" t="e">
        <f t="shared" si="34"/>
        <v>#N/A</v>
      </c>
      <c r="R33" s="4" t="e">
        <f t="shared" si="34"/>
        <v>#N/A</v>
      </c>
      <c r="S33" s="4" t="e">
        <f t="shared" si="34"/>
        <v>#N/A</v>
      </c>
      <c r="T33" s="4" t="e">
        <f t="shared" si="34"/>
        <v>#N/A</v>
      </c>
      <c r="U33" s="4" t="e">
        <f t="shared" si="34"/>
        <v>#N/A</v>
      </c>
      <c r="V33" s="4" t="e">
        <f t="shared" si="34"/>
        <v>#N/A</v>
      </c>
      <c r="X33" s="4" t="e">
        <f t="shared" si="34"/>
        <v>#N/A</v>
      </c>
      <c r="Y33" s="4" t="e">
        <f t="shared" si="34"/>
        <v>#N/A</v>
      </c>
      <c r="Z33" s="4" t="e">
        <f t="shared" si="34"/>
        <v>#N/A</v>
      </c>
      <c r="AA33" s="4" t="e">
        <f t="shared" si="34"/>
        <v>#N/A</v>
      </c>
      <c r="AB33" s="4" t="e">
        <f t="shared" si="34"/>
        <v>#N/A</v>
      </c>
      <c r="AC33" s="4" t="e">
        <f t="shared" si="34"/>
        <v>#N/A</v>
      </c>
      <c r="AF33" s="2" t="s">
        <v>69</v>
      </c>
      <c r="AG33" s="2">
        <v>36</v>
      </c>
    </row>
    <row r="34" spans="2:33" x14ac:dyDescent="0.3">
      <c r="C34" s="4"/>
      <c r="D34" s="4"/>
      <c r="E34" s="4"/>
      <c r="F34" s="4"/>
      <c r="G34" s="4"/>
      <c r="H34" s="4"/>
      <c r="J34" s="4"/>
      <c r="K34" s="4"/>
      <c r="L34" s="4"/>
      <c r="M34" s="4"/>
      <c r="N34" s="4"/>
      <c r="O34" s="4"/>
      <c r="Q34" s="4"/>
      <c r="R34" s="4"/>
      <c r="S34" s="4"/>
      <c r="T34" s="4"/>
      <c r="U34" s="4"/>
      <c r="V34" s="4"/>
      <c r="X34" s="4"/>
      <c r="Y34" s="4"/>
      <c r="Z34" s="4"/>
      <c r="AA34" s="4"/>
      <c r="AB34" s="4"/>
      <c r="AC34" s="4"/>
      <c r="AF34" s="2" t="s">
        <v>78</v>
      </c>
      <c r="AG34" s="2">
        <v>37</v>
      </c>
    </row>
    <row r="35" spans="2:33" x14ac:dyDescent="0.3">
      <c r="B35" s="1" t="s">
        <v>86</v>
      </c>
      <c r="C35" s="4">
        <f>IF(C23="O",C32,0)</f>
        <v>0</v>
      </c>
      <c r="D35" s="4">
        <f t="shared" ref="D35:AC35" si="35">IF(D23="O",D32,0)</f>
        <v>0</v>
      </c>
      <c r="E35" s="4">
        <f t="shared" si="35"/>
        <v>0</v>
      </c>
      <c r="F35" s="4">
        <f t="shared" si="35"/>
        <v>0</v>
      </c>
      <c r="G35" s="4">
        <f t="shared" si="35"/>
        <v>0</v>
      </c>
      <c r="H35" s="4">
        <f t="shared" si="35"/>
        <v>0</v>
      </c>
      <c r="I35" s="1" t="s">
        <v>86</v>
      </c>
      <c r="J35" s="4">
        <f t="shared" si="35"/>
        <v>0</v>
      </c>
      <c r="K35" s="4">
        <f t="shared" si="35"/>
        <v>0</v>
      </c>
      <c r="L35" s="4">
        <f t="shared" si="35"/>
        <v>0</v>
      </c>
      <c r="M35" s="4">
        <f t="shared" si="35"/>
        <v>0</v>
      </c>
      <c r="N35" s="4">
        <f t="shared" si="35"/>
        <v>0</v>
      </c>
      <c r="O35" s="4">
        <f t="shared" si="35"/>
        <v>0</v>
      </c>
      <c r="P35" s="1" t="s">
        <v>86</v>
      </c>
      <c r="Q35" s="4">
        <f t="shared" si="35"/>
        <v>0</v>
      </c>
      <c r="R35" s="4">
        <f t="shared" si="35"/>
        <v>0</v>
      </c>
      <c r="S35" s="4">
        <f t="shared" si="35"/>
        <v>0</v>
      </c>
      <c r="T35" s="4">
        <f t="shared" si="35"/>
        <v>0</v>
      </c>
      <c r="U35" s="4">
        <f t="shared" si="35"/>
        <v>0</v>
      </c>
      <c r="V35" s="4">
        <f t="shared" si="35"/>
        <v>0</v>
      </c>
      <c r="W35" s="1" t="s">
        <v>86</v>
      </c>
      <c r="X35" s="4">
        <f t="shared" si="35"/>
        <v>0</v>
      </c>
      <c r="Y35" s="4">
        <f t="shared" si="35"/>
        <v>0</v>
      </c>
      <c r="Z35" s="4">
        <f t="shared" si="35"/>
        <v>0</v>
      </c>
      <c r="AA35" s="4">
        <f t="shared" si="35"/>
        <v>0</v>
      </c>
      <c r="AB35" s="4">
        <f t="shared" si="35"/>
        <v>0</v>
      </c>
      <c r="AC35" s="4">
        <f t="shared" si="35"/>
        <v>0</v>
      </c>
      <c r="AD35" s="1" t="s">
        <v>86</v>
      </c>
      <c r="AF35" s="2" t="s">
        <v>79</v>
      </c>
      <c r="AG35" s="2">
        <v>38</v>
      </c>
    </row>
    <row r="36" spans="2:33" ht="17.45" customHeight="1" x14ac:dyDescent="0.3">
      <c r="C36" s="4">
        <f>IF(C24="O",C33,0)</f>
        <v>0</v>
      </c>
      <c r="D36" s="4">
        <f t="shared" ref="D36:AC36" si="36">IF(D24="O",D33,0)</f>
        <v>0</v>
      </c>
      <c r="E36" s="4">
        <f t="shared" si="36"/>
        <v>0</v>
      </c>
      <c r="F36" s="4">
        <f t="shared" si="36"/>
        <v>0</v>
      </c>
      <c r="G36" s="4">
        <f t="shared" si="36"/>
        <v>0</v>
      </c>
      <c r="H36" s="4">
        <f t="shared" si="36"/>
        <v>0</v>
      </c>
      <c r="J36" s="4">
        <f t="shared" si="36"/>
        <v>0</v>
      </c>
      <c r="K36" s="4">
        <f t="shared" si="36"/>
        <v>0</v>
      </c>
      <c r="L36" s="4">
        <f t="shared" si="36"/>
        <v>0</v>
      </c>
      <c r="M36" s="4">
        <f t="shared" si="36"/>
        <v>0</v>
      </c>
      <c r="N36" s="4">
        <f t="shared" si="36"/>
        <v>0</v>
      </c>
      <c r="O36" s="4">
        <f t="shared" si="36"/>
        <v>0</v>
      </c>
      <c r="Q36" s="4">
        <f t="shared" si="36"/>
        <v>0</v>
      </c>
      <c r="R36" s="4">
        <f t="shared" si="36"/>
        <v>0</v>
      </c>
      <c r="S36" s="4">
        <f t="shared" si="36"/>
        <v>0</v>
      </c>
      <c r="T36" s="4">
        <f t="shared" si="36"/>
        <v>0</v>
      </c>
      <c r="U36" s="4">
        <f t="shared" si="36"/>
        <v>0</v>
      </c>
      <c r="V36" s="4">
        <f t="shared" si="36"/>
        <v>0</v>
      </c>
      <c r="X36" s="4">
        <f t="shared" si="36"/>
        <v>0</v>
      </c>
      <c r="Y36" s="4">
        <f t="shared" si="36"/>
        <v>0</v>
      </c>
      <c r="Z36" s="4">
        <f t="shared" si="36"/>
        <v>0</v>
      </c>
      <c r="AA36" s="4">
        <f t="shared" si="36"/>
        <v>0</v>
      </c>
      <c r="AB36" s="4">
        <f t="shared" si="36"/>
        <v>0</v>
      </c>
      <c r="AC36" s="4">
        <f t="shared" si="36"/>
        <v>0</v>
      </c>
      <c r="AF36" s="2" t="s">
        <v>80</v>
      </c>
      <c r="AG36" s="2">
        <v>39</v>
      </c>
    </row>
    <row r="37" spans="2:33" x14ac:dyDescent="0.3">
      <c r="AF37" s="2" t="s">
        <v>81</v>
      </c>
      <c r="AG37" s="2">
        <v>40</v>
      </c>
    </row>
    <row r="38" spans="2:33" x14ac:dyDescent="0.3">
      <c r="B38" s="1" t="s">
        <v>49</v>
      </c>
      <c r="C38" s="3">
        <f t="shared" ref="C38:H38" si="37">IF(C5&gt;=350,9,IF(C5&gt;=320,8,IF(C5&gt;=290,7,IF(C5&gt;=260,6,IF(C5&gt;=230,5,IF(C5&gt;=180,4,IF(C5&gt;=120,3,IF(C5&gt;=60,2,1))))))))</f>
        <v>1</v>
      </c>
      <c r="D38" s="3">
        <f t="shared" si="37"/>
        <v>1</v>
      </c>
      <c r="E38" s="3">
        <f t="shared" si="37"/>
        <v>1</v>
      </c>
      <c r="F38" s="3">
        <f t="shared" si="37"/>
        <v>1</v>
      </c>
      <c r="G38" s="3">
        <f t="shared" si="37"/>
        <v>1</v>
      </c>
      <c r="H38" s="3">
        <f t="shared" si="37"/>
        <v>1</v>
      </c>
      <c r="I38" s="1" t="s">
        <v>49</v>
      </c>
      <c r="J38" s="3">
        <f t="shared" ref="J38:O38" si="38">IF(J5&gt;=350,9,IF(J5&gt;=320,8,IF(J5&gt;=290,7,IF(J5&gt;=260,6,IF(J5&gt;=230,5,IF(J5&gt;=180,4,IF(J5&gt;=120,3,IF(J5&gt;=60,2,1))))))))</f>
        <v>1</v>
      </c>
      <c r="K38" s="3">
        <f t="shared" si="38"/>
        <v>1</v>
      </c>
      <c r="L38" s="3">
        <f t="shared" si="38"/>
        <v>1</v>
      </c>
      <c r="M38" s="3">
        <f t="shared" si="38"/>
        <v>1</v>
      </c>
      <c r="N38" s="3">
        <f t="shared" si="38"/>
        <v>1</v>
      </c>
      <c r="O38" s="3">
        <f t="shared" si="38"/>
        <v>1</v>
      </c>
      <c r="P38" s="1" t="s">
        <v>49</v>
      </c>
      <c r="Q38" s="3">
        <f t="shared" ref="Q38:V38" si="39">IF(Q5&gt;=350,9,IF(Q5&gt;=320,8,IF(Q5&gt;=290,7,IF(Q5&gt;=260,6,IF(Q5&gt;=230,5,IF(Q5&gt;=180,4,IF(Q5&gt;=120,3,IF(Q5&gt;=60,2,1))))))))</f>
        <v>1</v>
      </c>
      <c r="R38" s="3">
        <f t="shared" si="39"/>
        <v>1</v>
      </c>
      <c r="S38" s="3">
        <f t="shared" si="39"/>
        <v>1</v>
      </c>
      <c r="T38" s="3">
        <f t="shared" si="39"/>
        <v>1</v>
      </c>
      <c r="U38" s="3">
        <f t="shared" si="39"/>
        <v>1</v>
      </c>
      <c r="V38" s="3">
        <f t="shared" si="39"/>
        <v>1</v>
      </c>
      <c r="W38" s="1" t="s">
        <v>49</v>
      </c>
      <c r="X38" s="3">
        <f t="shared" ref="X38:AC38" si="40">IF(X5&gt;=350,9,IF(X5&gt;=320,8,IF(X5&gt;=290,7,IF(X5&gt;=260,6,IF(X5&gt;=230,5,IF(X5&gt;=180,4,IF(X5&gt;=120,3,IF(X5&gt;=60,2,1))))))))</f>
        <v>1</v>
      </c>
      <c r="Y38" s="3">
        <f t="shared" si="40"/>
        <v>1</v>
      </c>
      <c r="Z38" s="3">
        <f t="shared" si="40"/>
        <v>1</v>
      </c>
      <c r="AA38" s="3">
        <f t="shared" si="40"/>
        <v>1</v>
      </c>
      <c r="AB38" s="3">
        <f t="shared" si="40"/>
        <v>1</v>
      </c>
      <c r="AC38" s="3">
        <f t="shared" si="40"/>
        <v>1</v>
      </c>
      <c r="AD38" s="1" t="s">
        <v>49</v>
      </c>
    </row>
    <row r="39" spans="2:33" x14ac:dyDescent="0.3">
      <c r="B39" s="1" t="s">
        <v>2</v>
      </c>
      <c r="C39" s="3">
        <f t="shared" ref="C39:H39" si="41">IF(C8&gt;=240,9,IF(C8&gt;=230,8,IF(C8&gt;=220,7,IF(C8&gt;=210,6,IF(C8&gt;=200,5,IF(C8&gt;=180,4,IF(C8&gt;=140,3,IF(C8&gt;=100,2,IF(C8&gt;=60,1,0)))))))))</f>
        <v>0</v>
      </c>
      <c r="D39" s="3">
        <f t="shared" si="41"/>
        <v>0</v>
      </c>
      <c r="E39" s="3">
        <f t="shared" si="41"/>
        <v>0</v>
      </c>
      <c r="F39" s="3">
        <f t="shared" si="41"/>
        <v>0</v>
      </c>
      <c r="G39" s="3">
        <f t="shared" si="41"/>
        <v>0</v>
      </c>
      <c r="H39" s="3">
        <f t="shared" si="41"/>
        <v>0</v>
      </c>
      <c r="I39" s="1" t="s">
        <v>2</v>
      </c>
      <c r="J39" s="3">
        <f t="shared" ref="J39:O39" si="42">IF(J8&gt;=240,9,IF(J8&gt;=230,8,IF(J8&gt;=220,7,IF(J8&gt;=210,6,IF(J8&gt;=200,5,IF(J8&gt;=180,4,IF(J8&gt;=140,3,IF(J8&gt;=100,2,IF(J8&gt;=60,1,0)))))))))</f>
        <v>0</v>
      </c>
      <c r="K39" s="3">
        <f t="shared" si="42"/>
        <v>0</v>
      </c>
      <c r="L39" s="3">
        <f t="shared" si="42"/>
        <v>0</v>
      </c>
      <c r="M39" s="3">
        <f t="shared" si="42"/>
        <v>0</v>
      </c>
      <c r="N39" s="3">
        <f t="shared" si="42"/>
        <v>0</v>
      </c>
      <c r="O39" s="3">
        <f t="shared" si="42"/>
        <v>0</v>
      </c>
      <c r="P39" s="1" t="s">
        <v>2</v>
      </c>
      <c r="Q39" s="3">
        <f t="shared" ref="Q39:V39" si="43">IF(Q8&gt;=240,9,IF(Q8&gt;=230,8,IF(Q8&gt;=220,7,IF(Q8&gt;=210,6,IF(Q8&gt;=200,5,IF(Q8&gt;=180,4,IF(Q8&gt;=140,3,IF(Q8&gt;=100,2,IF(Q8&gt;=60,1,0)))))))))</f>
        <v>0</v>
      </c>
      <c r="R39" s="3">
        <f t="shared" si="43"/>
        <v>0</v>
      </c>
      <c r="S39" s="3">
        <f t="shared" si="43"/>
        <v>0</v>
      </c>
      <c r="T39" s="3">
        <f t="shared" si="43"/>
        <v>0</v>
      </c>
      <c r="U39" s="3">
        <f t="shared" si="43"/>
        <v>0</v>
      </c>
      <c r="V39" s="3">
        <f t="shared" si="43"/>
        <v>0</v>
      </c>
      <c r="W39" s="1" t="s">
        <v>2</v>
      </c>
      <c r="X39" s="3">
        <f t="shared" ref="X39:AC39" si="44">IF(X8&gt;=240,9,IF(X8&gt;=230,8,IF(X8&gt;=220,7,IF(X8&gt;=210,6,IF(X8&gt;=200,5,IF(X8&gt;=180,4,IF(X8&gt;=140,3,IF(X8&gt;=100,2,IF(X8&gt;=60,1,0)))))))))</f>
        <v>0</v>
      </c>
      <c r="Y39" s="3">
        <f t="shared" si="44"/>
        <v>0</v>
      </c>
      <c r="Z39" s="3">
        <f t="shared" si="44"/>
        <v>0</v>
      </c>
      <c r="AA39" s="3">
        <f t="shared" si="44"/>
        <v>0</v>
      </c>
      <c r="AB39" s="3">
        <f t="shared" si="44"/>
        <v>0</v>
      </c>
      <c r="AC39" s="3">
        <f t="shared" si="44"/>
        <v>0</v>
      </c>
      <c r="AD39" s="1" t="s">
        <v>2</v>
      </c>
      <c r="AF39" s="107">
        <f>IF(VLOOKUP('유니온 템세팅'!R3,$AF$18:$AG$37,2,FALSE)&lt;B24,B24&amp;"점령",SUM(C35:AC36))</f>
        <v>0</v>
      </c>
    </row>
    <row r="40" spans="2:33" x14ac:dyDescent="0.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2:33" x14ac:dyDescent="0.3">
      <c r="B41" s="1" t="s">
        <v>49</v>
      </c>
      <c r="C41" s="3">
        <f t="shared" ref="C41:H41" si="45">IF(C6&gt;=350,9,IF(C6&gt;=320,8,IF(C6&gt;=290,7,IF(C6&gt;=260,6,IF(C6&gt;=230,5,IF(C6&gt;=180,4,IF(C6&gt;=120,3,IF(C6&gt;=60,2,1))))))))</f>
        <v>1</v>
      </c>
      <c r="D41" s="3">
        <f t="shared" si="45"/>
        <v>1</v>
      </c>
      <c r="E41" s="3">
        <f t="shared" si="45"/>
        <v>1</v>
      </c>
      <c r="F41" s="3">
        <f t="shared" si="45"/>
        <v>1</v>
      </c>
      <c r="G41" s="3">
        <f t="shared" si="45"/>
        <v>1</v>
      </c>
      <c r="H41" s="3">
        <f t="shared" si="45"/>
        <v>1</v>
      </c>
      <c r="I41" s="1" t="s">
        <v>49</v>
      </c>
      <c r="J41" s="3">
        <f t="shared" ref="J41:O41" si="46">IF(J6&gt;=350,9,IF(J6&gt;=320,8,IF(J6&gt;=290,7,IF(J6&gt;=260,6,IF(J6&gt;=230,5,IF(J6&gt;=180,4,IF(J6&gt;=120,3,IF(J6&gt;=60,2,1))))))))</f>
        <v>1</v>
      </c>
      <c r="K41" s="3">
        <f t="shared" si="46"/>
        <v>1</v>
      </c>
      <c r="L41" s="3">
        <f t="shared" si="46"/>
        <v>1</v>
      </c>
      <c r="M41" s="3">
        <f t="shared" si="46"/>
        <v>1</v>
      </c>
      <c r="N41" s="3">
        <f t="shared" si="46"/>
        <v>1</v>
      </c>
      <c r="O41" s="3">
        <f t="shared" si="46"/>
        <v>1</v>
      </c>
      <c r="P41" s="1" t="s">
        <v>49</v>
      </c>
      <c r="Q41" s="3">
        <f t="shared" ref="Q41:V41" si="47">IF(Q6&gt;=350,9,IF(Q6&gt;=320,8,IF(Q6&gt;=290,7,IF(Q6&gt;=260,6,IF(Q6&gt;=230,5,IF(Q6&gt;=180,4,IF(Q6&gt;=120,3,IF(Q6&gt;=60,2,1))))))))</f>
        <v>1</v>
      </c>
      <c r="R41" s="3">
        <f t="shared" si="47"/>
        <v>1</v>
      </c>
      <c r="S41" s="3">
        <f t="shared" si="47"/>
        <v>1</v>
      </c>
      <c r="T41" s="3">
        <f t="shared" si="47"/>
        <v>1</v>
      </c>
      <c r="U41" s="3">
        <f t="shared" si="47"/>
        <v>1</v>
      </c>
      <c r="V41" s="3">
        <f t="shared" si="47"/>
        <v>1</v>
      </c>
      <c r="W41" s="1" t="s">
        <v>49</v>
      </c>
      <c r="X41" s="3">
        <f t="shared" ref="X41:AC41" si="48">IF(X6&gt;=350,9,IF(X6&gt;=320,8,IF(X6&gt;=290,7,IF(X6&gt;=260,6,IF(X6&gt;=230,5,IF(X6&gt;=180,4,IF(X6&gt;=120,3,IF(X6&gt;=60,2,1))))))))</f>
        <v>1</v>
      </c>
      <c r="Y41" s="3">
        <f t="shared" si="48"/>
        <v>1</v>
      </c>
      <c r="Z41" s="3">
        <f t="shared" si="48"/>
        <v>1</v>
      </c>
      <c r="AA41" s="3">
        <f t="shared" si="48"/>
        <v>1</v>
      </c>
      <c r="AB41" s="3">
        <f t="shared" si="48"/>
        <v>1</v>
      </c>
      <c r="AC41" s="3">
        <f t="shared" si="48"/>
        <v>1</v>
      </c>
      <c r="AD41" s="1" t="s">
        <v>49</v>
      </c>
    </row>
    <row r="42" spans="2:33" x14ac:dyDescent="0.3">
      <c r="B42" s="1" t="s">
        <v>2</v>
      </c>
      <c r="C42" s="3">
        <f t="shared" ref="C42:H42" si="49">IF(C9&gt;=240,9,IF(C9&gt;=230,8,IF(C9&gt;=220,7,IF(C9&gt;=210,6,IF(C9&gt;=200,5,IF(C9&gt;=180,4,IF(C9&gt;=140,3,IF(C9&gt;=100,2,IF(C9&gt;=60,1,0)))))))))</f>
        <v>0</v>
      </c>
      <c r="D42" s="3">
        <f t="shared" si="49"/>
        <v>0</v>
      </c>
      <c r="E42" s="3">
        <f t="shared" si="49"/>
        <v>0</v>
      </c>
      <c r="F42" s="3">
        <f t="shared" si="49"/>
        <v>0</v>
      </c>
      <c r="G42" s="3">
        <f t="shared" si="49"/>
        <v>0</v>
      </c>
      <c r="H42" s="3">
        <f t="shared" si="49"/>
        <v>0</v>
      </c>
      <c r="I42" s="1" t="s">
        <v>2</v>
      </c>
      <c r="J42" s="3">
        <f t="shared" ref="J42:O42" si="50">IF(J9&gt;=240,9,IF(J9&gt;=230,8,IF(J9&gt;=220,7,IF(J9&gt;=210,6,IF(J9&gt;=200,5,IF(J9&gt;=180,4,IF(J9&gt;=140,3,IF(J9&gt;=100,2,IF(J9&gt;=60,1,0)))))))))</f>
        <v>0</v>
      </c>
      <c r="K42" s="3">
        <f t="shared" si="50"/>
        <v>0</v>
      </c>
      <c r="L42" s="3">
        <f t="shared" si="50"/>
        <v>0</v>
      </c>
      <c r="M42" s="3">
        <f t="shared" si="50"/>
        <v>0</v>
      </c>
      <c r="N42" s="3">
        <f t="shared" si="50"/>
        <v>0</v>
      </c>
      <c r="O42" s="3">
        <f t="shared" si="50"/>
        <v>0</v>
      </c>
      <c r="P42" s="1" t="s">
        <v>2</v>
      </c>
      <c r="Q42" s="3">
        <f t="shared" ref="Q42:V42" si="51">IF(Q9&gt;=240,9,IF(Q9&gt;=230,8,IF(Q9&gt;=220,7,IF(Q9&gt;=210,6,IF(Q9&gt;=200,5,IF(Q9&gt;=180,4,IF(Q9&gt;=140,3,IF(Q9&gt;=100,2,IF(Q9&gt;=60,1,0)))))))))</f>
        <v>0</v>
      </c>
      <c r="R42" s="3">
        <f t="shared" si="51"/>
        <v>0</v>
      </c>
      <c r="S42" s="3">
        <f t="shared" si="51"/>
        <v>0</v>
      </c>
      <c r="T42" s="3">
        <f t="shared" si="51"/>
        <v>0</v>
      </c>
      <c r="U42" s="3">
        <f t="shared" si="51"/>
        <v>0</v>
      </c>
      <c r="V42" s="3">
        <f t="shared" si="51"/>
        <v>0</v>
      </c>
      <c r="W42" s="1" t="s">
        <v>2</v>
      </c>
      <c r="X42" s="3">
        <f t="shared" ref="X42:AC42" si="52">IF(X9&gt;=240,9,IF(X9&gt;=230,8,IF(X9&gt;=220,7,IF(X9&gt;=210,6,IF(X9&gt;=200,5,IF(X9&gt;=180,4,IF(X9&gt;=140,3,IF(X9&gt;=100,2,IF(X9&gt;=60,1,0)))))))))</f>
        <v>0</v>
      </c>
      <c r="Y42" s="3">
        <f t="shared" si="52"/>
        <v>0</v>
      </c>
      <c r="Z42" s="3">
        <f t="shared" si="52"/>
        <v>0</v>
      </c>
      <c r="AA42" s="3">
        <f t="shared" si="52"/>
        <v>0</v>
      </c>
      <c r="AB42" s="3">
        <f t="shared" si="52"/>
        <v>0</v>
      </c>
      <c r="AC42" s="3">
        <f t="shared" si="52"/>
        <v>0</v>
      </c>
      <c r="AD42" s="1" t="s">
        <v>2</v>
      </c>
    </row>
    <row r="44" spans="2:33" x14ac:dyDescent="0.3">
      <c r="B44" s="1" t="s">
        <v>49</v>
      </c>
      <c r="C44" s="3"/>
      <c r="D44" s="3"/>
      <c r="E44" s="3"/>
      <c r="F44" s="3"/>
      <c r="G44" s="3"/>
      <c r="H44" s="3"/>
      <c r="I44" s="3"/>
      <c r="J44" s="3"/>
      <c r="K44" s="3"/>
      <c r="L44" s="1" t="s">
        <v>2</v>
      </c>
      <c r="M44" s="3"/>
      <c r="N44" s="3"/>
      <c r="O44" s="3"/>
      <c r="P44" s="3"/>
    </row>
    <row r="45" spans="2:33" x14ac:dyDescent="0.3">
      <c r="B45" s="3">
        <v>9</v>
      </c>
      <c r="C45" s="3">
        <v>0.18</v>
      </c>
      <c r="D45" s="3" t="s">
        <v>51</v>
      </c>
      <c r="E45" s="3" t="s">
        <v>52</v>
      </c>
      <c r="F45" s="3">
        <v>27</v>
      </c>
      <c r="G45" s="3" t="s">
        <v>54</v>
      </c>
      <c r="H45" s="3" t="s">
        <v>52</v>
      </c>
      <c r="I45" s="3">
        <v>1350</v>
      </c>
      <c r="J45" s="3" t="s">
        <v>55</v>
      </c>
      <c r="K45" s="3"/>
      <c r="L45" s="3">
        <v>9</v>
      </c>
      <c r="M45" s="3">
        <v>1.25</v>
      </c>
      <c r="N45" s="3" t="s">
        <v>51</v>
      </c>
      <c r="O45" s="3" t="s">
        <v>52</v>
      </c>
      <c r="P45" s="3">
        <v>12500</v>
      </c>
    </row>
    <row r="46" spans="2:33" x14ac:dyDescent="0.3">
      <c r="B46" s="3">
        <v>8</v>
      </c>
      <c r="C46" s="3">
        <v>0.17</v>
      </c>
      <c r="D46" s="3" t="s">
        <v>51</v>
      </c>
      <c r="E46" s="3" t="s">
        <v>52</v>
      </c>
      <c r="F46" s="3">
        <v>25.5</v>
      </c>
      <c r="G46" s="3" t="s">
        <v>54</v>
      </c>
      <c r="H46" s="3" t="s">
        <v>52</v>
      </c>
      <c r="I46" s="3">
        <v>1275</v>
      </c>
      <c r="J46" s="3" t="s">
        <v>55</v>
      </c>
      <c r="K46" s="3"/>
      <c r="L46" s="3">
        <v>8</v>
      </c>
      <c r="M46" s="3">
        <v>1.2</v>
      </c>
      <c r="N46" s="3" t="s">
        <v>51</v>
      </c>
      <c r="O46" s="3" t="s">
        <v>52</v>
      </c>
      <c r="P46" s="3">
        <v>12500</v>
      </c>
    </row>
    <row r="47" spans="2:33" x14ac:dyDescent="0.3">
      <c r="B47" s="3">
        <v>7</v>
      </c>
      <c r="C47" s="3">
        <v>0.16</v>
      </c>
      <c r="D47" s="3" t="s">
        <v>50</v>
      </c>
      <c r="E47" s="3" t="s">
        <v>52</v>
      </c>
      <c r="F47" s="3">
        <v>24</v>
      </c>
      <c r="G47" s="3" t="s">
        <v>53</v>
      </c>
      <c r="H47" s="3" t="s">
        <v>52</v>
      </c>
      <c r="I47" s="3">
        <v>1200</v>
      </c>
      <c r="J47" s="3" t="s">
        <v>55</v>
      </c>
      <c r="K47" s="3"/>
      <c r="L47" s="3">
        <v>7</v>
      </c>
      <c r="M47" s="3">
        <v>1.1499999999999999</v>
      </c>
      <c r="N47" s="3" t="s">
        <v>50</v>
      </c>
      <c r="O47" s="3" t="s">
        <v>52</v>
      </c>
      <c r="P47" s="3">
        <v>12500</v>
      </c>
    </row>
    <row r="48" spans="2:33" x14ac:dyDescent="0.3">
      <c r="B48" s="3">
        <v>6</v>
      </c>
      <c r="C48" s="3">
        <v>0.15</v>
      </c>
      <c r="D48" s="3" t="s">
        <v>50</v>
      </c>
      <c r="E48" s="3" t="s">
        <v>52</v>
      </c>
      <c r="F48" s="3">
        <v>22.5</v>
      </c>
      <c r="G48" s="3" t="s">
        <v>53</v>
      </c>
      <c r="H48" s="3" t="s">
        <v>52</v>
      </c>
      <c r="I48" s="3">
        <v>1125</v>
      </c>
      <c r="J48" s="3" t="s">
        <v>55</v>
      </c>
      <c r="K48" s="3"/>
      <c r="L48" s="3">
        <v>6</v>
      </c>
      <c r="M48" s="3">
        <v>1.1000000000000001</v>
      </c>
      <c r="N48" s="3" t="s">
        <v>50</v>
      </c>
      <c r="O48" s="3" t="s">
        <v>52</v>
      </c>
      <c r="P48" s="3">
        <v>12500</v>
      </c>
    </row>
    <row r="49" spans="2:29" x14ac:dyDescent="0.3">
      <c r="B49" s="3">
        <v>5</v>
      </c>
      <c r="C49" s="3">
        <v>0.14000000000000001</v>
      </c>
      <c r="D49" s="3" t="s">
        <v>50</v>
      </c>
      <c r="E49" s="3" t="s">
        <v>52</v>
      </c>
      <c r="F49" s="3">
        <v>21</v>
      </c>
      <c r="G49" s="3" t="s">
        <v>53</v>
      </c>
      <c r="H49" s="3" t="s">
        <v>52</v>
      </c>
      <c r="I49" s="3">
        <v>1050</v>
      </c>
      <c r="J49" s="3" t="s">
        <v>55</v>
      </c>
      <c r="K49" s="3"/>
      <c r="L49" s="3">
        <v>5</v>
      </c>
      <c r="M49" s="3">
        <v>1</v>
      </c>
      <c r="N49" s="3" t="s">
        <v>50</v>
      </c>
      <c r="O49" s="3" t="s">
        <v>52</v>
      </c>
      <c r="P49" s="3">
        <v>12500</v>
      </c>
    </row>
    <row r="50" spans="2:29" x14ac:dyDescent="0.3">
      <c r="B50" s="3">
        <v>4</v>
      </c>
      <c r="C50" s="3">
        <v>0.13</v>
      </c>
      <c r="D50" s="3" t="s">
        <v>50</v>
      </c>
      <c r="E50" s="3" t="s">
        <v>52</v>
      </c>
      <c r="F50" s="3">
        <v>19.5</v>
      </c>
      <c r="G50" s="3" t="s">
        <v>53</v>
      </c>
      <c r="H50" s="3" t="s">
        <v>52</v>
      </c>
      <c r="I50" s="3">
        <v>975</v>
      </c>
      <c r="J50" s="3" t="s">
        <v>55</v>
      </c>
      <c r="K50" s="3"/>
      <c r="L50" s="3">
        <v>4</v>
      </c>
      <c r="M50" s="3">
        <v>0.8</v>
      </c>
      <c r="N50" s="3" t="s">
        <v>50</v>
      </c>
      <c r="O50" s="3" t="s">
        <v>52</v>
      </c>
      <c r="P50" s="3">
        <v>12500</v>
      </c>
    </row>
    <row r="51" spans="2:29" x14ac:dyDescent="0.3">
      <c r="B51" s="3">
        <v>3</v>
      </c>
      <c r="C51" s="3">
        <v>0.12</v>
      </c>
      <c r="D51" s="3" t="s">
        <v>50</v>
      </c>
      <c r="E51" s="3" t="s">
        <v>52</v>
      </c>
      <c r="F51" s="3">
        <v>18</v>
      </c>
      <c r="G51" s="3" t="s">
        <v>53</v>
      </c>
      <c r="H51" s="3" t="s">
        <v>52</v>
      </c>
      <c r="I51" s="3">
        <v>900</v>
      </c>
      <c r="J51" s="3" t="s">
        <v>55</v>
      </c>
      <c r="K51" s="3"/>
      <c r="L51" s="3">
        <v>3</v>
      </c>
      <c r="M51" s="3">
        <v>0.7</v>
      </c>
      <c r="N51" s="3" t="s">
        <v>50</v>
      </c>
      <c r="O51" s="3" t="s">
        <v>52</v>
      </c>
      <c r="P51" s="3">
        <v>12500</v>
      </c>
    </row>
    <row r="52" spans="2:29" x14ac:dyDescent="0.3">
      <c r="B52" s="3">
        <v>2</v>
      </c>
      <c r="C52" s="3">
        <v>0.11</v>
      </c>
      <c r="D52" s="3" t="s">
        <v>50</v>
      </c>
      <c r="E52" s="3" t="s">
        <v>52</v>
      </c>
      <c r="F52" s="3">
        <v>16.5</v>
      </c>
      <c r="G52" s="3" t="s">
        <v>53</v>
      </c>
      <c r="H52" s="3" t="s">
        <v>52</v>
      </c>
      <c r="I52" s="3">
        <v>825</v>
      </c>
      <c r="J52" s="3" t="s">
        <v>55</v>
      </c>
      <c r="K52" s="3"/>
      <c r="L52" s="3">
        <v>2</v>
      </c>
      <c r="M52" s="3">
        <v>0.4</v>
      </c>
      <c r="N52" s="3" t="s">
        <v>50</v>
      </c>
      <c r="O52" s="3" t="s">
        <v>52</v>
      </c>
      <c r="P52" s="3">
        <v>12500</v>
      </c>
    </row>
    <row r="53" spans="2:29" x14ac:dyDescent="0.3">
      <c r="B53" s="3">
        <v>1</v>
      </c>
      <c r="C53" s="3">
        <v>0.1</v>
      </c>
      <c r="D53" s="3" t="s">
        <v>50</v>
      </c>
      <c r="E53" s="3" t="s">
        <v>52</v>
      </c>
      <c r="F53" s="3">
        <v>15</v>
      </c>
      <c r="G53" s="3" t="s">
        <v>53</v>
      </c>
      <c r="H53" s="3" t="s">
        <v>52</v>
      </c>
      <c r="I53" s="3">
        <v>750</v>
      </c>
      <c r="J53" s="3" t="s">
        <v>55</v>
      </c>
      <c r="K53" s="3"/>
      <c r="L53" s="3">
        <v>1</v>
      </c>
      <c r="M53" s="3">
        <v>0.5</v>
      </c>
      <c r="N53" s="3" t="s">
        <v>50</v>
      </c>
      <c r="O53" s="3" t="s">
        <v>52</v>
      </c>
      <c r="P53" s="3">
        <v>12500</v>
      </c>
    </row>
    <row r="55" spans="2:29" x14ac:dyDescent="0.3">
      <c r="C55" s="2">
        <v>1</v>
      </c>
      <c r="D55" s="2">
        <v>2</v>
      </c>
      <c r="E55" s="2">
        <v>3</v>
      </c>
      <c r="F55" s="2">
        <v>4</v>
      </c>
      <c r="G55" s="2">
        <v>5</v>
      </c>
      <c r="H55" s="2">
        <v>6</v>
      </c>
      <c r="I55" s="2">
        <v>7</v>
      </c>
      <c r="J55" s="2">
        <v>8</v>
      </c>
      <c r="K55" s="2">
        <v>9</v>
      </c>
      <c r="L55" s="2">
        <v>10</v>
      </c>
      <c r="M55" s="2">
        <v>11</v>
      </c>
      <c r="N55" s="2">
        <v>12</v>
      </c>
      <c r="O55" s="2">
        <v>13</v>
      </c>
      <c r="P55" s="2">
        <v>14</v>
      </c>
      <c r="Q55" s="2">
        <v>15</v>
      </c>
      <c r="R55" s="2">
        <v>16</v>
      </c>
      <c r="S55" s="2">
        <v>17</v>
      </c>
      <c r="T55" s="2">
        <v>18</v>
      </c>
      <c r="U55" s="2">
        <v>19</v>
      </c>
      <c r="V55" s="2">
        <v>20</v>
      </c>
    </row>
    <row r="56" spans="2:29" x14ac:dyDescent="0.3">
      <c r="C56" s="2">
        <v>21</v>
      </c>
      <c r="D56" s="2">
        <v>22</v>
      </c>
      <c r="E56" s="2">
        <v>23</v>
      </c>
      <c r="F56" s="2">
        <v>24</v>
      </c>
      <c r="G56" s="2">
        <v>25</v>
      </c>
      <c r="H56" s="2">
        <v>26</v>
      </c>
      <c r="I56" s="2">
        <v>27</v>
      </c>
      <c r="J56" s="2">
        <v>28</v>
      </c>
      <c r="K56" s="2">
        <v>29</v>
      </c>
      <c r="L56" s="2">
        <v>30</v>
      </c>
      <c r="M56" s="2">
        <v>31</v>
      </c>
      <c r="N56" s="2">
        <v>32</v>
      </c>
      <c r="O56" s="2">
        <v>33</v>
      </c>
      <c r="P56" s="2">
        <v>34</v>
      </c>
      <c r="Q56" s="2">
        <v>35</v>
      </c>
      <c r="R56" s="2">
        <v>36</v>
      </c>
      <c r="S56" s="2">
        <v>37</v>
      </c>
      <c r="T56" s="2">
        <v>38</v>
      </c>
      <c r="U56" s="2">
        <v>39</v>
      </c>
      <c r="V56" s="2">
        <v>40</v>
      </c>
    </row>
    <row r="58" spans="2:29" x14ac:dyDescent="0.3">
      <c r="C58" s="2">
        <f>LARGE($C$8:$AC$9,C55)</f>
        <v>0</v>
      </c>
      <c r="D58" s="2">
        <f t="shared" ref="D58:V58" si="53">LARGE($C$8:$AC$9,D55)</f>
        <v>0</v>
      </c>
      <c r="E58" s="2">
        <f t="shared" si="53"/>
        <v>0</v>
      </c>
      <c r="F58" s="2">
        <f t="shared" si="53"/>
        <v>0</v>
      </c>
      <c r="G58" s="2">
        <f t="shared" si="53"/>
        <v>0</v>
      </c>
      <c r="H58" s="2">
        <f t="shared" si="53"/>
        <v>0</v>
      </c>
      <c r="I58" s="2">
        <f t="shared" si="53"/>
        <v>0</v>
      </c>
      <c r="J58" s="2">
        <f t="shared" si="53"/>
        <v>0</v>
      </c>
      <c r="K58" s="2">
        <f t="shared" si="53"/>
        <v>0</v>
      </c>
      <c r="L58" s="2">
        <f t="shared" si="53"/>
        <v>0</v>
      </c>
      <c r="M58" s="2">
        <f t="shared" si="53"/>
        <v>0</v>
      </c>
      <c r="N58" s="2">
        <f t="shared" si="53"/>
        <v>0</v>
      </c>
      <c r="O58" s="2">
        <f t="shared" si="53"/>
        <v>0</v>
      </c>
      <c r="P58" s="2">
        <f t="shared" si="53"/>
        <v>0</v>
      </c>
      <c r="Q58" s="2">
        <f t="shared" si="53"/>
        <v>0</v>
      </c>
      <c r="R58" s="2">
        <f t="shared" si="53"/>
        <v>0</v>
      </c>
      <c r="S58" s="2">
        <f t="shared" si="53"/>
        <v>0</v>
      </c>
      <c r="T58" s="2">
        <f t="shared" si="53"/>
        <v>0</v>
      </c>
      <c r="U58" s="2">
        <f t="shared" si="53"/>
        <v>0</v>
      </c>
      <c r="V58" s="2">
        <f t="shared" si="53"/>
        <v>0</v>
      </c>
    </row>
    <row r="59" spans="2:29" x14ac:dyDescent="0.3">
      <c r="C59" s="2">
        <f>LARGE($C$8:$AC$9,C56)</f>
        <v>0</v>
      </c>
      <c r="D59" s="2">
        <f t="shared" ref="D59:V59" si="54">LARGE($C$8:$AC$9,D56)</f>
        <v>0</v>
      </c>
      <c r="E59" s="2">
        <f t="shared" si="54"/>
        <v>0</v>
      </c>
      <c r="F59" s="2">
        <f t="shared" si="54"/>
        <v>0</v>
      </c>
      <c r="G59" s="2">
        <f t="shared" si="54"/>
        <v>0</v>
      </c>
      <c r="H59" s="2">
        <f t="shared" si="54"/>
        <v>0</v>
      </c>
      <c r="I59" s="2">
        <f t="shared" si="54"/>
        <v>0</v>
      </c>
      <c r="J59" s="2">
        <f t="shared" si="54"/>
        <v>0</v>
      </c>
      <c r="K59" s="2">
        <f t="shared" si="54"/>
        <v>0</v>
      </c>
      <c r="L59" s="2">
        <f t="shared" si="54"/>
        <v>0</v>
      </c>
      <c r="M59" s="2">
        <f t="shared" si="54"/>
        <v>0</v>
      </c>
      <c r="N59" s="2">
        <f t="shared" si="54"/>
        <v>0</v>
      </c>
      <c r="O59" s="2">
        <f t="shared" si="54"/>
        <v>0</v>
      </c>
      <c r="P59" s="2">
        <f t="shared" si="54"/>
        <v>0</v>
      </c>
      <c r="Q59" s="2">
        <f t="shared" si="54"/>
        <v>0</v>
      </c>
      <c r="R59" s="2">
        <f t="shared" si="54"/>
        <v>0</v>
      </c>
      <c r="S59" s="2">
        <f t="shared" si="54"/>
        <v>0</v>
      </c>
      <c r="T59" s="2">
        <f t="shared" si="54"/>
        <v>0</v>
      </c>
      <c r="U59" s="2">
        <f t="shared" si="54"/>
        <v>0</v>
      </c>
      <c r="V59" s="2">
        <f t="shared" si="54"/>
        <v>0</v>
      </c>
      <c r="X59" s="2">
        <f>SUM(C58:V59)</f>
        <v>0</v>
      </c>
    </row>
    <row r="61" spans="2:29" x14ac:dyDescent="0.3">
      <c r="D61" s="2">
        <v>60</v>
      </c>
      <c r="E61" s="2">
        <v>100</v>
      </c>
      <c r="F61" s="2">
        <v>140</v>
      </c>
      <c r="G61" s="2">
        <v>200</v>
      </c>
      <c r="H61" s="2">
        <v>250</v>
      </c>
      <c r="J61" s="2">
        <v>1</v>
      </c>
      <c r="K61" s="2">
        <v>2</v>
      </c>
      <c r="L61" s="2">
        <v>3</v>
      </c>
      <c r="M61" s="2">
        <v>4</v>
      </c>
      <c r="N61" s="2">
        <v>5</v>
      </c>
      <c r="Q61" s="2">
        <v>60</v>
      </c>
      <c r="R61" s="2">
        <v>100</v>
      </c>
      <c r="S61" s="2">
        <v>140</v>
      </c>
      <c r="T61" s="2">
        <v>200</v>
      </c>
      <c r="U61" s="2">
        <v>250</v>
      </c>
      <c r="AA61" s="2" t="s">
        <v>144</v>
      </c>
      <c r="AB61" s="2" t="s">
        <v>145</v>
      </c>
      <c r="AC61" s="2" t="s">
        <v>146</v>
      </c>
    </row>
    <row r="62" spans="2:29" x14ac:dyDescent="0.3">
      <c r="C62" s="2" t="s">
        <v>120</v>
      </c>
      <c r="D62" s="2" t="s">
        <v>138</v>
      </c>
      <c r="E62" s="2" t="s">
        <v>138</v>
      </c>
      <c r="F62" s="2" t="s">
        <v>138</v>
      </c>
      <c r="G62" s="2" t="s">
        <v>138</v>
      </c>
      <c r="H62" s="2" t="s">
        <v>138</v>
      </c>
      <c r="J62" s="2">
        <f t="shared" ref="J62:N71" si="55">COUNTIF($C$130:$AC$131,CONCATENATE($C62,J$61))</f>
        <v>0</v>
      </c>
      <c r="K62" s="2">
        <f t="shared" si="55"/>
        <v>0</v>
      </c>
      <c r="L62" s="2">
        <f t="shared" si="55"/>
        <v>0</v>
      </c>
      <c r="M62" s="2">
        <f t="shared" si="55"/>
        <v>0</v>
      </c>
      <c r="N62" s="2">
        <f t="shared" si="55"/>
        <v>0</v>
      </c>
      <c r="P62" s="2" t="s">
        <v>156</v>
      </c>
      <c r="Q62" s="2" t="s">
        <v>156</v>
      </c>
      <c r="R62" s="2" t="s">
        <v>156</v>
      </c>
      <c r="S62" s="2" t="s">
        <v>156</v>
      </c>
      <c r="T62" s="2" t="s">
        <v>156</v>
      </c>
      <c r="U62" s="2" t="s">
        <v>156</v>
      </c>
      <c r="W62" s="2">
        <f>IF(N62&gt;0,5,IF(M62&gt;0,4,IF(L62&gt;0,3,IF(K62&gt;0,2,IF(J62&gt;0,1,6)))))</f>
        <v>6</v>
      </c>
      <c r="X62" s="2">
        <f>INDEX(P62:V62,W62+1)</f>
        <v>0</v>
      </c>
      <c r="Z62" s="2" t="s">
        <v>135</v>
      </c>
      <c r="AA62" s="2">
        <f>COUNTIF($C$121:$AE$122,$Z62)</f>
        <v>0</v>
      </c>
      <c r="AB62" s="2">
        <f>COUNTIF($C$124:$AE$125,$Z62)</f>
        <v>0</v>
      </c>
      <c r="AC62" s="2">
        <f>COUNTIF($C$127:$AE$128,$Z62)</f>
        <v>0</v>
      </c>
    </row>
    <row r="63" spans="2:29" x14ac:dyDescent="0.3">
      <c r="C63" s="164" t="s">
        <v>115</v>
      </c>
      <c r="D63" s="164" t="s">
        <v>135</v>
      </c>
      <c r="E63" s="164" t="s">
        <v>137</v>
      </c>
      <c r="F63" s="164" t="s">
        <v>128</v>
      </c>
      <c r="G63" s="164" t="s">
        <v>121</v>
      </c>
      <c r="H63" s="164" t="s">
        <v>122</v>
      </c>
      <c r="J63" s="164">
        <f t="shared" si="55"/>
        <v>0</v>
      </c>
      <c r="K63" s="164">
        <f t="shared" si="55"/>
        <v>0</v>
      </c>
      <c r="L63" s="164">
        <f t="shared" si="55"/>
        <v>0</v>
      </c>
      <c r="M63" s="164">
        <f t="shared" si="55"/>
        <v>0</v>
      </c>
      <c r="N63" s="164">
        <f t="shared" si="55"/>
        <v>0</v>
      </c>
      <c r="P63" s="164" t="s">
        <v>158</v>
      </c>
      <c r="Q63" s="165">
        <v>0.01</v>
      </c>
      <c r="R63" s="165">
        <v>0.02</v>
      </c>
      <c r="S63" s="165">
        <v>0.03</v>
      </c>
      <c r="T63" s="165">
        <v>0.04</v>
      </c>
      <c r="U63" s="165">
        <v>0.05</v>
      </c>
      <c r="W63" s="164">
        <f t="shared" ref="W63:W106" si="56">IF(N63&gt;0,5,IF(M63&gt;0,4,IF(L63&gt;0,3,IF(K63&gt;0,2,IF(J63&gt;0,1,6)))))</f>
        <v>6</v>
      </c>
      <c r="X63" s="165">
        <f t="shared" ref="X63:X106" si="57">INDEX(P63:V63,W63+1)</f>
        <v>0</v>
      </c>
      <c r="Z63" s="2" t="s">
        <v>137</v>
      </c>
      <c r="AA63" s="2">
        <f t="shared" ref="AA63:AA77" si="58">COUNTIF($C$121:$AE$122,$Z63)</f>
        <v>0</v>
      </c>
      <c r="AB63" s="2">
        <f t="shared" ref="AB63:AB77" si="59">COUNTIF($C$124:$AE$125,$Z63)</f>
        <v>0</v>
      </c>
      <c r="AC63" s="2">
        <f t="shared" ref="AC63:AC77" si="60">COUNTIF($C$127:$AE$128,$Z63)</f>
        <v>0</v>
      </c>
    </row>
    <row r="64" spans="2:29" x14ac:dyDescent="0.3">
      <c r="C64" s="164" t="s">
        <v>226</v>
      </c>
      <c r="D64" s="164" t="s">
        <v>227</v>
      </c>
      <c r="E64" s="164" t="s">
        <v>228</v>
      </c>
      <c r="F64" s="164" t="s">
        <v>128</v>
      </c>
      <c r="G64" s="164" t="s">
        <v>229</v>
      </c>
      <c r="H64" s="164" t="s">
        <v>230</v>
      </c>
      <c r="J64" s="164">
        <f t="shared" si="55"/>
        <v>0</v>
      </c>
      <c r="K64" s="164">
        <f t="shared" si="55"/>
        <v>0</v>
      </c>
      <c r="L64" s="164">
        <f t="shared" si="55"/>
        <v>0</v>
      </c>
      <c r="M64" s="164">
        <f t="shared" si="55"/>
        <v>0</v>
      </c>
      <c r="N64" s="164">
        <f t="shared" si="55"/>
        <v>0</v>
      </c>
      <c r="P64" s="164" t="s">
        <v>231</v>
      </c>
      <c r="Q64" s="166">
        <v>10</v>
      </c>
      <c r="R64" s="166">
        <v>20</v>
      </c>
      <c r="S64" s="166">
        <v>40</v>
      </c>
      <c r="T64" s="166">
        <v>80</v>
      </c>
      <c r="U64" s="166">
        <v>100</v>
      </c>
      <c r="W64" s="164">
        <f t="shared" si="56"/>
        <v>6</v>
      </c>
      <c r="X64" s="165">
        <f t="shared" si="57"/>
        <v>0</v>
      </c>
      <c r="Z64" s="2" t="s">
        <v>253</v>
      </c>
      <c r="AA64" s="2">
        <f t="shared" si="58"/>
        <v>0</v>
      </c>
      <c r="AB64" s="2">
        <f t="shared" si="59"/>
        <v>0</v>
      </c>
      <c r="AC64" s="2">
        <f t="shared" si="60"/>
        <v>0</v>
      </c>
    </row>
    <row r="65" spans="3:29" x14ac:dyDescent="0.3">
      <c r="C65" s="156" t="s">
        <v>114</v>
      </c>
      <c r="D65" s="156" t="s">
        <v>134</v>
      </c>
      <c r="E65" s="156" t="s">
        <v>136</v>
      </c>
      <c r="F65" s="156" t="s">
        <v>123</v>
      </c>
      <c r="G65" s="156" t="s">
        <v>124</v>
      </c>
      <c r="H65" s="156" t="s">
        <v>125</v>
      </c>
      <c r="J65" s="156">
        <f t="shared" si="55"/>
        <v>0</v>
      </c>
      <c r="K65" s="156">
        <f t="shared" si="55"/>
        <v>0</v>
      </c>
      <c r="L65" s="156">
        <f t="shared" si="55"/>
        <v>0</v>
      </c>
      <c r="M65" s="156">
        <f t="shared" si="55"/>
        <v>0</v>
      </c>
      <c r="N65" s="156">
        <f t="shared" si="55"/>
        <v>0</v>
      </c>
      <c r="P65" s="156" t="s">
        <v>157</v>
      </c>
      <c r="Q65" s="157">
        <v>0.02</v>
      </c>
      <c r="R65" s="157">
        <v>0.03</v>
      </c>
      <c r="S65" s="157">
        <v>0.04</v>
      </c>
      <c r="T65" s="157">
        <v>0.05</v>
      </c>
      <c r="U65" s="157">
        <v>0.06</v>
      </c>
      <c r="W65" s="156">
        <f t="shared" si="56"/>
        <v>6</v>
      </c>
      <c r="X65" s="157">
        <f t="shared" si="57"/>
        <v>0</v>
      </c>
      <c r="Z65" s="2" t="s">
        <v>139</v>
      </c>
      <c r="AA65" s="2">
        <f t="shared" si="58"/>
        <v>0</v>
      </c>
      <c r="AB65" s="2">
        <f t="shared" si="59"/>
        <v>0</v>
      </c>
      <c r="AC65" s="2">
        <f t="shared" si="60"/>
        <v>0</v>
      </c>
    </row>
    <row r="66" spans="3:29" x14ac:dyDescent="0.3">
      <c r="C66" s="156" t="s">
        <v>185</v>
      </c>
      <c r="D66" s="156" t="s">
        <v>134</v>
      </c>
      <c r="E66" s="156" t="s">
        <v>136</v>
      </c>
      <c r="F66" s="156" t="s">
        <v>123</v>
      </c>
      <c r="G66" s="156" t="s">
        <v>124</v>
      </c>
      <c r="H66" s="156" t="s">
        <v>125</v>
      </c>
      <c r="J66" s="156">
        <f t="shared" si="55"/>
        <v>0</v>
      </c>
      <c r="K66" s="156">
        <f t="shared" si="55"/>
        <v>0</v>
      </c>
      <c r="L66" s="156">
        <f t="shared" si="55"/>
        <v>0</v>
      </c>
      <c r="M66" s="156">
        <f t="shared" si="55"/>
        <v>0</v>
      </c>
      <c r="N66" s="156">
        <f t="shared" si="55"/>
        <v>0</v>
      </c>
      <c r="P66" s="156" t="s">
        <v>186</v>
      </c>
      <c r="Q66" s="157">
        <v>0.01</v>
      </c>
      <c r="R66" s="157">
        <v>0.02</v>
      </c>
      <c r="S66" s="157">
        <v>0.03</v>
      </c>
      <c r="T66" s="157">
        <v>0.05</v>
      </c>
      <c r="U66" s="157">
        <v>0.06</v>
      </c>
      <c r="W66" s="156">
        <f t="shared" si="56"/>
        <v>6</v>
      </c>
      <c r="X66" s="157">
        <f t="shared" si="57"/>
        <v>0</v>
      </c>
      <c r="Z66" s="2" t="s">
        <v>140</v>
      </c>
      <c r="AA66" s="2">
        <f t="shared" si="58"/>
        <v>0</v>
      </c>
      <c r="AB66" s="2">
        <f t="shared" si="59"/>
        <v>0</v>
      </c>
      <c r="AC66" s="2">
        <f t="shared" si="60"/>
        <v>0</v>
      </c>
    </row>
    <row r="67" spans="3:29" x14ac:dyDescent="0.3">
      <c r="C67" s="156" t="s">
        <v>187</v>
      </c>
      <c r="D67" s="156" t="s">
        <v>134</v>
      </c>
      <c r="E67" s="156" t="s">
        <v>136</v>
      </c>
      <c r="F67" s="156" t="s">
        <v>123</v>
      </c>
      <c r="G67" s="156" t="s">
        <v>124</v>
      </c>
      <c r="H67" s="156" t="s">
        <v>125</v>
      </c>
      <c r="J67" s="156">
        <f t="shared" si="55"/>
        <v>0</v>
      </c>
      <c r="K67" s="156">
        <f t="shared" si="55"/>
        <v>0</v>
      </c>
      <c r="L67" s="156">
        <f t="shared" si="55"/>
        <v>0</v>
      </c>
      <c r="M67" s="156">
        <f t="shared" si="55"/>
        <v>0</v>
      </c>
      <c r="N67" s="156">
        <f t="shared" si="55"/>
        <v>0</v>
      </c>
      <c r="P67" s="156" t="s">
        <v>159</v>
      </c>
      <c r="Q67" s="158">
        <v>1</v>
      </c>
      <c r="R67" s="158">
        <v>2</v>
      </c>
      <c r="S67" s="158">
        <v>3</v>
      </c>
      <c r="T67" s="158">
        <v>4</v>
      </c>
      <c r="U67" s="158">
        <v>5</v>
      </c>
      <c r="W67" s="156">
        <f t="shared" si="56"/>
        <v>6</v>
      </c>
      <c r="X67" s="157">
        <f t="shared" si="57"/>
        <v>0</v>
      </c>
      <c r="Z67" s="2" t="s">
        <v>254</v>
      </c>
      <c r="AA67" s="2">
        <f t="shared" si="58"/>
        <v>0</v>
      </c>
      <c r="AB67" s="2">
        <f t="shared" si="59"/>
        <v>0</v>
      </c>
      <c r="AC67" s="2">
        <f t="shared" si="60"/>
        <v>0</v>
      </c>
    </row>
    <row r="68" spans="3:29" x14ac:dyDescent="0.3">
      <c r="C68" s="164" t="s">
        <v>232</v>
      </c>
      <c r="D68" s="164" t="s">
        <v>233</v>
      </c>
      <c r="E68" s="164" t="s">
        <v>234</v>
      </c>
      <c r="F68" s="164" t="s">
        <v>128</v>
      </c>
      <c r="G68" s="164" t="s">
        <v>229</v>
      </c>
      <c r="H68" s="164" t="s">
        <v>230</v>
      </c>
      <c r="J68" s="164">
        <f t="shared" si="55"/>
        <v>0</v>
      </c>
      <c r="K68" s="164">
        <f t="shared" si="55"/>
        <v>0</v>
      </c>
      <c r="L68" s="164">
        <f t="shared" si="55"/>
        <v>0</v>
      </c>
      <c r="M68" s="164">
        <f t="shared" si="55"/>
        <v>0</v>
      </c>
      <c r="N68" s="164">
        <f t="shared" si="55"/>
        <v>0</v>
      </c>
      <c r="P68" s="164" t="s">
        <v>231</v>
      </c>
      <c r="Q68" s="166">
        <v>10</v>
      </c>
      <c r="R68" s="166">
        <v>20</v>
      </c>
      <c r="S68" s="166">
        <v>40</v>
      </c>
      <c r="T68" s="166">
        <v>80</v>
      </c>
      <c r="U68" s="166">
        <v>100</v>
      </c>
      <c r="W68" s="164">
        <f t="shared" si="56"/>
        <v>6</v>
      </c>
      <c r="X68" s="165">
        <f t="shared" si="57"/>
        <v>0</v>
      </c>
      <c r="Z68" s="2" t="s">
        <v>257</v>
      </c>
      <c r="AA68" s="2">
        <f t="shared" si="58"/>
        <v>0</v>
      </c>
      <c r="AB68" s="2">
        <f t="shared" si="59"/>
        <v>0</v>
      </c>
      <c r="AC68" s="2">
        <f t="shared" si="60"/>
        <v>0</v>
      </c>
    </row>
    <row r="69" spans="3:29" x14ac:dyDescent="0.3">
      <c r="C69" s="159" t="s">
        <v>118</v>
      </c>
      <c r="D69" s="159" t="s">
        <v>134</v>
      </c>
      <c r="E69" s="159" t="s">
        <v>136</v>
      </c>
      <c r="F69" s="159" t="s">
        <v>128</v>
      </c>
      <c r="G69" s="159" t="s">
        <v>126</v>
      </c>
      <c r="H69" s="159" t="s">
        <v>127</v>
      </c>
      <c r="J69" s="159">
        <f t="shared" si="55"/>
        <v>0</v>
      </c>
      <c r="K69" s="159">
        <f t="shared" si="55"/>
        <v>0</v>
      </c>
      <c r="L69" s="159">
        <f t="shared" si="55"/>
        <v>0</v>
      </c>
      <c r="M69" s="159">
        <f t="shared" si="55"/>
        <v>0</v>
      </c>
      <c r="N69" s="159">
        <f t="shared" si="55"/>
        <v>0</v>
      </c>
      <c r="P69" s="159" t="s">
        <v>163</v>
      </c>
      <c r="Q69" s="159">
        <v>10</v>
      </c>
      <c r="R69" s="159">
        <v>20</v>
      </c>
      <c r="S69" s="159">
        <v>40</v>
      </c>
      <c r="T69" s="159">
        <v>80</v>
      </c>
      <c r="U69" s="159">
        <v>100</v>
      </c>
      <c r="W69" s="159">
        <f t="shared" si="56"/>
        <v>6</v>
      </c>
      <c r="X69" s="159">
        <f t="shared" si="57"/>
        <v>0</v>
      </c>
      <c r="Z69" s="2" t="s">
        <v>255</v>
      </c>
      <c r="AA69" s="2">
        <f t="shared" si="58"/>
        <v>0</v>
      </c>
      <c r="AB69" s="2">
        <f t="shared" si="59"/>
        <v>0</v>
      </c>
      <c r="AC69" s="2">
        <f t="shared" si="60"/>
        <v>0</v>
      </c>
    </row>
    <row r="70" spans="3:29" x14ac:dyDescent="0.3">
      <c r="C70" s="161" t="s">
        <v>119</v>
      </c>
      <c r="D70" s="161" t="s">
        <v>134</v>
      </c>
      <c r="E70" s="161" t="s">
        <v>136</v>
      </c>
      <c r="F70" s="161" t="s">
        <v>128</v>
      </c>
      <c r="G70" s="161" t="s">
        <v>129</v>
      </c>
      <c r="H70" s="161" t="s">
        <v>130</v>
      </c>
      <c r="J70" s="161">
        <f t="shared" si="55"/>
        <v>0</v>
      </c>
      <c r="K70" s="161">
        <f t="shared" si="55"/>
        <v>0</v>
      </c>
      <c r="L70" s="161">
        <f t="shared" si="55"/>
        <v>0</v>
      </c>
      <c r="M70" s="161">
        <f t="shared" si="55"/>
        <v>0</v>
      </c>
      <c r="N70" s="161">
        <f t="shared" si="55"/>
        <v>0</v>
      </c>
      <c r="P70" s="161" t="s">
        <v>160</v>
      </c>
      <c r="Q70" s="162">
        <v>0.02</v>
      </c>
      <c r="R70" s="162">
        <v>0.03</v>
      </c>
      <c r="S70" s="162">
        <v>0.04</v>
      </c>
      <c r="T70" s="162">
        <v>0.05</v>
      </c>
      <c r="U70" s="162">
        <v>0.06</v>
      </c>
      <c r="W70" s="161">
        <f t="shared" si="56"/>
        <v>6</v>
      </c>
      <c r="X70" s="162">
        <f t="shared" si="57"/>
        <v>0</v>
      </c>
      <c r="Z70" s="2" t="s">
        <v>256</v>
      </c>
      <c r="AA70" s="2">
        <f t="shared" si="58"/>
        <v>0</v>
      </c>
      <c r="AB70" s="2">
        <f t="shared" si="59"/>
        <v>0</v>
      </c>
      <c r="AC70" s="2">
        <f t="shared" si="60"/>
        <v>0</v>
      </c>
    </row>
    <row r="71" spans="3:29" x14ac:dyDescent="0.3">
      <c r="C71" s="167" t="s">
        <v>117</v>
      </c>
      <c r="D71" s="167" t="s">
        <v>134</v>
      </c>
      <c r="E71" s="167" t="s">
        <v>136</v>
      </c>
      <c r="F71" s="167" t="s">
        <v>123</v>
      </c>
      <c r="G71" s="167" t="s">
        <v>131</v>
      </c>
      <c r="H71" s="167" t="s">
        <v>132</v>
      </c>
      <c r="J71" s="167">
        <f t="shared" si="55"/>
        <v>0</v>
      </c>
      <c r="K71" s="167">
        <f t="shared" si="55"/>
        <v>0</v>
      </c>
      <c r="L71" s="167">
        <f t="shared" si="55"/>
        <v>0</v>
      </c>
      <c r="M71" s="167">
        <f t="shared" si="55"/>
        <v>0</v>
      </c>
      <c r="N71" s="167">
        <f t="shared" si="55"/>
        <v>0</v>
      </c>
      <c r="P71" s="167" t="s">
        <v>161</v>
      </c>
      <c r="Q71" s="168">
        <v>0.05</v>
      </c>
      <c r="R71" s="168">
        <v>0.1</v>
      </c>
      <c r="S71" s="168">
        <v>0.15</v>
      </c>
      <c r="T71" s="168">
        <v>0.2</v>
      </c>
      <c r="U71" s="168">
        <v>0.25</v>
      </c>
      <c r="W71" s="167">
        <f t="shared" si="56"/>
        <v>6</v>
      </c>
      <c r="X71" s="168">
        <f t="shared" si="57"/>
        <v>0</v>
      </c>
      <c r="Z71" s="2" t="s">
        <v>141</v>
      </c>
      <c r="AA71" s="2">
        <f t="shared" si="58"/>
        <v>0</v>
      </c>
      <c r="AB71" s="2">
        <f t="shared" si="59"/>
        <v>0</v>
      </c>
      <c r="AC71" s="2">
        <f t="shared" si="60"/>
        <v>0</v>
      </c>
    </row>
    <row r="72" spans="3:29" x14ac:dyDescent="0.3">
      <c r="C72" s="156" t="s">
        <v>188</v>
      </c>
      <c r="D72" s="156" t="s">
        <v>134</v>
      </c>
      <c r="E72" s="156" t="s">
        <v>136</v>
      </c>
      <c r="F72" s="156" t="s">
        <v>123</v>
      </c>
      <c r="G72" s="156" t="s">
        <v>124</v>
      </c>
      <c r="H72" s="156" t="s">
        <v>125</v>
      </c>
      <c r="J72" s="156">
        <f t="shared" ref="J72:N81" si="61">COUNTIF($C$130:$AC$131,CONCATENATE($C72,J$61))</f>
        <v>0</v>
      </c>
      <c r="K72" s="156">
        <f t="shared" si="61"/>
        <v>0</v>
      </c>
      <c r="L72" s="156">
        <f t="shared" si="61"/>
        <v>0</v>
      </c>
      <c r="M72" s="156">
        <f t="shared" si="61"/>
        <v>0</v>
      </c>
      <c r="N72" s="156">
        <f t="shared" si="61"/>
        <v>0</v>
      </c>
      <c r="P72" s="156" t="s">
        <v>189</v>
      </c>
      <c r="Q72" s="158">
        <v>250</v>
      </c>
      <c r="R72" s="158">
        <v>500</v>
      </c>
      <c r="S72" s="158">
        <v>1000</v>
      </c>
      <c r="T72" s="158">
        <v>2000</v>
      </c>
      <c r="U72" s="158">
        <v>2500</v>
      </c>
      <c r="W72" s="156">
        <f t="shared" si="56"/>
        <v>6</v>
      </c>
      <c r="X72" s="157">
        <f t="shared" si="57"/>
        <v>0</v>
      </c>
      <c r="Z72" s="2" t="s">
        <v>258</v>
      </c>
      <c r="AA72" s="2">
        <f t="shared" si="58"/>
        <v>0</v>
      </c>
      <c r="AB72" s="2">
        <f t="shared" si="59"/>
        <v>0</v>
      </c>
      <c r="AC72" s="2">
        <f t="shared" si="60"/>
        <v>0</v>
      </c>
    </row>
    <row r="73" spans="3:29" x14ac:dyDescent="0.3">
      <c r="C73" s="167" t="s">
        <v>243</v>
      </c>
      <c r="D73" s="167" t="s">
        <v>134</v>
      </c>
      <c r="E73" s="167" t="s">
        <v>136</v>
      </c>
      <c r="F73" s="167" t="s">
        <v>123</v>
      </c>
      <c r="G73" s="167" t="s">
        <v>131</v>
      </c>
      <c r="H73" s="167" t="s">
        <v>132</v>
      </c>
      <c r="J73" s="167">
        <f t="shared" si="61"/>
        <v>0</v>
      </c>
      <c r="K73" s="167">
        <f t="shared" si="61"/>
        <v>0</v>
      </c>
      <c r="L73" s="167">
        <f t="shared" si="61"/>
        <v>0</v>
      </c>
      <c r="M73" s="167">
        <f t="shared" si="61"/>
        <v>0</v>
      </c>
      <c r="N73" s="167">
        <f t="shared" si="61"/>
        <v>0</v>
      </c>
      <c r="P73" s="167" t="s">
        <v>191</v>
      </c>
      <c r="Q73" s="169">
        <v>10</v>
      </c>
      <c r="R73" s="169">
        <v>20</v>
      </c>
      <c r="S73" s="169">
        <v>40</v>
      </c>
      <c r="T73" s="169">
        <v>80</v>
      </c>
      <c r="U73" s="169">
        <v>100</v>
      </c>
      <c r="W73" s="167">
        <f t="shared" si="56"/>
        <v>6</v>
      </c>
      <c r="X73" s="168">
        <f t="shared" si="57"/>
        <v>0</v>
      </c>
      <c r="Z73" s="2" t="s">
        <v>259</v>
      </c>
      <c r="AA73" s="2">
        <f t="shared" si="58"/>
        <v>0</v>
      </c>
      <c r="AB73" s="2">
        <f t="shared" si="59"/>
        <v>0</v>
      </c>
      <c r="AC73" s="2">
        <f t="shared" si="60"/>
        <v>0</v>
      </c>
    </row>
    <row r="74" spans="3:29" x14ac:dyDescent="0.3">
      <c r="C74" s="159" t="s">
        <v>201</v>
      </c>
      <c r="D74" s="159" t="s">
        <v>134</v>
      </c>
      <c r="E74" s="159" t="s">
        <v>136</v>
      </c>
      <c r="F74" s="159" t="s">
        <v>128</v>
      </c>
      <c r="G74" s="159" t="s">
        <v>126</v>
      </c>
      <c r="H74" s="159" t="s">
        <v>127</v>
      </c>
      <c r="J74" s="159">
        <f t="shared" si="61"/>
        <v>0</v>
      </c>
      <c r="K74" s="159">
        <f t="shared" si="61"/>
        <v>0</v>
      </c>
      <c r="L74" s="159">
        <f t="shared" si="61"/>
        <v>0</v>
      </c>
      <c r="M74" s="159">
        <f t="shared" si="61"/>
        <v>0</v>
      </c>
      <c r="N74" s="159">
        <f t="shared" si="61"/>
        <v>0</v>
      </c>
      <c r="P74" s="159" t="s">
        <v>202</v>
      </c>
      <c r="Q74" s="159">
        <v>10</v>
      </c>
      <c r="R74" s="159">
        <v>20</v>
      </c>
      <c r="S74" s="159">
        <v>40</v>
      </c>
      <c r="T74" s="159">
        <v>80</v>
      </c>
      <c r="U74" s="159">
        <v>100</v>
      </c>
      <c r="W74" s="159">
        <f t="shared" si="56"/>
        <v>6</v>
      </c>
      <c r="X74" s="159">
        <f t="shared" si="57"/>
        <v>0</v>
      </c>
      <c r="Z74" s="2" t="s">
        <v>260</v>
      </c>
      <c r="AA74" s="2">
        <f t="shared" si="58"/>
        <v>0</v>
      </c>
      <c r="AB74" s="2">
        <f t="shared" si="59"/>
        <v>0</v>
      </c>
      <c r="AC74" s="2">
        <f t="shared" si="60"/>
        <v>0</v>
      </c>
    </row>
    <row r="75" spans="3:29" x14ac:dyDescent="0.3">
      <c r="C75" s="161" t="s">
        <v>213</v>
      </c>
      <c r="D75" s="161" t="s">
        <v>134</v>
      </c>
      <c r="E75" s="161" t="s">
        <v>136</v>
      </c>
      <c r="F75" s="161" t="s">
        <v>128</v>
      </c>
      <c r="G75" s="161" t="s">
        <v>129</v>
      </c>
      <c r="H75" s="161" t="s">
        <v>130</v>
      </c>
      <c r="J75" s="161">
        <f t="shared" si="61"/>
        <v>0</v>
      </c>
      <c r="K75" s="161">
        <f t="shared" si="61"/>
        <v>0</v>
      </c>
      <c r="L75" s="161">
        <f t="shared" si="61"/>
        <v>0</v>
      </c>
      <c r="M75" s="161">
        <f t="shared" si="61"/>
        <v>0</v>
      </c>
      <c r="N75" s="161">
        <f t="shared" si="61"/>
        <v>0</v>
      </c>
      <c r="P75" s="161" t="s">
        <v>214</v>
      </c>
      <c r="Q75" s="163">
        <v>10</v>
      </c>
      <c r="R75" s="163">
        <v>20</v>
      </c>
      <c r="S75" s="163">
        <v>40</v>
      </c>
      <c r="T75" s="163">
        <v>80</v>
      </c>
      <c r="U75" s="163">
        <v>100</v>
      </c>
      <c r="W75" s="161">
        <f t="shared" si="56"/>
        <v>6</v>
      </c>
      <c r="X75" s="162">
        <f t="shared" si="57"/>
        <v>0</v>
      </c>
      <c r="Z75" s="2" t="s">
        <v>143</v>
      </c>
      <c r="AA75" s="2">
        <f t="shared" si="58"/>
        <v>0</v>
      </c>
      <c r="AB75" s="2">
        <f t="shared" si="59"/>
        <v>0</v>
      </c>
      <c r="AC75" s="2">
        <f t="shared" si="60"/>
        <v>0</v>
      </c>
    </row>
    <row r="76" spans="3:29" x14ac:dyDescent="0.3">
      <c r="C76" s="159" t="s">
        <v>203</v>
      </c>
      <c r="D76" s="159" t="s">
        <v>134</v>
      </c>
      <c r="E76" s="159" t="s">
        <v>136</v>
      </c>
      <c r="F76" s="159" t="s">
        <v>128</v>
      </c>
      <c r="G76" s="159" t="s">
        <v>126</v>
      </c>
      <c r="H76" s="159" t="s">
        <v>127</v>
      </c>
      <c r="J76" s="159">
        <f t="shared" si="61"/>
        <v>0</v>
      </c>
      <c r="K76" s="159">
        <f t="shared" si="61"/>
        <v>0</v>
      </c>
      <c r="L76" s="159">
        <f t="shared" si="61"/>
        <v>0</v>
      </c>
      <c r="M76" s="159">
        <f t="shared" si="61"/>
        <v>0</v>
      </c>
      <c r="N76" s="159">
        <f t="shared" si="61"/>
        <v>0</v>
      </c>
      <c r="P76" s="159" t="s">
        <v>204</v>
      </c>
      <c r="Q76" s="160">
        <v>0.02</v>
      </c>
      <c r="R76" s="160">
        <v>0.03</v>
      </c>
      <c r="S76" s="160">
        <v>0.04</v>
      </c>
      <c r="T76" s="160">
        <v>0.05</v>
      </c>
      <c r="U76" s="160">
        <v>0.06</v>
      </c>
      <c r="W76" s="159">
        <f t="shared" si="56"/>
        <v>6</v>
      </c>
      <c r="X76" s="159">
        <f t="shared" si="57"/>
        <v>0</v>
      </c>
      <c r="Z76" s="2" t="s">
        <v>142</v>
      </c>
      <c r="AA76" s="2">
        <f t="shared" si="58"/>
        <v>0</v>
      </c>
      <c r="AB76" s="2">
        <f t="shared" si="59"/>
        <v>0</v>
      </c>
      <c r="AC76" s="2">
        <f t="shared" si="60"/>
        <v>0</v>
      </c>
    </row>
    <row r="77" spans="3:29" x14ac:dyDescent="0.3">
      <c r="C77" s="156" t="s">
        <v>224</v>
      </c>
      <c r="D77" s="156" t="s">
        <v>134</v>
      </c>
      <c r="E77" s="156" t="s">
        <v>136</v>
      </c>
      <c r="F77" s="156" t="s">
        <v>123</v>
      </c>
      <c r="G77" s="156" t="s">
        <v>124</v>
      </c>
      <c r="H77" s="156" t="s">
        <v>125</v>
      </c>
      <c r="J77" s="156">
        <f t="shared" si="61"/>
        <v>0</v>
      </c>
      <c r="K77" s="156">
        <f t="shared" si="61"/>
        <v>0</v>
      </c>
      <c r="L77" s="156">
        <f t="shared" si="61"/>
        <v>0</v>
      </c>
      <c r="M77" s="156">
        <f t="shared" si="61"/>
        <v>0</v>
      </c>
      <c r="N77" s="156">
        <f t="shared" si="61"/>
        <v>0</v>
      </c>
      <c r="P77" s="156" t="s">
        <v>225</v>
      </c>
      <c r="Q77" s="157">
        <v>0.01</v>
      </c>
      <c r="R77" s="157">
        <v>0.02</v>
      </c>
      <c r="S77" s="157">
        <v>0.03</v>
      </c>
      <c r="T77" s="157">
        <v>0.05</v>
      </c>
      <c r="U77" s="157">
        <v>0.06</v>
      </c>
      <c r="W77" s="156">
        <f t="shared" si="56"/>
        <v>6</v>
      </c>
      <c r="X77" s="157">
        <f t="shared" si="57"/>
        <v>0</v>
      </c>
      <c r="Z77" s="2" t="s">
        <v>138</v>
      </c>
      <c r="AA77" s="2">
        <f t="shared" si="58"/>
        <v>0</v>
      </c>
      <c r="AB77" s="2">
        <f t="shared" si="59"/>
        <v>0</v>
      </c>
      <c r="AC77" s="2">
        <f t="shared" si="60"/>
        <v>0</v>
      </c>
    </row>
    <row r="78" spans="3:29" x14ac:dyDescent="0.3">
      <c r="C78" s="159" t="s">
        <v>205</v>
      </c>
      <c r="D78" s="159" t="s">
        <v>134</v>
      </c>
      <c r="E78" s="159" t="s">
        <v>136</v>
      </c>
      <c r="F78" s="159" t="s">
        <v>128</v>
      </c>
      <c r="G78" s="159" t="s">
        <v>126</v>
      </c>
      <c r="H78" s="159" t="s">
        <v>127</v>
      </c>
      <c r="J78" s="159">
        <f t="shared" si="61"/>
        <v>0</v>
      </c>
      <c r="K78" s="159">
        <f t="shared" si="61"/>
        <v>0</v>
      </c>
      <c r="L78" s="159">
        <f t="shared" si="61"/>
        <v>0</v>
      </c>
      <c r="M78" s="159">
        <f t="shared" si="61"/>
        <v>0</v>
      </c>
      <c r="N78" s="159">
        <f t="shared" si="61"/>
        <v>0</v>
      </c>
      <c r="P78" s="159" t="s">
        <v>206</v>
      </c>
      <c r="Q78" s="159">
        <v>10</v>
      </c>
      <c r="R78" s="159">
        <v>20</v>
      </c>
      <c r="S78" s="159">
        <v>40</v>
      </c>
      <c r="T78" s="159">
        <v>80</v>
      </c>
      <c r="U78" s="159">
        <v>100</v>
      </c>
      <c r="W78" s="159">
        <f t="shared" si="56"/>
        <v>6</v>
      </c>
      <c r="X78" s="159">
        <f t="shared" si="57"/>
        <v>0</v>
      </c>
    </row>
    <row r="79" spans="3:29" x14ac:dyDescent="0.3">
      <c r="C79" s="164" t="s">
        <v>235</v>
      </c>
      <c r="D79" s="164" t="s">
        <v>233</v>
      </c>
      <c r="E79" s="164" t="s">
        <v>234</v>
      </c>
      <c r="F79" s="164" t="s">
        <v>128</v>
      </c>
      <c r="G79" s="164" t="s">
        <v>236</v>
      </c>
      <c r="H79" s="164" t="s">
        <v>237</v>
      </c>
      <c r="J79" s="164">
        <f t="shared" si="61"/>
        <v>0</v>
      </c>
      <c r="K79" s="164">
        <f t="shared" si="61"/>
        <v>0</v>
      </c>
      <c r="L79" s="164">
        <f t="shared" si="61"/>
        <v>0</v>
      </c>
      <c r="M79" s="164">
        <f t="shared" si="61"/>
        <v>0</v>
      </c>
      <c r="N79" s="164">
        <f t="shared" si="61"/>
        <v>0</v>
      </c>
      <c r="P79" s="164" t="s">
        <v>238</v>
      </c>
      <c r="Q79" s="166">
        <v>10</v>
      </c>
      <c r="R79" s="166">
        <v>20</v>
      </c>
      <c r="S79" s="166">
        <v>40</v>
      </c>
      <c r="T79" s="166">
        <v>80</v>
      </c>
      <c r="U79" s="166">
        <v>100</v>
      </c>
      <c r="W79" s="164">
        <f t="shared" si="56"/>
        <v>6</v>
      </c>
      <c r="X79" s="165">
        <f t="shared" si="57"/>
        <v>0</v>
      </c>
    </row>
    <row r="80" spans="3:29" x14ac:dyDescent="0.3">
      <c r="C80" s="156" t="s">
        <v>198</v>
      </c>
      <c r="D80" s="156" t="s">
        <v>134</v>
      </c>
      <c r="E80" s="156" t="s">
        <v>136</v>
      </c>
      <c r="F80" s="156" t="s">
        <v>123</v>
      </c>
      <c r="G80" s="156" t="s">
        <v>124</v>
      </c>
      <c r="H80" s="156" t="s">
        <v>125</v>
      </c>
      <c r="J80" s="156">
        <f t="shared" si="61"/>
        <v>0</v>
      </c>
      <c r="K80" s="156">
        <f t="shared" si="61"/>
        <v>0</v>
      </c>
      <c r="L80" s="156">
        <f t="shared" si="61"/>
        <v>0</v>
      </c>
      <c r="M80" s="156">
        <f t="shared" si="61"/>
        <v>0</v>
      </c>
      <c r="N80" s="156">
        <f t="shared" si="61"/>
        <v>0</v>
      </c>
      <c r="P80" s="156" t="s">
        <v>199</v>
      </c>
      <c r="Q80" s="158">
        <v>250</v>
      </c>
      <c r="R80" s="158">
        <v>500</v>
      </c>
      <c r="S80" s="158">
        <v>1000</v>
      </c>
      <c r="T80" s="158">
        <v>2000</v>
      </c>
      <c r="U80" s="158">
        <v>2500</v>
      </c>
      <c r="W80" s="156">
        <f t="shared" si="56"/>
        <v>6</v>
      </c>
      <c r="X80" s="157">
        <f t="shared" si="57"/>
        <v>0</v>
      </c>
    </row>
    <row r="81" spans="3:24" x14ac:dyDescent="0.3">
      <c r="C81" s="167" t="s">
        <v>244</v>
      </c>
      <c r="D81" s="167" t="s">
        <v>134</v>
      </c>
      <c r="E81" s="167" t="s">
        <v>136</v>
      </c>
      <c r="F81" s="167" t="s">
        <v>123</v>
      </c>
      <c r="G81" s="167" t="s">
        <v>131</v>
      </c>
      <c r="H81" s="167" t="s">
        <v>132</v>
      </c>
      <c r="J81" s="167">
        <f t="shared" si="61"/>
        <v>0</v>
      </c>
      <c r="K81" s="167">
        <f t="shared" si="61"/>
        <v>0</v>
      </c>
      <c r="L81" s="167">
        <f t="shared" si="61"/>
        <v>0</v>
      </c>
      <c r="M81" s="167">
        <f t="shared" si="61"/>
        <v>0</v>
      </c>
      <c r="N81" s="167">
        <f t="shared" si="61"/>
        <v>0</v>
      </c>
      <c r="P81" s="167" t="s">
        <v>191</v>
      </c>
      <c r="Q81" s="169">
        <v>10</v>
      </c>
      <c r="R81" s="169">
        <v>20</v>
      </c>
      <c r="S81" s="169">
        <v>40</v>
      </c>
      <c r="T81" s="169">
        <v>80</v>
      </c>
      <c r="U81" s="169">
        <v>100</v>
      </c>
      <c r="W81" s="167">
        <f t="shared" si="56"/>
        <v>6</v>
      </c>
      <c r="X81" s="168">
        <f t="shared" si="57"/>
        <v>0</v>
      </c>
    </row>
    <row r="82" spans="3:24" x14ac:dyDescent="0.3">
      <c r="C82" s="161" t="s">
        <v>215</v>
      </c>
      <c r="D82" s="161" t="s">
        <v>134</v>
      </c>
      <c r="E82" s="161" t="s">
        <v>136</v>
      </c>
      <c r="F82" s="161" t="s">
        <v>128</v>
      </c>
      <c r="G82" s="161" t="s">
        <v>129</v>
      </c>
      <c r="H82" s="161" t="s">
        <v>130</v>
      </c>
      <c r="J82" s="161">
        <f t="shared" ref="J82:N91" si="62">COUNTIF($C$130:$AC$131,CONCATENATE($C82,J$61))</f>
        <v>0</v>
      </c>
      <c r="K82" s="161">
        <f t="shared" si="62"/>
        <v>0</v>
      </c>
      <c r="L82" s="161">
        <f t="shared" si="62"/>
        <v>0</v>
      </c>
      <c r="M82" s="161">
        <f t="shared" si="62"/>
        <v>0</v>
      </c>
      <c r="N82" s="161">
        <f t="shared" si="62"/>
        <v>0</v>
      </c>
      <c r="P82" s="161" t="s">
        <v>216</v>
      </c>
      <c r="Q82" s="162">
        <v>0.01</v>
      </c>
      <c r="R82" s="162">
        <v>0.02</v>
      </c>
      <c r="S82" s="162">
        <v>0.03</v>
      </c>
      <c r="T82" s="162">
        <v>0.04</v>
      </c>
      <c r="U82" s="162">
        <v>0.05</v>
      </c>
      <c r="W82" s="161">
        <f t="shared" si="56"/>
        <v>6</v>
      </c>
      <c r="X82" s="162">
        <f t="shared" si="57"/>
        <v>0</v>
      </c>
    </row>
    <row r="83" spans="3:24" x14ac:dyDescent="0.3">
      <c r="C83" s="159" t="s">
        <v>209</v>
      </c>
      <c r="D83" s="159" t="s">
        <v>134</v>
      </c>
      <c r="E83" s="159" t="s">
        <v>136</v>
      </c>
      <c r="F83" s="159" t="s">
        <v>128</v>
      </c>
      <c r="G83" s="159" t="s">
        <v>126</v>
      </c>
      <c r="H83" s="159" t="s">
        <v>127</v>
      </c>
      <c r="J83" s="159">
        <f t="shared" si="62"/>
        <v>0</v>
      </c>
      <c r="K83" s="159">
        <f t="shared" si="62"/>
        <v>0</v>
      </c>
      <c r="L83" s="159">
        <f t="shared" si="62"/>
        <v>0</v>
      </c>
      <c r="M83" s="159">
        <f t="shared" si="62"/>
        <v>0</v>
      </c>
      <c r="N83" s="159">
        <f t="shared" si="62"/>
        <v>0</v>
      </c>
      <c r="P83" s="159" t="s">
        <v>206</v>
      </c>
      <c r="Q83" s="159">
        <v>10</v>
      </c>
      <c r="R83" s="159">
        <v>20</v>
      </c>
      <c r="S83" s="159">
        <v>40</v>
      </c>
      <c r="T83" s="159">
        <v>80</v>
      </c>
      <c r="U83" s="159">
        <v>100</v>
      </c>
      <c r="W83" s="159">
        <f t="shared" si="56"/>
        <v>6</v>
      </c>
      <c r="X83" s="159">
        <f t="shared" si="57"/>
        <v>0</v>
      </c>
    </row>
    <row r="84" spans="3:24" x14ac:dyDescent="0.3">
      <c r="C84" s="156" t="s">
        <v>190</v>
      </c>
      <c r="D84" s="156" t="s">
        <v>134</v>
      </c>
      <c r="E84" s="156" t="s">
        <v>136</v>
      </c>
      <c r="F84" s="156" t="s">
        <v>123</v>
      </c>
      <c r="G84" s="156" t="s">
        <v>124</v>
      </c>
      <c r="H84" s="156" t="s">
        <v>125</v>
      </c>
      <c r="J84" s="156">
        <f t="shared" si="62"/>
        <v>0</v>
      </c>
      <c r="K84" s="156">
        <f t="shared" si="62"/>
        <v>0</v>
      </c>
      <c r="L84" s="156">
        <f t="shared" si="62"/>
        <v>0</v>
      </c>
      <c r="M84" s="156">
        <f t="shared" si="62"/>
        <v>0</v>
      </c>
      <c r="N84" s="156">
        <f t="shared" si="62"/>
        <v>0</v>
      </c>
      <c r="P84" s="156" t="s">
        <v>191</v>
      </c>
      <c r="Q84" s="158">
        <v>10</v>
      </c>
      <c r="R84" s="158">
        <v>20</v>
      </c>
      <c r="S84" s="158">
        <v>40</v>
      </c>
      <c r="T84" s="158">
        <v>80</v>
      </c>
      <c r="U84" s="158">
        <v>100</v>
      </c>
      <c r="W84" s="156">
        <f t="shared" si="56"/>
        <v>6</v>
      </c>
      <c r="X84" s="157">
        <f t="shared" si="57"/>
        <v>0</v>
      </c>
    </row>
    <row r="85" spans="3:24" x14ac:dyDescent="0.3">
      <c r="C85" s="156" t="s">
        <v>192</v>
      </c>
      <c r="D85" s="156" t="s">
        <v>134</v>
      </c>
      <c r="E85" s="156" t="s">
        <v>136</v>
      </c>
      <c r="F85" s="156" t="s">
        <v>123</v>
      </c>
      <c r="G85" s="156" t="s">
        <v>124</v>
      </c>
      <c r="H85" s="156" t="s">
        <v>125</v>
      </c>
      <c r="J85" s="156">
        <f t="shared" si="62"/>
        <v>0</v>
      </c>
      <c r="K85" s="156">
        <f t="shared" si="62"/>
        <v>0</v>
      </c>
      <c r="L85" s="156">
        <f t="shared" si="62"/>
        <v>0</v>
      </c>
      <c r="M85" s="156">
        <f t="shared" si="62"/>
        <v>0</v>
      </c>
      <c r="N85" s="156">
        <f t="shared" si="62"/>
        <v>0</v>
      </c>
      <c r="P85" s="156" t="s">
        <v>193</v>
      </c>
      <c r="Q85" s="157">
        <v>0.02</v>
      </c>
      <c r="R85" s="157">
        <v>0.04</v>
      </c>
      <c r="S85" s="157">
        <v>0.06</v>
      </c>
      <c r="T85" s="157">
        <v>0.08</v>
      </c>
      <c r="U85" s="157">
        <v>0.1</v>
      </c>
      <c r="W85" s="156">
        <f t="shared" si="56"/>
        <v>6</v>
      </c>
      <c r="X85" s="157">
        <f t="shared" si="57"/>
        <v>0</v>
      </c>
    </row>
    <row r="86" spans="3:24" x14ac:dyDescent="0.3">
      <c r="C86" s="167" t="s">
        <v>245</v>
      </c>
      <c r="D86" s="167" t="s">
        <v>134</v>
      </c>
      <c r="E86" s="167" t="s">
        <v>136</v>
      </c>
      <c r="F86" s="167" t="s">
        <v>123</v>
      </c>
      <c r="G86" s="167" t="s">
        <v>131</v>
      </c>
      <c r="H86" s="167" t="s">
        <v>132</v>
      </c>
      <c r="J86" s="167">
        <f t="shared" si="62"/>
        <v>0</v>
      </c>
      <c r="K86" s="167">
        <f t="shared" si="62"/>
        <v>0</v>
      </c>
      <c r="L86" s="167">
        <f t="shared" si="62"/>
        <v>0</v>
      </c>
      <c r="M86" s="167">
        <f t="shared" si="62"/>
        <v>0</v>
      </c>
      <c r="N86" s="167">
        <f t="shared" si="62"/>
        <v>0</v>
      </c>
      <c r="P86" s="167" t="s">
        <v>246</v>
      </c>
      <c r="Q86" s="169">
        <v>10</v>
      </c>
      <c r="R86" s="169">
        <v>20</v>
      </c>
      <c r="S86" s="169">
        <v>40</v>
      </c>
      <c r="T86" s="169">
        <v>80</v>
      </c>
      <c r="U86" s="169">
        <v>100</v>
      </c>
      <c r="W86" s="167">
        <f t="shared" si="56"/>
        <v>6</v>
      </c>
      <c r="X86" s="168">
        <f t="shared" si="57"/>
        <v>0</v>
      </c>
    </row>
    <row r="87" spans="3:24" x14ac:dyDescent="0.3">
      <c r="C87" s="159" t="s">
        <v>207</v>
      </c>
      <c r="D87" s="159" t="s">
        <v>134</v>
      </c>
      <c r="E87" s="159" t="s">
        <v>136</v>
      </c>
      <c r="F87" s="159" t="s">
        <v>128</v>
      </c>
      <c r="G87" s="159" t="s">
        <v>126</v>
      </c>
      <c r="H87" s="159" t="s">
        <v>127</v>
      </c>
      <c r="J87" s="159">
        <f t="shared" si="62"/>
        <v>0</v>
      </c>
      <c r="K87" s="159">
        <f t="shared" si="62"/>
        <v>0</v>
      </c>
      <c r="L87" s="159">
        <f t="shared" si="62"/>
        <v>0</v>
      </c>
      <c r="M87" s="159">
        <f t="shared" si="62"/>
        <v>0</v>
      </c>
      <c r="N87" s="159">
        <f t="shared" si="62"/>
        <v>0</v>
      </c>
      <c r="P87" s="159" t="s">
        <v>208</v>
      </c>
      <c r="Q87" s="160">
        <v>0.02</v>
      </c>
      <c r="R87" s="160">
        <v>0.04</v>
      </c>
      <c r="S87" s="160">
        <v>0.06</v>
      </c>
      <c r="T87" s="160">
        <v>0.08</v>
      </c>
      <c r="U87" s="160">
        <v>0.1</v>
      </c>
      <c r="W87" s="159">
        <f t="shared" si="56"/>
        <v>6</v>
      </c>
      <c r="X87" s="159">
        <f t="shared" si="57"/>
        <v>0</v>
      </c>
    </row>
    <row r="88" spans="3:24" x14ac:dyDescent="0.3">
      <c r="C88" s="167" t="s">
        <v>247</v>
      </c>
      <c r="D88" s="167" t="s">
        <v>134</v>
      </c>
      <c r="E88" s="167" t="s">
        <v>136</v>
      </c>
      <c r="F88" s="167" t="s">
        <v>123</v>
      </c>
      <c r="G88" s="167" t="s">
        <v>131</v>
      </c>
      <c r="H88" s="167" t="s">
        <v>132</v>
      </c>
      <c r="J88" s="167">
        <f t="shared" si="62"/>
        <v>0</v>
      </c>
      <c r="K88" s="167">
        <f t="shared" si="62"/>
        <v>0</v>
      </c>
      <c r="L88" s="167">
        <f t="shared" si="62"/>
        <v>0</v>
      </c>
      <c r="M88" s="167">
        <f t="shared" si="62"/>
        <v>0</v>
      </c>
      <c r="N88" s="167">
        <f t="shared" si="62"/>
        <v>0</v>
      </c>
      <c r="P88" s="167" t="s">
        <v>214</v>
      </c>
      <c r="Q88" s="169">
        <v>10</v>
      </c>
      <c r="R88" s="169">
        <v>20</v>
      </c>
      <c r="S88" s="169">
        <v>40</v>
      </c>
      <c r="T88" s="169">
        <v>80</v>
      </c>
      <c r="U88" s="169">
        <v>100</v>
      </c>
      <c r="W88" s="167">
        <f t="shared" si="56"/>
        <v>6</v>
      </c>
      <c r="X88" s="168">
        <f t="shared" si="57"/>
        <v>0</v>
      </c>
    </row>
    <row r="89" spans="3:24" x14ac:dyDescent="0.3">
      <c r="C89" s="161" t="s">
        <v>217</v>
      </c>
      <c r="D89" s="161" t="s">
        <v>134</v>
      </c>
      <c r="E89" s="161" t="s">
        <v>136</v>
      </c>
      <c r="F89" s="161" t="s">
        <v>128</v>
      </c>
      <c r="G89" s="161" t="s">
        <v>129</v>
      </c>
      <c r="H89" s="161" t="s">
        <v>130</v>
      </c>
      <c r="J89" s="161">
        <f t="shared" si="62"/>
        <v>0</v>
      </c>
      <c r="K89" s="161">
        <f t="shared" si="62"/>
        <v>0</v>
      </c>
      <c r="L89" s="161">
        <f t="shared" si="62"/>
        <v>0</v>
      </c>
      <c r="M89" s="161">
        <f t="shared" si="62"/>
        <v>0</v>
      </c>
      <c r="N89" s="161">
        <f t="shared" si="62"/>
        <v>0</v>
      </c>
      <c r="P89" s="161" t="s">
        <v>218</v>
      </c>
      <c r="Q89" s="162">
        <v>8.0000000000000002E-3</v>
      </c>
      <c r="R89" s="162">
        <v>1.6E-2</v>
      </c>
      <c r="S89" s="162">
        <v>2.4E-2</v>
      </c>
      <c r="T89" s="162">
        <v>3.2000000000000001E-2</v>
      </c>
      <c r="U89" s="162">
        <v>0.04</v>
      </c>
      <c r="W89" s="161">
        <f t="shared" si="56"/>
        <v>6</v>
      </c>
      <c r="X89" s="162">
        <f t="shared" si="57"/>
        <v>0</v>
      </c>
    </row>
    <row r="90" spans="3:24" x14ac:dyDescent="0.3">
      <c r="C90" s="161" t="s">
        <v>219</v>
      </c>
      <c r="D90" s="161" t="s">
        <v>134</v>
      </c>
      <c r="E90" s="161" t="s">
        <v>136</v>
      </c>
      <c r="F90" s="161" t="s">
        <v>128</v>
      </c>
      <c r="G90" s="161" t="s">
        <v>129</v>
      </c>
      <c r="H90" s="161" t="s">
        <v>130</v>
      </c>
      <c r="J90" s="161">
        <f t="shared" si="62"/>
        <v>0</v>
      </c>
      <c r="K90" s="161">
        <f t="shared" si="62"/>
        <v>0</v>
      </c>
      <c r="L90" s="161">
        <f t="shared" si="62"/>
        <v>0</v>
      </c>
      <c r="M90" s="161">
        <f t="shared" si="62"/>
        <v>0</v>
      </c>
      <c r="N90" s="161">
        <f t="shared" si="62"/>
        <v>0</v>
      </c>
      <c r="P90" s="161" t="s">
        <v>220</v>
      </c>
      <c r="Q90" s="163">
        <v>10</v>
      </c>
      <c r="R90" s="163">
        <v>20</v>
      </c>
      <c r="S90" s="163">
        <v>40</v>
      </c>
      <c r="T90" s="163">
        <v>80</v>
      </c>
      <c r="U90" s="163">
        <v>100</v>
      </c>
      <c r="W90" s="161">
        <f t="shared" si="56"/>
        <v>6</v>
      </c>
      <c r="X90" s="162">
        <f t="shared" si="57"/>
        <v>0</v>
      </c>
    </row>
    <row r="91" spans="3:24" x14ac:dyDescent="0.3">
      <c r="C91" s="167" t="s">
        <v>248</v>
      </c>
      <c r="D91" s="167" t="s">
        <v>134</v>
      </c>
      <c r="E91" s="167" t="s">
        <v>136</v>
      </c>
      <c r="F91" s="167" t="s">
        <v>123</v>
      </c>
      <c r="G91" s="167" t="s">
        <v>131</v>
      </c>
      <c r="H91" s="167" t="s">
        <v>132</v>
      </c>
      <c r="J91" s="167">
        <f t="shared" si="62"/>
        <v>0</v>
      </c>
      <c r="K91" s="167">
        <f t="shared" si="62"/>
        <v>0</v>
      </c>
      <c r="L91" s="167">
        <f t="shared" si="62"/>
        <v>0</v>
      </c>
      <c r="M91" s="167">
        <f t="shared" si="62"/>
        <v>0</v>
      </c>
      <c r="N91" s="167">
        <f t="shared" si="62"/>
        <v>0</v>
      </c>
      <c r="P91" s="167" t="s">
        <v>249</v>
      </c>
      <c r="Q91" s="168">
        <v>0.01</v>
      </c>
      <c r="R91" s="168">
        <v>0.02</v>
      </c>
      <c r="S91" s="168">
        <v>0.03</v>
      </c>
      <c r="T91" s="168">
        <v>0.05</v>
      </c>
      <c r="U91" s="168">
        <v>0.06</v>
      </c>
      <c r="W91" s="167">
        <f t="shared" si="56"/>
        <v>6</v>
      </c>
      <c r="X91" s="168">
        <f t="shared" si="57"/>
        <v>0</v>
      </c>
    </row>
    <row r="92" spans="3:24" x14ac:dyDescent="0.3">
      <c r="C92" s="159" t="s">
        <v>210</v>
      </c>
      <c r="D92" s="159" t="s">
        <v>134</v>
      </c>
      <c r="E92" s="159" t="s">
        <v>136</v>
      </c>
      <c r="F92" s="159" t="s">
        <v>128</v>
      </c>
      <c r="G92" s="159" t="s">
        <v>126</v>
      </c>
      <c r="H92" s="159" t="s">
        <v>127</v>
      </c>
      <c r="J92" s="159">
        <f t="shared" ref="J92:N106" si="63">COUNTIF($C$130:$AC$131,CONCATENATE($C92,J$61))</f>
        <v>0</v>
      </c>
      <c r="K92" s="159">
        <f t="shared" si="63"/>
        <v>0</v>
      </c>
      <c r="L92" s="159">
        <f t="shared" si="63"/>
        <v>0</v>
      </c>
      <c r="M92" s="159">
        <f t="shared" si="63"/>
        <v>0</v>
      </c>
      <c r="N92" s="159">
        <f t="shared" si="63"/>
        <v>0</v>
      </c>
      <c r="P92" s="159" t="s">
        <v>206</v>
      </c>
      <c r="Q92" s="159">
        <v>10</v>
      </c>
      <c r="R92" s="159">
        <v>20</v>
      </c>
      <c r="S92" s="159">
        <v>40</v>
      </c>
      <c r="T92" s="159">
        <v>80</v>
      </c>
      <c r="U92" s="159">
        <v>100</v>
      </c>
      <c r="W92" s="159">
        <f t="shared" si="56"/>
        <v>6</v>
      </c>
      <c r="X92" s="159">
        <f t="shared" si="57"/>
        <v>0</v>
      </c>
    </row>
    <row r="93" spans="3:24" x14ac:dyDescent="0.3">
      <c r="C93" s="2" t="s">
        <v>116</v>
      </c>
      <c r="D93" s="2" t="s">
        <v>134</v>
      </c>
      <c r="E93" s="2" t="s">
        <v>136</v>
      </c>
      <c r="F93" s="2" t="s">
        <v>128</v>
      </c>
      <c r="G93" s="2" t="s">
        <v>121</v>
      </c>
      <c r="H93" s="2" t="s">
        <v>133</v>
      </c>
      <c r="J93" s="2">
        <f t="shared" si="63"/>
        <v>0</v>
      </c>
      <c r="K93" s="2">
        <f t="shared" si="63"/>
        <v>0</v>
      </c>
      <c r="L93" s="2">
        <f t="shared" si="63"/>
        <v>0</v>
      </c>
      <c r="M93" s="2">
        <f t="shared" si="63"/>
        <v>0</v>
      </c>
      <c r="N93" s="2">
        <f t="shared" si="63"/>
        <v>0</v>
      </c>
      <c r="P93" s="2" t="s">
        <v>162</v>
      </c>
      <c r="Q93" s="2">
        <v>5</v>
      </c>
      <c r="R93" s="2">
        <v>10</v>
      </c>
      <c r="S93" s="2">
        <v>20</v>
      </c>
      <c r="T93" s="2">
        <v>40</v>
      </c>
      <c r="U93" s="2">
        <v>50</v>
      </c>
      <c r="W93" s="2">
        <f t="shared" si="56"/>
        <v>6</v>
      </c>
      <c r="X93" s="2">
        <f t="shared" si="57"/>
        <v>0</v>
      </c>
    </row>
    <row r="94" spans="3:24" x14ac:dyDescent="0.3">
      <c r="C94" s="156" t="s">
        <v>194</v>
      </c>
      <c r="D94" s="156" t="s">
        <v>134</v>
      </c>
      <c r="E94" s="156" t="s">
        <v>136</v>
      </c>
      <c r="F94" s="156" t="s">
        <v>123</v>
      </c>
      <c r="G94" s="156" t="s">
        <v>124</v>
      </c>
      <c r="H94" s="156" t="s">
        <v>125</v>
      </c>
      <c r="J94" s="156">
        <f t="shared" si="63"/>
        <v>0</v>
      </c>
      <c r="K94" s="156">
        <f t="shared" si="63"/>
        <v>0</v>
      </c>
      <c r="L94" s="156">
        <f t="shared" si="63"/>
        <v>0</v>
      </c>
      <c r="M94" s="156">
        <f t="shared" si="63"/>
        <v>0</v>
      </c>
      <c r="N94" s="156">
        <f t="shared" si="63"/>
        <v>0</v>
      </c>
      <c r="P94" s="156" t="s">
        <v>195</v>
      </c>
      <c r="Q94" s="157">
        <v>0.04</v>
      </c>
      <c r="R94" s="157">
        <v>0.06</v>
      </c>
      <c r="S94" s="157">
        <v>0.08</v>
      </c>
      <c r="T94" s="157">
        <v>0.1</v>
      </c>
      <c r="U94" s="157">
        <v>0.12</v>
      </c>
      <c r="W94" s="156">
        <f t="shared" si="56"/>
        <v>6</v>
      </c>
      <c r="X94" s="157">
        <f t="shared" si="57"/>
        <v>0</v>
      </c>
    </row>
    <row r="95" spans="3:24" x14ac:dyDescent="0.3">
      <c r="C95" s="164" t="s">
        <v>239</v>
      </c>
      <c r="D95" s="164" t="s">
        <v>233</v>
      </c>
      <c r="E95" s="164" t="s">
        <v>234</v>
      </c>
      <c r="F95" s="164" t="s">
        <v>128</v>
      </c>
      <c r="G95" s="164" t="s">
        <v>236</v>
      </c>
      <c r="H95" s="164" t="s">
        <v>237</v>
      </c>
      <c r="J95" s="164">
        <f t="shared" si="63"/>
        <v>0</v>
      </c>
      <c r="K95" s="164">
        <f t="shared" si="63"/>
        <v>0</v>
      </c>
      <c r="L95" s="164">
        <f t="shared" si="63"/>
        <v>0</v>
      </c>
      <c r="M95" s="164">
        <f t="shared" si="63"/>
        <v>0</v>
      </c>
      <c r="N95" s="164">
        <f t="shared" si="63"/>
        <v>0</v>
      </c>
      <c r="P95" s="164" t="s">
        <v>238</v>
      </c>
      <c r="Q95" s="166">
        <v>10</v>
      </c>
      <c r="R95" s="166">
        <v>20</v>
      </c>
      <c r="S95" s="166">
        <v>40</v>
      </c>
      <c r="T95" s="166">
        <v>80</v>
      </c>
      <c r="U95" s="166">
        <v>100</v>
      </c>
      <c r="W95" s="164">
        <f t="shared" si="56"/>
        <v>6</v>
      </c>
      <c r="X95" s="165">
        <f t="shared" si="57"/>
        <v>0</v>
      </c>
    </row>
    <row r="96" spans="3:24" x14ac:dyDescent="0.3">
      <c r="C96" s="156" t="s">
        <v>200</v>
      </c>
      <c r="D96" s="156" t="s">
        <v>134</v>
      </c>
      <c r="E96" s="156" t="s">
        <v>136</v>
      </c>
      <c r="F96" s="156" t="s">
        <v>123</v>
      </c>
      <c r="G96" s="156" t="s">
        <v>124</v>
      </c>
      <c r="H96" s="156" t="s">
        <v>125</v>
      </c>
      <c r="J96" s="156">
        <f t="shared" si="63"/>
        <v>0</v>
      </c>
      <c r="K96" s="156">
        <f t="shared" si="63"/>
        <v>0</v>
      </c>
      <c r="L96" s="156">
        <f t="shared" si="63"/>
        <v>0</v>
      </c>
      <c r="M96" s="156">
        <f t="shared" si="63"/>
        <v>0</v>
      </c>
      <c r="N96" s="156">
        <f t="shared" si="63"/>
        <v>0</v>
      </c>
      <c r="P96" s="156" t="s">
        <v>191</v>
      </c>
      <c r="Q96" s="158">
        <v>10</v>
      </c>
      <c r="R96" s="158">
        <v>20</v>
      </c>
      <c r="S96" s="158">
        <v>40</v>
      </c>
      <c r="T96" s="158">
        <v>80</v>
      </c>
      <c r="U96" s="158">
        <v>100</v>
      </c>
      <c r="W96" s="156">
        <f t="shared" si="56"/>
        <v>6</v>
      </c>
      <c r="X96" s="157">
        <f t="shared" si="57"/>
        <v>0</v>
      </c>
    </row>
    <row r="97" spans="2:31" x14ac:dyDescent="0.3">
      <c r="C97" s="161" t="s">
        <v>221</v>
      </c>
      <c r="D97" s="161" t="s">
        <v>134</v>
      </c>
      <c r="E97" s="161" t="s">
        <v>136</v>
      </c>
      <c r="F97" s="161" t="s">
        <v>128</v>
      </c>
      <c r="G97" s="161" t="s">
        <v>129</v>
      </c>
      <c r="H97" s="161" t="s">
        <v>130</v>
      </c>
      <c r="J97" s="161">
        <f t="shared" si="63"/>
        <v>0</v>
      </c>
      <c r="K97" s="161">
        <f t="shared" si="63"/>
        <v>0</v>
      </c>
      <c r="L97" s="161">
        <f t="shared" si="63"/>
        <v>0</v>
      </c>
      <c r="M97" s="161">
        <f t="shared" si="63"/>
        <v>0</v>
      </c>
      <c r="N97" s="161">
        <f t="shared" si="63"/>
        <v>0</v>
      </c>
      <c r="P97" s="161" t="s">
        <v>220</v>
      </c>
      <c r="Q97" s="163">
        <v>10</v>
      </c>
      <c r="R97" s="163">
        <v>20</v>
      </c>
      <c r="S97" s="163">
        <v>40</v>
      </c>
      <c r="T97" s="163">
        <v>80</v>
      </c>
      <c r="U97" s="163">
        <v>100</v>
      </c>
      <c r="W97" s="161">
        <f t="shared" si="56"/>
        <v>6</v>
      </c>
      <c r="X97" s="162">
        <f t="shared" si="57"/>
        <v>0</v>
      </c>
    </row>
    <row r="98" spans="2:31" x14ac:dyDescent="0.3">
      <c r="C98" s="167" t="s">
        <v>250</v>
      </c>
      <c r="D98" s="167" t="s">
        <v>134</v>
      </c>
      <c r="E98" s="167" t="s">
        <v>136</v>
      </c>
      <c r="F98" s="167" t="s">
        <v>123</v>
      </c>
      <c r="G98" s="167" t="s">
        <v>131</v>
      </c>
      <c r="H98" s="167" t="s">
        <v>132</v>
      </c>
      <c r="J98" s="167">
        <f t="shared" si="63"/>
        <v>0</v>
      </c>
      <c r="K98" s="167">
        <f t="shared" si="63"/>
        <v>0</v>
      </c>
      <c r="L98" s="167">
        <f t="shared" si="63"/>
        <v>0</v>
      </c>
      <c r="M98" s="167">
        <f t="shared" si="63"/>
        <v>0</v>
      </c>
      <c r="N98" s="167">
        <f t="shared" si="63"/>
        <v>0</v>
      </c>
      <c r="P98" s="167" t="s">
        <v>246</v>
      </c>
      <c r="Q98" s="169">
        <v>10</v>
      </c>
      <c r="R98" s="169">
        <v>20</v>
      </c>
      <c r="S98" s="169">
        <v>40</v>
      </c>
      <c r="T98" s="169">
        <v>80</v>
      </c>
      <c r="U98" s="169">
        <v>100</v>
      </c>
      <c r="W98" s="167">
        <f t="shared" si="56"/>
        <v>6</v>
      </c>
      <c r="X98" s="168">
        <f t="shared" si="57"/>
        <v>0</v>
      </c>
    </row>
    <row r="99" spans="2:31" x14ac:dyDescent="0.3">
      <c r="C99" s="167" t="s">
        <v>251</v>
      </c>
      <c r="D99" s="167" t="s">
        <v>134</v>
      </c>
      <c r="E99" s="167" t="s">
        <v>136</v>
      </c>
      <c r="F99" s="167" t="s">
        <v>123</v>
      </c>
      <c r="G99" s="167" t="s">
        <v>131</v>
      </c>
      <c r="H99" s="167" t="s">
        <v>132</v>
      </c>
      <c r="J99" s="167">
        <f t="shared" si="63"/>
        <v>0</v>
      </c>
      <c r="K99" s="167">
        <f t="shared" si="63"/>
        <v>0</v>
      </c>
      <c r="L99" s="167">
        <f t="shared" si="63"/>
        <v>0</v>
      </c>
      <c r="M99" s="167">
        <f t="shared" si="63"/>
        <v>0</v>
      </c>
      <c r="N99" s="167">
        <f t="shared" si="63"/>
        <v>0</v>
      </c>
      <c r="P99" s="167" t="s">
        <v>252</v>
      </c>
      <c r="Q99" s="168">
        <v>0.04</v>
      </c>
      <c r="R99" s="168">
        <v>0.06</v>
      </c>
      <c r="S99" s="168">
        <v>0.08</v>
      </c>
      <c r="T99" s="168">
        <v>0.1</v>
      </c>
      <c r="U99" s="168">
        <v>0.12</v>
      </c>
      <c r="W99" s="167">
        <f t="shared" si="56"/>
        <v>6</v>
      </c>
      <c r="X99" s="168">
        <f t="shared" si="57"/>
        <v>0</v>
      </c>
    </row>
    <row r="100" spans="2:31" x14ac:dyDescent="0.3">
      <c r="C100" s="159" t="s">
        <v>211</v>
      </c>
      <c r="D100" s="159" t="s">
        <v>134</v>
      </c>
      <c r="E100" s="159" t="s">
        <v>136</v>
      </c>
      <c r="F100" s="159" t="s">
        <v>128</v>
      </c>
      <c r="G100" s="159" t="s">
        <v>126</v>
      </c>
      <c r="H100" s="159" t="s">
        <v>127</v>
      </c>
      <c r="J100" s="159">
        <f t="shared" si="63"/>
        <v>0</v>
      </c>
      <c r="K100" s="159">
        <f t="shared" si="63"/>
        <v>0</v>
      </c>
      <c r="L100" s="159">
        <f t="shared" si="63"/>
        <v>0</v>
      </c>
      <c r="M100" s="159">
        <f t="shared" si="63"/>
        <v>0</v>
      </c>
      <c r="N100" s="159">
        <f t="shared" si="63"/>
        <v>0</v>
      </c>
      <c r="P100" s="159" t="s">
        <v>206</v>
      </c>
      <c r="Q100" s="159">
        <v>10</v>
      </c>
      <c r="R100" s="159">
        <v>20</v>
      </c>
      <c r="S100" s="159">
        <v>40</v>
      </c>
      <c r="T100" s="159">
        <v>80</v>
      </c>
      <c r="U100" s="159">
        <v>100</v>
      </c>
      <c r="W100" s="159">
        <f t="shared" si="56"/>
        <v>6</v>
      </c>
      <c r="X100" s="159">
        <f t="shared" si="57"/>
        <v>0</v>
      </c>
    </row>
    <row r="101" spans="2:31" x14ac:dyDescent="0.3">
      <c r="C101" s="156" t="s">
        <v>223</v>
      </c>
      <c r="D101" s="156" t="s">
        <v>134</v>
      </c>
      <c r="E101" s="156" t="s">
        <v>136</v>
      </c>
      <c r="F101" s="156" t="s">
        <v>123</v>
      </c>
      <c r="G101" s="156" t="s">
        <v>124</v>
      </c>
      <c r="H101" s="156" t="s">
        <v>125</v>
      </c>
      <c r="J101" s="156">
        <f t="shared" si="63"/>
        <v>0</v>
      </c>
      <c r="K101" s="156">
        <f t="shared" si="63"/>
        <v>0</v>
      </c>
      <c r="L101" s="156">
        <f t="shared" si="63"/>
        <v>0</v>
      </c>
      <c r="M101" s="156">
        <f t="shared" si="63"/>
        <v>0</v>
      </c>
      <c r="N101" s="156">
        <f t="shared" si="63"/>
        <v>0</v>
      </c>
      <c r="P101" s="156" t="s">
        <v>191</v>
      </c>
      <c r="Q101" s="158">
        <v>10</v>
      </c>
      <c r="R101" s="158">
        <v>20</v>
      </c>
      <c r="S101" s="158">
        <v>40</v>
      </c>
      <c r="T101" s="158">
        <v>80</v>
      </c>
      <c r="U101" s="158">
        <v>100</v>
      </c>
      <c r="W101" s="156">
        <f t="shared" si="56"/>
        <v>6</v>
      </c>
      <c r="X101" s="157">
        <f t="shared" si="57"/>
        <v>0</v>
      </c>
    </row>
    <row r="102" spans="2:31" x14ac:dyDescent="0.3">
      <c r="C102" s="161" t="s">
        <v>222</v>
      </c>
      <c r="D102" s="161" t="s">
        <v>134</v>
      </c>
      <c r="E102" s="161" t="s">
        <v>136</v>
      </c>
      <c r="F102" s="161" t="s">
        <v>128</v>
      </c>
      <c r="G102" s="161" t="s">
        <v>129</v>
      </c>
      <c r="H102" s="161" t="s">
        <v>130</v>
      </c>
      <c r="J102" s="161">
        <f t="shared" si="63"/>
        <v>0</v>
      </c>
      <c r="K102" s="161">
        <f t="shared" si="63"/>
        <v>0</v>
      </c>
      <c r="L102" s="161">
        <f t="shared" si="63"/>
        <v>0</v>
      </c>
      <c r="M102" s="161">
        <f t="shared" si="63"/>
        <v>0</v>
      </c>
      <c r="N102" s="161">
        <f t="shared" si="63"/>
        <v>0</v>
      </c>
      <c r="P102" s="161" t="s">
        <v>220</v>
      </c>
      <c r="Q102" s="163">
        <v>10</v>
      </c>
      <c r="R102" s="163">
        <v>20</v>
      </c>
      <c r="S102" s="163">
        <v>40</v>
      </c>
      <c r="T102" s="163">
        <v>80</v>
      </c>
      <c r="U102" s="163">
        <v>100</v>
      </c>
      <c r="W102" s="161">
        <f t="shared" si="56"/>
        <v>6</v>
      </c>
      <c r="X102" s="162">
        <f t="shared" si="57"/>
        <v>0</v>
      </c>
    </row>
    <row r="103" spans="2:31" x14ac:dyDescent="0.3">
      <c r="C103" s="164" t="s">
        <v>240</v>
      </c>
      <c r="D103" s="164" t="s">
        <v>233</v>
      </c>
      <c r="E103" s="164" t="s">
        <v>234</v>
      </c>
      <c r="F103" s="164" t="s">
        <v>128</v>
      </c>
      <c r="G103" s="164" t="s">
        <v>236</v>
      </c>
      <c r="H103" s="164" t="s">
        <v>237</v>
      </c>
      <c r="J103" s="164">
        <f t="shared" si="63"/>
        <v>0</v>
      </c>
      <c r="K103" s="164">
        <f t="shared" si="63"/>
        <v>0</v>
      </c>
      <c r="L103" s="164">
        <f t="shared" si="63"/>
        <v>0</v>
      </c>
      <c r="M103" s="164">
        <f t="shared" si="63"/>
        <v>0</v>
      </c>
      <c r="N103" s="164">
        <f t="shared" si="63"/>
        <v>0</v>
      </c>
      <c r="P103" s="164" t="s">
        <v>241</v>
      </c>
      <c r="Q103" s="165">
        <v>0.01</v>
      </c>
      <c r="R103" s="165">
        <v>0.02</v>
      </c>
      <c r="S103" s="165">
        <v>0.03</v>
      </c>
      <c r="T103" s="165">
        <v>0.04</v>
      </c>
      <c r="U103" s="165">
        <v>0.05</v>
      </c>
      <c r="W103" s="164">
        <f t="shared" si="56"/>
        <v>6</v>
      </c>
      <c r="X103" s="165">
        <f t="shared" si="57"/>
        <v>0</v>
      </c>
    </row>
    <row r="104" spans="2:31" x14ac:dyDescent="0.3">
      <c r="C104" s="159" t="s">
        <v>212</v>
      </c>
      <c r="D104" s="159" t="s">
        <v>134</v>
      </c>
      <c r="E104" s="159" t="s">
        <v>136</v>
      </c>
      <c r="F104" s="159" t="s">
        <v>128</v>
      </c>
      <c r="G104" s="159" t="s">
        <v>126</v>
      </c>
      <c r="H104" s="159" t="s">
        <v>127</v>
      </c>
      <c r="J104" s="159">
        <f t="shared" si="63"/>
        <v>0</v>
      </c>
      <c r="K104" s="159">
        <f t="shared" si="63"/>
        <v>0</v>
      </c>
      <c r="L104" s="159">
        <f t="shared" si="63"/>
        <v>0</v>
      </c>
      <c r="M104" s="159">
        <f t="shared" si="63"/>
        <v>0</v>
      </c>
      <c r="N104" s="159">
        <f t="shared" si="63"/>
        <v>0</v>
      </c>
      <c r="P104" s="159" t="s">
        <v>206</v>
      </c>
      <c r="Q104" s="159">
        <v>10</v>
      </c>
      <c r="R104" s="159">
        <v>20</v>
      </c>
      <c r="S104" s="159">
        <v>40</v>
      </c>
      <c r="T104" s="159">
        <v>80</v>
      </c>
      <c r="U104" s="159">
        <v>100</v>
      </c>
      <c r="W104" s="159">
        <f t="shared" si="56"/>
        <v>6</v>
      </c>
      <c r="X104" s="159">
        <f t="shared" si="57"/>
        <v>0</v>
      </c>
    </row>
    <row r="105" spans="2:31" x14ac:dyDescent="0.3">
      <c r="C105" s="164" t="s">
        <v>242</v>
      </c>
      <c r="D105" s="164" t="s">
        <v>233</v>
      </c>
      <c r="E105" s="164" t="s">
        <v>234</v>
      </c>
      <c r="F105" s="164" t="s">
        <v>128</v>
      </c>
      <c r="G105" s="164" t="s">
        <v>236</v>
      </c>
      <c r="H105" s="164" t="s">
        <v>237</v>
      </c>
      <c r="J105" s="164">
        <f t="shared" si="63"/>
        <v>0</v>
      </c>
      <c r="K105" s="164">
        <f t="shared" si="63"/>
        <v>0</v>
      </c>
      <c r="L105" s="164">
        <f t="shared" si="63"/>
        <v>0</v>
      </c>
      <c r="M105" s="164">
        <f t="shared" si="63"/>
        <v>0</v>
      </c>
      <c r="N105" s="164">
        <f t="shared" si="63"/>
        <v>0</v>
      </c>
      <c r="P105" s="164" t="s">
        <v>238</v>
      </c>
      <c r="Q105" s="166">
        <v>10</v>
      </c>
      <c r="R105" s="166">
        <v>20</v>
      </c>
      <c r="S105" s="166">
        <v>40</v>
      </c>
      <c r="T105" s="166">
        <v>80</v>
      </c>
      <c r="U105" s="166">
        <v>100</v>
      </c>
      <c r="W105" s="164">
        <f>IF(N105&gt;0,5,IF(M105&gt;0,4,IF(L105&gt;0,3,IF(K105&gt;0,2,IF(J105&gt;0,1,6)))))</f>
        <v>6</v>
      </c>
      <c r="X105" s="165">
        <f>INDEX(P105:V105,W105+1)</f>
        <v>0</v>
      </c>
    </row>
    <row r="106" spans="2:31" x14ac:dyDescent="0.3">
      <c r="C106" s="156" t="s">
        <v>196</v>
      </c>
      <c r="D106" s="156" t="s">
        <v>134</v>
      </c>
      <c r="E106" s="156" t="s">
        <v>136</v>
      </c>
      <c r="F106" s="156" t="s">
        <v>123</v>
      </c>
      <c r="G106" s="156" t="s">
        <v>124</v>
      </c>
      <c r="H106" s="156" t="s">
        <v>125</v>
      </c>
      <c r="J106" s="156">
        <f t="shared" si="63"/>
        <v>0</v>
      </c>
      <c r="K106" s="156">
        <f t="shared" si="63"/>
        <v>0</v>
      </c>
      <c r="L106" s="156">
        <f t="shared" si="63"/>
        <v>0</v>
      </c>
      <c r="M106" s="156">
        <f t="shared" si="63"/>
        <v>0</v>
      </c>
      <c r="N106" s="156">
        <f t="shared" si="63"/>
        <v>0</v>
      </c>
      <c r="P106" s="156" t="s">
        <v>197</v>
      </c>
      <c r="Q106" s="158">
        <v>10</v>
      </c>
      <c r="R106" s="158">
        <v>20</v>
      </c>
      <c r="S106" s="158">
        <v>40</v>
      </c>
      <c r="T106" s="158">
        <v>80</v>
      </c>
      <c r="U106" s="158">
        <v>100</v>
      </c>
      <c r="W106" s="156">
        <f t="shared" si="56"/>
        <v>6</v>
      </c>
      <c r="X106" s="157">
        <f t="shared" si="57"/>
        <v>0</v>
      </c>
    </row>
    <row r="107" spans="2:31" x14ac:dyDescent="0.3">
      <c r="C107" s="161" t="s">
        <v>266</v>
      </c>
      <c r="D107" s="161" t="s">
        <v>262</v>
      </c>
      <c r="E107" s="161" t="s">
        <v>263</v>
      </c>
      <c r="F107" s="161" t="s">
        <v>264</v>
      </c>
      <c r="G107" s="161" t="s">
        <v>265</v>
      </c>
      <c r="H107" s="161" t="s">
        <v>265</v>
      </c>
      <c r="J107" s="161"/>
      <c r="K107" s="161"/>
      <c r="L107" s="161"/>
      <c r="M107" s="161"/>
      <c r="N107" s="161"/>
      <c r="P107" s="161"/>
      <c r="Q107" s="163"/>
      <c r="R107" s="163"/>
      <c r="S107" s="163"/>
      <c r="T107" s="163"/>
      <c r="U107" s="163"/>
      <c r="W107" s="161"/>
      <c r="X107" s="162"/>
    </row>
    <row r="108" spans="2:31" ht="17.25" thickBot="1" x14ac:dyDescent="0.35"/>
    <row r="109" spans="2:31" ht="17.25" customHeight="1" thickBot="1" x14ac:dyDescent="0.35">
      <c r="B109" s="216" t="s">
        <v>92</v>
      </c>
      <c r="C109" s="64">
        <f t="shared" ref="C109:H110" si="64">C2</f>
        <v>0</v>
      </c>
      <c r="D109" s="64">
        <f t="shared" si="64"/>
        <v>0</v>
      </c>
      <c r="E109" s="64">
        <f t="shared" si="64"/>
        <v>0</v>
      </c>
      <c r="F109" s="64">
        <f t="shared" si="64"/>
        <v>0</v>
      </c>
      <c r="G109" s="64">
        <f t="shared" si="64"/>
        <v>0</v>
      </c>
      <c r="H109" s="64">
        <f t="shared" si="64"/>
        <v>0</v>
      </c>
      <c r="I109" s="216" t="s">
        <v>92</v>
      </c>
      <c r="J109" s="64">
        <f t="shared" ref="J109:O110" si="65">J2</f>
        <v>0</v>
      </c>
      <c r="K109" s="64">
        <f t="shared" si="65"/>
        <v>0</v>
      </c>
      <c r="L109" s="64">
        <f t="shared" si="65"/>
        <v>0</v>
      </c>
      <c r="M109" s="64">
        <f t="shared" si="65"/>
        <v>0</v>
      </c>
      <c r="N109" s="64">
        <f t="shared" si="65"/>
        <v>0</v>
      </c>
      <c r="O109" s="64">
        <f t="shared" si="65"/>
        <v>0</v>
      </c>
      <c r="P109" s="216" t="s">
        <v>92</v>
      </c>
      <c r="Q109" s="64">
        <f t="shared" ref="Q109:V110" si="66">Q2</f>
        <v>0</v>
      </c>
      <c r="R109" s="64">
        <f t="shared" si="66"/>
        <v>0</v>
      </c>
      <c r="S109" s="64">
        <f t="shared" si="66"/>
        <v>0</v>
      </c>
      <c r="T109" s="64">
        <f t="shared" si="66"/>
        <v>0</v>
      </c>
      <c r="U109" s="64">
        <f t="shared" si="66"/>
        <v>0</v>
      </c>
      <c r="V109" s="64">
        <f t="shared" si="66"/>
        <v>0</v>
      </c>
      <c r="W109" s="216" t="s">
        <v>92</v>
      </c>
      <c r="X109" s="64">
        <f t="shared" ref="X109:AC110" si="67">X2</f>
        <v>0</v>
      </c>
      <c r="Y109" s="64">
        <f t="shared" si="67"/>
        <v>0</v>
      </c>
      <c r="Z109" s="64">
        <f t="shared" si="67"/>
        <v>0</v>
      </c>
      <c r="AA109" s="64">
        <f t="shared" si="67"/>
        <v>0</v>
      </c>
      <c r="AB109" s="64">
        <f t="shared" si="67"/>
        <v>0</v>
      </c>
      <c r="AC109" s="64">
        <f t="shared" si="67"/>
        <v>0</v>
      </c>
      <c r="AD109" s="216" t="s">
        <v>92</v>
      </c>
      <c r="AE109" s="2" t="s">
        <v>268</v>
      </c>
    </row>
    <row r="110" spans="2:31" ht="18" customHeight="1" thickBot="1" x14ac:dyDescent="0.35">
      <c r="B110" s="217">
        <v>0</v>
      </c>
      <c r="C110" s="64">
        <f t="shared" si="64"/>
        <v>0</v>
      </c>
      <c r="D110" s="64">
        <f t="shared" si="64"/>
        <v>0</v>
      </c>
      <c r="E110" s="64">
        <f t="shared" si="64"/>
        <v>0</v>
      </c>
      <c r="F110" s="64">
        <f t="shared" si="64"/>
        <v>0</v>
      </c>
      <c r="G110" s="64">
        <f t="shared" si="64"/>
        <v>0</v>
      </c>
      <c r="H110" s="64">
        <f t="shared" si="64"/>
        <v>0</v>
      </c>
      <c r="I110" s="217">
        <v>0</v>
      </c>
      <c r="J110" s="64">
        <f t="shared" si="65"/>
        <v>0</v>
      </c>
      <c r="K110" s="64">
        <f t="shared" si="65"/>
        <v>0</v>
      </c>
      <c r="L110" s="64">
        <f t="shared" si="65"/>
        <v>0</v>
      </c>
      <c r="M110" s="64">
        <f t="shared" si="65"/>
        <v>0</v>
      </c>
      <c r="N110" s="64">
        <f t="shared" si="65"/>
        <v>0</v>
      </c>
      <c r="O110" s="64">
        <f t="shared" si="65"/>
        <v>0</v>
      </c>
      <c r="P110" s="217">
        <v>0</v>
      </c>
      <c r="Q110" s="64">
        <f t="shared" si="66"/>
        <v>0</v>
      </c>
      <c r="R110" s="64">
        <f t="shared" si="66"/>
        <v>0</v>
      </c>
      <c r="S110" s="64">
        <f t="shared" si="66"/>
        <v>0</v>
      </c>
      <c r="T110" s="64">
        <f t="shared" si="66"/>
        <v>0</v>
      </c>
      <c r="U110" s="64">
        <f t="shared" si="66"/>
        <v>0</v>
      </c>
      <c r="V110" s="64">
        <f t="shared" si="66"/>
        <v>0</v>
      </c>
      <c r="W110" s="217">
        <v>0</v>
      </c>
      <c r="X110" s="64">
        <f t="shared" si="67"/>
        <v>0</v>
      </c>
      <c r="Y110" s="64">
        <f t="shared" si="67"/>
        <v>0</v>
      </c>
      <c r="Z110" s="64">
        <f t="shared" si="67"/>
        <v>0</v>
      </c>
      <c r="AA110" s="64">
        <f t="shared" si="67"/>
        <v>0</v>
      </c>
      <c r="AB110" s="64">
        <f t="shared" si="67"/>
        <v>0</v>
      </c>
      <c r="AC110" s="64">
        <f t="shared" si="67"/>
        <v>0</v>
      </c>
      <c r="AD110" s="217">
        <v>0</v>
      </c>
    </row>
    <row r="111" spans="2:31" ht="17.25" thickBot="1" x14ac:dyDescent="0.35"/>
    <row r="112" spans="2:31" ht="17.25" thickBot="1" x14ac:dyDescent="0.35">
      <c r="B112" s="227" t="s">
        <v>2</v>
      </c>
      <c r="C112" s="65">
        <f t="shared" ref="C112:H113" si="68">C8</f>
        <v>0</v>
      </c>
      <c r="D112" s="65">
        <f t="shared" si="68"/>
        <v>0</v>
      </c>
      <c r="E112" s="65">
        <f t="shared" si="68"/>
        <v>0</v>
      </c>
      <c r="F112" s="65">
        <f t="shared" si="68"/>
        <v>0</v>
      </c>
      <c r="G112" s="65">
        <f t="shared" si="68"/>
        <v>0</v>
      </c>
      <c r="H112" s="65">
        <f t="shared" si="68"/>
        <v>0</v>
      </c>
      <c r="I112" s="227" t="s">
        <v>2</v>
      </c>
      <c r="J112" s="65">
        <f t="shared" ref="J112:O113" si="69">J8</f>
        <v>0</v>
      </c>
      <c r="K112" s="65">
        <f t="shared" si="69"/>
        <v>0</v>
      </c>
      <c r="L112" s="65">
        <f t="shared" si="69"/>
        <v>0</v>
      </c>
      <c r="M112" s="65">
        <f t="shared" si="69"/>
        <v>0</v>
      </c>
      <c r="N112" s="65">
        <f t="shared" si="69"/>
        <v>0</v>
      </c>
      <c r="O112" s="65">
        <f t="shared" si="69"/>
        <v>0</v>
      </c>
      <c r="P112" s="227" t="s">
        <v>2</v>
      </c>
      <c r="Q112" s="65">
        <f t="shared" ref="Q112:V113" si="70">Q8</f>
        <v>0</v>
      </c>
      <c r="R112" s="65">
        <f t="shared" si="70"/>
        <v>0</v>
      </c>
      <c r="S112" s="65">
        <f t="shared" si="70"/>
        <v>0</v>
      </c>
      <c r="T112" s="65">
        <f t="shared" si="70"/>
        <v>0</v>
      </c>
      <c r="U112" s="65">
        <f t="shared" si="70"/>
        <v>0</v>
      </c>
      <c r="V112" s="65">
        <f t="shared" si="70"/>
        <v>0</v>
      </c>
      <c r="W112" s="227" t="s">
        <v>2</v>
      </c>
      <c r="X112" s="65">
        <f t="shared" ref="X112:AC113" si="71">X8</f>
        <v>0</v>
      </c>
      <c r="Y112" s="65">
        <f t="shared" si="71"/>
        <v>0</v>
      </c>
      <c r="Z112" s="65">
        <f t="shared" si="71"/>
        <v>0</v>
      </c>
      <c r="AA112" s="65">
        <f t="shared" si="71"/>
        <v>0</v>
      </c>
      <c r="AB112" s="65">
        <f t="shared" si="71"/>
        <v>0</v>
      </c>
      <c r="AC112" s="65">
        <f t="shared" si="71"/>
        <v>0</v>
      </c>
      <c r="AD112" s="227" t="s">
        <v>2</v>
      </c>
    </row>
    <row r="113" spans="2:31" ht="17.25" customHeight="1" thickBot="1" x14ac:dyDescent="0.35">
      <c r="B113" s="225">
        <v>0</v>
      </c>
      <c r="C113" s="150">
        <f t="shared" si="68"/>
        <v>0</v>
      </c>
      <c r="D113" s="150">
        <f t="shared" si="68"/>
        <v>0</v>
      </c>
      <c r="E113" s="150">
        <f t="shared" si="68"/>
        <v>0</v>
      </c>
      <c r="F113" s="150">
        <f t="shared" si="68"/>
        <v>0</v>
      </c>
      <c r="G113" s="150">
        <f t="shared" si="68"/>
        <v>0</v>
      </c>
      <c r="H113" s="150">
        <f t="shared" si="68"/>
        <v>0</v>
      </c>
      <c r="I113" s="225">
        <v>0</v>
      </c>
      <c r="J113" s="150">
        <f t="shared" si="69"/>
        <v>0</v>
      </c>
      <c r="K113" s="150">
        <f t="shared" si="69"/>
        <v>0</v>
      </c>
      <c r="L113" s="150">
        <f t="shared" si="69"/>
        <v>0</v>
      </c>
      <c r="M113" s="150">
        <f t="shared" si="69"/>
        <v>0</v>
      </c>
      <c r="N113" s="150">
        <f t="shared" si="69"/>
        <v>0</v>
      </c>
      <c r="O113" s="150">
        <f t="shared" si="69"/>
        <v>0</v>
      </c>
      <c r="P113" s="225">
        <v>0</v>
      </c>
      <c r="Q113" s="150">
        <f t="shared" si="70"/>
        <v>0</v>
      </c>
      <c r="R113" s="150">
        <f t="shared" si="70"/>
        <v>0</v>
      </c>
      <c r="S113" s="150">
        <f t="shared" si="70"/>
        <v>0</v>
      </c>
      <c r="T113" s="150">
        <f t="shared" si="70"/>
        <v>0</v>
      </c>
      <c r="U113" s="150">
        <f t="shared" si="70"/>
        <v>0</v>
      </c>
      <c r="V113" s="150">
        <f t="shared" si="70"/>
        <v>0</v>
      </c>
      <c r="W113" s="225">
        <v>0</v>
      </c>
      <c r="X113" s="150">
        <f t="shared" si="71"/>
        <v>0</v>
      </c>
      <c r="Y113" s="150">
        <f t="shared" si="71"/>
        <v>0</v>
      </c>
      <c r="Z113" s="150">
        <f t="shared" si="71"/>
        <v>0</v>
      </c>
      <c r="AA113" s="150">
        <f t="shared" si="71"/>
        <v>0</v>
      </c>
      <c r="AB113" s="150">
        <f t="shared" si="71"/>
        <v>0</v>
      </c>
      <c r="AC113" s="150">
        <f t="shared" si="71"/>
        <v>0</v>
      </c>
      <c r="AD113" s="225">
        <v>0</v>
      </c>
    </row>
    <row r="115" spans="2:31" x14ac:dyDescent="0.3">
      <c r="B115" s="1" t="s">
        <v>83</v>
      </c>
      <c r="C115" s="3">
        <f t="shared" ref="C115:H116" si="72">IF(C8&gt;=250,5,IF(C8&gt;=200,4,IF(C8&gt;=140,3,IF(C8&gt;=100,2,IF(C8&gt;=60,1,0)))))</f>
        <v>0</v>
      </c>
      <c r="D115" s="3">
        <f t="shared" si="72"/>
        <v>0</v>
      </c>
      <c r="E115" s="3">
        <f t="shared" si="72"/>
        <v>0</v>
      </c>
      <c r="F115" s="3">
        <f t="shared" si="72"/>
        <v>0</v>
      </c>
      <c r="G115" s="3">
        <f t="shared" si="72"/>
        <v>0</v>
      </c>
      <c r="H115" s="3">
        <f t="shared" si="72"/>
        <v>0</v>
      </c>
      <c r="I115" s="1" t="s">
        <v>83</v>
      </c>
      <c r="J115" s="3">
        <f t="shared" ref="J115:O116" si="73">IF(J8&gt;=250,5,IF(J8&gt;=200,4,IF(J8&gt;=140,3,IF(J8&gt;=100,2,IF(J8&gt;=60,1,0)))))</f>
        <v>0</v>
      </c>
      <c r="K115" s="3">
        <f t="shared" si="73"/>
        <v>0</v>
      </c>
      <c r="L115" s="3">
        <f t="shared" si="73"/>
        <v>0</v>
      </c>
      <c r="M115" s="3">
        <f t="shared" si="73"/>
        <v>0</v>
      </c>
      <c r="N115" s="3">
        <f t="shared" si="73"/>
        <v>0</v>
      </c>
      <c r="O115" s="3">
        <f t="shared" si="73"/>
        <v>0</v>
      </c>
      <c r="P115" s="1" t="s">
        <v>83</v>
      </c>
      <c r="Q115" s="3">
        <f t="shared" ref="Q115:V116" si="74">IF(Q8&gt;=250,5,IF(Q8&gt;=200,4,IF(Q8&gt;=140,3,IF(Q8&gt;=100,2,IF(Q8&gt;=60,1,0)))))</f>
        <v>0</v>
      </c>
      <c r="R115" s="3">
        <f t="shared" si="74"/>
        <v>0</v>
      </c>
      <c r="S115" s="3">
        <f t="shared" si="74"/>
        <v>0</v>
      </c>
      <c r="T115" s="3">
        <f t="shared" si="74"/>
        <v>0</v>
      </c>
      <c r="U115" s="3">
        <f t="shared" si="74"/>
        <v>0</v>
      </c>
      <c r="V115" s="3">
        <f t="shared" si="74"/>
        <v>0</v>
      </c>
      <c r="W115" s="1" t="s">
        <v>83</v>
      </c>
      <c r="X115" s="3">
        <f t="shared" ref="X115:AC116" si="75">IF(X8&gt;=250,5,IF(X8&gt;=200,4,IF(X8&gt;=140,3,IF(X8&gt;=100,2,IF(X8&gt;=60,1,0)))))</f>
        <v>0</v>
      </c>
      <c r="Y115" s="3">
        <f t="shared" si="75"/>
        <v>0</v>
      </c>
      <c r="Z115" s="3">
        <f t="shared" si="75"/>
        <v>0</v>
      </c>
      <c r="AA115" s="3">
        <f t="shared" si="75"/>
        <v>0</v>
      </c>
      <c r="AB115" s="3">
        <f t="shared" si="75"/>
        <v>0</v>
      </c>
      <c r="AC115" s="3">
        <f t="shared" si="75"/>
        <v>0</v>
      </c>
      <c r="AD115" s="1" t="s">
        <v>83</v>
      </c>
      <c r="AE115" s="3">
        <f>IF(AE8&gt;=120,4,IF(AE8&gt;=70,3,IF(AE8&gt;=50,2,IF(AE8&gt;=30,1,0))))</f>
        <v>0</v>
      </c>
    </row>
    <row r="116" spans="2:31" x14ac:dyDescent="0.3">
      <c r="B116" s="1" t="s">
        <v>84</v>
      </c>
      <c r="C116" s="3">
        <f t="shared" si="72"/>
        <v>0</v>
      </c>
      <c r="D116" s="3">
        <f t="shared" si="72"/>
        <v>0</v>
      </c>
      <c r="E116" s="3">
        <f t="shared" si="72"/>
        <v>0</v>
      </c>
      <c r="F116" s="3">
        <f t="shared" si="72"/>
        <v>0</v>
      </c>
      <c r="G116" s="3">
        <f t="shared" si="72"/>
        <v>0</v>
      </c>
      <c r="H116" s="3">
        <f t="shared" si="72"/>
        <v>0</v>
      </c>
      <c r="I116" s="1" t="s">
        <v>84</v>
      </c>
      <c r="J116" s="3">
        <f t="shared" si="73"/>
        <v>0</v>
      </c>
      <c r="K116" s="3">
        <f t="shared" si="73"/>
        <v>0</v>
      </c>
      <c r="L116" s="3">
        <f t="shared" si="73"/>
        <v>0</v>
      </c>
      <c r="M116" s="3">
        <f t="shared" si="73"/>
        <v>0</v>
      </c>
      <c r="N116" s="3">
        <f t="shared" si="73"/>
        <v>0</v>
      </c>
      <c r="O116" s="3">
        <f t="shared" si="73"/>
        <v>0</v>
      </c>
      <c r="P116" s="1" t="s">
        <v>84</v>
      </c>
      <c r="Q116" s="3">
        <f t="shared" si="74"/>
        <v>0</v>
      </c>
      <c r="R116" s="3">
        <f t="shared" si="74"/>
        <v>0</v>
      </c>
      <c r="S116" s="3">
        <f t="shared" si="74"/>
        <v>0</v>
      </c>
      <c r="T116" s="3">
        <f t="shared" si="74"/>
        <v>0</v>
      </c>
      <c r="U116" s="3">
        <f t="shared" si="74"/>
        <v>0</v>
      </c>
      <c r="V116" s="3">
        <f t="shared" si="74"/>
        <v>0</v>
      </c>
      <c r="W116" s="1" t="s">
        <v>84</v>
      </c>
      <c r="X116" s="3">
        <f t="shared" si="75"/>
        <v>0</v>
      </c>
      <c r="Y116" s="3">
        <f t="shared" si="75"/>
        <v>0</v>
      </c>
      <c r="Z116" s="3">
        <f t="shared" si="75"/>
        <v>0</v>
      </c>
      <c r="AA116" s="3">
        <f t="shared" si="75"/>
        <v>0</v>
      </c>
      <c r="AB116" s="3">
        <f t="shared" si="75"/>
        <v>0</v>
      </c>
      <c r="AC116" s="3">
        <f t="shared" si="75"/>
        <v>0</v>
      </c>
      <c r="AD116" s="1" t="s">
        <v>84</v>
      </c>
    </row>
    <row r="118" spans="2:31" x14ac:dyDescent="0.3">
      <c r="C118" s="2">
        <f>'유니온 템세팅'!D6</f>
        <v>0</v>
      </c>
      <c r="D118" s="2">
        <f>'유니온 템세팅'!E6</f>
        <v>0</v>
      </c>
      <c r="E118" s="2">
        <f>'유니온 템세팅'!F6</f>
        <v>0</v>
      </c>
      <c r="F118" s="2">
        <f>'유니온 템세팅'!G6</f>
        <v>0</v>
      </c>
      <c r="G118" s="2">
        <f>'유니온 템세팅'!H6</f>
        <v>0</v>
      </c>
      <c r="H118" s="2">
        <f>'유니온 템세팅'!I6</f>
        <v>0</v>
      </c>
      <c r="J118" s="2">
        <f>'유니온 템세팅'!K6</f>
        <v>0</v>
      </c>
      <c r="K118" s="2">
        <f>'유니온 템세팅'!L6</f>
        <v>0</v>
      </c>
      <c r="L118" s="2">
        <f>'유니온 템세팅'!M6</f>
        <v>0</v>
      </c>
      <c r="M118" s="2">
        <f>'유니온 템세팅'!N6</f>
        <v>0</v>
      </c>
      <c r="N118" s="2">
        <f>'유니온 템세팅'!O6</f>
        <v>0</v>
      </c>
      <c r="O118" s="2">
        <f>'유니온 템세팅'!P6</f>
        <v>0</v>
      </c>
      <c r="Q118" s="2">
        <f>'유니온 템세팅'!R6</f>
        <v>0</v>
      </c>
      <c r="R118" s="2">
        <f>'유니온 템세팅'!S6</f>
        <v>0</v>
      </c>
      <c r="S118" s="2">
        <f>'유니온 템세팅'!T6</f>
        <v>0</v>
      </c>
      <c r="T118" s="2">
        <f>'유니온 템세팅'!U6</f>
        <v>0</v>
      </c>
      <c r="U118" s="2">
        <f>'유니온 템세팅'!V6</f>
        <v>0</v>
      </c>
      <c r="V118" s="2">
        <f>'유니온 템세팅'!W6</f>
        <v>0</v>
      </c>
      <c r="X118" s="2">
        <f>'유니온 템세팅'!Y6</f>
        <v>0</v>
      </c>
      <c r="Y118" s="2">
        <f>'유니온 템세팅'!Z6</f>
        <v>0</v>
      </c>
      <c r="Z118" s="2">
        <f>'유니온 템세팅'!AA6</f>
        <v>0</v>
      </c>
      <c r="AA118" s="2">
        <f>'유니온 템세팅'!AB6</f>
        <v>0</v>
      </c>
      <c r="AB118" s="2">
        <f>'유니온 템세팅'!AC6</f>
        <v>0</v>
      </c>
      <c r="AC118" s="2">
        <f>'유니온 템세팅'!AD6</f>
        <v>0</v>
      </c>
      <c r="AE118" s="2" t="str">
        <f>'유니온 템세팅'!AO3</f>
        <v>O</v>
      </c>
    </row>
    <row r="119" spans="2:31" x14ac:dyDescent="0.3">
      <c r="C119" s="2">
        <f>'유니온 템세팅'!D37</f>
        <v>0</v>
      </c>
      <c r="D119" s="2">
        <f>'유니온 템세팅'!E37</f>
        <v>0</v>
      </c>
      <c r="E119" s="2">
        <f>'유니온 템세팅'!F37</f>
        <v>0</v>
      </c>
      <c r="F119" s="2">
        <f>'유니온 템세팅'!G37</f>
        <v>0</v>
      </c>
      <c r="G119" s="2">
        <f>'유니온 템세팅'!H37</f>
        <v>0</v>
      </c>
      <c r="H119" s="2">
        <f>'유니온 템세팅'!I37</f>
        <v>0</v>
      </c>
      <c r="J119" s="2">
        <f>'유니온 템세팅'!K37</f>
        <v>0</v>
      </c>
      <c r="K119" s="2">
        <f>'유니온 템세팅'!L37</f>
        <v>0</v>
      </c>
      <c r="L119" s="2">
        <f>'유니온 템세팅'!M37</f>
        <v>0</v>
      </c>
      <c r="M119" s="2">
        <f>'유니온 템세팅'!N37</f>
        <v>0</v>
      </c>
      <c r="N119" s="2">
        <f>'유니온 템세팅'!O37</f>
        <v>0</v>
      </c>
      <c r="O119" s="2">
        <f>'유니온 템세팅'!P37</f>
        <v>0</v>
      </c>
      <c r="Q119" s="2">
        <f>'유니온 템세팅'!R37</f>
        <v>0</v>
      </c>
      <c r="R119" s="2">
        <f>'유니온 템세팅'!S37</f>
        <v>0</v>
      </c>
      <c r="S119" s="2">
        <f>'유니온 템세팅'!T37</f>
        <v>0</v>
      </c>
      <c r="T119" s="2">
        <f>'유니온 템세팅'!U37</f>
        <v>0</v>
      </c>
      <c r="U119" s="2">
        <f>'유니온 템세팅'!V37</f>
        <v>0</v>
      </c>
      <c r="V119" s="2">
        <f>'유니온 템세팅'!W37</f>
        <v>0</v>
      </c>
      <c r="X119" s="2">
        <f>'유니온 템세팅'!Y37</f>
        <v>0</v>
      </c>
      <c r="Y119" s="2">
        <f>'유니온 템세팅'!Z37</f>
        <v>0</v>
      </c>
      <c r="Z119" s="2">
        <f>'유니온 템세팅'!AA37</f>
        <v>0</v>
      </c>
      <c r="AA119" s="2">
        <f>'유니온 템세팅'!AB37</f>
        <v>0</v>
      </c>
      <c r="AB119" s="2">
        <f>'유니온 템세팅'!AC37</f>
        <v>0</v>
      </c>
      <c r="AC119" s="2">
        <f>'유니온 템세팅'!AD37</f>
        <v>0</v>
      </c>
    </row>
    <row r="121" spans="2:31" x14ac:dyDescent="0.3">
      <c r="B121" s="2" t="s">
        <v>150</v>
      </c>
      <c r="C121" s="2" t="str">
        <f t="shared" ref="C121:H122" si="76">IFERROR(VLOOKUP(C109,$C$61:$H$106,C115+1,FALSE),"")</f>
        <v/>
      </c>
      <c r="D121" s="2" t="str">
        <f t="shared" si="76"/>
        <v/>
      </c>
      <c r="E121" s="2" t="str">
        <f t="shared" si="76"/>
        <v/>
      </c>
      <c r="F121" s="2" t="str">
        <f t="shared" si="76"/>
        <v/>
      </c>
      <c r="G121" s="2" t="str">
        <f t="shared" si="76"/>
        <v/>
      </c>
      <c r="H121" s="2" t="str">
        <f t="shared" si="76"/>
        <v/>
      </c>
      <c r="I121" s="2" t="s">
        <v>150</v>
      </c>
      <c r="J121" s="2" t="str">
        <f t="shared" ref="J121:O122" si="77">IFERROR(VLOOKUP(J109,$C$61:$H$106,J115+1,FALSE),"")</f>
        <v/>
      </c>
      <c r="K121" s="2" t="str">
        <f t="shared" si="77"/>
        <v/>
      </c>
      <c r="L121" s="2" t="str">
        <f t="shared" si="77"/>
        <v/>
      </c>
      <c r="M121" s="2" t="str">
        <f t="shared" si="77"/>
        <v/>
      </c>
      <c r="N121" s="2" t="str">
        <f t="shared" si="77"/>
        <v/>
      </c>
      <c r="O121" s="2" t="str">
        <f t="shared" si="77"/>
        <v/>
      </c>
      <c r="P121" s="2" t="s">
        <v>150</v>
      </c>
      <c r="Q121" s="2" t="str">
        <f t="shared" ref="Q121:V122" si="78">IFERROR(VLOOKUP(Q109,$C$61:$H$106,Q115+1,FALSE),"")</f>
        <v/>
      </c>
      <c r="R121" s="2" t="str">
        <f t="shared" si="78"/>
        <v/>
      </c>
      <c r="S121" s="2" t="str">
        <f t="shared" si="78"/>
        <v/>
      </c>
      <c r="T121" s="2" t="str">
        <f t="shared" si="78"/>
        <v/>
      </c>
      <c r="U121" s="2" t="str">
        <f t="shared" si="78"/>
        <v/>
      </c>
      <c r="V121" s="2" t="str">
        <f t="shared" si="78"/>
        <v/>
      </c>
      <c r="W121" s="2" t="s">
        <v>150</v>
      </c>
      <c r="X121" s="2" t="str">
        <f t="shared" ref="X121:AC122" si="79">IFERROR(VLOOKUP(X109,$C$61:$H$106,X115+1,FALSE),"")</f>
        <v/>
      </c>
      <c r="Y121" s="2" t="str">
        <f t="shared" si="79"/>
        <v/>
      </c>
      <c r="Z121" s="2" t="str">
        <f t="shared" si="79"/>
        <v/>
      </c>
      <c r="AA121" s="2" t="str">
        <f t="shared" si="79"/>
        <v/>
      </c>
      <c r="AB121" s="2" t="str">
        <f t="shared" si="79"/>
        <v/>
      </c>
      <c r="AC121" s="2" t="str">
        <f t="shared" si="79"/>
        <v/>
      </c>
      <c r="AD121" s="2" t="s">
        <v>150</v>
      </c>
      <c r="AE121" s="2" t="str">
        <f>IFERROR(VLOOKUP(AE109,$C$61:$H$107,AE115+1,FALSE),"")</f>
        <v>M</v>
      </c>
    </row>
    <row r="122" spans="2:31" x14ac:dyDescent="0.3">
      <c r="B122" s="2" t="s">
        <v>151</v>
      </c>
      <c r="C122" s="2" t="str">
        <f t="shared" si="76"/>
        <v/>
      </c>
      <c r="D122" s="2" t="str">
        <f t="shared" si="76"/>
        <v/>
      </c>
      <c r="E122" s="2" t="str">
        <f t="shared" si="76"/>
        <v/>
      </c>
      <c r="F122" s="2" t="str">
        <f t="shared" si="76"/>
        <v/>
      </c>
      <c r="G122" s="2" t="str">
        <f t="shared" si="76"/>
        <v/>
      </c>
      <c r="H122" s="2" t="str">
        <f t="shared" si="76"/>
        <v/>
      </c>
      <c r="I122" s="2" t="s">
        <v>151</v>
      </c>
      <c r="J122" s="2" t="str">
        <f t="shared" si="77"/>
        <v/>
      </c>
      <c r="K122" s="2" t="str">
        <f t="shared" si="77"/>
        <v/>
      </c>
      <c r="L122" s="2" t="str">
        <f t="shared" si="77"/>
        <v/>
      </c>
      <c r="M122" s="2" t="str">
        <f t="shared" si="77"/>
        <v/>
      </c>
      <c r="N122" s="2" t="str">
        <f t="shared" si="77"/>
        <v/>
      </c>
      <c r="O122" s="2" t="str">
        <f t="shared" si="77"/>
        <v/>
      </c>
      <c r="P122" s="2" t="s">
        <v>151</v>
      </c>
      <c r="Q122" s="2" t="str">
        <f t="shared" si="78"/>
        <v/>
      </c>
      <c r="R122" s="2" t="str">
        <f t="shared" si="78"/>
        <v/>
      </c>
      <c r="S122" s="2" t="str">
        <f t="shared" si="78"/>
        <v/>
      </c>
      <c r="T122" s="2" t="str">
        <f t="shared" si="78"/>
        <v/>
      </c>
      <c r="U122" s="2" t="str">
        <f t="shared" si="78"/>
        <v/>
      </c>
      <c r="V122" s="2" t="str">
        <f t="shared" si="78"/>
        <v/>
      </c>
      <c r="W122" s="2" t="s">
        <v>151</v>
      </c>
      <c r="X122" s="2" t="str">
        <f t="shared" si="79"/>
        <v/>
      </c>
      <c r="Y122" s="2" t="str">
        <f t="shared" si="79"/>
        <v/>
      </c>
      <c r="Z122" s="2" t="str">
        <f t="shared" si="79"/>
        <v/>
      </c>
      <c r="AA122" s="2" t="str">
        <f t="shared" si="79"/>
        <v/>
      </c>
      <c r="AB122" s="2" t="str">
        <f t="shared" si="79"/>
        <v/>
      </c>
      <c r="AC122" s="2" t="str">
        <f t="shared" si="79"/>
        <v/>
      </c>
      <c r="AD122" s="2" t="s">
        <v>151</v>
      </c>
    </row>
    <row r="124" spans="2:31" x14ac:dyDescent="0.3">
      <c r="B124" s="2" t="s">
        <v>147</v>
      </c>
      <c r="C124" s="2" t="str">
        <f>IF(C118="O",C121,"")</f>
        <v/>
      </c>
      <c r="D124" s="2" t="str">
        <f t="shared" ref="D124:AE124" si="80">IF(D118="O",D121,"")</f>
        <v/>
      </c>
      <c r="E124" s="2" t="str">
        <f t="shared" si="80"/>
        <v/>
      </c>
      <c r="F124" s="2" t="str">
        <f t="shared" si="80"/>
        <v/>
      </c>
      <c r="G124" s="2" t="str">
        <f t="shared" si="80"/>
        <v/>
      </c>
      <c r="H124" s="2" t="str">
        <f t="shared" si="80"/>
        <v/>
      </c>
      <c r="I124" s="2" t="s">
        <v>147</v>
      </c>
      <c r="J124" s="2" t="str">
        <f t="shared" si="80"/>
        <v/>
      </c>
      <c r="K124" s="2" t="str">
        <f t="shared" si="80"/>
        <v/>
      </c>
      <c r="L124" s="2" t="str">
        <f t="shared" si="80"/>
        <v/>
      </c>
      <c r="M124" s="2" t="str">
        <f t="shared" si="80"/>
        <v/>
      </c>
      <c r="N124" s="2" t="str">
        <f t="shared" si="80"/>
        <v/>
      </c>
      <c r="O124" s="2" t="str">
        <f t="shared" si="80"/>
        <v/>
      </c>
      <c r="P124" s="2" t="s">
        <v>147</v>
      </c>
      <c r="Q124" s="2" t="str">
        <f t="shared" si="80"/>
        <v/>
      </c>
      <c r="R124" s="2" t="str">
        <f t="shared" si="80"/>
        <v/>
      </c>
      <c r="S124" s="2" t="str">
        <f t="shared" si="80"/>
        <v/>
      </c>
      <c r="T124" s="2" t="str">
        <f t="shared" si="80"/>
        <v/>
      </c>
      <c r="U124" s="2" t="str">
        <f t="shared" si="80"/>
        <v/>
      </c>
      <c r="V124" s="2" t="str">
        <f t="shared" si="80"/>
        <v/>
      </c>
      <c r="W124" s="2" t="s">
        <v>147</v>
      </c>
      <c r="X124" s="2" t="str">
        <f t="shared" si="80"/>
        <v/>
      </c>
      <c r="Y124" s="2" t="str">
        <f t="shared" si="80"/>
        <v/>
      </c>
      <c r="Z124" s="2" t="str">
        <f t="shared" si="80"/>
        <v/>
      </c>
      <c r="AA124" s="2" t="str">
        <f t="shared" si="80"/>
        <v/>
      </c>
      <c r="AB124" s="2" t="str">
        <f t="shared" si="80"/>
        <v/>
      </c>
      <c r="AC124" s="2" t="str">
        <f t="shared" si="80"/>
        <v/>
      </c>
      <c r="AD124" s="2" t="s">
        <v>147</v>
      </c>
      <c r="AE124" s="2" t="str">
        <f t="shared" si="80"/>
        <v>M</v>
      </c>
    </row>
    <row r="125" spans="2:31" x14ac:dyDescent="0.3">
      <c r="B125" s="2" t="s">
        <v>148</v>
      </c>
      <c r="C125" s="2" t="str">
        <f>IF(C119="O",C122,"")</f>
        <v/>
      </c>
      <c r="D125" s="2" t="str">
        <f t="shared" ref="D125:AC125" si="81">IF(D119="O",D122,"")</f>
        <v/>
      </c>
      <c r="E125" s="2" t="str">
        <f t="shared" si="81"/>
        <v/>
      </c>
      <c r="F125" s="2" t="str">
        <f t="shared" si="81"/>
        <v/>
      </c>
      <c r="G125" s="2" t="str">
        <f t="shared" si="81"/>
        <v/>
      </c>
      <c r="H125" s="2" t="str">
        <f t="shared" si="81"/>
        <v/>
      </c>
      <c r="I125" s="2" t="s">
        <v>148</v>
      </c>
      <c r="J125" s="2" t="str">
        <f t="shared" si="81"/>
        <v/>
      </c>
      <c r="K125" s="2" t="str">
        <f t="shared" si="81"/>
        <v/>
      </c>
      <c r="L125" s="2" t="str">
        <f t="shared" si="81"/>
        <v/>
      </c>
      <c r="M125" s="2" t="str">
        <f t="shared" si="81"/>
        <v/>
      </c>
      <c r="N125" s="2" t="str">
        <f t="shared" si="81"/>
        <v/>
      </c>
      <c r="O125" s="2" t="str">
        <f t="shared" si="81"/>
        <v/>
      </c>
      <c r="P125" s="2" t="s">
        <v>148</v>
      </c>
      <c r="Q125" s="2" t="str">
        <f t="shared" si="81"/>
        <v/>
      </c>
      <c r="R125" s="2" t="str">
        <f t="shared" si="81"/>
        <v/>
      </c>
      <c r="S125" s="2" t="str">
        <f t="shared" si="81"/>
        <v/>
      </c>
      <c r="T125" s="2" t="str">
        <f t="shared" si="81"/>
        <v/>
      </c>
      <c r="U125" s="2" t="str">
        <f t="shared" si="81"/>
        <v/>
      </c>
      <c r="V125" s="2" t="str">
        <f t="shared" si="81"/>
        <v/>
      </c>
      <c r="W125" s="2" t="s">
        <v>148</v>
      </c>
      <c r="X125" s="2" t="str">
        <f t="shared" si="81"/>
        <v/>
      </c>
      <c r="Y125" s="2" t="str">
        <f t="shared" si="81"/>
        <v/>
      </c>
      <c r="Z125" s="2" t="str">
        <f t="shared" si="81"/>
        <v/>
      </c>
      <c r="AA125" s="2" t="str">
        <f t="shared" si="81"/>
        <v/>
      </c>
      <c r="AB125" s="2" t="str">
        <f t="shared" si="81"/>
        <v/>
      </c>
      <c r="AC125" s="2" t="str">
        <f t="shared" si="81"/>
        <v/>
      </c>
      <c r="AD125" s="2" t="s">
        <v>148</v>
      </c>
    </row>
    <row r="127" spans="2:31" x14ac:dyDescent="0.3">
      <c r="B127" s="2" t="s">
        <v>149</v>
      </c>
      <c r="C127" s="2" t="str">
        <f>IF(C118="X",C121,"")</f>
        <v/>
      </c>
      <c r="D127" s="2" t="str">
        <f t="shared" ref="D127:AE127" si="82">IF(D118="X",D121,"")</f>
        <v/>
      </c>
      <c r="E127" s="2" t="str">
        <f t="shared" si="82"/>
        <v/>
      </c>
      <c r="F127" s="2" t="str">
        <f t="shared" si="82"/>
        <v/>
      </c>
      <c r="G127" s="2" t="str">
        <f t="shared" si="82"/>
        <v/>
      </c>
      <c r="H127" s="2" t="str">
        <f t="shared" si="82"/>
        <v/>
      </c>
      <c r="I127" s="2" t="s">
        <v>149</v>
      </c>
      <c r="J127" s="2" t="str">
        <f t="shared" si="82"/>
        <v/>
      </c>
      <c r="K127" s="2" t="str">
        <f t="shared" si="82"/>
        <v/>
      </c>
      <c r="L127" s="2" t="str">
        <f t="shared" si="82"/>
        <v/>
      </c>
      <c r="M127" s="2" t="str">
        <f t="shared" si="82"/>
        <v/>
      </c>
      <c r="N127" s="2" t="str">
        <f t="shared" si="82"/>
        <v/>
      </c>
      <c r="O127" s="2" t="str">
        <f t="shared" si="82"/>
        <v/>
      </c>
      <c r="P127" s="2" t="s">
        <v>149</v>
      </c>
      <c r="Q127" s="2" t="str">
        <f t="shared" si="82"/>
        <v/>
      </c>
      <c r="R127" s="2" t="str">
        <f t="shared" si="82"/>
        <v/>
      </c>
      <c r="S127" s="2" t="str">
        <f t="shared" si="82"/>
        <v/>
      </c>
      <c r="T127" s="2" t="str">
        <f t="shared" si="82"/>
        <v/>
      </c>
      <c r="U127" s="2" t="str">
        <f t="shared" si="82"/>
        <v/>
      </c>
      <c r="V127" s="2" t="str">
        <f t="shared" si="82"/>
        <v/>
      </c>
      <c r="W127" s="2" t="s">
        <v>149</v>
      </c>
      <c r="X127" s="2" t="str">
        <f t="shared" si="82"/>
        <v/>
      </c>
      <c r="Y127" s="2" t="str">
        <f t="shared" si="82"/>
        <v/>
      </c>
      <c r="Z127" s="2" t="str">
        <f t="shared" si="82"/>
        <v/>
      </c>
      <c r="AA127" s="2" t="str">
        <f t="shared" si="82"/>
        <v/>
      </c>
      <c r="AB127" s="2" t="str">
        <f t="shared" si="82"/>
        <v/>
      </c>
      <c r="AC127" s="2" t="str">
        <f t="shared" si="82"/>
        <v/>
      </c>
      <c r="AD127" s="2" t="s">
        <v>149</v>
      </c>
      <c r="AE127" s="2" t="str">
        <f t="shared" si="82"/>
        <v/>
      </c>
    </row>
    <row r="128" spans="2:31" x14ac:dyDescent="0.3">
      <c r="B128" s="2" t="s">
        <v>145</v>
      </c>
      <c r="C128" s="2" t="str">
        <f>IF(C119="X",C122,"")</f>
        <v/>
      </c>
      <c r="D128" s="2" t="str">
        <f t="shared" ref="D128:AC128" si="83">IF(D119="X",D122,"")</f>
        <v/>
      </c>
      <c r="E128" s="2" t="str">
        <f t="shared" si="83"/>
        <v/>
      </c>
      <c r="F128" s="2" t="str">
        <f t="shared" si="83"/>
        <v/>
      </c>
      <c r="G128" s="2" t="str">
        <f t="shared" si="83"/>
        <v/>
      </c>
      <c r="H128" s="2" t="str">
        <f t="shared" si="83"/>
        <v/>
      </c>
      <c r="I128" s="2" t="s">
        <v>145</v>
      </c>
      <c r="J128" s="2" t="str">
        <f t="shared" si="83"/>
        <v/>
      </c>
      <c r="K128" s="2" t="str">
        <f t="shared" si="83"/>
        <v/>
      </c>
      <c r="L128" s="2" t="str">
        <f t="shared" si="83"/>
        <v/>
      </c>
      <c r="M128" s="2" t="str">
        <f t="shared" si="83"/>
        <v/>
      </c>
      <c r="N128" s="2" t="str">
        <f t="shared" si="83"/>
        <v/>
      </c>
      <c r="O128" s="2" t="str">
        <f t="shared" si="83"/>
        <v/>
      </c>
      <c r="P128" s="2" t="s">
        <v>145</v>
      </c>
      <c r="Q128" s="2" t="str">
        <f t="shared" si="83"/>
        <v/>
      </c>
      <c r="R128" s="2" t="str">
        <f t="shared" si="83"/>
        <v/>
      </c>
      <c r="S128" s="2" t="str">
        <f t="shared" si="83"/>
        <v/>
      </c>
      <c r="T128" s="2" t="str">
        <f t="shared" si="83"/>
        <v/>
      </c>
      <c r="U128" s="2" t="str">
        <f t="shared" si="83"/>
        <v/>
      </c>
      <c r="V128" s="2" t="str">
        <f t="shared" si="83"/>
        <v/>
      </c>
      <c r="W128" s="2" t="s">
        <v>145</v>
      </c>
      <c r="X128" s="2" t="str">
        <f t="shared" si="83"/>
        <v/>
      </c>
      <c r="Y128" s="2" t="str">
        <f t="shared" si="83"/>
        <v/>
      </c>
      <c r="Z128" s="2" t="str">
        <f t="shared" si="83"/>
        <v/>
      </c>
      <c r="AA128" s="2" t="str">
        <f t="shared" si="83"/>
        <v/>
      </c>
      <c r="AB128" s="2" t="str">
        <f t="shared" si="83"/>
        <v/>
      </c>
      <c r="AC128" s="2" t="str">
        <f t="shared" si="83"/>
        <v/>
      </c>
      <c r="AD128" s="2" t="s">
        <v>145</v>
      </c>
    </row>
    <row r="130" spans="3:29" x14ac:dyDescent="0.3">
      <c r="C130" s="2" t="str">
        <f>IF(C118="o",CONCATENATE(C109,C115),"")</f>
        <v/>
      </c>
      <c r="D130" s="2" t="str">
        <f t="shared" ref="D130:G130" si="84">IF(D118="o",CONCATENATE(D109,D115),"")</f>
        <v/>
      </c>
      <c r="E130" s="2" t="str">
        <f t="shared" si="84"/>
        <v/>
      </c>
      <c r="F130" s="2" t="str">
        <f t="shared" si="84"/>
        <v/>
      </c>
      <c r="G130" s="2" t="str">
        <f t="shared" si="84"/>
        <v/>
      </c>
      <c r="H130" s="2" t="str">
        <f>IF(H118="o",CONCATENATE(H109,H115),"")</f>
        <v/>
      </c>
      <c r="J130" s="2" t="str">
        <f>IF(J118="o",CONCATENATE(J109,J115),"")</f>
        <v/>
      </c>
      <c r="K130" s="2" t="str">
        <f t="shared" ref="K130:N130" si="85">IF(K118="o",CONCATENATE(K109,K115),"")</f>
        <v/>
      </c>
      <c r="L130" s="2" t="str">
        <f t="shared" si="85"/>
        <v/>
      </c>
      <c r="M130" s="2" t="str">
        <f t="shared" si="85"/>
        <v/>
      </c>
      <c r="N130" s="2" t="str">
        <f t="shared" si="85"/>
        <v/>
      </c>
      <c r="O130" s="2" t="str">
        <f>IF(O118="o",CONCATENATE(O109,O115),"")</f>
        <v/>
      </c>
      <c r="Q130" s="2" t="str">
        <f>IF(Q118="o",CONCATENATE(Q109,Q115),"")</f>
        <v/>
      </c>
      <c r="R130" s="2" t="str">
        <f t="shared" ref="R130:U130" si="86">IF(R118="o",CONCATENATE(R109,R115),"")</f>
        <v/>
      </c>
      <c r="S130" s="2" t="str">
        <f t="shared" si="86"/>
        <v/>
      </c>
      <c r="T130" s="2" t="str">
        <f t="shared" si="86"/>
        <v/>
      </c>
      <c r="U130" s="2" t="str">
        <f t="shared" si="86"/>
        <v/>
      </c>
      <c r="V130" s="2" t="str">
        <f>IF(V118="o",CONCATENATE(V109,V115),"")</f>
        <v/>
      </c>
      <c r="X130" s="2" t="str">
        <f>IF(X118="o",CONCATENATE(X109,X115),"")</f>
        <v/>
      </c>
      <c r="Y130" s="2" t="str">
        <f t="shared" ref="Y130:AB130" si="87">IF(Y118="o",CONCATENATE(Y109,Y115),"")</f>
        <v/>
      </c>
      <c r="Z130" s="2" t="str">
        <f t="shared" si="87"/>
        <v/>
      </c>
      <c r="AA130" s="2" t="str">
        <f t="shared" si="87"/>
        <v/>
      </c>
      <c r="AB130" s="2" t="str">
        <f t="shared" si="87"/>
        <v/>
      </c>
      <c r="AC130" s="2" t="str">
        <f>IF(AC118="o",CONCATENATE(AC109,AC115),"")</f>
        <v/>
      </c>
    </row>
    <row r="131" spans="3:29" x14ac:dyDescent="0.3">
      <c r="C131" s="2" t="str">
        <f>IF(C119="o",CONCATENATE(C110,C116),"")</f>
        <v/>
      </c>
      <c r="D131" s="2" t="str">
        <f t="shared" ref="D131:G131" si="88">IF(D119="o",CONCATENATE(D110,D116),"")</f>
        <v/>
      </c>
      <c r="E131" s="2" t="str">
        <f t="shared" si="88"/>
        <v/>
      </c>
      <c r="F131" s="2" t="str">
        <f t="shared" si="88"/>
        <v/>
      </c>
      <c r="G131" s="2" t="str">
        <f t="shared" si="88"/>
        <v/>
      </c>
      <c r="H131" s="2" t="str">
        <f>IF(H119="o",CONCATENATE(H110,H116),"")</f>
        <v/>
      </c>
      <c r="J131" s="2" t="str">
        <f>IF(J119="o",CONCATENATE(J110,J116),"")</f>
        <v/>
      </c>
      <c r="K131" s="2" t="str">
        <f t="shared" ref="K131:N131" si="89">IF(K119="o",CONCATENATE(K110,K116),"")</f>
        <v/>
      </c>
      <c r="L131" s="2" t="str">
        <f t="shared" si="89"/>
        <v/>
      </c>
      <c r="M131" s="2" t="str">
        <f t="shared" si="89"/>
        <v/>
      </c>
      <c r="N131" s="2" t="str">
        <f t="shared" si="89"/>
        <v/>
      </c>
      <c r="O131" s="2" t="str">
        <f>IF(O119="o",CONCATENATE(O110,O116),"")</f>
        <v/>
      </c>
      <c r="Q131" s="2" t="str">
        <f>IF(Q119="o",CONCATENATE(Q110,Q116),"")</f>
        <v/>
      </c>
      <c r="R131" s="2" t="str">
        <f t="shared" ref="R131:U131" si="90">IF(R119="o",CONCATENATE(R110,R116),"")</f>
        <v/>
      </c>
      <c r="S131" s="2" t="str">
        <f t="shared" si="90"/>
        <v/>
      </c>
      <c r="T131" s="2" t="str">
        <f t="shared" si="90"/>
        <v/>
      </c>
      <c r="U131" s="2" t="str">
        <f t="shared" si="90"/>
        <v/>
      </c>
      <c r="V131" s="2" t="str">
        <f>IF(V119="o",CONCATENATE(V110,V116),"")</f>
        <v/>
      </c>
      <c r="X131" s="2" t="str">
        <f>IF(X119="o",CONCATENATE(X110,X116),"")</f>
        <v/>
      </c>
      <c r="Y131" s="2" t="str">
        <f t="shared" ref="Y131:AB131" si="91">IF(Y119="o",CONCATENATE(Y110,Y116),"")</f>
        <v/>
      </c>
      <c r="Z131" s="2" t="str">
        <f t="shared" si="91"/>
        <v/>
      </c>
      <c r="AA131" s="2" t="str">
        <f t="shared" si="91"/>
        <v/>
      </c>
      <c r="AB131" s="2" t="str">
        <f t="shared" si="91"/>
        <v/>
      </c>
      <c r="AC131" s="2" t="str">
        <f>IF(AC119="o",CONCATENATE(AC110,AC116),"")</f>
        <v/>
      </c>
    </row>
  </sheetData>
  <sheetProtection password="C740" sheet="1" objects="1" scenarios="1" selectLockedCells="1" selectUnlockedCells="1"/>
  <sortState ref="C61:C121">
    <sortCondition ref="C121"/>
  </sortState>
  <mergeCells count="35">
    <mergeCell ref="B112:B113"/>
    <mergeCell ref="I112:I113"/>
    <mergeCell ref="P112:P113"/>
    <mergeCell ref="W112:W113"/>
    <mergeCell ref="AD112:AD113"/>
    <mergeCell ref="B14:B15"/>
    <mergeCell ref="I14:I15"/>
    <mergeCell ref="P14:P15"/>
    <mergeCell ref="W14:W15"/>
    <mergeCell ref="AD14:AD15"/>
    <mergeCell ref="B8:B9"/>
    <mergeCell ref="I8:I9"/>
    <mergeCell ref="P8:P9"/>
    <mergeCell ref="W8:W9"/>
    <mergeCell ref="AD8:AD9"/>
    <mergeCell ref="B11:B12"/>
    <mergeCell ref="I11:I12"/>
    <mergeCell ref="P11:P12"/>
    <mergeCell ref="W11:W12"/>
    <mergeCell ref="AD11:AD12"/>
    <mergeCell ref="B2:B3"/>
    <mergeCell ref="I2:I3"/>
    <mergeCell ref="P2:P3"/>
    <mergeCell ref="W2:W3"/>
    <mergeCell ref="AD2:AD3"/>
    <mergeCell ref="B5:B6"/>
    <mergeCell ref="I5:I6"/>
    <mergeCell ref="P5:P6"/>
    <mergeCell ref="W5:W6"/>
    <mergeCell ref="AD5:AD6"/>
    <mergeCell ref="AD109:AD110"/>
    <mergeCell ref="B109:B110"/>
    <mergeCell ref="I109:I110"/>
    <mergeCell ref="P109:P110"/>
    <mergeCell ref="W109:W110"/>
  </mergeCells>
  <phoneticPr fontId="5" type="noConversion"/>
  <conditionalFormatting sqref="C5:H6 C8:H9 J5:O6 J8:O9 Q5:V6 Q8:V9 X5:AC6 X8:AC9">
    <cfRule type="cellIs" dxfId="239" priority="369" operator="equal">
      <formula>"개방"</formula>
    </cfRule>
    <cfRule type="cellIs" dxfId="238" priority="370" operator="equal">
      <formula>"획득"</formula>
    </cfRule>
  </conditionalFormatting>
  <conditionalFormatting sqref="C5:H5">
    <cfRule type="cellIs" dxfId="237" priority="363" operator="greaterThanOrEqual">
      <formula>260</formula>
    </cfRule>
    <cfRule type="cellIs" dxfId="236" priority="364" operator="between">
      <formula>230</formula>
      <formula>259</formula>
    </cfRule>
    <cfRule type="cellIs" dxfId="235" priority="365" operator="between">
      <formula>180</formula>
      <formula>229</formula>
    </cfRule>
    <cfRule type="cellIs" dxfId="234" priority="366" operator="between">
      <formula>120</formula>
      <formula>179</formula>
    </cfRule>
    <cfRule type="cellIs" dxfId="233" priority="367" operator="between">
      <formula>60</formula>
      <formula>119</formula>
    </cfRule>
    <cfRule type="cellIs" dxfId="232" priority="368" operator="between">
      <formula>0</formula>
      <formula>59</formula>
    </cfRule>
  </conditionalFormatting>
  <conditionalFormatting sqref="C6:H6">
    <cfRule type="cellIs" dxfId="231" priority="357" operator="greaterThanOrEqual">
      <formula>230</formula>
    </cfRule>
    <cfRule type="cellIs" dxfId="230" priority="358" operator="between">
      <formula>220</formula>
      <formula>229</formula>
    </cfRule>
    <cfRule type="cellIs" dxfId="229" priority="359" operator="between">
      <formula>210</formula>
      <formula>219</formula>
    </cfRule>
    <cfRule type="cellIs" dxfId="228" priority="360" operator="between">
      <formula>200</formula>
      <formula>209</formula>
    </cfRule>
    <cfRule type="cellIs" dxfId="227" priority="361" operator="between">
      <formula>141</formula>
      <formula>199</formula>
    </cfRule>
    <cfRule type="cellIs" dxfId="226" priority="362" operator="between">
      <formula>0</formula>
      <formula>140</formula>
    </cfRule>
  </conditionalFormatting>
  <conditionalFormatting sqref="C8:H8">
    <cfRule type="cellIs" dxfId="225" priority="345" operator="greaterThanOrEqual">
      <formula>260</formula>
    </cfRule>
    <cfRule type="cellIs" dxfId="224" priority="346" operator="between">
      <formula>230</formula>
      <formula>259</formula>
    </cfRule>
    <cfRule type="cellIs" dxfId="223" priority="347" operator="between">
      <formula>180</formula>
      <formula>229</formula>
    </cfRule>
    <cfRule type="cellIs" dxfId="222" priority="348" operator="between">
      <formula>120</formula>
      <formula>179</formula>
    </cfRule>
    <cfRule type="cellIs" dxfId="221" priority="349" operator="between">
      <formula>60</formula>
      <formula>119</formula>
    </cfRule>
    <cfRule type="cellIs" dxfId="220" priority="350" operator="between">
      <formula>0</formula>
      <formula>59</formula>
    </cfRule>
  </conditionalFormatting>
  <conditionalFormatting sqref="C9:H9">
    <cfRule type="cellIs" dxfId="219" priority="339" operator="greaterThanOrEqual">
      <formula>230</formula>
    </cfRule>
    <cfRule type="cellIs" dxfId="218" priority="340" operator="between">
      <formula>220</formula>
      <formula>229</formula>
    </cfRule>
    <cfRule type="cellIs" dxfId="217" priority="341" operator="between">
      <formula>210</formula>
      <formula>219</formula>
    </cfRule>
    <cfRule type="cellIs" dxfId="216" priority="342" operator="between">
      <formula>200</formula>
      <formula>209</formula>
    </cfRule>
    <cfRule type="cellIs" dxfId="215" priority="343" operator="between">
      <formula>141</formula>
      <formula>199</formula>
    </cfRule>
    <cfRule type="cellIs" dxfId="214" priority="344" operator="between">
      <formula>0</formula>
      <formula>140</formula>
    </cfRule>
  </conditionalFormatting>
  <conditionalFormatting sqref="C14:H15 Q14:V15 J14:O15">
    <cfRule type="cellIs" dxfId="213" priority="331" operator="between">
      <formula>31</formula>
      <formula>36</formula>
    </cfRule>
    <cfRule type="cellIs" dxfId="212" priority="332" operator="between">
      <formula>21</formula>
      <formula>30</formula>
    </cfRule>
    <cfRule type="cellIs" dxfId="211" priority="333" operator="between">
      <formula>11</formula>
      <formula>20</formula>
    </cfRule>
    <cfRule type="cellIs" dxfId="210" priority="334" operator="between">
      <formula>1</formula>
      <formula>10</formula>
    </cfRule>
  </conditionalFormatting>
  <conditionalFormatting sqref="C6:H6">
    <cfRule type="cellIs" dxfId="209" priority="325" operator="greaterThanOrEqual">
      <formula>260</formula>
    </cfRule>
    <cfRule type="cellIs" dxfId="208" priority="326" operator="between">
      <formula>230</formula>
      <formula>259</formula>
    </cfRule>
    <cfRule type="cellIs" dxfId="207" priority="327" operator="between">
      <formula>180</formula>
      <formula>229</formula>
    </cfRule>
    <cfRule type="cellIs" dxfId="206" priority="328" operator="between">
      <formula>120</formula>
      <formula>179</formula>
    </cfRule>
    <cfRule type="cellIs" dxfId="205" priority="329" operator="between">
      <formula>60</formula>
      <formula>119</formula>
    </cfRule>
    <cfRule type="cellIs" dxfId="204" priority="330" operator="between">
      <formula>0</formula>
      <formula>59</formula>
    </cfRule>
  </conditionalFormatting>
  <conditionalFormatting sqref="J5:O5">
    <cfRule type="cellIs" dxfId="203" priority="271" operator="greaterThanOrEqual">
      <formula>260</formula>
    </cfRule>
    <cfRule type="cellIs" dxfId="202" priority="272" operator="between">
      <formula>230</formula>
      <formula>259</formula>
    </cfRule>
    <cfRule type="cellIs" dxfId="201" priority="273" operator="between">
      <formula>180</formula>
      <formula>229</formula>
    </cfRule>
    <cfRule type="cellIs" dxfId="200" priority="274" operator="between">
      <formula>120</formula>
      <formula>179</formula>
    </cfRule>
    <cfRule type="cellIs" dxfId="199" priority="275" operator="between">
      <formula>60</formula>
      <formula>119</formula>
    </cfRule>
    <cfRule type="cellIs" dxfId="198" priority="276" operator="between">
      <formula>0</formula>
      <formula>59</formula>
    </cfRule>
  </conditionalFormatting>
  <conditionalFormatting sqref="J6:O6">
    <cfRule type="cellIs" dxfId="197" priority="265" operator="greaterThanOrEqual">
      <formula>230</formula>
    </cfRule>
    <cfRule type="cellIs" dxfId="196" priority="266" operator="between">
      <formula>220</formula>
      <formula>229</formula>
    </cfRule>
    <cfRule type="cellIs" dxfId="195" priority="267" operator="between">
      <formula>210</formula>
      <formula>219</formula>
    </cfRule>
    <cfRule type="cellIs" dxfId="194" priority="268" operator="between">
      <formula>200</formula>
      <formula>209</formula>
    </cfRule>
    <cfRule type="cellIs" dxfId="193" priority="269" operator="between">
      <formula>141</formula>
      <formula>199</formula>
    </cfRule>
    <cfRule type="cellIs" dxfId="192" priority="270" operator="between">
      <formula>0</formula>
      <formula>140</formula>
    </cfRule>
  </conditionalFormatting>
  <conditionalFormatting sqref="J8:O8">
    <cfRule type="cellIs" dxfId="191" priority="253" operator="greaterThanOrEqual">
      <formula>260</formula>
    </cfRule>
    <cfRule type="cellIs" dxfId="190" priority="254" operator="between">
      <formula>230</formula>
      <formula>259</formula>
    </cfRule>
    <cfRule type="cellIs" dxfId="189" priority="255" operator="between">
      <formula>180</formula>
      <formula>229</formula>
    </cfRule>
    <cfRule type="cellIs" dxfId="188" priority="256" operator="between">
      <formula>120</formula>
      <formula>179</formula>
    </cfRule>
    <cfRule type="cellIs" dxfId="187" priority="257" operator="between">
      <formula>60</formula>
      <formula>119</formula>
    </cfRule>
    <cfRule type="cellIs" dxfId="186" priority="258" operator="between">
      <formula>0</formula>
      <formula>59</formula>
    </cfRule>
  </conditionalFormatting>
  <conditionalFormatting sqref="J9:O9">
    <cfRule type="cellIs" dxfId="185" priority="247" operator="greaterThanOrEqual">
      <formula>230</formula>
    </cfRule>
    <cfRule type="cellIs" dxfId="184" priority="248" operator="between">
      <formula>220</formula>
      <formula>229</formula>
    </cfRule>
    <cfRule type="cellIs" dxfId="183" priority="249" operator="between">
      <formula>210</formula>
      <formula>219</formula>
    </cfRule>
    <cfRule type="cellIs" dxfId="182" priority="250" operator="between">
      <formula>200</formula>
      <formula>209</formula>
    </cfRule>
    <cfRule type="cellIs" dxfId="181" priority="251" operator="between">
      <formula>141</formula>
      <formula>199</formula>
    </cfRule>
    <cfRule type="cellIs" dxfId="180" priority="252" operator="between">
      <formula>0</formula>
      <formula>140</formula>
    </cfRule>
  </conditionalFormatting>
  <conditionalFormatting sqref="J6:O6">
    <cfRule type="cellIs" dxfId="179" priority="241" operator="greaterThanOrEqual">
      <formula>260</formula>
    </cfRule>
    <cfRule type="cellIs" dxfId="178" priority="242" operator="between">
      <formula>230</formula>
      <formula>259</formula>
    </cfRule>
    <cfRule type="cellIs" dxfId="177" priority="243" operator="between">
      <formula>180</formula>
      <formula>229</formula>
    </cfRule>
    <cfRule type="cellIs" dxfId="176" priority="244" operator="between">
      <formula>120</formula>
      <formula>179</formula>
    </cfRule>
    <cfRule type="cellIs" dxfId="175" priority="245" operator="between">
      <formula>60</formula>
      <formula>119</formula>
    </cfRule>
    <cfRule type="cellIs" dxfId="174" priority="246" operator="between">
      <formula>0</formula>
      <formula>59</formula>
    </cfRule>
  </conditionalFormatting>
  <conditionalFormatting sqref="Q5:V5">
    <cfRule type="cellIs" dxfId="173" priority="229" operator="greaterThanOrEqual">
      <formula>260</formula>
    </cfRule>
    <cfRule type="cellIs" dxfId="172" priority="230" operator="between">
      <formula>230</formula>
      <formula>259</formula>
    </cfRule>
    <cfRule type="cellIs" dxfId="171" priority="231" operator="between">
      <formula>180</formula>
      <formula>229</formula>
    </cfRule>
    <cfRule type="cellIs" dxfId="170" priority="232" operator="between">
      <formula>120</formula>
      <formula>179</formula>
    </cfRule>
    <cfRule type="cellIs" dxfId="169" priority="233" operator="between">
      <formula>60</formula>
      <formula>119</formula>
    </cfRule>
    <cfRule type="cellIs" dxfId="168" priority="234" operator="between">
      <formula>0</formula>
      <formula>59</formula>
    </cfRule>
  </conditionalFormatting>
  <conditionalFormatting sqref="Q6:V6">
    <cfRule type="cellIs" dxfId="167" priority="223" operator="greaterThanOrEqual">
      <formula>230</formula>
    </cfRule>
    <cfRule type="cellIs" dxfId="166" priority="224" operator="between">
      <formula>220</formula>
      <formula>229</formula>
    </cfRule>
    <cfRule type="cellIs" dxfId="165" priority="225" operator="between">
      <formula>210</formula>
      <formula>219</formula>
    </cfRule>
    <cfRule type="cellIs" dxfId="164" priority="226" operator="between">
      <formula>200</formula>
      <formula>209</formula>
    </cfRule>
    <cfRule type="cellIs" dxfId="163" priority="227" operator="between">
      <formula>141</formula>
      <formula>199</formula>
    </cfRule>
    <cfRule type="cellIs" dxfId="162" priority="228" operator="between">
      <formula>0</formula>
      <formula>140</formula>
    </cfRule>
  </conditionalFormatting>
  <conditionalFormatting sqref="Q8:V8">
    <cfRule type="cellIs" dxfId="161" priority="211" operator="greaterThanOrEqual">
      <formula>260</formula>
    </cfRule>
    <cfRule type="cellIs" dxfId="160" priority="212" operator="between">
      <formula>230</formula>
      <formula>259</formula>
    </cfRule>
    <cfRule type="cellIs" dxfId="159" priority="213" operator="between">
      <formula>180</formula>
      <formula>229</formula>
    </cfRule>
    <cfRule type="cellIs" dxfId="158" priority="214" operator="between">
      <formula>120</formula>
      <formula>179</formula>
    </cfRule>
    <cfRule type="cellIs" dxfId="157" priority="215" operator="between">
      <formula>60</formula>
      <formula>119</formula>
    </cfRule>
    <cfRule type="cellIs" dxfId="156" priority="216" operator="between">
      <formula>0</formula>
      <formula>59</formula>
    </cfRule>
  </conditionalFormatting>
  <conditionalFormatting sqref="Q9:V9">
    <cfRule type="cellIs" dxfId="155" priority="205" operator="greaterThanOrEqual">
      <formula>230</formula>
    </cfRule>
    <cfRule type="cellIs" dxfId="154" priority="206" operator="between">
      <formula>220</formula>
      <formula>229</formula>
    </cfRule>
    <cfRule type="cellIs" dxfId="153" priority="207" operator="between">
      <formula>210</formula>
      <formula>219</formula>
    </cfRule>
    <cfRule type="cellIs" dxfId="152" priority="208" operator="between">
      <formula>200</formula>
      <formula>209</formula>
    </cfRule>
    <cfRule type="cellIs" dxfId="151" priority="209" operator="between">
      <formula>141</formula>
      <formula>199</formula>
    </cfRule>
    <cfRule type="cellIs" dxfId="150" priority="210" operator="between">
      <formula>0</formula>
      <formula>140</formula>
    </cfRule>
  </conditionalFormatting>
  <conditionalFormatting sqref="Q6:V6">
    <cfRule type="cellIs" dxfId="149" priority="199" operator="greaterThanOrEqual">
      <formula>260</formula>
    </cfRule>
    <cfRule type="cellIs" dxfId="148" priority="200" operator="between">
      <formula>230</formula>
      <formula>259</formula>
    </cfRule>
    <cfRule type="cellIs" dxfId="147" priority="201" operator="between">
      <formula>180</formula>
      <formula>229</formula>
    </cfRule>
    <cfRule type="cellIs" dxfId="146" priority="202" operator="between">
      <formula>120</formula>
      <formula>179</formula>
    </cfRule>
    <cfRule type="cellIs" dxfId="145" priority="203" operator="between">
      <formula>60</formula>
      <formula>119</formula>
    </cfRule>
    <cfRule type="cellIs" dxfId="144" priority="204" operator="between">
      <formula>0</formula>
      <formula>59</formula>
    </cfRule>
  </conditionalFormatting>
  <conditionalFormatting sqref="X5:AC5">
    <cfRule type="cellIs" dxfId="143" priority="187" operator="greaterThanOrEqual">
      <formula>260</formula>
    </cfRule>
    <cfRule type="cellIs" dxfId="142" priority="188" operator="between">
      <formula>230</formula>
      <formula>259</formula>
    </cfRule>
    <cfRule type="cellIs" dxfId="141" priority="189" operator="between">
      <formula>180</formula>
      <formula>229</formula>
    </cfRule>
    <cfRule type="cellIs" dxfId="140" priority="190" operator="between">
      <formula>120</formula>
      <formula>179</formula>
    </cfRule>
    <cfRule type="cellIs" dxfId="139" priority="191" operator="between">
      <formula>60</formula>
      <formula>119</formula>
    </cfRule>
    <cfRule type="cellIs" dxfId="138" priority="192" operator="between">
      <formula>0</formula>
      <formula>59</formula>
    </cfRule>
  </conditionalFormatting>
  <conditionalFormatting sqref="X6:AC6">
    <cfRule type="cellIs" dxfId="137" priority="181" operator="greaterThanOrEqual">
      <formula>230</formula>
    </cfRule>
    <cfRule type="cellIs" dxfId="136" priority="182" operator="between">
      <formula>220</formula>
      <formula>229</formula>
    </cfRule>
    <cfRule type="cellIs" dxfId="135" priority="183" operator="between">
      <formula>210</formula>
      <formula>219</formula>
    </cfRule>
    <cfRule type="cellIs" dxfId="134" priority="184" operator="between">
      <formula>200</formula>
      <formula>209</formula>
    </cfRule>
    <cfRule type="cellIs" dxfId="133" priority="185" operator="between">
      <formula>141</formula>
      <formula>199</formula>
    </cfRule>
    <cfRule type="cellIs" dxfId="132" priority="186" operator="between">
      <formula>0</formula>
      <formula>140</formula>
    </cfRule>
  </conditionalFormatting>
  <conditionalFormatting sqref="X8:AC8">
    <cfRule type="cellIs" dxfId="131" priority="169" operator="greaterThanOrEqual">
      <formula>260</formula>
    </cfRule>
    <cfRule type="cellIs" dxfId="130" priority="170" operator="between">
      <formula>230</formula>
      <formula>259</formula>
    </cfRule>
    <cfRule type="cellIs" dxfId="129" priority="171" operator="between">
      <formula>180</formula>
      <formula>229</formula>
    </cfRule>
    <cfRule type="cellIs" dxfId="128" priority="172" operator="between">
      <formula>120</formula>
      <formula>179</formula>
    </cfRule>
    <cfRule type="cellIs" dxfId="127" priority="173" operator="between">
      <formula>60</formula>
      <formula>119</formula>
    </cfRule>
    <cfRule type="cellIs" dxfId="126" priority="174" operator="between">
      <formula>0</formula>
      <formula>59</formula>
    </cfRule>
  </conditionalFormatting>
  <conditionalFormatting sqref="X9:AC9">
    <cfRule type="cellIs" dxfId="125" priority="163" operator="greaterThanOrEqual">
      <formula>230</formula>
    </cfRule>
    <cfRule type="cellIs" dxfId="124" priority="164" operator="between">
      <formula>220</formula>
      <formula>229</formula>
    </cfRule>
    <cfRule type="cellIs" dxfId="123" priority="165" operator="between">
      <formula>210</formula>
      <formula>219</formula>
    </cfRule>
    <cfRule type="cellIs" dxfId="122" priority="166" operator="between">
      <formula>200</formula>
      <formula>209</formula>
    </cfRule>
    <cfRule type="cellIs" dxfId="121" priority="167" operator="between">
      <formula>141</formula>
      <formula>199</formula>
    </cfRule>
    <cfRule type="cellIs" dxfId="120" priority="168" operator="between">
      <formula>0</formula>
      <formula>140</formula>
    </cfRule>
  </conditionalFormatting>
  <conditionalFormatting sqref="X6:AC6">
    <cfRule type="cellIs" dxfId="119" priority="157" operator="greaterThanOrEqual">
      <formula>260</formula>
    </cfRule>
    <cfRule type="cellIs" dxfId="118" priority="158" operator="between">
      <formula>230</formula>
      <formula>259</formula>
    </cfRule>
    <cfRule type="cellIs" dxfId="117" priority="159" operator="between">
      <formula>180</formula>
      <formula>229</formula>
    </cfRule>
    <cfRule type="cellIs" dxfId="116" priority="160" operator="between">
      <formula>120</formula>
      <formula>179</formula>
    </cfRule>
    <cfRule type="cellIs" dxfId="115" priority="161" operator="between">
      <formula>60</formula>
      <formula>119</formula>
    </cfRule>
    <cfRule type="cellIs" dxfId="114" priority="162" operator="between">
      <formula>0</formula>
      <formula>59</formula>
    </cfRule>
  </conditionalFormatting>
  <conditionalFormatting sqref="X11:AC12">
    <cfRule type="cellIs" dxfId="113" priority="109" operator="between">
      <formula>31</formula>
      <formula>36</formula>
    </cfRule>
    <cfRule type="cellIs" dxfId="112" priority="110" operator="between">
      <formula>21</formula>
      <formula>30</formula>
    </cfRule>
    <cfRule type="cellIs" dxfId="111" priority="111" operator="between">
      <formula>11</formula>
      <formula>20</formula>
    </cfRule>
    <cfRule type="cellIs" dxfId="110" priority="112" operator="between">
      <formula>1</formula>
      <formula>10</formula>
    </cfRule>
  </conditionalFormatting>
  <conditionalFormatting sqref="C11:H12">
    <cfRule type="cellIs" dxfId="109" priority="153" operator="between">
      <formula>31</formula>
      <formula>36</formula>
    </cfRule>
    <cfRule type="cellIs" dxfId="108" priority="154" operator="between">
      <formula>21</formula>
      <formula>30</formula>
    </cfRule>
    <cfRule type="cellIs" dxfId="107" priority="155" operator="between">
      <formula>11</formula>
      <formula>20</formula>
    </cfRule>
    <cfRule type="cellIs" dxfId="106" priority="156" operator="between">
      <formula>1</formula>
      <formula>10</formula>
    </cfRule>
  </conditionalFormatting>
  <conditionalFormatting sqref="X14:AC15">
    <cfRule type="cellIs" dxfId="105" priority="133" operator="between">
      <formula>31</formula>
      <formula>36</formula>
    </cfRule>
    <cfRule type="cellIs" dxfId="104" priority="134" operator="between">
      <formula>21</formula>
      <formula>30</formula>
    </cfRule>
    <cfRule type="cellIs" dxfId="103" priority="135" operator="between">
      <formula>11</formula>
      <formula>20</formula>
    </cfRule>
    <cfRule type="cellIs" dxfId="102" priority="136" operator="between">
      <formula>1</formula>
      <formula>10</formula>
    </cfRule>
  </conditionalFormatting>
  <conditionalFormatting sqref="J11:O12">
    <cfRule type="cellIs" dxfId="101" priority="117" operator="between">
      <formula>31</formula>
      <formula>36</formula>
    </cfRule>
    <cfRule type="cellIs" dxfId="100" priority="118" operator="between">
      <formula>21</formula>
      <formula>30</formula>
    </cfRule>
    <cfRule type="cellIs" dxfId="99" priority="119" operator="between">
      <formula>11</formula>
      <formula>20</formula>
    </cfRule>
    <cfRule type="cellIs" dxfId="98" priority="120" operator="between">
      <formula>1</formula>
      <formula>10</formula>
    </cfRule>
  </conditionalFormatting>
  <conditionalFormatting sqref="Q11:V12">
    <cfRule type="cellIs" dxfId="97" priority="113" operator="between">
      <formula>31</formula>
      <formula>36</formula>
    </cfRule>
    <cfRule type="cellIs" dxfId="96" priority="114" operator="between">
      <formula>21</formula>
      <formula>30</formula>
    </cfRule>
    <cfRule type="cellIs" dxfId="95" priority="115" operator="between">
      <formula>11</formula>
      <formula>20</formula>
    </cfRule>
    <cfRule type="cellIs" dxfId="94" priority="116" operator="between">
      <formula>1</formula>
      <formula>10</formula>
    </cfRule>
  </conditionalFormatting>
  <conditionalFormatting sqref="C112:H113 J112:O113 Q112:V113 X112:AC113">
    <cfRule type="cellIs" dxfId="93" priority="103" operator="equal">
      <formula>"개방"</formula>
    </cfRule>
    <cfRule type="cellIs" dxfId="92" priority="104" operator="equal">
      <formula>"획득"</formula>
    </cfRule>
  </conditionalFormatting>
  <conditionalFormatting sqref="C112:H113">
    <cfRule type="cellIs" dxfId="91" priority="97" operator="greaterThanOrEqual">
      <formula>260</formula>
    </cfRule>
    <cfRule type="cellIs" dxfId="90" priority="98" operator="between">
      <formula>230</formula>
      <formula>259</formula>
    </cfRule>
    <cfRule type="cellIs" dxfId="89" priority="99" operator="between">
      <formula>180</formula>
      <formula>229</formula>
    </cfRule>
    <cfRule type="cellIs" dxfId="88" priority="100" operator="between">
      <formula>120</formula>
      <formula>179</formula>
    </cfRule>
    <cfRule type="cellIs" dxfId="87" priority="101" operator="between">
      <formula>60</formula>
      <formula>119</formula>
    </cfRule>
    <cfRule type="cellIs" dxfId="86" priority="102" operator="between">
      <formula>0</formula>
      <formula>59</formula>
    </cfRule>
  </conditionalFormatting>
  <conditionalFormatting sqref="C113:H113">
    <cfRule type="cellIs" dxfId="85" priority="91" operator="greaterThanOrEqual">
      <formula>230</formula>
    </cfRule>
    <cfRule type="cellIs" dxfId="84" priority="92" operator="between">
      <formula>220</formula>
      <formula>229</formula>
    </cfRule>
    <cfRule type="cellIs" dxfId="83" priority="93" operator="between">
      <formula>210</formula>
      <formula>219</formula>
    </cfRule>
    <cfRule type="cellIs" dxfId="82" priority="94" operator="between">
      <formula>200</formula>
      <formula>209</formula>
    </cfRule>
    <cfRule type="cellIs" dxfId="81" priority="95" operator="between">
      <formula>141</formula>
      <formula>199</formula>
    </cfRule>
    <cfRule type="cellIs" dxfId="80" priority="96" operator="between">
      <formula>0</formula>
      <formula>140</formula>
    </cfRule>
  </conditionalFormatting>
  <conditionalFormatting sqref="J112:O112">
    <cfRule type="cellIs" dxfId="79" priority="85" operator="greaterThanOrEqual">
      <formula>260</formula>
    </cfRule>
    <cfRule type="cellIs" dxfId="78" priority="86" operator="between">
      <formula>230</formula>
      <formula>259</formula>
    </cfRule>
    <cfRule type="cellIs" dxfId="77" priority="87" operator="between">
      <formula>180</formula>
      <formula>229</formula>
    </cfRule>
    <cfRule type="cellIs" dxfId="76" priority="88" operator="between">
      <formula>120</formula>
      <formula>179</formula>
    </cfRule>
    <cfRule type="cellIs" dxfId="75" priority="89" operator="between">
      <formula>60</formula>
      <formula>119</formula>
    </cfRule>
    <cfRule type="cellIs" dxfId="74" priority="90" operator="between">
      <formula>0</formula>
      <formula>59</formula>
    </cfRule>
  </conditionalFormatting>
  <conditionalFormatting sqref="J113:O113">
    <cfRule type="cellIs" dxfId="73" priority="79" operator="greaterThanOrEqual">
      <formula>230</formula>
    </cfRule>
    <cfRule type="cellIs" dxfId="72" priority="80" operator="between">
      <formula>220</formula>
      <formula>229</formula>
    </cfRule>
    <cfRule type="cellIs" dxfId="71" priority="81" operator="between">
      <formula>210</formula>
      <formula>219</formula>
    </cfRule>
    <cfRule type="cellIs" dxfId="70" priority="82" operator="between">
      <formula>200</formula>
      <formula>209</formula>
    </cfRule>
    <cfRule type="cellIs" dxfId="69" priority="83" operator="between">
      <formula>141</formula>
      <formula>199</formula>
    </cfRule>
    <cfRule type="cellIs" dxfId="68" priority="84" operator="between">
      <formula>0</formula>
      <formula>140</formula>
    </cfRule>
  </conditionalFormatting>
  <conditionalFormatting sqref="Q112:V112">
    <cfRule type="cellIs" dxfId="67" priority="73" operator="greaterThanOrEqual">
      <formula>260</formula>
    </cfRule>
    <cfRule type="cellIs" dxfId="66" priority="74" operator="between">
      <formula>230</formula>
      <formula>259</formula>
    </cfRule>
    <cfRule type="cellIs" dxfId="65" priority="75" operator="between">
      <formula>180</formula>
      <formula>229</formula>
    </cfRule>
    <cfRule type="cellIs" dxfId="64" priority="76" operator="between">
      <formula>120</formula>
      <formula>179</formula>
    </cfRule>
    <cfRule type="cellIs" dxfId="63" priority="77" operator="between">
      <formula>60</formula>
      <formula>119</formula>
    </cfRule>
    <cfRule type="cellIs" dxfId="62" priority="78" operator="between">
      <formula>0</formula>
      <formula>59</formula>
    </cfRule>
  </conditionalFormatting>
  <conditionalFormatting sqref="Q113:V113">
    <cfRule type="cellIs" dxfId="61" priority="67" operator="greaterThanOrEqual">
      <formula>230</formula>
    </cfRule>
    <cfRule type="cellIs" dxfId="60" priority="68" operator="between">
      <formula>220</formula>
      <formula>229</formula>
    </cfRule>
    <cfRule type="cellIs" dxfId="59" priority="69" operator="between">
      <formula>210</formula>
      <formula>219</formula>
    </cfRule>
    <cfRule type="cellIs" dxfId="58" priority="70" operator="between">
      <formula>200</formula>
      <formula>209</formula>
    </cfRule>
    <cfRule type="cellIs" dxfId="57" priority="71" operator="between">
      <formula>141</formula>
      <formula>199</formula>
    </cfRule>
    <cfRule type="cellIs" dxfId="56" priority="72" operator="between">
      <formula>0</formula>
      <formula>140</formula>
    </cfRule>
  </conditionalFormatting>
  <conditionalFormatting sqref="X112:AC112">
    <cfRule type="cellIs" dxfId="55" priority="61" operator="greaterThanOrEqual">
      <formula>260</formula>
    </cfRule>
    <cfRule type="cellIs" dxfId="54" priority="62" operator="between">
      <formula>230</formula>
      <formula>259</formula>
    </cfRule>
    <cfRule type="cellIs" dxfId="53" priority="63" operator="between">
      <formula>180</formula>
      <formula>229</formula>
    </cfRule>
    <cfRule type="cellIs" dxfId="52" priority="64" operator="between">
      <formula>120</formula>
      <formula>179</formula>
    </cfRule>
    <cfRule type="cellIs" dxfId="51" priority="65" operator="between">
      <formula>60</formula>
      <formula>119</formula>
    </cfRule>
    <cfRule type="cellIs" dxfId="50" priority="66" operator="between">
      <formula>0</formula>
      <formula>59</formula>
    </cfRule>
  </conditionalFormatting>
  <conditionalFormatting sqref="X113:AC113">
    <cfRule type="cellIs" dxfId="49" priority="55" operator="greaterThanOrEqual">
      <formula>230</formula>
    </cfRule>
    <cfRule type="cellIs" dxfId="48" priority="56" operator="between">
      <formula>220</formula>
      <formula>229</formula>
    </cfRule>
    <cfRule type="cellIs" dxfId="47" priority="57" operator="between">
      <formula>210</formula>
      <formula>219</formula>
    </cfRule>
    <cfRule type="cellIs" dxfId="46" priority="58" operator="between">
      <formula>200</formula>
      <formula>209</formula>
    </cfRule>
    <cfRule type="cellIs" dxfId="45" priority="59" operator="between">
      <formula>141</formula>
      <formula>199</formula>
    </cfRule>
    <cfRule type="cellIs" dxfId="44" priority="60" operator="between">
      <formula>0</formula>
      <formula>140</formula>
    </cfRule>
  </conditionalFormatting>
  <conditionalFormatting sqref="J112:O113">
    <cfRule type="cellIs" dxfId="43" priority="49" operator="greaterThanOrEqual">
      <formula>260</formula>
    </cfRule>
    <cfRule type="cellIs" dxfId="42" priority="50" operator="between">
      <formula>230</formula>
      <formula>259</formula>
    </cfRule>
    <cfRule type="cellIs" dxfId="41" priority="51" operator="between">
      <formula>180</formula>
      <formula>229</formula>
    </cfRule>
    <cfRule type="cellIs" dxfId="40" priority="52" operator="between">
      <formula>120</formula>
      <formula>179</formula>
    </cfRule>
    <cfRule type="cellIs" dxfId="39" priority="53" operator="between">
      <formula>60</formula>
      <formula>119</formula>
    </cfRule>
    <cfRule type="cellIs" dxfId="38" priority="54" operator="between">
      <formula>0</formula>
      <formula>59</formula>
    </cfRule>
  </conditionalFormatting>
  <conditionalFormatting sqref="J113:O113">
    <cfRule type="cellIs" dxfId="37" priority="43" operator="greaterThanOrEqual">
      <formula>230</formula>
    </cfRule>
    <cfRule type="cellIs" dxfId="36" priority="44" operator="between">
      <formula>220</formula>
      <formula>229</formula>
    </cfRule>
    <cfRule type="cellIs" dxfId="35" priority="45" operator="between">
      <formula>210</formula>
      <formula>219</formula>
    </cfRule>
    <cfRule type="cellIs" dxfId="34" priority="46" operator="between">
      <formula>200</formula>
      <formula>209</formula>
    </cfRule>
    <cfRule type="cellIs" dxfId="33" priority="47" operator="between">
      <formula>141</formula>
      <formula>199</formula>
    </cfRule>
    <cfRule type="cellIs" dxfId="32" priority="48" operator="between">
      <formula>0</formula>
      <formula>140</formula>
    </cfRule>
  </conditionalFormatting>
  <conditionalFormatting sqref="Q112:V113">
    <cfRule type="cellIs" dxfId="31" priority="37" operator="greaterThanOrEqual">
      <formula>260</formula>
    </cfRule>
    <cfRule type="cellIs" dxfId="30" priority="38" operator="between">
      <formula>230</formula>
      <formula>259</formula>
    </cfRule>
    <cfRule type="cellIs" dxfId="29" priority="39" operator="between">
      <formula>180</formula>
      <formula>229</formula>
    </cfRule>
    <cfRule type="cellIs" dxfId="28" priority="40" operator="between">
      <formula>120</formula>
      <formula>179</formula>
    </cfRule>
    <cfRule type="cellIs" dxfId="27" priority="41" operator="between">
      <formula>60</formula>
      <formula>119</formula>
    </cfRule>
    <cfRule type="cellIs" dxfId="26" priority="42" operator="between">
      <formula>0</formula>
      <formula>59</formula>
    </cfRule>
  </conditionalFormatting>
  <conditionalFormatting sqref="Q113:V113">
    <cfRule type="cellIs" dxfId="25" priority="31" operator="greaterThanOrEqual">
      <formula>230</formula>
    </cfRule>
    <cfRule type="cellIs" dxfId="24" priority="32" operator="between">
      <formula>220</formula>
      <formula>229</formula>
    </cfRule>
    <cfRule type="cellIs" dxfId="23" priority="33" operator="between">
      <formula>210</formula>
      <formula>219</formula>
    </cfRule>
    <cfRule type="cellIs" dxfId="22" priority="34" operator="between">
      <formula>200</formula>
      <formula>209</formula>
    </cfRule>
    <cfRule type="cellIs" dxfId="21" priority="35" operator="between">
      <formula>141</formula>
      <formula>199</formula>
    </cfRule>
    <cfRule type="cellIs" dxfId="20" priority="36" operator="between">
      <formula>0</formula>
      <formula>140</formula>
    </cfRule>
  </conditionalFormatting>
  <conditionalFormatting sqref="X112:AC113">
    <cfRule type="cellIs" dxfId="19" priority="25" operator="greaterThanOrEqual">
      <formula>260</formula>
    </cfRule>
    <cfRule type="cellIs" dxfId="18" priority="26" operator="between">
      <formula>230</formula>
      <formula>259</formula>
    </cfRule>
    <cfRule type="cellIs" dxfId="17" priority="27" operator="between">
      <formula>180</formula>
      <formula>229</formula>
    </cfRule>
    <cfRule type="cellIs" dxfId="16" priority="28" operator="between">
      <formula>120</formula>
      <formula>179</formula>
    </cfRule>
    <cfRule type="cellIs" dxfId="15" priority="29" operator="between">
      <formula>60</formula>
      <formula>119</formula>
    </cfRule>
    <cfRule type="cellIs" dxfId="14" priority="30" operator="between">
      <formula>0</formula>
      <formula>59</formula>
    </cfRule>
  </conditionalFormatting>
  <conditionalFormatting sqref="X113:AC113">
    <cfRule type="cellIs" dxfId="13" priority="19" operator="greaterThanOrEqual">
      <formula>230</formula>
    </cfRule>
    <cfRule type="cellIs" dxfId="12" priority="20" operator="between">
      <formula>220</formula>
      <formula>229</formula>
    </cfRule>
    <cfRule type="cellIs" dxfId="11" priority="21" operator="between">
      <formula>210</formula>
      <formula>219</formula>
    </cfRule>
    <cfRule type="cellIs" dxfId="10" priority="22" operator="between">
      <formula>200</formula>
      <formula>209</formula>
    </cfRule>
    <cfRule type="cellIs" dxfId="9" priority="23" operator="between">
      <formula>141</formula>
      <formula>199</formula>
    </cfRule>
    <cfRule type="cellIs" dxfId="8" priority="24" operator="between">
      <formula>0</formula>
      <formula>140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71" operator="containsText" text="미" id="{76CC481D-128E-49E3-B37E-C69B3C650CF4}">
            <xm:f>NOT(ISERROR(SEARCH("미",'유니온 템세팅'!C110)))</xm:f>
            <x14:dxf>
              <font>
                <color theme="1"/>
              </font>
              <fill>
                <patternFill>
                  <bgColor theme="0" tint="0.59996337778862885"/>
                </patternFill>
              </fill>
            </x14:dxf>
          </x14:cfRule>
          <x14:cfRule type="containsText" priority="372" operator="containsText" text="레전" id="{C3407FF1-BAB3-48D8-95C2-71BE07DBEC93}">
            <xm:f>NOT(ISERROR(SEARCH("레전",'유니온 템세팅'!C110)))</xm:f>
            <x14:dxf>
              <font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containsText" priority="373" operator="containsText" text="유니크" id="{3479FC8A-D017-46FA-9C05-D06A1CF8B3E6}">
            <xm:f>NOT(ISERROR(SEARCH("유니크",'유니온 템세팅'!C110)))</xm:f>
            <x14:dxf>
              <font>
                <color theme="1"/>
              </font>
              <fill>
                <patternFill>
                  <bgColor theme="2" tint="0.59996337778862885"/>
                </patternFill>
              </fill>
            </x14:dxf>
          </x14:cfRule>
          <x14:cfRule type="containsText" priority="374" operator="containsText" text="에픽" id="{63998C73-4C39-4612-8EFF-D9477DD3E5C7}">
            <xm:f>NOT(ISERROR(SEARCH("에픽",'유니온 템세팅'!C110)))</xm:f>
            <x14:dxf>
              <font>
                <color theme="1"/>
              </font>
              <fill>
                <patternFill>
                  <bgColor theme="0" tint="0.59996337778862885"/>
                </patternFill>
              </fill>
            </x14:dxf>
          </x14:cfRule>
          <xm:sqref>C112:H113 J112:O113 Q112:V113 X112:AC113</xm:sqref>
        </x14:conditionalFormatting>
        <x14:conditionalFormatting xmlns:xm="http://schemas.microsoft.com/office/excel/2006/main">
          <x14:cfRule type="containsText" priority="1679" operator="containsText" text="미" id="{76CC481D-128E-49E3-B37E-C69B3C650CF4}">
            <xm:f>NOT(ISERROR(SEARCH("미",'유니온 템세팅'!C5)))</xm:f>
            <x14:dxf>
              <font>
                <color theme="1"/>
              </font>
              <fill>
                <patternFill>
                  <bgColor theme="0" tint="0.59996337778862885"/>
                </patternFill>
              </fill>
            </x14:dxf>
          </x14:cfRule>
          <x14:cfRule type="containsText" priority="1680" operator="containsText" text="레전" id="{C3407FF1-BAB3-48D8-95C2-71BE07DBEC93}">
            <xm:f>NOT(ISERROR(SEARCH("레전",'유니온 템세팅'!C5)))</xm:f>
            <x14:dxf>
              <font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containsText" priority="1681" operator="containsText" text="유니크" id="{3479FC8A-D017-46FA-9C05-D06A1CF8B3E6}">
            <xm:f>NOT(ISERROR(SEARCH("유니크",'유니온 템세팅'!C5)))</xm:f>
            <x14:dxf>
              <font>
                <color theme="1"/>
              </font>
              <fill>
                <patternFill>
                  <bgColor theme="2" tint="0.59996337778862885"/>
                </patternFill>
              </fill>
            </x14:dxf>
          </x14:cfRule>
          <x14:cfRule type="containsText" priority="1682" operator="containsText" text="에픽" id="{63998C73-4C39-4612-8EFF-D9477DD3E5C7}">
            <xm:f>NOT(ISERROR(SEARCH("에픽",'유니온 템세팅'!C5)))</xm:f>
            <x14:dxf>
              <font>
                <color theme="1"/>
              </font>
              <fill>
                <patternFill>
                  <bgColor theme="0" tint="0.59996337778862885"/>
                </patternFill>
              </fill>
            </x14:dxf>
          </x14:cfRule>
          <xm:sqref>C5:H6 C8:H9 J5:O6 J8:O9 Q5:V6 Q8:V9 X5:AC6 X8:AC9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유니온 템세팅</vt:lpstr>
      <vt:lpstr>수식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김미경</dc:creator>
  <cp:lastModifiedBy>김미경</cp:lastModifiedBy>
  <dcterms:created xsi:type="dcterms:W3CDTF">2020-09-17T13:17:42Z</dcterms:created>
  <dcterms:modified xsi:type="dcterms:W3CDTF">2021-02-22T05:51:25Z</dcterms:modified>
</cp:coreProperties>
</file>