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 activeTab="4"/>
  </bookViews>
  <sheets>
    <sheet name="스데루" sheetId="1" r:id="rId1"/>
    <sheet name="윌" sheetId="2" r:id="rId2"/>
    <sheet name="스데루(2nd)" sheetId="3" r:id="rId3"/>
    <sheet name="4시트" sheetId="4" r:id="rId4"/>
    <sheet name="정산시트" sheetId="5" r:id="rId5"/>
    <sheet name="수에큐 개수 확인용" sheetId="6" state="hidden" r:id="rId6"/>
  </sheets>
  <definedNames>
    <definedName name="_xlnm._FilterDatabase" localSheetId="4" hidden="1">정산시트!$B$2:$G$2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4" i="2"/>
  <c r="D50" i="1"/>
  <c r="D5" i="1"/>
  <c r="Q9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4" i="1"/>
  <c r="P12" i="1"/>
  <c r="Q7" i="1" l="1"/>
  <c r="Q8" i="1"/>
  <c r="Q11" i="1"/>
  <c r="Q6" i="1"/>
  <c r="G13" i="5"/>
  <c r="G14" i="5"/>
  <c r="K4" i="2" l="1"/>
  <c r="K5" i="2"/>
  <c r="K6" i="2"/>
  <c r="K7" i="2"/>
  <c r="K8" i="2"/>
  <c r="K9" i="2"/>
  <c r="K10" i="2"/>
  <c r="K11" i="2"/>
  <c r="K12" i="2"/>
  <c r="P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4" i="3"/>
  <c r="K5" i="3"/>
  <c r="K6" i="3"/>
  <c r="K7" i="3"/>
  <c r="K8" i="3"/>
  <c r="K9" i="3"/>
  <c r="K10" i="3"/>
  <c r="K11" i="3"/>
  <c r="K12" i="3"/>
  <c r="P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4" i="4"/>
  <c r="K5" i="4"/>
  <c r="R8" i="4" s="1"/>
  <c r="K6" i="4"/>
  <c r="K7" i="4"/>
  <c r="K8" i="4"/>
  <c r="K9" i="4"/>
  <c r="K10" i="4"/>
  <c r="K11" i="4"/>
  <c r="K12" i="4"/>
  <c r="R9" i="4" s="1"/>
  <c r="P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R6" i="3" l="1"/>
  <c r="Q10" i="2"/>
  <c r="Q6" i="2"/>
  <c r="Q9" i="2"/>
  <c r="Q8" i="2"/>
  <c r="Q11" i="2"/>
  <c r="Q7" i="2"/>
  <c r="R8" i="3"/>
  <c r="R9" i="3"/>
  <c r="R7" i="3"/>
  <c r="R7" i="1"/>
  <c r="G7" i="5" s="1"/>
  <c r="R6" i="1"/>
  <c r="R9" i="1"/>
  <c r="Q10" i="1"/>
  <c r="R10" i="1"/>
  <c r="R11" i="1"/>
  <c r="R8" i="1"/>
  <c r="Q6" i="4"/>
  <c r="R11" i="4"/>
  <c r="R7" i="4"/>
  <c r="R10" i="3"/>
  <c r="R10" i="4"/>
  <c r="R6" i="4"/>
  <c r="Q6" i="3"/>
  <c r="R11" i="3"/>
  <c r="G10" i="5" s="1"/>
  <c r="R6" i="2"/>
  <c r="R11" i="2"/>
  <c r="R10" i="2"/>
  <c r="R9" i="2"/>
  <c r="R8" i="2"/>
  <c r="G6" i="5" s="1"/>
  <c r="R7" i="2"/>
  <c r="G3" i="5" s="1"/>
  <c r="Q11" i="3"/>
  <c r="Q10" i="3"/>
  <c r="Q9" i="3"/>
  <c r="Q8" i="3"/>
  <c r="Q7" i="3"/>
  <c r="Q11" i="4"/>
  <c r="Q10" i="4"/>
  <c r="Q9" i="4"/>
  <c r="Q8" i="4"/>
  <c r="Q7" i="4"/>
  <c r="G12" i="5" l="1"/>
  <c r="G11" i="5"/>
  <c r="G5" i="5"/>
  <c r="G8" i="5"/>
  <c r="G9" i="5"/>
  <c r="F3" i="5"/>
  <c r="F5" i="5"/>
  <c r="F7" i="5"/>
  <c r="F9" i="5"/>
  <c r="F4" i="5"/>
  <c r="F6" i="5"/>
  <c r="F8" i="5"/>
  <c r="G4" i="5"/>
  <c r="F10" i="5"/>
  <c r="F13" i="5"/>
  <c r="F14" i="5"/>
  <c r="F12" i="5"/>
  <c r="F11" i="5"/>
  <c r="G16" i="5" l="1"/>
  <c r="F16" i="5"/>
</calcChain>
</file>

<file path=xl/sharedStrings.xml><?xml version="1.0" encoding="utf-8"?>
<sst xmlns="http://schemas.openxmlformats.org/spreadsheetml/2006/main" count="356" uniqueCount="125">
  <si>
    <t>직업</t>
    <phoneticPr fontId="1" type="noConversion"/>
  </si>
  <si>
    <t>케릭터명</t>
    <phoneticPr fontId="1" type="noConversion"/>
  </si>
  <si>
    <t>날짜</t>
    <phoneticPr fontId="1" type="noConversion"/>
  </si>
  <si>
    <t>보스명</t>
    <phoneticPr fontId="1" type="noConversion"/>
  </si>
  <si>
    <t>획득아이템</t>
    <phoneticPr fontId="1" type="noConversion"/>
  </si>
  <si>
    <t>올린 가격</t>
    <phoneticPr fontId="1" type="noConversion"/>
  </si>
  <si>
    <t>수수료</t>
    <phoneticPr fontId="1" type="noConversion"/>
  </si>
  <si>
    <t>수에큡</t>
    <phoneticPr fontId="1" type="noConversion"/>
  </si>
  <si>
    <t>팔린 날짜</t>
    <phoneticPr fontId="1" type="noConversion"/>
  </si>
  <si>
    <t>수수료 제외 
가격</t>
    <phoneticPr fontId="1" type="noConversion"/>
  </si>
  <si>
    <t>분배율(%)</t>
    <phoneticPr fontId="1" type="noConversion"/>
  </si>
  <si>
    <t>현재 메소</t>
    <phoneticPr fontId="1" type="noConversion"/>
  </si>
  <si>
    <t>정산내역</t>
    <phoneticPr fontId="1" type="noConversion"/>
  </si>
  <si>
    <t>분배율 및 현재 분배금</t>
    <phoneticPr fontId="1" type="noConversion"/>
  </si>
  <si>
    <t>NO</t>
    <phoneticPr fontId="1" type="noConversion"/>
  </si>
  <si>
    <t xml:space="preserve"> 케릭터명</t>
    <phoneticPr fontId="1" type="noConversion"/>
  </si>
  <si>
    <t>메소</t>
    <phoneticPr fontId="1" type="noConversion"/>
  </si>
  <si>
    <t>아이템 기록 사항</t>
    <phoneticPr fontId="1" type="noConversion"/>
  </si>
  <si>
    <t>하드루시드</t>
    <phoneticPr fontId="1" type="noConversion"/>
  </si>
  <si>
    <t>&lt;--분배율 총합</t>
    <phoneticPr fontId="1" type="noConversion"/>
  </si>
  <si>
    <t>판매여부</t>
    <phoneticPr fontId="1" type="noConversion"/>
  </si>
  <si>
    <t>올린날짜</t>
    <phoneticPr fontId="1" type="noConversion"/>
  </si>
  <si>
    <t>올린 가격</t>
    <phoneticPr fontId="1" type="noConversion"/>
  </si>
  <si>
    <t>현재 수에큡 갯수</t>
    <phoneticPr fontId="1" type="noConversion"/>
  </si>
  <si>
    <t>제로</t>
    <phoneticPr fontId="1" type="noConversion"/>
  </si>
  <si>
    <t>아크</t>
    <phoneticPr fontId="1" type="noConversion"/>
  </si>
  <si>
    <t>비숍</t>
    <phoneticPr fontId="1" type="noConversion"/>
  </si>
  <si>
    <t>에반</t>
    <phoneticPr fontId="1" type="noConversion"/>
  </si>
  <si>
    <t>아란</t>
    <phoneticPr fontId="1" type="noConversion"/>
  </si>
  <si>
    <t>불독</t>
    <phoneticPr fontId="1" type="noConversion"/>
  </si>
  <si>
    <t>하드데미안</t>
    <phoneticPr fontId="1" type="noConversion"/>
  </si>
  <si>
    <t>하드윌</t>
    <phoneticPr fontId="1" type="noConversion"/>
  </si>
  <si>
    <t>캐논슈터</t>
    <phoneticPr fontId="1" type="noConversion"/>
  </si>
  <si>
    <t>불독</t>
    <phoneticPr fontId="1" type="noConversion"/>
  </si>
  <si>
    <t>제로</t>
    <phoneticPr fontId="1" type="noConversion"/>
  </si>
  <si>
    <t>비숍</t>
    <phoneticPr fontId="1" type="noConversion"/>
  </si>
  <si>
    <t>아크</t>
    <phoneticPr fontId="1" type="noConversion"/>
  </si>
  <si>
    <t>아란</t>
    <phoneticPr fontId="1" type="noConversion"/>
  </si>
  <si>
    <t>에반</t>
    <phoneticPr fontId="1" type="noConversion"/>
  </si>
  <si>
    <t>앱솔랩스 블레이드</t>
    <phoneticPr fontId="1" type="noConversion"/>
  </si>
  <si>
    <t>앱솔랩스 나이트숄더</t>
    <phoneticPr fontId="1" type="noConversion"/>
  </si>
  <si>
    <t>-</t>
    <phoneticPr fontId="1" type="noConversion"/>
  </si>
  <si>
    <t>하드스우</t>
    <phoneticPr fontId="1" type="noConversion"/>
  </si>
  <si>
    <t>앱솔랩스 슬래셔</t>
    <phoneticPr fontId="1" type="noConversion"/>
  </si>
  <si>
    <t>O</t>
    <phoneticPr fontId="1" type="noConversion"/>
  </si>
  <si>
    <t>전체 확보되어야 하는 양</t>
    <phoneticPr fontId="1" type="noConversion"/>
  </si>
  <si>
    <t>아케인셰이드 브레스 슈터</t>
    <phoneticPr fontId="1" type="noConversion"/>
  </si>
  <si>
    <t>앱솔랩스 튜너</t>
    <phoneticPr fontId="1" type="noConversion"/>
  </si>
  <si>
    <t>앱솔랩스 에센스</t>
    <phoneticPr fontId="1" type="noConversion"/>
  </si>
  <si>
    <t>앱솔랩스 시프캡</t>
    <phoneticPr fontId="1" type="noConversion"/>
  </si>
  <si>
    <t>아케인셰이드 대거</t>
    <phoneticPr fontId="1" type="noConversion"/>
  </si>
  <si>
    <t>아케인셰이드 보우</t>
    <phoneticPr fontId="1" type="noConversion"/>
  </si>
  <si>
    <t>앱솔랩스 파이렛슈트</t>
    <phoneticPr fontId="1" type="noConversion"/>
  </si>
  <si>
    <t>앱솔랩스 에너지소드</t>
    <phoneticPr fontId="1" type="noConversion"/>
  </si>
  <si>
    <t>앱솔랩스 아처후드</t>
    <phoneticPr fontId="1" type="noConversion"/>
  </si>
  <si>
    <t>아케인셰이드 시즈건</t>
    <phoneticPr fontId="1" type="noConversion"/>
  </si>
  <si>
    <t>앱솔랩스 스펠링스태프</t>
    <phoneticPr fontId="1" type="noConversion"/>
  </si>
  <si>
    <t>수에큡 갯수</t>
    <phoneticPr fontId="1" type="noConversion"/>
  </si>
  <si>
    <t>지금까지 전체 메소</t>
    <phoneticPr fontId="1" type="noConversion"/>
  </si>
  <si>
    <t>앱솔랩스 에인션트 보우</t>
    <phoneticPr fontId="1" type="noConversion"/>
  </si>
  <si>
    <t>아케인셰이드 샤이닝로드</t>
    <phoneticPr fontId="1" type="noConversion"/>
  </si>
  <si>
    <t>아케인셰이드 세이버</t>
    <phoneticPr fontId="1" type="noConversion"/>
  </si>
  <si>
    <t>은월</t>
    <phoneticPr fontId="1" type="noConversion"/>
  </si>
  <si>
    <t>아델</t>
    <phoneticPr fontId="1" type="noConversion"/>
  </si>
  <si>
    <t>썬콜</t>
    <phoneticPr fontId="1" type="noConversion"/>
  </si>
  <si>
    <t>캐슈</t>
    <phoneticPr fontId="1" type="noConversion"/>
  </si>
  <si>
    <t xml:space="preserve">  </t>
    <phoneticPr fontId="1" type="noConversion"/>
  </si>
  <si>
    <t>아케인셰이드 해머</t>
    <phoneticPr fontId="1" type="noConversion"/>
  </si>
  <si>
    <t>앱솔랩스 나이트헬름</t>
    <phoneticPr fontId="1" type="noConversion"/>
  </si>
  <si>
    <t xml:space="preserve"> </t>
    <phoneticPr fontId="1" type="noConversion"/>
  </si>
  <si>
    <t>앱솔랩스 메이지케이프</t>
    <phoneticPr fontId="1" type="noConversion"/>
  </si>
  <si>
    <t>파티</t>
    <phoneticPr fontId="1" type="noConversion"/>
  </si>
  <si>
    <t>윌</t>
    <phoneticPr fontId="1" type="noConversion"/>
  </si>
  <si>
    <t>아케인셰이드 시프햇</t>
    <phoneticPr fontId="1" type="noConversion"/>
  </si>
  <si>
    <t>앱솔랩스 시프글러브</t>
    <phoneticPr fontId="1" type="noConversion"/>
  </si>
  <si>
    <t>앱솔랩스 ESP리미터</t>
    <phoneticPr fontId="1" type="noConversion"/>
  </si>
  <si>
    <t>앱솔랩스 메이지슈트</t>
    <phoneticPr fontId="1" type="noConversion"/>
  </si>
  <si>
    <t>앱솔랩스 듀얼보우건</t>
    <phoneticPr fontId="1" type="noConversion"/>
  </si>
  <si>
    <t>아케인셰이드 피스톨</t>
    <phoneticPr fontId="1" type="noConversion"/>
  </si>
  <si>
    <t>앱솔랩스 ESP 리미터</t>
    <phoneticPr fontId="1" type="noConversion"/>
  </si>
  <si>
    <t>앱솔랩스 브로드세이버</t>
    <phoneticPr fontId="1" type="noConversion"/>
  </si>
  <si>
    <t>앱솔랩스 아처글러브</t>
    <phoneticPr fontId="1" type="noConversion"/>
  </si>
  <si>
    <t>앱솔랩스 나이트슈즈</t>
    <phoneticPr fontId="1" type="noConversion"/>
  </si>
  <si>
    <t>앱솔랩스 포인팅건</t>
    <phoneticPr fontId="1" type="noConversion"/>
  </si>
  <si>
    <t>앱솔랩스 스펠링완드</t>
    <phoneticPr fontId="1" type="noConversion"/>
  </si>
  <si>
    <t>앱솔랩스 파이렛케이프</t>
    <phoneticPr fontId="1" type="noConversion"/>
  </si>
  <si>
    <t>앱솔랩스 피어싱스피어</t>
    <phoneticPr fontId="1" type="noConversion"/>
  </si>
  <si>
    <t>앱솔랩스 핀쳐케인</t>
    <phoneticPr fontId="1" type="noConversion"/>
  </si>
  <si>
    <t>앱솔랩스 엑스</t>
    <phoneticPr fontId="1" type="noConversion"/>
  </si>
  <si>
    <t>앱솔랩스 블로우너클</t>
    <phoneticPr fontId="1" type="noConversion"/>
  </si>
  <si>
    <t>아케인셰이드 가즈</t>
    <phoneticPr fontId="1" type="noConversion"/>
  </si>
  <si>
    <t>아케인셰이드 에너지체인</t>
    <phoneticPr fontId="1" type="noConversion"/>
  </si>
  <si>
    <t>앱솔랩스 시프슈즈</t>
    <phoneticPr fontId="1" type="noConversion"/>
  </si>
  <si>
    <t>O</t>
    <phoneticPr fontId="1" type="noConversion"/>
  </si>
  <si>
    <t>O</t>
    <phoneticPr fontId="1" type="noConversion"/>
  </si>
  <si>
    <t>윌, 스데루1, 스데루2</t>
    <phoneticPr fontId="1" type="noConversion"/>
  </si>
  <si>
    <t>윌, 스데루1</t>
    <phoneticPr fontId="1" type="noConversion"/>
  </si>
  <si>
    <t>스데루1</t>
    <phoneticPr fontId="1" type="noConversion"/>
  </si>
  <si>
    <t>스데루2</t>
    <phoneticPr fontId="1" type="noConversion"/>
  </si>
  <si>
    <t>노말스우</t>
  </si>
  <si>
    <t>노말데미안</t>
  </si>
  <si>
    <t>이지루시드</t>
  </si>
  <si>
    <t>노말루시드</t>
  </si>
  <si>
    <t>노말윌</t>
  </si>
  <si>
    <t>노말더스크</t>
  </si>
  <si>
    <t>카오스더스크</t>
  </si>
  <si>
    <t>진힐라</t>
  </si>
  <si>
    <t>노말듄켈</t>
  </si>
  <si>
    <t>하드듄켈</t>
  </si>
  <si>
    <t>검은마법사</t>
  </si>
  <si>
    <t>하드스우</t>
    <phoneticPr fontId="1" type="noConversion"/>
  </si>
  <si>
    <t>하드데미안</t>
    <phoneticPr fontId="1" type="noConversion"/>
  </si>
  <si>
    <t>하드루시드</t>
    <phoneticPr fontId="1" type="noConversion"/>
  </si>
  <si>
    <t>하드윌</t>
    <phoneticPr fontId="1" type="noConversion"/>
  </si>
  <si>
    <t xml:space="preserve"> </t>
    <phoneticPr fontId="1" type="noConversion"/>
  </si>
  <si>
    <t>BBBB</t>
    <phoneticPr fontId="1" type="noConversion"/>
  </si>
  <si>
    <t>CCCC</t>
    <phoneticPr fontId="1" type="noConversion"/>
  </si>
  <si>
    <t>DDDD</t>
    <phoneticPr fontId="1" type="noConversion"/>
  </si>
  <si>
    <t>EEEE</t>
    <phoneticPr fontId="1" type="noConversion"/>
  </si>
  <si>
    <t>FFFF</t>
    <phoneticPr fontId="1" type="noConversion"/>
  </si>
  <si>
    <t>GGGG</t>
    <phoneticPr fontId="1" type="noConversion"/>
  </si>
  <si>
    <t>HHHH</t>
    <phoneticPr fontId="1" type="noConversion"/>
  </si>
  <si>
    <t>IIII</t>
    <phoneticPr fontId="1" type="noConversion"/>
  </si>
  <si>
    <t>JJJJ</t>
    <phoneticPr fontId="1" type="noConversion"/>
  </si>
  <si>
    <t>나는제작자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</si>
</sst>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.0%"/>
    <numFmt numFmtId="177" formatCode="yy\/mm\/dd"/>
    <numFmt numFmtId="178" formatCode="0.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77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177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177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77" fontId="0" fillId="0" borderId="5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41" fontId="0" fillId="0" borderId="1" xfId="0" applyNumberFormat="1" applyBorder="1" applyProtection="1">
      <alignment vertical="center"/>
      <protection locked="0"/>
    </xf>
    <xf numFmtId="41" fontId="0" fillId="0" borderId="1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Protection="1">
      <alignment vertical="center"/>
      <protection locked="0"/>
    </xf>
    <xf numFmtId="9" fontId="0" fillId="0" borderId="11" xfId="0" applyNumberFormat="1" applyBorder="1" applyProtection="1">
      <alignment vertical="center"/>
      <protection locked="0"/>
    </xf>
    <xf numFmtId="41" fontId="0" fillId="0" borderId="6" xfId="0" applyNumberFormat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176" fontId="0" fillId="0" borderId="11" xfId="0" applyNumberFormat="1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176" fontId="0" fillId="0" borderId="12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quotePrefix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0" fillId="0" borderId="13" xfId="0" applyNumberForma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177" fontId="0" fillId="0" borderId="17" xfId="0" applyNumberFormat="1" applyBorder="1" applyProtection="1">
      <alignment vertical="center"/>
      <protection locked="0"/>
    </xf>
    <xf numFmtId="41" fontId="0" fillId="0" borderId="14" xfId="0" applyNumberFormat="1" applyBorder="1" applyProtection="1">
      <alignment vertical="center"/>
      <protection locked="0"/>
    </xf>
    <xf numFmtId="41" fontId="0" fillId="0" borderId="14" xfId="0" applyNumberFormat="1" applyBorder="1" applyAlignment="1" applyProtection="1">
      <alignment horizontal="center" vertical="center"/>
      <protection locked="0"/>
    </xf>
    <xf numFmtId="177" fontId="0" fillId="0" borderId="14" xfId="0" applyNumberFormat="1" applyBorder="1" applyProtection="1">
      <alignment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7" fontId="0" fillId="0" borderId="16" xfId="0" applyNumberFormat="1" applyBorder="1" applyProtection="1">
      <alignment vertical="center"/>
      <protection locked="0"/>
    </xf>
    <xf numFmtId="41" fontId="0" fillId="0" borderId="8" xfId="0" applyNumberFormat="1" applyBorder="1" applyProtection="1">
      <alignment vertical="center"/>
      <protection locked="0"/>
    </xf>
    <xf numFmtId="41" fontId="0" fillId="0" borderId="8" xfId="0" applyNumberFormat="1" applyBorder="1" applyAlignment="1" applyProtection="1">
      <alignment horizontal="center" vertical="center"/>
      <protection locked="0"/>
    </xf>
    <xf numFmtId="177" fontId="0" fillId="0" borderId="8" xfId="0" applyNumberFormat="1" applyBorder="1" applyProtection="1">
      <alignment vertical="center"/>
      <protection locked="0"/>
    </xf>
    <xf numFmtId="9" fontId="0" fillId="0" borderId="8" xfId="0" applyNumberFormat="1" applyBorder="1" applyProtection="1">
      <alignment vertical="center"/>
      <protection locked="0"/>
    </xf>
    <xf numFmtId="41" fontId="0" fillId="0" borderId="9" xfId="0" applyNumberFormat="1" applyBorder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41" fontId="0" fillId="0" borderId="0" xfId="0" applyNumberFormat="1" applyProtection="1">
      <alignment vertical="center"/>
      <protection locked="0"/>
    </xf>
    <xf numFmtId="41" fontId="0" fillId="0" borderId="0" xfId="0" applyNumberFormat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41" fontId="0" fillId="0" borderId="6" xfId="0" applyNumberFormat="1" applyBorder="1" applyProtection="1">
      <alignment vertical="center"/>
    </xf>
    <xf numFmtId="41" fontId="0" fillId="0" borderId="9" xfId="0" applyNumberFormat="1" applyBorder="1" applyProtection="1">
      <alignment vertical="center"/>
    </xf>
    <xf numFmtId="178" fontId="2" fillId="3" borderId="1" xfId="0" applyNumberFormat="1" applyFont="1" applyFill="1" applyBorder="1" applyProtection="1">
      <alignment vertical="center"/>
    </xf>
    <xf numFmtId="41" fontId="2" fillId="3" borderId="6" xfId="0" applyNumberFormat="1" applyFont="1" applyFill="1" applyBorder="1" applyAlignment="1" applyProtection="1">
      <alignment vertical="center"/>
    </xf>
    <xf numFmtId="178" fontId="2" fillId="3" borderId="8" xfId="0" applyNumberFormat="1" applyFont="1" applyFill="1" applyBorder="1" applyProtection="1">
      <alignment vertical="center"/>
    </xf>
    <xf numFmtId="41" fontId="2" fillId="3" borderId="9" xfId="0" applyNumberFormat="1" applyFont="1" applyFill="1" applyBorder="1" applyAlignment="1" applyProtection="1">
      <alignment vertical="center"/>
    </xf>
    <xf numFmtId="178" fontId="2" fillId="3" borderId="18" xfId="0" applyNumberFormat="1" applyFont="1" applyFill="1" applyBorder="1" applyProtection="1">
      <alignment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177" fontId="0" fillId="0" borderId="11" xfId="0" applyNumberFormat="1" applyBorder="1" applyAlignment="1" applyProtection="1">
      <alignment vertical="center"/>
      <protection locked="0"/>
    </xf>
    <xf numFmtId="41" fontId="2" fillId="3" borderId="19" xfId="0" applyNumberFormat="1" applyFont="1" applyFill="1" applyBorder="1" applyAlignment="1" applyProtection="1">
      <alignment vertical="center"/>
    </xf>
    <xf numFmtId="176" fontId="0" fillId="0" borderId="8" xfId="0" applyNumberFormat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177" fontId="0" fillId="0" borderId="8" xfId="0" applyNumberFormat="1" applyBorder="1" applyAlignment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53"/>
  <sheetViews>
    <sheetView zoomScale="85" zoomScaleNormal="85" workbookViewId="0">
      <selection activeCell="C14" sqref="C14"/>
    </sheetView>
  </sheetViews>
  <sheetFormatPr defaultRowHeight="16.5" x14ac:dyDescent="0.3"/>
  <cols>
    <col min="1" max="1" width="3.75" style="2" customWidth="1"/>
    <col min="2" max="2" width="9.375" style="1" customWidth="1"/>
    <col min="3" max="3" width="10.625" style="2" customWidth="1"/>
    <col min="4" max="4" width="7.625" style="2" customWidth="1"/>
    <col min="5" max="5" width="27.25" style="2" customWidth="1"/>
    <col min="6" max="6" width="9.375" style="2" customWidth="1"/>
    <col min="7" max="7" width="20.5" style="2" customWidth="1"/>
    <col min="8" max="8" width="11.25" style="3" customWidth="1"/>
    <col min="9" max="9" width="9" style="1" bestFit="1" customWidth="1"/>
    <col min="10" max="10" width="7.125" style="2" hidden="1" customWidth="1"/>
    <col min="11" max="11" width="14.625" style="2" bestFit="1" customWidth="1"/>
    <col min="12" max="12" width="4.25" style="2" customWidth="1"/>
    <col min="13" max="13" width="4.5" style="2" customWidth="1"/>
    <col min="14" max="14" width="14.75" style="2" customWidth="1"/>
    <col min="15" max="15" width="7.875" style="2" customWidth="1"/>
    <col min="16" max="16" width="10.25" style="2" customWidth="1"/>
    <col min="17" max="17" width="16.125" style="2" customWidth="1"/>
    <col min="18" max="18" width="21" style="2" customWidth="1"/>
    <col min="19" max="19" width="9" style="4"/>
    <col min="20" max="16384" width="9" style="2"/>
  </cols>
  <sheetData>
    <row r="2" spans="2:19" ht="17.25" thickBot="1" x14ac:dyDescent="0.35">
      <c r="B2" s="1" t="s">
        <v>17</v>
      </c>
    </row>
    <row r="3" spans="2:19" ht="33.75" customHeight="1" x14ac:dyDescent="0.3">
      <c r="B3" s="5" t="s">
        <v>2</v>
      </c>
      <c r="C3" s="6" t="s">
        <v>3</v>
      </c>
      <c r="D3" s="6" t="s">
        <v>7</v>
      </c>
      <c r="E3" s="6" t="s">
        <v>4</v>
      </c>
      <c r="F3" s="6" t="s">
        <v>21</v>
      </c>
      <c r="G3" s="6" t="s">
        <v>5</v>
      </c>
      <c r="H3" s="6" t="s">
        <v>20</v>
      </c>
      <c r="I3" s="7" t="s">
        <v>8</v>
      </c>
      <c r="J3" s="8" t="s">
        <v>6</v>
      </c>
      <c r="K3" s="9" t="s">
        <v>9</v>
      </c>
    </row>
    <row r="4" spans="2:19" ht="17.25" thickBot="1" x14ac:dyDescent="0.35">
      <c r="B4" s="10">
        <v>44178</v>
      </c>
      <c r="C4" s="11" t="s">
        <v>30</v>
      </c>
      <c r="D4" s="50">
        <f>IF(C4="","", VLOOKUP(C4,'수에큐 개수 확인용'!$B$4:$C$19,2,FALSE))</f>
        <v>7</v>
      </c>
      <c r="E4" s="11" t="s">
        <v>39</v>
      </c>
      <c r="F4" s="12">
        <v>44178</v>
      </c>
      <c r="G4" s="13">
        <v>103333332</v>
      </c>
      <c r="H4" s="14" t="s">
        <v>44</v>
      </c>
      <c r="I4" s="15">
        <v>44185</v>
      </c>
      <c r="J4" s="16">
        <v>0.03</v>
      </c>
      <c r="K4" s="52">
        <f t="shared" ref="K4:K49" si="0">IF(H4="O", G4*(100-J4*100)/100, "")</f>
        <v>100233332.04000001</v>
      </c>
      <c r="M4" s="2" t="s">
        <v>13</v>
      </c>
    </row>
    <row r="5" spans="2:19" x14ac:dyDescent="0.3">
      <c r="B5" s="10"/>
      <c r="C5" s="11"/>
      <c r="D5" s="50" t="str">
        <f>IF(C5="","", VLOOKUP(C5,'수에큐 개수 확인용'!$B$4:$C$19,2,FALSE))</f>
        <v/>
      </c>
      <c r="E5" s="11" t="s">
        <v>40</v>
      </c>
      <c r="F5" s="12">
        <v>44178</v>
      </c>
      <c r="G5" s="13">
        <v>68500000</v>
      </c>
      <c r="H5" s="14" t="s">
        <v>44</v>
      </c>
      <c r="I5" s="15">
        <v>44180</v>
      </c>
      <c r="J5" s="16">
        <v>0.03</v>
      </c>
      <c r="K5" s="52">
        <f t="shared" si="0"/>
        <v>66445000</v>
      </c>
      <c r="M5" s="18" t="s">
        <v>14</v>
      </c>
      <c r="N5" s="19" t="s">
        <v>1</v>
      </c>
      <c r="O5" s="19" t="s">
        <v>0</v>
      </c>
      <c r="P5" s="31" t="s">
        <v>10</v>
      </c>
      <c r="Q5" s="19" t="s">
        <v>57</v>
      </c>
      <c r="R5" s="20" t="s">
        <v>58</v>
      </c>
      <c r="S5" s="21"/>
    </row>
    <row r="6" spans="2:19" x14ac:dyDescent="0.3">
      <c r="B6" s="10">
        <v>44178</v>
      </c>
      <c r="C6" s="11" t="s">
        <v>18</v>
      </c>
      <c r="D6" s="50">
        <f>IF(C6="","", VLOOKUP(C6,'수에큐 개수 확인용'!$B$4:$C$19,2,FALSE))</f>
        <v>9</v>
      </c>
      <c r="E6" s="11" t="s">
        <v>41</v>
      </c>
      <c r="F6" s="12"/>
      <c r="G6" s="13"/>
      <c r="H6" s="14"/>
      <c r="I6" s="15"/>
      <c r="J6" s="16">
        <v>0.03</v>
      </c>
      <c r="K6" s="52" t="str">
        <f t="shared" si="0"/>
        <v/>
      </c>
      <c r="M6" s="22">
        <v>1</v>
      </c>
      <c r="N6" s="71" t="s">
        <v>124</v>
      </c>
      <c r="O6" s="11" t="s">
        <v>24</v>
      </c>
      <c r="P6" s="23">
        <v>0.16666666666666669</v>
      </c>
      <c r="Q6" s="54">
        <f>SUM(D:D)*$P$6</f>
        <v>44.000000000000007</v>
      </c>
      <c r="R6" s="55">
        <f>SUM(K:K)*$P6</f>
        <v>843503196.92666686</v>
      </c>
      <c r="S6" s="24"/>
    </row>
    <row r="7" spans="2:19" x14ac:dyDescent="0.3">
      <c r="B7" s="10">
        <v>44178</v>
      </c>
      <c r="C7" s="11" t="s">
        <v>42</v>
      </c>
      <c r="D7" s="50">
        <f>IF(C7="","", VLOOKUP(C7,'수에큐 개수 확인용'!$B$4:$C$19,2,FALSE))</f>
        <v>8</v>
      </c>
      <c r="E7" s="11" t="s">
        <v>43</v>
      </c>
      <c r="F7" s="12">
        <v>44178</v>
      </c>
      <c r="G7" s="13">
        <v>110000000</v>
      </c>
      <c r="H7" s="14" t="s">
        <v>44</v>
      </c>
      <c r="I7" s="15">
        <v>44179</v>
      </c>
      <c r="J7" s="16">
        <v>0.03</v>
      </c>
      <c r="K7" s="52">
        <f t="shared" si="0"/>
        <v>106700000</v>
      </c>
      <c r="M7" s="22">
        <v>2</v>
      </c>
      <c r="N7" s="11" t="s">
        <v>115</v>
      </c>
      <c r="O7" s="11" t="s">
        <v>25</v>
      </c>
      <c r="P7" s="23">
        <v>0.16666666666666669</v>
      </c>
      <c r="Q7" s="54">
        <f>SUM(D:D)*$P$6</f>
        <v>44.000000000000007</v>
      </c>
      <c r="R7" s="55">
        <f>SUM(K:K)*$P7</f>
        <v>843503196.92666686</v>
      </c>
      <c r="S7" s="24"/>
    </row>
    <row r="8" spans="2:19" x14ac:dyDescent="0.3">
      <c r="B8" s="10">
        <v>44185</v>
      </c>
      <c r="C8" s="11" t="s">
        <v>30</v>
      </c>
      <c r="D8" s="50">
        <f>IF(C8="","", VLOOKUP(C8,'수에큐 개수 확인용'!$B$4:$C$19,2,FALSE))</f>
        <v>7</v>
      </c>
      <c r="E8" s="11" t="s">
        <v>47</v>
      </c>
      <c r="F8" s="12">
        <v>44186</v>
      </c>
      <c r="G8" s="13">
        <v>119500000</v>
      </c>
      <c r="H8" s="14" t="s">
        <v>44</v>
      </c>
      <c r="I8" s="15"/>
      <c r="J8" s="16">
        <v>0.03</v>
      </c>
      <c r="K8" s="52">
        <f t="shared" si="0"/>
        <v>115915000</v>
      </c>
      <c r="M8" s="22">
        <v>3</v>
      </c>
      <c r="N8" s="11" t="s">
        <v>116</v>
      </c>
      <c r="O8" s="11" t="s">
        <v>26</v>
      </c>
      <c r="P8" s="23">
        <v>0.16666666666666669</v>
      </c>
      <c r="Q8" s="54">
        <f>SUM(D:D)*$P$6</f>
        <v>44.000000000000007</v>
      </c>
      <c r="R8" s="55">
        <f>SUM(K:K)*$P8</f>
        <v>843503196.92666686</v>
      </c>
      <c r="S8" s="24"/>
    </row>
    <row r="9" spans="2:19" x14ac:dyDescent="0.3">
      <c r="B9" s="10">
        <v>44185</v>
      </c>
      <c r="C9" s="11" t="s">
        <v>42</v>
      </c>
      <c r="D9" s="50">
        <f>IF(C9="","", VLOOKUP(C9,'수에큐 개수 확인용'!$B$4:$C$19,2,FALSE))</f>
        <v>8</v>
      </c>
      <c r="E9" s="11" t="s">
        <v>48</v>
      </c>
      <c r="F9" s="12">
        <v>44186</v>
      </c>
      <c r="G9" s="13">
        <v>49999998</v>
      </c>
      <c r="H9" s="14" t="s">
        <v>44</v>
      </c>
      <c r="I9" s="15"/>
      <c r="J9" s="16">
        <v>0.03</v>
      </c>
      <c r="K9" s="52">
        <f t="shared" si="0"/>
        <v>48499998.060000002</v>
      </c>
      <c r="M9" s="22">
        <v>4</v>
      </c>
      <c r="N9" s="11" t="s">
        <v>117</v>
      </c>
      <c r="O9" s="11" t="s">
        <v>27</v>
      </c>
      <c r="P9" s="23">
        <v>0.16666666666666669</v>
      </c>
      <c r="Q9" s="54">
        <f>SUM(D:D)*$P$6</f>
        <v>44.000000000000007</v>
      </c>
      <c r="R9" s="55">
        <f>SUM(K:K)*$P9</f>
        <v>843503196.92666686</v>
      </c>
      <c r="S9" s="24"/>
    </row>
    <row r="10" spans="2:19" x14ac:dyDescent="0.3">
      <c r="B10" s="10"/>
      <c r="C10" s="11"/>
      <c r="D10" s="50" t="str">
        <f>IF(C10="","", VLOOKUP(C10,'수에큐 개수 확인용'!$B$4:$C$19,2,FALSE))</f>
        <v/>
      </c>
      <c r="E10" s="11" t="s">
        <v>49</v>
      </c>
      <c r="F10" s="12">
        <v>44186</v>
      </c>
      <c r="G10" s="13">
        <v>40000000</v>
      </c>
      <c r="H10" s="14" t="s">
        <v>44</v>
      </c>
      <c r="I10" s="15"/>
      <c r="J10" s="16">
        <v>0.03</v>
      </c>
      <c r="K10" s="52">
        <f t="shared" si="0"/>
        <v>38800000</v>
      </c>
      <c r="M10" s="22">
        <v>5</v>
      </c>
      <c r="N10" s="11" t="s">
        <v>118</v>
      </c>
      <c r="O10" s="11" t="s">
        <v>28</v>
      </c>
      <c r="P10" s="23">
        <v>0.16666666666666669</v>
      </c>
      <c r="Q10" s="54">
        <f>SUM(D:D)*$P$6</f>
        <v>44.000000000000007</v>
      </c>
      <c r="R10" s="55">
        <f>SUM(K:K)*$P10</f>
        <v>843503196.92666686</v>
      </c>
      <c r="S10" s="24"/>
    </row>
    <row r="11" spans="2:19" ht="17.25" thickBot="1" x14ac:dyDescent="0.35">
      <c r="B11" s="10">
        <v>44186</v>
      </c>
      <c r="C11" s="11" t="s">
        <v>18</v>
      </c>
      <c r="D11" s="50">
        <f>IF(C11="","", VLOOKUP(C11,'수에큐 개수 확인용'!$B$4:$C$19,2,FALSE))</f>
        <v>9</v>
      </c>
      <c r="E11" s="11" t="s">
        <v>50</v>
      </c>
      <c r="F11" s="12">
        <v>44186</v>
      </c>
      <c r="G11" s="13">
        <v>2440000000</v>
      </c>
      <c r="H11" s="14" t="s">
        <v>44</v>
      </c>
      <c r="I11" s="15"/>
      <c r="J11" s="16">
        <v>0.03</v>
      </c>
      <c r="K11" s="52">
        <f t="shared" si="0"/>
        <v>2366800000</v>
      </c>
      <c r="M11" s="25">
        <v>6</v>
      </c>
      <c r="N11" s="26" t="s">
        <v>119</v>
      </c>
      <c r="O11" s="26" t="s">
        <v>29</v>
      </c>
      <c r="P11" s="63">
        <v>0.16666666666666669</v>
      </c>
      <c r="Q11" s="56">
        <f>SUM(D:D)*$P$6</f>
        <v>44.000000000000007</v>
      </c>
      <c r="R11" s="57">
        <f ca="1">SUM(K:K)*$P11-SUMIF($N$15:$R$50,N11,$R$15:$R$50)</f>
        <v>843503196.92666686</v>
      </c>
      <c r="S11" s="24"/>
    </row>
    <row r="12" spans="2:19" x14ac:dyDescent="0.3">
      <c r="B12" s="10">
        <v>44192</v>
      </c>
      <c r="C12" s="11" t="s">
        <v>42</v>
      </c>
      <c r="D12" s="50">
        <f>IF(C12="","", VLOOKUP(C12,'수에큐 개수 확인용'!$B$4:$C$19,2,FALSE))</f>
        <v>8</v>
      </c>
      <c r="E12" s="11" t="s">
        <v>43</v>
      </c>
      <c r="F12" s="12">
        <v>44193</v>
      </c>
      <c r="G12" s="13">
        <v>126000000</v>
      </c>
      <c r="H12" s="14" t="s">
        <v>44</v>
      </c>
      <c r="I12" s="15">
        <v>44193</v>
      </c>
      <c r="J12" s="16">
        <v>0.03</v>
      </c>
      <c r="K12" s="52">
        <f t="shared" si="0"/>
        <v>122220000</v>
      </c>
      <c r="P12" s="28">
        <f>SUM(P6:P11)</f>
        <v>1.0000000000000002</v>
      </c>
      <c r="Q12" s="29" t="s">
        <v>19</v>
      </c>
    </row>
    <row r="13" spans="2:19" x14ac:dyDescent="0.3">
      <c r="B13" s="10">
        <v>44192</v>
      </c>
      <c r="C13" s="11" t="s">
        <v>30</v>
      </c>
      <c r="D13" s="50">
        <f>IF(C13="","", VLOOKUP(C13,'수에큐 개수 확인용'!$B$4:$C$19,2,FALSE))</f>
        <v>7</v>
      </c>
      <c r="E13" s="11" t="s">
        <v>52</v>
      </c>
      <c r="F13" s="12">
        <v>44193</v>
      </c>
      <c r="G13" s="13">
        <v>3500000</v>
      </c>
      <c r="H13" s="14" t="s">
        <v>44</v>
      </c>
      <c r="I13" s="15"/>
      <c r="J13" s="16">
        <v>0.03</v>
      </c>
      <c r="K13" s="52">
        <f t="shared" si="0"/>
        <v>3395000</v>
      </c>
      <c r="M13" s="24"/>
      <c r="N13" s="24"/>
      <c r="O13" s="24"/>
      <c r="P13" s="24"/>
      <c r="Q13" s="24"/>
      <c r="R13" s="24"/>
    </row>
    <row r="14" spans="2:19" x14ac:dyDescent="0.3">
      <c r="B14" s="10"/>
      <c r="C14" s="11"/>
      <c r="D14" s="50" t="str">
        <f>IF(C14="","", VLOOKUP(C14,'수에큐 개수 확인용'!$B$4:$C$19,2,FALSE))</f>
        <v/>
      </c>
      <c r="E14" s="11" t="s">
        <v>53</v>
      </c>
      <c r="F14" s="12">
        <v>44193</v>
      </c>
      <c r="G14" s="13">
        <v>6000000</v>
      </c>
      <c r="H14" s="14" t="s">
        <v>44</v>
      </c>
      <c r="I14" s="15"/>
      <c r="J14" s="16">
        <v>0.03</v>
      </c>
      <c r="K14" s="52">
        <f t="shared" si="0"/>
        <v>5820000</v>
      </c>
      <c r="M14" s="24"/>
      <c r="N14" s="24"/>
      <c r="O14" s="24"/>
      <c r="P14" s="24"/>
      <c r="Q14" s="24"/>
      <c r="R14" s="24"/>
    </row>
    <row r="15" spans="2:19" x14ac:dyDescent="0.3">
      <c r="B15" s="10"/>
      <c r="C15" s="11"/>
      <c r="D15" s="50" t="str">
        <f>IF(C15="","", VLOOKUP(C15,'수에큐 개수 확인용'!$B$4:$C$19,2,FALSE))</f>
        <v/>
      </c>
      <c r="E15" s="11" t="s">
        <v>54</v>
      </c>
      <c r="F15" s="12">
        <v>44193</v>
      </c>
      <c r="G15" s="13">
        <v>39999999</v>
      </c>
      <c r="H15" s="14" t="s">
        <v>44</v>
      </c>
      <c r="I15" s="15"/>
      <c r="J15" s="16">
        <v>0.03</v>
      </c>
      <c r="K15" s="52">
        <f t="shared" si="0"/>
        <v>38799999.030000001</v>
      </c>
      <c r="M15" s="24"/>
      <c r="N15" s="24"/>
      <c r="O15" s="24"/>
      <c r="P15" s="24"/>
      <c r="Q15" s="24"/>
      <c r="R15" s="24"/>
    </row>
    <row r="16" spans="2:19" x14ac:dyDescent="0.3">
      <c r="B16" s="10">
        <v>44192</v>
      </c>
      <c r="C16" s="11" t="s">
        <v>18</v>
      </c>
      <c r="D16" s="50">
        <f>IF(C16="","", VLOOKUP(C16,'수에큐 개수 확인용'!$B$4:$C$19,2,FALSE))</f>
        <v>9</v>
      </c>
      <c r="E16" s="11" t="s">
        <v>55</v>
      </c>
      <c r="F16" s="12">
        <v>44193</v>
      </c>
      <c r="G16" s="13">
        <v>620000000</v>
      </c>
      <c r="H16" s="14" t="s">
        <v>44</v>
      </c>
      <c r="I16" s="15"/>
      <c r="J16" s="16">
        <v>0.03</v>
      </c>
      <c r="K16" s="52">
        <f t="shared" si="0"/>
        <v>601400000</v>
      </c>
      <c r="M16" s="24"/>
      <c r="N16" s="24"/>
      <c r="O16" s="24"/>
      <c r="P16" s="24"/>
      <c r="Q16" s="24"/>
      <c r="R16" s="24"/>
    </row>
    <row r="17" spans="2:18" x14ac:dyDescent="0.3">
      <c r="B17" s="10">
        <v>44199</v>
      </c>
      <c r="C17" s="11" t="s">
        <v>18</v>
      </c>
      <c r="D17" s="50">
        <f>IF(C17="","", VLOOKUP(C17,'수에큐 개수 확인용'!$B$4:$C$19,2,FALSE))</f>
        <v>9</v>
      </c>
      <c r="E17" s="11"/>
      <c r="F17" s="12"/>
      <c r="G17" s="13"/>
      <c r="H17" s="14"/>
      <c r="I17" s="15"/>
      <c r="J17" s="16">
        <v>0.03</v>
      </c>
      <c r="K17" s="52" t="str">
        <f t="shared" si="0"/>
        <v/>
      </c>
      <c r="M17" s="24"/>
      <c r="N17" s="24"/>
      <c r="O17" s="24"/>
      <c r="P17" s="24"/>
      <c r="Q17" s="24"/>
      <c r="R17" s="24"/>
    </row>
    <row r="18" spans="2:18" x14ac:dyDescent="0.3">
      <c r="B18" s="10">
        <v>44199</v>
      </c>
      <c r="C18" s="11" t="s">
        <v>42</v>
      </c>
      <c r="D18" s="50">
        <f>IF(C18="","", VLOOKUP(C18,'수에큐 개수 확인용'!$B$4:$C$19,2,FALSE))</f>
        <v>8</v>
      </c>
      <c r="E18" s="11" t="s">
        <v>56</v>
      </c>
      <c r="F18" s="12">
        <v>44206</v>
      </c>
      <c r="G18" s="13">
        <v>60000000</v>
      </c>
      <c r="H18" s="14" t="s">
        <v>44</v>
      </c>
      <c r="I18" s="15"/>
      <c r="J18" s="16">
        <v>0.03</v>
      </c>
      <c r="K18" s="52">
        <f t="shared" si="0"/>
        <v>58200000</v>
      </c>
      <c r="M18" s="24"/>
      <c r="N18" s="24"/>
      <c r="O18" s="24"/>
      <c r="P18" s="24"/>
      <c r="Q18" s="24"/>
      <c r="R18" s="24"/>
    </row>
    <row r="19" spans="2:18" x14ac:dyDescent="0.3">
      <c r="B19" s="10">
        <v>44199</v>
      </c>
      <c r="C19" s="11" t="s">
        <v>30</v>
      </c>
      <c r="D19" s="50">
        <f>IF(C19="","", VLOOKUP(C19,'수에큐 개수 확인용'!$B$4:$C$19,2,FALSE))</f>
        <v>7</v>
      </c>
      <c r="E19" s="11"/>
      <c r="F19" s="12"/>
      <c r="G19" s="13"/>
      <c r="H19" s="14"/>
      <c r="I19" s="15"/>
      <c r="J19" s="16">
        <v>0.03</v>
      </c>
      <c r="K19" s="52" t="str">
        <f t="shared" si="0"/>
        <v/>
      </c>
      <c r="M19" s="24"/>
      <c r="N19" s="24"/>
      <c r="O19" s="24"/>
      <c r="P19" s="24"/>
      <c r="Q19" s="24"/>
      <c r="R19" s="24"/>
    </row>
    <row r="20" spans="2:18" x14ac:dyDescent="0.3">
      <c r="B20" s="10">
        <v>44206</v>
      </c>
      <c r="C20" s="11" t="s">
        <v>42</v>
      </c>
      <c r="D20" s="50">
        <f>IF(C20="","", VLOOKUP(C20,'수에큐 개수 확인용'!$B$4:$C$19,2,FALSE))</f>
        <v>8</v>
      </c>
      <c r="E20" s="11" t="s">
        <v>39</v>
      </c>
      <c r="F20" s="12">
        <v>44206</v>
      </c>
      <c r="G20" s="13">
        <v>60000000</v>
      </c>
      <c r="H20" s="14" t="s">
        <v>44</v>
      </c>
      <c r="I20" s="15"/>
      <c r="J20" s="16">
        <v>0.03</v>
      </c>
      <c r="K20" s="52">
        <f t="shared" si="0"/>
        <v>58200000</v>
      </c>
      <c r="M20" s="24"/>
      <c r="N20" s="24"/>
      <c r="O20" s="24"/>
      <c r="P20" s="24"/>
      <c r="Q20" s="24"/>
      <c r="R20" s="24"/>
    </row>
    <row r="21" spans="2:18" x14ac:dyDescent="0.3">
      <c r="B21" s="10">
        <v>44206</v>
      </c>
      <c r="C21" s="11" t="s">
        <v>30</v>
      </c>
      <c r="D21" s="50">
        <f>IF(C21="","", VLOOKUP(C21,'수에큐 개수 확인용'!$B$4:$C$19,2,FALSE))</f>
        <v>7</v>
      </c>
      <c r="E21" s="11" t="s">
        <v>59</v>
      </c>
      <c r="F21" s="12">
        <v>44206</v>
      </c>
      <c r="G21" s="13">
        <v>88888887</v>
      </c>
      <c r="H21" s="14" t="s">
        <v>44</v>
      </c>
      <c r="I21" s="15"/>
      <c r="J21" s="16">
        <v>0.03</v>
      </c>
      <c r="K21" s="52">
        <f t="shared" si="0"/>
        <v>86222220.390000001</v>
      </c>
      <c r="M21" s="24"/>
      <c r="N21" s="24"/>
      <c r="O21" s="24"/>
      <c r="P21" s="24"/>
      <c r="Q21" s="24"/>
      <c r="R21" s="24"/>
    </row>
    <row r="22" spans="2:18" x14ac:dyDescent="0.3">
      <c r="B22" s="10">
        <v>44206</v>
      </c>
      <c r="C22" s="11" t="s">
        <v>18</v>
      </c>
      <c r="D22" s="50">
        <f>IF(C22="","", VLOOKUP(C22,'수에큐 개수 확인용'!$B$4:$C$19,2,FALSE))</f>
        <v>9</v>
      </c>
      <c r="E22" s="11"/>
      <c r="F22" s="12"/>
      <c r="G22" s="13"/>
      <c r="H22" s="14"/>
      <c r="I22" s="15"/>
      <c r="J22" s="16">
        <v>0.03</v>
      </c>
      <c r="K22" s="52" t="str">
        <f t="shared" si="0"/>
        <v/>
      </c>
      <c r="M22" s="24"/>
      <c r="N22" s="24"/>
      <c r="O22" s="24"/>
      <c r="P22" s="24"/>
      <c r="Q22" s="24"/>
      <c r="R22" s="24"/>
    </row>
    <row r="23" spans="2:18" x14ac:dyDescent="0.3">
      <c r="B23" s="10">
        <v>43847</v>
      </c>
      <c r="C23" s="11" t="s">
        <v>42</v>
      </c>
      <c r="D23" s="50">
        <f>IF(C23="","", VLOOKUP(C23,'수에큐 개수 확인용'!$B$4:$C$19,2,FALSE))</f>
        <v>8</v>
      </c>
      <c r="E23" s="11" t="s">
        <v>43</v>
      </c>
      <c r="F23" s="12">
        <v>44214</v>
      </c>
      <c r="G23" s="13">
        <v>96000000</v>
      </c>
      <c r="H23" s="14" t="s">
        <v>44</v>
      </c>
      <c r="I23" s="15"/>
      <c r="J23" s="16">
        <v>0.03</v>
      </c>
      <c r="K23" s="52">
        <f t="shared" si="0"/>
        <v>93120000</v>
      </c>
      <c r="M23" s="24"/>
      <c r="N23" s="24"/>
      <c r="O23" s="24"/>
      <c r="P23" s="24"/>
      <c r="Q23" s="24"/>
      <c r="R23" s="24"/>
    </row>
    <row r="24" spans="2:18" x14ac:dyDescent="0.3">
      <c r="B24" s="10">
        <v>43847</v>
      </c>
      <c r="C24" s="11" t="s">
        <v>30</v>
      </c>
      <c r="D24" s="50">
        <f>IF(C24="","", VLOOKUP(C24,'수에큐 개수 확인용'!$B$4:$C$19,2,FALSE))</f>
        <v>7</v>
      </c>
      <c r="E24" s="11" t="s">
        <v>53</v>
      </c>
      <c r="F24" s="12">
        <v>44214</v>
      </c>
      <c r="G24" s="13">
        <v>1200000</v>
      </c>
      <c r="H24" s="14" t="s">
        <v>44</v>
      </c>
      <c r="I24" s="15">
        <v>44214</v>
      </c>
      <c r="J24" s="16">
        <v>0.03</v>
      </c>
      <c r="K24" s="52">
        <f t="shared" si="0"/>
        <v>1164000</v>
      </c>
      <c r="M24" s="24"/>
      <c r="N24" s="24"/>
      <c r="O24" s="24"/>
      <c r="P24" s="24"/>
      <c r="Q24" s="24"/>
      <c r="R24" s="24"/>
    </row>
    <row r="25" spans="2:18" x14ac:dyDescent="0.3">
      <c r="B25" s="10">
        <v>43847</v>
      </c>
      <c r="C25" s="35" t="s">
        <v>18</v>
      </c>
      <c r="D25" s="50">
        <f>IF(C25="","", VLOOKUP(C25,'수에큐 개수 확인용'!$B$4:$C$19,2,FALSE))</f>
        <v>9</v>
      </c>
      <c r="E25" s="35" t="s">
        <v>61</v>
      </c>
      <c r="F25" s="12">
        <v>44214</v>
      </c>
      <c r="G25" s="37">
        <v>96000000</v>
      </c>
      <c r="H25" s="38" t="s">
        <v>44</v>
      </c>
      <c r="I25" s="39"/>
      <c r="J25" s="16">
        <v>0.03</v>
      </c>
      <c r="K25" s="52">
        <f t="shared" si="0"/>
        <v>93120000</v>
      </c>
      <c r="M25" s="24"/>
      <c r="N25" s="24"/>
      <c r="O25" s="24"/>
      <c r="P25" s="24"/>
      <c r="Q25" s="24"/>
      <c r="R25" s="24"/>
    </row>
    <row r="26" spans="2:18" x14ac:dyDescent="0.3">
      <c r="B26" s="34">
        <v>44220</v>
      </c>
      <c r="C26" s="35" t="s">
        <v>42</v>
      </c>
      <c r="D26" s="50">
        <f>IF(C26="","", VLOOKUP(C26,'수에큐 개수 확인용'!$B$4:$C$19,2,FALSE))</f>
        <v>8</v>
      </c>
      <c r="E26" s="35" t="s">
        <v>74</v>
      </c>
      <c r="F26" s="36">
        <v>44220</v>
      </c>
      <c r="G26" s="37">
        <v>130000000</v>
      </c>
      <c r="H26" s="38" t="s">
        <v>44</v>
      </c>
      <c r="I26" s="39"/>
      <c r="J26" s="16">
        <v>0.03</v>
      </c>
      <c r="K26" s="52">
        <f t="shared" si="0"/>
        <v>126100000</v>
      </c>
      <c r="M26" s="24"/>
      <c r="N26" s="24"/>
      <c r="O26" s="24"/>
      <c r="P26" s="24"/>
      <c r="Q26" s="24"/>
      <c r="R26" s="24"/>
    </row>
    <row r="27" spans="2:18" x14ac:dyDescent="0.3">
      <c r="B27" s="34">
        <v>44220</v>
      </c>
      <c r="C27" s="35" t="s">
        <v>30</v>
      </c>
      <c r="D27" s="50">
        <f>IF(C27="","", VLOOKUP(C27,'수에큐 개수 확인용'!$B$4:$C$19,2,FALSE))</f>
        <v>7</v>
      </c>
      <c r="E27" s="35" t="s">
        <v>59</v>
      </c>
      <c r="F27" s="36">
        <v>44220</v>
      </c>
      <c r="G27" s="37">
        <v>42600000</v>
      </c>
      <c r="H27" s="38" t="s">
        <v>44</v>
      </c>
      <c r="I27" s="39"/>
      <c r="J27" s="16">
        <v>0.03</v>
      </c>
      <c r="K27" s="52">
        <f t="shared" si="0"/>
        <v>41322000</v>
      </c>
      <c r="M27" s="24"/>
      <c r="N27" s="24"/>
      <c r="O27" s="24"/>
      <c r="P27" s="24"/>
      <c r="Q27" s="24"/>
      <c r="R27" s="24"/>
    </row>
    <row r="28" spans="2:18" x14ac:dyDescent="0.3">
      <c r="B28" s="34">
        <v>44220</v>
      </c>
      <c r="C28" s="35" t="s">
        <v>18</v>
      </c>
      <c r="D28" s="50">
        <f>IF(C28="","", VLOOKUP(C28,'수에큐 개수 확인용'!$B$4:$C$19,2,FALSE))</f>
        <v>9</v>
      </c>
      <c r="E28" s="35" t="s">
        <v>41</v>
      </c>
      <c r="F28" s="36"/>
      <c r="G28" s="37"/>
      <c r="H28" s="38"/>
      <c r="I28" s="39"/>
      <c r="J28" s="16">
        <v>0.03</v>
      </c>
      <c r="K28" s="52" t="str">
        <f t="shared" si="0"/>
        <v/>
      </c>
      <c r="M28" s="24"/>
      <c r="N28" s="24"/>
      <c r="O28" s="24"/>
      <c r="P28" s="24"/>
      <c r="Q28" s="24"/>
      <c r="R28" s="24"/>
    </row>
    <row r="29" spans="2:18" x14ac:dyDescent="0.3">
      <c r="B29" s="34">
        <v>44227</v>
      </c>
      <c r="C29" s="35" t="s">
        <v>18</v>
      </c>
      <c r="D29" s="50">
        <f>IF(C29="","", VLOOKUP(C29,'수에큐 개수 확인용'!$B$4:$C$19,2,FALSE))</f>
        <v>9</v>
      </c>
      <c r="E29" s="35"/>
      <c r="F29" s="36"/>
      <c r="G29" s="37"/>
      <c r="H29" s="38"/>
      <c r="I29" s="39"/>
      <c r="J29" s="16">
        <v>0.03</v>
      </c>
      <c r="K29" s="52" t="str">
        <f t="shared" si="0"/>
        <v/>
      </c>
      <c r="M29" s="24"/>
      <c r="N29" s="24"/>
      <c r="O29" s="24"/>
      <c r="P29" s="24"/>
      <c r="Q29" s="24"/>
      <c r="R29" s="24"/>
    </row>
    <row r="30" spans="2:18" x14ac:dyDescent="0.3">
      <c r="B30" s="34">
        <v>44227</v>
      </c>
      <c r="C30" s="35" t="s">
        <v>30</v>
      </c>
      <c r="D30" s="50">
        <f>IF(C30="","", VLOOKUP(C30,'수에큐 개수 확인용'!$B$4:$C$19,2,FALSE))</f>
        <v>7</v>
      </c>
      <c r="E30" s="35" t="s">
        <v>53</v>
      </c>
      <c r="F30" s="36">
        <v>44227</v>
      </c>
      <c r="G30" s="37">
        <v>4980000</v>
      </c>
      <c r="H30" s="38" t="s">
        <v>44</v>
      </c>
      <c r="I30" s="39"/>
      <c r="J30" s="16">
        <v>0.03</v>
      </c>
      <c r="K30" s="52">
        <f t="shared" si="0"/>
        <v>4830600</v>
      </c>
      <c r="M30" s="24"/>
      <c r="N30" s="24"/>
      <c r="O30" s="24"/>
      <c r="P30" s="24"/>
      <c r="Q30" s="24"/>
      <c r="R30" s="24"/>
    </row>
    <row r="31" spans="2:18" x14ac:dyDescent="0.3">
      <c r="B31" s="34"/>
      <c r="C31" s="35"/>
      <c r="D31" s="50" t="str">
        <f>IF(C31="","", VLOOKUP(C31,'수에큐 개수 확인용'!$B$4:$C$19,2,FALSE))</f>
        <v/>
      </c>
      <c r="E31" s="35" t="s">
        <v>76</v>
      </c>
      <c r="F31" s="36">
        <v>44227</v>
      </c>
      <c r="G31" s="37">
        <v>2000000</v>
      </c>
      <c r="H31" s="38" t="s">
        <v>44</v>
      </c>
      <c r="I31" s="39"/>
      <c r="J31" s="16">
        <v>0.03</v>
      </c>
      <c r="K31" s="52">
        <f t="shared" si="0"/>
        <v>1940000</v>
      </c>
      <c r="M31" s="24"/>
      <c r="N31" s="24"/>
      <c r="O31" s="24"/>
      <c r="P31" s="24"/>
      <c r="Q31" s="24"/>
      <c r="R31" s="24"/>
    </row>
    <row r="32" spans="2:18" x14ac:dyDescent="0.3">
      <c r="B32" s="34">
        <v>44227</v>
      </c>
      <c r="C32" s="35" t="s">
        <v>42</v>
      </c>
      <c r="D32" s="50">
        <f>IF(C32="","", VLOOKUP(C32,'수에큐 개수 확인용'!$B$4:$C$19,2,FALSE))</f>
        <v>8</v>
      </c>
      <c r="E32" s="35" t="s">
        <v>48</v>
      </c>
      <c r="F32" s="36">
        <v>44227</v>
      </c>
      <c r="G32" s="37">
        <v>54000000</v>
      </c>
      <c r="H32" s="38" t="s">
        <v>44</v>
      </c>
      <c r="I32" s="39"/>
      <c r="J32" s="16">
        <v>0.03</v>
      </c>
      <c r="K32" s="52">
        <f t="shared" si="0"/>
        <v>52380000</v>
      </c>
      <c r="M32" s="24"/>
      <c r="N32" s="24"/>
      <c r="O32" s="24"/>
      <c r="P32" s="24"/>
      <c r="Q32" s="24"/>
      <c r="R32" s="24"/>
    </row>
    <row r="33" spans="2:18" x14ac:dyDescent="0.3">
      <c r="B33" s="34">
        <v>44234</v>
      </c>
      <c r="C33" s="35" t="s">
        <v>42</v>
      </c>
      <c r="D33" s="50">
        <f>IF(C33="","", VLOOKUP(C33,'수에큐 개수 확인용'!$B$4:$C$19,2,FALSE))</f>
        <v>8</v>
      </c>
      <c r="E33" s="35" t="s">
        <v>79</v>
      </c>
      <c r="F33" s="36">
        <v>44234</v>
      </c>
      <c r="G33" s="37">
        <v>7800000</v>
      </c>
      <c r="H33" s="38" t="s">
        <v>44</v>
      </c>
      <c r="I33" s="39"/>
      <c r="J33" s="16">
        <v>0.03</v>
      </c>
      <c r="K33" s="52">
        <f t="shared" si="0"/>
        <v>7566000</v>
      </c>
      <c r="M33" s="24"/>
      <c r="N33" s="24"/>
      <c r="O33" s="24"/>
      <c r="P33" s="24"/>
      <c r="Q33" s="24"/>
      <c r="R33" s="24"/>
    </row>
    <row r="34" spans="2:18" x14ac:dyDescent="0.3">
      <c r="B34" s="34">
        <v>44234</v>
      </c>
      <c r="C34" s="35" t="s">
        <v>30</v>
      </c>
      <c r="D34" s="50">
        <f>IF(C34="","", VLOOKUP(C34,'수에큐 개수 확인용'!$B$4:$C$19,2,FALSE))</f>
        <v>7</v>
      </c>
      <c r="E34" s="35" t="s">
        <v>80</v>
      </c>
      <c r="F34" s="36">
        <v>44234</v>
      </c>
      <c r="G34" s="37">
        <v>78000000</v>
      </c>
      <c r="H34" s="38" t="s">
        <v>44</v>
      </c>
      <c r="I34" s="39"/>
      <c r="J34" s="16">
        <v>0.03</v>
      </c>
      <c r="K34" s="52">
        <f t="shared" si="0"/>
        <v>75660000</v>
      </c>
      <c r="M34" s="24"/>
      <c r="N34" s="24"/>
      <c r="O34" s="24"/>
      <c r="P34" s="24"/>
      <c r="Q34" s="24"/>
      <c r="R34" s="24"/>
    </row>
    <row r="35" spans="2:18" x14ac:dyDescent="0.3">
      <c r="B35" s="34">
        <v>44234</v>
      </c>
      <c r="C35" s="35" t="s">
        <v>18</v>
      </c>
      <c r="D35" s="50">
        <f>IF(C35="","", VLOOKUP(C35,'수에큐 개수 확인용'!$B$4:$C$19,2,FALSE))</f>
        <v>9</v>
      </c>
      <c r="E35" s="35" t="s">
        <v>61</v>
      </c>
      <c r="F35" s="36">
        <v>44234</v>
      </c>
      <c r="G35" s="37">
        <v>96000000</v>
      </c>
      <c r="H35" s="38" t="s">
        <v>44</v>
      </c>
      <c r="I35" s="39"/>
      <c r="J35" s="16">
        <v>0.03</v>
      </c>
      <c r="K35" s="52">
        <f t="shared" si="0"/>
        <v>93120000</v>
      </c>
      <c r="M35" s="24"/>
      <c r="N35" s="24"/>
      <c r="O35" s="24"/>
      <c r="P35" s="24"/>
      <c r="Q35" s="24"/>
      <c r="R35" s="24"/>
    </row>
    <row r="36" spans="2:18" x14ac:dyDescent="0.3">
      <c r="B36" s="34">
        <v>44241</v>
      </c>
      <c r="C36" s="35" t="s">
        <v>42</v>
      </c>
      <c r="D36" s="50">
        <f>IF(C36="","", VLOOKUP(C36,'수에큐 개수 확인용'!$B$4:$C$19,2,FALSE))</f>
        <v>8</v>
      </c>
      <c r="E36" s="35" t="s">
        <v>56</v>
      </c>
      <c r="F36" s="36">
        <v>44241</v>
      </c>
      <c r="G36" s="37">
        <v>44443332</v>
      </c>
      <c r="H36" s="38" t="s">
        <v>44</v>
      </c>
      <c r="I36" s="39"/>
      <c r="J36" s="16">
        <v>0.03</v>
      </c>
      <c r="K36" s="52">
        <f t="shared" si="0"/>
        <v>43110032.039999999</v>
      </c>
      <c r="M36" s="24"/>
      <c r="N36" s="24"/>
      <c r="O36" s="24"/>
      <c r="P36" s="24"/>
      <c r="Q36" s="24"/>
      <c r="R36" s="24"/>
    </row>
    <row r="37" spans="2:18" x14ac:dyDescent="0.3">
      <c r="B37" s="34"/>
      <c r="C37" s="35"/>
      <c r="D37" s="50" t="str">
        <f>IF(C37="","", VLOOKUP(C37,'수에큐 개수 확인용'!$B$4:$C$19,2,FALSE))</f>
        <v/>
      </c>
      <c r="E37" s="35" t="s">
        <v>85</v>
      </c>
      <c r="F37" s="36">
        <v>44241</v>
      </c>
      <c r="G37" s="37">
        <v>120000000</v>
      </c>
      <c r="H37" s="38" t="s">
        <v>44</v>
      </c>
      <c r="I37" s="39"/>
      <c r="J37" s="16">
        <v>0.03</v>
      </c>
      <c r="K37" s="52">
        <f t="shared" si="0"/>
        <v>116400000</v>
      </c>
      <c r="M37" s="24"/>
      <c r="N37" s="24"/>
      <c r="O37" s="24"/>
      <c r="P37" s="24"/>
      <c r="Q37" s="24"/>
      <c r="R37" s="24"/>
    </row>
    <row r="38" spans="2:18" x14ac:dyDescent="0.3">
      <c r="B38" s="34">
        <v>44241</v>
      </c>
      <c r="C38" s="35" t="s">
        <v>30</v>
      </c>
      <c r="D38" s="50">
        <f>IF(C38="","", VLOOKUP(C38,'수에큐 개수 확인용'!$B$4:$C$19,2,FALSE))</f>
        <v>7</v>
      </c>
      <c r="E38" s="35" t="s">
        <v>84</v>
      </c>
      <c r="F38" s="36">
        <v>44241</v>
      </c>
      <c r="G38" s="37">
        <v>6000000</v>
      </c>
      <c r="H38" s="38" t="s">
        <v>44</v>
      </c>
      <c r="I38" s="39"/>
      <c r="J38" s="16">
        <v>0.03</v>
      </c>
      <c r="K38" s="52">
        <f t="shared" si="0"/>
        <v>5820000</v>
      </c>
      <c r="M38" s="24"/>
      <c r="N38" s="24"/>
      <c r="O38" s="24"/>
      <c r="P38" s="24"/>
      <c r="Q38" s="24"/>
      <c r="R38" s="24"/>
    </row>
    <row r="39" spans="2:18" x14ac:dyDescent="0.3">
      <c r="B39" s="34">
        <v>44241</v>
      </c>
      <c r="C39" s="35" t="s">
        <v>18</v>
      </c>
      <c r="D39" s="50">
        <f>IF(C39="","", VLOOKUP(C39,'수에큐 개수 확인용'!$B$4:$C$19,2,FALSE))</f>
        <v>9</v>
      </c>
      <c r="E39" s="35" t="s">
        <v>91</v>
      </c>
      <c r="F39" s="36">
        <v>44241</v>
      </c>
      <c r="G39" s="37">
        <v>24000000</v>
      </c>
      <c r="H39" s="38" t="s">
        <v>44</v>
      </c>
      <c r="I39" s="39"/>
      <c r="J39" s="16">
        <v>0.03</v>
      </c>
      <c r="K39" s="52">
        <f t="shared" si="0"/>
        <v>23280000</v>
      </c>
      <c r="M39" s="24"/>
      <c r="N39" s="24"/>
      <c r="O39" s="24"/>
      <c r="P39" s="24"/>
      <c r="Q39" s="24"/>
      <c r="R39" s="24"/>
    </row>
    <row r="40" spans="2:18" x14ac:dyDescent="0.3">
      <c r="B40" s="34">
        <v>44241</v>
      </c>
      <c r="C40" s="35" t="s">
        <v>42</v>
      </c>
      <c r="D40" s="50">
        <f>IF(C40="","", VLOOKUP(C40,'수에큐 개수 확인용'!$B$4:$C$19,2,FALSE))</f>
        <v>8</v>
      </c>
      <c r="E40" s="35" t="s">
        <v>88</v>
      </c>
      <c r="F40" s="36">
        <v>44248</v>
      </c>
      <c r="G40" s="37">
        <v>4800000</v>
      </c>
      <c r="H40" s="38" t="s">
        <v>93</v>
      </c>
      <c r="I40" s="39"/>
      <c r="J40" s="16">
        <v>0.03</v>
      </c>
      <c r="K40" s="52">
        <f t="shared" si="0"/>
        <v>4656000</v>
      </c>
      <c r="M40" s="24"/>
      <c r="N40" s="24"/>
      <c r="O40" s="24"/>
      <c r="P40" s="24"/>
      <c r="Q40" s="24"/>
      <c r="R40" s="24"/>
    </row>
    <row r="41" spans="2:18" x14ac:dyDescent="0.3">
      <c r="B41" s="34">
        <v>44241</v>
      </c>
      <c r="C41" s="35" t="s">
        <v>30</v>
      </c>
      <c r="D41" s="50">
        <f>IF(C41="","", VLOOKUP(C41,'수에큐 개수 확인용'!$B$4:$C$19,2,FALSE))</f>
        <v>7</v>
      </c>
      <c r="E41" s="35" t="s">
        <v>89</v>
      </c>
      <c r="F41" s="36">
        <v>44248</v>
      </c>
      <c r="G41" s="37">
        <v>72000000</v>
      </c>
      <c r="H41" s="38" t="s">
        <v>44</v>
      </c>
      <c r="I41" s="39"/>
      <c r="J41" s="16">
        <v>0.03</v>
      </c>
      <c r="K41" s="52">
        <f t="shared" si="0"/>
        <v>69840000</v>
      </c>
      <c r="M41" s="24"/>
      <c r="N41" s="24"/>
      <c r="O41" s="24"/>
      <c r="P41" s="24"/>
      <c r="Q41" s="24"/>
      <c r="R41" s="24"/>
    </row>
    <row r="42" spans="2:18" x14ac:dyDescent="0.3">
      <c r="B42" s="34">
        <v>44241</v>
      </c>
      <c r="C42" s="35" t="s">
        <v>18</v>
      </c>
      <c r="D42" s="50">
        <f>IF(C42="","", VLOOKUP(C42,'수에큐 개수 확인용'!$B$4:$C$19,2,FALSE))</f>
        <v>9</v>
      </c>
      <c r="E42" s="35" t="s">
        <v>90</v>
      </c>
      <c r="F42" s="36">
        <v>44248</v>
      </c>
      <c r="G42" s="37">
        <v>402000000</v>
      </c>
      <c r="H42" s="38" t="s">
        <v>44</v>
      </c>
      <c r="I42" s="39"/>
      <c r="J42" s="16">
        <v>0.03</v>
      </c>
      <c r="K42" s="52">
        <f t="shared" si="0"/>
        <v>389940000</v>
      </c>
      <c r="M42" s="24"/>
      <c r="N42" s="24"/>
      <c r="O42" s="24"/>
      <c r="P42" s="24"/>
      <c r="Q42" s="24"/>
      <c r="R42" s="24"/>
    </row>
    <row r="43" spans="2:18" x14ac:dyDescent="0.3">
      <c r="B43" s="34"/>
      <c r="C43" s="35"/>
      <c r="D43" s="50" t="str">
        <f>IF(C43="","", VLOOKUP(C43,'수에큐 개수 확인용'!$B$4:$C$19,2,FALSE))</f>
        <v/>
      </c>
      <c r="E43" s="35"/>
      <c r="F43" s="36"/>
      <c r="G43" s="37"/>
      <c r="H43" s="38"/>
      <c r="I43" s="39"/>
      <c r="J43" s="16">
        <v>0.03</v>
      </c>
      <c r="K43" s="52" t="str">
        <f t="shared" si="0"/>
        <v/>
      </c>
      <c r="M43" s="24"/>
      <c r="N43" s="24"/>
      <c r="O43" s="24"/>
      <c r="P43" s="24"/>
      <c r="Q43" s="24"/>
      <c r="R43" s="24"/>
    </row>
    <row r="44" spans="2:18" x14ac:dyDescent="0.3">
      <c r="B44" s="34"/>
      <c r="C44" s="35"/>
      <c r="D44" s="50" t="str">
        <f>IF(C44="","", VLOOKUP(C44,'수에큐 개수 확인용'!$B$4:$C$19,2,FALSE))</f>
        <v/>
      </c>
      <c r="E44" s="35"/>
      <c r="F44" s="36"/>
      <c r="G44" s="37"/>
      <c r="H44" s="38"/>
      <c r="I44" s="39"/>
      <c r="J44" s="16">
        <v>0.03</v>
      </c>
      <c r="K44" s="52" t="str">
        <f t="shared" si="0"/>
        <v/>
      </c>
      <c r="M44" s="24"/>
      <c r="N44" s="24"/>
      <c r="O44" s="24"/>
      <c r="P44" s="24"/>
      <c r="Q44" s="24"/>
      <c r="R44" s="24"/>
    </row>
    <row r="45" spans="2:18" x14ac:dyDescent="0.3">
      <c r="B45" s="34"/>
      <c r="C45" s="35"/>
      <c r="D45" s="50" t="str">
        <f>IF(C45="","", VLOOKUP(C45,'수에큐 개수 확인용'!$B$4:$C$19,2,FALSE))</f>
        <v/>
      </c>
      <c r="E45" s="35"/>
      <c r="F45" s="36"/>
      <c r="G45" s="37"/>
      <c r="H45" s="38"/>
      <c r="I45" s="39"/>
      <c r="J45" s="16">
        <v>0.03</v>
      </c>
      <c r="K45" s="52" t="str">
        <f t="shared" si="0"/>
        <v/>
      </c>
      <c r="M45" s="24"/>
      <c r="N45" s="24"/>
      <c r="O45" s="24"/>
      <c r="P45" s="24"/>
      <c r="Q45" s="24"/>
      <c r="R45" s="24"/>
    </row>
    <row r="46" spans="2:18" x14ac:dyDescent="0.3">
      <c r="B46" s="34"/>
      <c r="C46" s="35"/>
      <c r="D46" s="50" t="str">
        <f>IF(C46="","", VLOOKUP(C46,'수에큐 개수 확인용'!$B$4:$C$19,2,FALSE))</f>
        <v/>
      </c>
      <c r="E46" s="35"/>
      <c r="F46" s="36"/>
      <c r="G46" s="37"/>
      <c r="H46" s="38"/>
      <c r="I46" s="39"/>
      <c r="J46" s="16">
        <v>0.03</v>
      </c>
      <c r="K46" s="52" t="str">
        <f t="shared" si="0"/>
        <v/>
      </c>
      <c r="M46" s="24"/>
      <c r="N46" s="24"/>
      <c r="O46" s="24"/>
      <c r="P46" s="24"/>
      <c r="Q46" s="24"/>
      <c r="R46" s="24"/>
    </row>
    <row r="47" spans="2:18" x14ac:dyDescent="0.3">
      <c r="B47" s="34"/>
      <c r="C47" s="35"/>
      <c r="D47" s="50" t="str">
        <f>IF(C47="","", VLOOKUP(C47,'수에큐 개수 확인용'!$B$4:$C$19,2,FALSE))</f>
        <v/>
      </c>
      <c r="E47" s="35"/>
      <c r="F47" s="36"/>
      <c r="G47" s="37"/>
      <c r="H47" s="38"/>
      <c r="I47" s="39"/>
      <c r="J47" s="16">
        <v>0.03</v>
      </c>
      <c r="K47" s="52" t="str">
        <f t="shared" si="0"/>
        <v/>
      </c>
      <c r="M47" s="24"/>
      <c r="N47" s="24"/>
      <c r="O47" s="24"/>
      <c r="P47" s="24"/>
      <c r="Q47" s="24"/>
      <c r="R47" s="24"/>
    </row>
    <row r="48" spans="2:18" x14ac:dyDescent="0.3">
      <c r="B48" s="34"/>
      <c r="C48" s="35"/>
      <c r="D48" s="50" t="str">
        <f>IF(C48="","", VLOOKUP(C48,'수에큐 개수 확인용'!$B$4:$C$19,2,FALSE))</f>
        <v/>
      </c>
      <c r="E48" s="35"/>
      <c r="F48" s="36"/>
      <c r="G48" s="37"/>
      <c r="H48" s="38"/>
      <c r="I48" s="39"/>
      <c r="J48" s="16">
        <v>0.03</v>
      </c>
      <c r="K48" s="52" t="str">
        <f t="shared" si="0"/>
        <v/>
      </c>
      <c r="M48" s="24"/>
      <c r="N48" s="24"/>
      <c r="O48" s="24"/>
      <c r="P48" s="24"/>
      <c r="Q48" s="24"/>
      <c r="R48" s="24"/>
    </row>
    <row r="49" spans="2:20" x14ac:dyDescent="0.3">
      <c r="B49" s="34"/>
      <c r="C49" s="35"/>
      <c r="D49" s="50" t="str">
        <f>IF(C49="","", VLOOKUP(C49,'수에큐 개수 확인용'!$B$4:$C$19,2,FALSE))</f>
        <v/>
      </c>
      <c r="E49" s="35"/>
      <c r="F49" s="36"/>
      <c r="G49" s="37"/>
      <c r="H49" s="38"/>
      <c r="I49" s="39"/>
      <c r="J49" s="16">
        <v>0.03</v>
      </c>
      <c r="K49" s="52" t="str">
        <f t="shared" si="0"/>
        <v/>
      </c>
      <c r="M49" s="24"/>
      <c r="N49" s="24"/>
      <c r="O49" s="24"/>
      <c r="P49" s="24"/>
      <c r="Q49" s="24"/>
      <c r="R49" s="24"/>
    </row>
    <row r="50" spans="2:20" ht="17.25" thickBot="1" x14ac:dyDescent="0.35">
      <c r="B50" s="40"/>
      <c r="C50" s="26"/>
      <c r="D50" s="51" t="str">
        <f>IF(C50="","", VLOOKUP(C50,'수에큐 개수 확인용'!$B$4:$C$19,2,FALSE))</f>
        <v/>
      </c>
      <c r="E50" s="26"/>
      <c r="F50" s="41"/>
      <c r="G50" s="42"/>
      <c r="H50" s="43"/>
      <c r="I50" s="44"/>
      <c r="J50" s="45">
        <v>0.03</v>
      </c>
      <c r="K50" s="53" t="str">
        <f>IF(H50="O", G50*(100-J50*100)/100, "")</f>
        <v/>
      </c>
      <c r="M50" s="24"/>
      <c r="N50" s="24"/>
      <c r="O50" s="24"/>
      <c r="P50" s="24"/>
      <c r="Q50" s="24"/>
      <c r="R50" s="24"/>
      <c r="T50" s="4"/>
    </row>
    <row r="51" spans="2:20" x14ac:dyDescent="0.3">
      <c r="F51" s="48"/>
      <c r="G51" s="48"/>
      <c r="H51" s="49"/>
      <c r="K51" s="48"/>
      <c r="M51" s="4"/>
      <c r="N51" s="4"/>
      <c r="O51" s="4"/>
      <c r="P51" s="4"/>
      <c r="Q51" s="4"/>
      <c r="R51" s="4"/>
      <c r="T51" s="4"/>
    </row>
    <row r="52" spans="2:20" x14ac:dyDescent="0.3">
      <c r="M52" s="4"/>
      <c r="N52" s="4"/>
      <c r="O52" s="4"/>
      <c r="P52" s="4"/>
      <c r="Q52" s="4"/>
      <c r="R52" s="4"/>
      <c r="T52" s="4"/>
    </row>
    <row r="53" spans="2:20" x14ac:dyDescent="0.3">
      <c r="M53" s="4"/>
      <c r="N53" s="4"/>
      <c r="O53" s="4"/>
      <c r="P53" s="4"/>
      <c r="Q53" s="4"/>
      <c r="R53" s="4"/>
      <c r="T53" s="4"/>
    </row>
  </sheetData>
  <sheetProtection sheet="1" objects="1" scenarios="1" selectLockedCells="1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zoomScale="85" zoomScaleNormal="85" workbookViewId="0">
      <selection activeCell="N6" sqref="N6"/>
    </sheetView>
  </sheetViews>
  <sheetFormatPr defaultRowHeight="16.5" x14ac:dyDescent="0.3"/>
  <cols>
    <col min="1" max="1" width="3.75" style="2" customWidth="1"/>
    <col min="2" max="2" width="9.375" style="1" customWidth="1"/>
    <col min="3" max="3" width="10.625" style="2" customWidth="1"/>
    <col min="4" max="4" width="7.625" style="2" customWidth="1"/>
    <col min="5" max="5" width="27.25" style="2" customWidth="1"/>
    <col min="6" max="6" width="9.375" style="2" customWidth="1"/>
    <col min="7" max="7" width="20.5" style="2" customWidth="1"/>
    <col min="8" max="8" width="11.25" style="3" customWidth="1"/>
    <col min="9" max="9" width="9" style="1" bestFit="1" customWidth="1"/>
    <col min="10" max="10" width="7.125" style="2" hidden="1" customWidth="1"/>
    <col min="11" max="11" width="14.625" style="2" bestFit="1" customWidth="1"/>
    <col min="12" max="12" width="4.25" style="2" customWidth="1"/>
    <col min="13" max="13" width="4.5" style="2" customWidth="1"/>
    <col min="14" max="14" width="14.75" style="2" customWidth="1"/>
    <col min="15" max="15" width="7.875" style="2" customWidth="1"/>
    <col min="16" max="16" width="10.25" style="2" customWidth="1"/>
    <col min="17" max="17" width="16.125" style="2" customWidth="1"/>
    <col min="18" max="18" width="21" style="2" customWidth="1"/>
    <col min="19" max="19" width="9" style="4"/>
    <col min="20" max="16384" width="9" style="2"/>
  </cols>
  <sheetData>
    <row r="2" spans="2:19" ht="17.25" thickBot="1" x14ac:dyDescent="0.35">
      <c r="B2" s="1" t="s">
        <v>17</v>
      </c>
    </row>
    <row r="3" spans="2:19" ht="33.75" customHeight="1" x14ac:dyDescent="0.3">
      <c r="B3" s="5" t="s">
        <v>2</v>
      </c>
      <c r="C3" s="6" t="s">
        <v>3</v>
      </c>
      <c r="D3" s="6" t="s">
        <v>7</v>
      </c>
      <c r="E3" s="6" t="s">
        <v>4</v>
      </c>
      <c r="F3" s="6" t="s">
        <v>21</v>
      </c>
      <c r="G3" s="6" t="s">
        <v>22</v>
      </c>
      <c r="H3" s="6" t="s">
        <v>20</v>
      </c>
      <c r="I3" s="7" t="s">
        <v>8</v>
      </c>
      <c r="J3" s="8" t="s">
        <v>6</v>
      </c>
      <c r="K3" s="9" t="s">
        <v>9</v>
      </c>
    </row>
    <row r="4" spans="2:19" ht="17.25" thickBot="1" x14ac:dyDescent="0.35">
      <c r="B4" s="10">
        <v>44178</v>
      </c>
      <c r="C4" s="11" t="s">
        <v>31</v>
      </c>
      <c r="D4" s="50">
        <f>IF(C4="","", VLOOKUP(C4,'수에큐 개수 확인용'!$B$4:$C$19,2,FALSE))</f>
        <v>9</v>
      </c>
      <c r="E4" s="11" t="s">
        <v>46</v>
      </c>
      <c r="F4" s="12">
        <v>44185</v>
      </c>
      <c r="G4" s="13">
        <v>2635000000</v>
      </c>
      <c r="H4" s="14" t="s">
        <v>44</v>
      </c>
      <c r="I4" s="15">
        <v>44189</v>
      </c>
      <c r="J4" s="16">
        <v>0.03</v>
      </c>
      <c r="K4" s="52">
        <f t="shared" ref="K4:K26" si="0">IF(H4="O", G4*(100-J4*100)/100, "")</f>
        <v>2555950000</v>
      </c>
      <c r="M4" s="2" t="s">
        <v>13</v>
      </c>
    </row>
    <row r="5" spans="2:19" x14ac:dyDescent="0.3">
      <c r="B5" s="10">
        <v>44185</v>
      </c>
      <c r="C5" s="11" t="s">
        <v>113</v>
      </c>
      <c r="D5" s="50">
        <f>IF(C5="","", VLOOKUP(C5,'수에큐 개수 확인용'!$B$4:$C$19,2,FALSE))</f>
        <v>9</v>
      </c>
      <c r="E5" s="11"/>
      <c r="F5" s="12"/>
      <c r="G5" s="13"/>
      <c r="H5" s="14"/>
      <c r="I5" s="15"/>
      <c r="J5" s="16">
        <v>0.03</v>
      </c>
      <c r="K5" s="52" t="str">
        <f t="shared" si="0"/>
        <v/>
      </c>
      <c r="M5" s="18" t="s">
        <v>14</v>
      </c>
      <c r="N5" s="19" t="s">
        <v>1</v>
      </c>
      <c r="O5" s="19" t="s">
        <v>0</v>
      </c>
      <c r="P5" s="31" t="s">
        <v>10</v>
      </c>
      <c r="Q5" s="19" t="s">
        <v>57</v>
      </c>
      <c r="R5" s="20" t="s">
        <v>58</v>
      </c>
      <c r="S5" s="21"/>
    </row>
    <row r="6" spans="2:19" x14ac:dyDescent="0.3">
      <c r="B6" s="10">
        <v>44192</v>
      </c>
      <c r="C6" s="11" t="s">
        <v>31</v>
      </c>
      <c r="D6" s="50">
        <f>IF(C6="","", VLOOKUP(C6,'수에큐 개수 확인용'!$B$4:$C$19,2,FALSE))</f>
        <v>9</v>
      </c>
      <c r="E6" s="11" t="s">
        <v>51</v>
      </c>
      <c r="F6" s="12">
        <v>44192</v>
      </c>
      <c r="G6" s="13">
        <v>1400000000</v>
      </c>
      <c r="H6" s="14" t="s">
        <v>44</v>
      </c>
      <c r="I6" s="15">
        <v>44193</v>
      </c>
      <c r="J6" s="16">
        <v>0.03</v>
      </c>
      <c r="K6" s="52">
        <f t="shared" si="0"/>
        <v>1358000000</v>
      </c>
      <c r="M6" s="22">
        <v>1</v>
      </c>
      <c r="N6" s="71" t="s">
        <v>124</v>
      </c>
      <c r="O6" s="11"/>
      <c r="P6" s="23">
        <v>0.16666666666666669</v>
      </c>
      <c r="Q6" s="54">
        <f t="shared" ref="Q6:Q11" si="1">SUM(D:D)*P6</f>
        <v>16.500000000000004</v>
      </c>
      <c r="R6" s="55">
        <f ca="1">SUM(K:K)*$P$6-SUMIF($N$15:$R$50,N6,$R$15:$R$50)</f>
        <v>1906729000.0000002</v>
      </c>
      <c r="S6" s="24"/>
    </row>
    <row r="7" spans="2:19" x14ac:dyDescent="0.3">
      <c r="B7" s="10">
        <v>44199</v>
      </c>
      <c r="C7" s="11" t="s">
        <v>31</v>
      </c>
      <c r="D7" s="50">
        <f>IF(C7="","", VLOOKUP(C7,'수에큐 개수 확인용'!$B$4:$C$19,2,FALSE))</f>
        <v>9</v>
      </c>
      <c r="E7" s="11"/>
      <c r="F7" s="12"/>
      <c r="G7" s="13"/>
      <c r="H7" s="14"/>
      <c r="I7" s="15"/>
      <c r="J7" s="16">
        <v>0.03</v>
      </c>
      <c r="K7" s="52" t="str">
        <f t="shared" si="0"/>
        <v/>
      </c>
      <c r="M7" s="22">
        <v>2</v>
      </c>
      <c r="N7" s="11" t="s">
        <v>120</v>
      </c>
      <c r="O7" s="11"/>
      <c r="P7" s="23">
        <v>0.16666666666666669</v>
      </c>
      <c r="Q7" s="54">
        <f t="shared" si="1"/>
        <v>16.500000000000004</v>
      </c>
      <c r="R7" s="55">
        <f t="shared" ref="R7:R11" ca="1" si="2">SUM(K:K)*$P$6-SUMIF($N$15:$R$50,N7,$R$15:$R$50)</f>
        <v>1906729000.0000002</v>
      </c>
      <c r="S7" s="24"/>
    </row>
    <row r="8" spans="2:19" x14ac:dyDescent="0.3">
      <c r="B8" s="10">
        <v>44206</v>
      </c>
      <c r="C8" s="11" t="s">
        <v>31</v>
      </c>
      <c r="D8" s="50">
        <f>IF(C8="","", VLOOKUP(C8,'수에큐 개수 확인용'!$B$4:$C$19,2,FALSE))</f>
        <v>9</v>
      </c>
      <c r="E8" s="11" t="s">
        <v>60</v>
      </c>
      <c r="F8" s="12">
        <v>44206</v>
      </c>
      <c r="G8" s="13">
        <v>1980000000</v>
      </c>
      <c r="H8" s="14" t="s">
        <v>44</v>
      </c>
      <c r="I8" s="15">
        <v>44215</v>
      </c>
      <c r="J8" s="16">
        <v>0.03</v>
      </c>
      <c r="K8" s="52">
        <f t="shared" si="0"/>
        <v>1920600000</v>
      </c>
      <c r="M8" s="22">
        <v>3</v>
      </c>
      <c r="N8" s="11" t="s">
        <v>116</v>
      </c>
      <c r="O8" s="11"/>
      <c r="P8" s="23">
        <v>0.16666666666666669</v>
      </c>
      <c r="Q8" s="54">
        <f t="shared" si="1"/>
        <v>16.500000000000004</v>
      </c>
      <c r="R8" s="55">
        <f t="shared" ca="1" si="2"/>
        <v>1906729000.0000002</v>
      </c>
      <c r="S8" s="24"/>
    </row>
    <row r="9" spans="2:19" x14ac:dyDescent="0.3">
      <c r="B9" s="10">
        <v>44213</v>
      </c>
      <c r="C9" s="11" t="s">
        <v>31</v>
      </c>
      <c r="D9" s="50">
        <f>IF(C9="","", VLOOKUP(C9,'수에큐 개수 확인용'!$B$4:$C$19,2,FALSE))</f>
        <v>9</v>
      </c>
      <c r="E9" s="11" t="s">
        <v>41</v>
      </c>
      <c r="F9" s="12"/>
      <c r="G9" s="13"/>
      <c r="H9" s="14"/>
      <c r="I9" s="15"/>
      <c r="J9" s="16">
        <v>0.03</v>
      </c>
      <c r="K9" s="52" t="str">
        <f t="shared" si="0"/>
        <v/>
      </c>
      <c r="M9" s="22">
        <v>4</v>
      </c>
      <c r="N9" s="11" t="s">
        <v>117</v>
      </c>
      <c r="O9" s="11"/>
      <c r="P9" s="23">
        <v>0.16666666666666669</v>
      </c>
      <c r="Q9" s="54">
        <f t="shared" si="1"/>
        <v>16.500000000000004</v>
      </c>
      <c r="R9" s="55">
        <f t="shared" ca="1" si="2"/>
        <v>1906729000.0000002</v>
      </c>
      <c r="S9" s="24"/>
    </row>
    <row r="10" spans="2:19" x14ac:dyDescent="0.3">
      <c r="B10" s="10">
        <v>44220</v>
      </c>
      <c r="C10" s="11" t="s">
        <v>31</v>
      </c>
      <c r="D10" s="50">
        <f>IF(C10="","", VLOOKUP(C10,'수에큐 개수 확인용'!$B$4:$C$19,2,FALSE))</f>
        <v>9</v>
      </c>
      <c r="E10" s="11" t="s">
        <v>73</v>
      </c>
      <c r="F10" s="12">
        <v>44220</v>
      </c>
      <c r="G10" s="13">
        <v>73200000</v>
      </c>
      <c r="H10" s="14" t="s">
        <v>44</v>
      </c>
      <c r="I10" s="15"/>
      <c r="J10" s="16">
        <v>0.03</v>
      </c>
      <c r="K10" s="52">
        <f t="shared" si="0"/>
        <v>71004000</v>
      </c>
      <c r="M10" s="22">
        <v>5</v>
      </c>
      <c r="N10" s="11" t="s">
        <v>118</v>
      </c>
      <c r="O10" s="11"/>
      <c r="P10" s="23">
        <v>0.16666666666666669</v>
      </c>
      <c r="Q10" s="54">
        <f t="shared" si="1"/>
        <v>16.500000000000004</v>
      </c>
      <c r="R10" s="55">
        <f t="shared" ca="1" si="2"/>
        <v>1906729000.0000002</v>
      </c>
      <c r="S10" s="24"/>
    </row>
    <row r="11" spans="2:19" ht="17.25" thickBot="1" x14ac:dyDescent="0.35">
      <c r="B11" s="10">
        <v>44227</v>
      </c>
      <c r="C11" s="11" t="s">
        <v>31</v>
      </c>
      <c r="D11" s="50">
        <f>IF(C11="","", VLOOKUP(C11,'수에큐 개수 확인용'!$B$4:$C$19,2,FALSE))</f>
        <v>9</v>
      </c>
      <c r="E11" s="11" t="s">
        <v>50</v>
      </c>
      <c r="F11" s="12">
        <v>44227</v>
      </c>
      <c r="G11" s="13">
        <v>2670000000</v>
      </c>
      <c r="H11" s="14" t="s">
        <v>44</v>
      </c>
      <c r="I11" s="15"/>
      <c r="J11" s="16">
        <v>0.03</v>
      </c>
      <c r="K11" s="52">
        <f t="shared" si="0"/>
        <v>2589900000</v>
      </c>
      <c r="M11" s="25">
        <v>6</v>
      </c>
      <c r="N11" s="26" t="s">
        <v>119</v>
      </c>
      <c r="O11" s="26"/>
      <c r="P11" s="63">
        <v>0.16666666666666669</v>
      </c>
      <c r="Q11" s="56">
        <f t="shared" si="1"/>
        <v>16.500000000000004</v>
      </c>
      <c r="R11" s="57">
        <f t="shared" ca="1" si="2"/>
        <v>1906729000.0000002</v>
      </c>
      <c r="S11" s="24"/>
    </row>
    <row r="12" spans="2:19" x14ac:dyDescent="0.3">
      <c r="B12" s="10">
        <v>44234</v>
      </c>
      <c r="C12" s="11" t="s">
        <v>31</v>
      </c>
      <c r="D12" s="50">
        <f>IF(C12="","", VLOOKUP(C12,'수에큐 개수 확인용'!$B$4:$C$19,2,FALSE))</f>
        <v>9</v>
      </c>
      <c r="E12" s="11" t="s">
        <v>78</v>
      </c>
      <c r="F12" s="12">
        <v>44234</v>
      </c>
      <c r="G12" s="13">
        <v>246000000</v>
      </c>
      <c r="H12" s="14" t="s">
        <v>44</v>
      </c>
      <c r="I12" s="15"/>
      <c r="J12" s="16">
        <v>0.03</v>
      </c>
      <c r="K12" s="52">
        <f t="shared" si="0"/>
        <v>238620000</v>
      </c>
      <c r="P12" s="28">
        <f>SUM(P6:P11)</f>
        <v>1.0000000000000002</v>
      </c>
      <c r="Q12" s="29" t="s">
        <v>19</v>
      </c>
    </row>
    <row r="13" spans="2:19" x14ac:dyDescent="0.3">
      <c r="B13" s="10">
        <v>44241</v>
      </c>
      <c r="C13" s="11" t="s">
        <v>31</v>
      </c>
      <c r="D13" s="50">
        <f>IF(C13="","", VLOOKUP(C13,'수에큐 개수 확인용'!$B$4:$C$19,2,FALSE))</f>
        <v>9</v>
      </c>
      <c r="E13" s="11" t="s">
        <v>50</v>
      </c>
      <c r="F13" s="12">
        <v>44241</v>
      </c>
      <c r="G13" s="13">
        <v>2790000000</v>
      </c>
      <c r="H13" s="14" t="s">
        <v>44</v>
      </c>
      <c r="I13" s="15"/>
      <c r="J13" s="16">
        <v>0.03</v>
      </c>
      <c r="K13" s="52">
        <f t="shared" si="0"/>
        <v>2706300000</v>
      </c>
      <c r="M13" s="24"/>
      <c r="N13" s="24"/>
      <c r="O13" s="24"/>
      <c r="P13" s="24"/>
      <c r="Q13" s="24"/>
      <c r="R13" s="24"/>
    </row>
    <row r="14" spans="2:19" x14ac:dyDescent="0.3">
      <c r="B14" s="10">
        <v>44248</v>
      </c>
      <c r="C14" s="11" t="s">
        <v>31</v>
      </c>
      <c r="D14" s="50">
        <f>IF(C14="","", VLOOKUP(C14,'수에큐 개수 확인용'!$B$4:$C$19,2,FALSE))</f>
        <v>9</v>
      </c>
      <c r="E14" s="11" t="s">
        <v>41</v>
      </c>
      <c r="F14" s="12"/>
      <c r="G14" s="13"/>
      <c r="H14" s="14"/>
      <c r="I14" s="15"/>
      <c r="J14" s="16">
        <v>0.03</v>
      </c>
      <c r="K14" s="52" t="str">
        <f t="shared" si="0"/>
        <v/>
      </c>
      <c r="M14" s="24"/>
      <c r="N14" s="24"/>
      <c r="O14" s="24"/>
      <c r="P14" s="24"/>
      <c r="Q14" s="24"/>
      <c r="R14" s="24"/>
    </row>
    <row r="15" spans="2:19" x14ac:dyDescent="0.3">
      <c r="B15" s="10"/>
      <c r="C15" s="11"/>
      <c r="D15" s="50" t="str">
        <f>IF(C15="","", VLOOKUP(C15,'수에큐 개수 확인용'!$B$4:$C$19,2,FALSE))</f>
        <v/>
      </c>
      <c r="E15" s="11"/>
      <c r="F15" s="12"/>
      <c r="G15" s="13"/>
      <c r="H15" s="14"/>
      <c r="I15" s="15"/>
      <c r="J15" s="16">
        <v>0.03</v>
      </c>
      <c r="K15" s="52" t="str">
        <f t="shared" si="0"/>
        <v/>
      </c>
      <c r="M15" s="24"/>
      <c r="N15" s="24"/>
      <c r="O15" s="24"/>
      <c r="P15" s="24"/>
      <c r="Q15" s="24"/>
      <c r="R15" s="24"/>
    </row>
    <row r="16" spans="2:19" x14ac:dyDescent="0.3">
      <c r="B16" s="10"/>
      <c r="C16" s="11"/>
      <c r="D16" s="50" t="str">
        <f>IF(C16="","", VLOOKUP(C16,'수에큐 개수 확인용'!$B$4:$C$19,2,FALSE))</f>
        <v/>
      </c>
      <c r="E16" s="11"/>
      <c r="F16" s="12"/>
      <c r="G16" s="13"/>
      <c r="H16" s="14"/>
      <c r="I16" s="15"/>
      <c r="J16" s="16">
        <v>0.03</v>
      </c>
      <c r="K16" s="52" t="str">
        <f t="shared" si="0"/>
        <v/>
      </c>
      <c r="M16" s="24"/>
      <c r="N16" s="24"/>
      <c r="O16" s="24"/>
      <c r="P16" s="24"/>
      <c r="Q16" s="24"/>
      <c r="R16" s="24"/>
    </row>
    <row r="17" spans="2:19" x14ac:dyDescent="0.3">
      <c r="B17" s="10"/>
      <c r="C17" s="11"/>
      <c r="D17" s="50" t="str">
        <f>IF(C17="","", VLOOKUP(C17,'수에큐 개수 확인용'!$B$4:$C$19,2,FALSE))</f>
        <v/>
      </c>
      <c r="E17" s="11"/>
      <c r="F17" s="12"/>
      <c r="G17" s="13"/>
      <c r="H17" s="14"/>
      <c r="I17" s="15"/>
      <c r="J17" s="16">
        <v>0.03</v>
      </c>
      <c r="K17" s="52" t="str">
        <f t="shared" si="0"/>
        <v/>
      </c>
      <c r="M17" s="24"/>
      <c r="N17" s="24"/>
      <c r="O17" s="24"/>
      <c r="P17" s="24"/>
      <c r="Q17" s="24"/>
      <c r="R17" s="24"/>
    </row>
    <row r="18" spans="2:19" x14ac:dyDescent="0.3">
      <c r="B18" s="10"/>
      <c r="C18" s="11"/>
      <c r="D18" s="50" t="str">
        <f>IF(C18="","", VLOOKUP(C18,'수에큐 개수 확인용'!$B$4:$C$19,2,FALSE))</f>
        <v/>
      </c>
      <c r="E18" s="11"/>
      <c r="F18" s="12"/>
      <c r="G18" s="13"/>
      <c r="H18" s="14"/>
      <c r="I18" s="15"/>
      <c r="J18" s="16">
        <v>0.03</v>
      </c>
      <c r="K18" s="52" t="str">
        <f t="shared" si="0"/>
        <v/>
      </c>
      <c r="M18" s="24"/>
      <c r="N18" s="24"/>
      <c r="O18" s="24"/>
      <c r="P18" s="24"/>
      <c r="Q18" s="24"/>
      <c r="R18" s="24"/>
    </row>
    <row r="19" spans="2:19" x14ac:dyDescent="0.3">
      <c r="B19" s="10"/>
      <c r="C19" s="11"/>
      <c r="D19" s="50" t="str">
        <f>IF(C19="","", VLOOKUP(C19,'수에큐 개수 확인용'!$B$4:$C$19,2,FALSE))</f>
        <v/>
      </c>
      <c r="E19" s="11"/>
      <c r="F19" s="12"/>
      <c r="G19" s="13"/>
      <c r="H19" s="14"/>
      <c r="I19" s="15"/>
      <c r="J19" s="16">
        <v>0.03</v>
      </c>
      <c r="K19" s="52" t="str">
        <f t="shared" si="0"/>
        <v/>
      </c>
      <c r="M19" s="24"/>
      <c r="N19" s="24"/>
      <c r="O19" s="24"/>
      <c r="P19" s="24"/>
      <c r="Q19" s="24"/>
      <c r="R19" s="24"/>
    </row>
    <row r="20" spans="2:19" x14ac:dyDescent="0.3">
      <c r="B20" s="10"/>
      <c r="C20" s="11"/>
      <c r="D20" s="50" t="str">
        <f>IF(C20="","", VLOOKUP(C20,'수에큐 개수 확인용'!$B$4:$C$19,2,FALSE))</f>
        <v/>
      </c>
      <c r="E20" s="11"/>
      <c r="F20" s="12"/>
      <c r="G20" s="13"/>
      <c r="H20" s="14"/>
      <c r="I20" s="15"/>
      <c r="J20" s="16">
        <v>0.03</v>
      </c>
      <c r="K20" s="52" t="str">
        <f t="shared" si="0"/>
        <v/>
      </c>
      <c r="M20" s="24"/>
      <c r="N20" s="24"/>
      <c r="O20" s="24"/>
      <c r="P20" s="24"/>
      <c r="Q20" s="24"/>
      <c r="R20" s="24"/>
    </row>
    <row r="21" spans="2:19" x14ac:dyDescent="0.3">
      <c r="B21" s="10"/>
      <c r="C21" s="11"/>
      <c r="D21" s="50" t="str">
        <f>IF(C21="","", VLOOKUP(C21,'수에큐 개수 확인용'!$B$4:$C$19,2,FALSE))</f>
        <v/>
      </c>
      <c r="E21" s="11"/>
      <c r="F21" s="12"/>
      <c r="G21" s="13"/>
      <c r="H21" s="14"/>
      <c r="I21" s="15"/>
      <c r="J21" s="16">
        <v>0.03</v>
      </c>
      <c r="K21" s="52" t="str">
        <f t="shared" si="0"/>
        <v/>
      </c>
      <c r="M21" s="24"/>
      <c r="N21" s="24"/>
      <c r="O21" s="21"/>
      <c r="P21" s="21"/>
      <c r="Q21" s="21"/>
      <c r="R21" s="21"/>
      <c r="S21" s="64"/>
    </row>
    <row r="22" spans="2:19" x14ac:dyDescent="0.3">
      <c r="B22" s="10"/>
      <c r="C22" s="11"/>
      <c r="D22" s="50" t="str">
        <f>IF(C22="","", VLOOKUP(C22,'수에큐 개수 확인용'!$B$4:$C$19,2,FALSE))</f>
        <v/>
      </c>
      <c r="E22" s="11"/>
      <c r="F22" s="12"/>
      <c r="G22" s="13"/>
      <c r="H22" s="14"/>
      <c r="I22" s="15"/>
      <c r="J22" s="16">
        <v>0.03</v>
      </c>
      <c r="K22" s="52" t="str">
        <f t="shared" si="0"/>
        <v/>
      </c>
      <c r="M22" s="24"/>
      <c r="N22" s="24"/>
      <c r="O22" s="21"/>
      <c r="P22" s="21"/>
      <c r="Q22" s="21"/>
      <c r="R22" s="21"/>
      <c r="S22" s="64"/>
    </row>
    <row r="23" spans="2:19" x14ac:dyDescent="0.3">
      <c r="B23" s="10"/>
      <c r="C23" s="11"/>
      <c r="D23" s="50" t="str">
        <f>IF(C23="","", VLOOKUP(C23,'수에큐 개수 확인용'!$B$4:$C$19,2,FALSE))</f>
        <v/>
      </c>
      <c r="E23" s="11"/>
      <c r="F23" s="12"/>
      <c r="G23" s="13"/>
      <c r="H23" s="14"/>
      <c r="I23" s="15"/>
      <c r="J23" s="16">
        <v>0.03</v>
      </c>
      <c r="K23" s="52" t="str">
        <f t="shared" si="0"/>
        <v/>
      </c>
      <c r="M23" s="24"/>
      <c r="N23" s="24"/>
      <c r="O23" s="21"/>
      <c r="P23" s="21"/>
      <c r="Q23" s="21"/>
      <c r="R23" s="21"/>
      <c r="S23" s="64"/>
    </row>
    <row r="24" spans="2:19" x14ac:dyDescent="0.3">
      <c r="B24" s="10"/>
      <c r="C24" s="11"/>
      <c r="D24" s="50" t="str">
        <f>IF(C24="","", VLOOKUP(C24,'수에큐 개수 확인용'!$B$4:$C$19,2,FALSE))</f>
        <v/>
      </c>
      <c r="E24" s="11"/>
      <c r="F24" s="12"/>
      <c r="G24" s="13"/>
      <c r="H24" s="14"/>
      <c r="I24" s="15"/>
      <c r="J24" s="16">
        <v>0.03</v>
      </c>
      <c r="K24" s="52" t="str">
        <f t="shared" si="0"/>
        <v/>
      </c>
      <c r="M24" s="24"/>
      <c r="N24" s="24"/>
      <c r="O24" s="21"/>
      <c r="P24" s="21"/>
      <c r="Q24" s="21"/>
      <c r="R24" s="21"/>
      <c r="S24" s="64"/>
    </row>
    <row r="25" spans="2:19" x14ac:dyDescent="0.3">
      <c r="B25" s="34"/>
      <c r="C25" s="35"/>
      <c r="D25" s="50" t="str">
        <f>IF(C25="","", VLOOKUP(C25,'수에큐 개수 확인용'!$B$4:$C$19,2,FALSE))</f>
        <v/>
      </c>
      <c r="E25" s="35"/>
      <c r="F25" s="36"/>
      <c r="G25" s="37"/>
      <c r="H25" s="38"/>
      <c r="I25" s="39"/>
      <c r="J25" s="16">
        <v>0.03</v>
      </c>
      <c r="K25" s="52" t="str">
        <f t="shared" si="0"/>
        <v/>
      </c>
      <c r="M25" s="24"/>
      <c r="N25" s="24"/>
      <c r="O25" s="21"/>
      <c r="P25" s="21"/>
      <c r="Q25" s="21"/>
      <c r="R25" s="21"/>
      <c r="S25" s="64"/>
    </row>
    <row r="26" spans="2:19" x14ac:dyDescent="0.3">
      <c r="B26" s="34"/>
      <c r="C26" s="35"/>
      <c r="D26" s="50" t="str">
        <f>IF(C26="","", VLOOKUP(C26,'수에큐 개수 확인용'!$B$4:$C$19,2,FALSE))</f>
        <v/>
      </c>
      <c r="E26" s="35"/>
      <c r="F26" s="36"/>
      <c r="G26" s="37"/>
      <c r="H26" s="38"/>
      <c r="I26" s="39"/>
      <c r="J26" s="16">
        <v>0.03</v>
      </c>
      <c r="K26" s="52" t="str">
        <f t="shared" si="0"/>
        <v/>
      </c>
      <c r="M26" s="24"/>
      <c r="N26" s="24"/>
      <c r="O26" s="21"/>
      <c r="P26" s="21"/>
      <c r="Q26" s="21"/>
      <c r="R26" s="21"/>
      <c r="S26" s="64"/>
    </row>
    <row r="27" spans="2:19" x14ac:dyDescent="0.3">
      <c r="B27" s="34"/>
      <c r="C27" s="35"/>
      <c r="D27" s="50" t="str">
        <f>IF(C27="","", VLOOKUP(C27,'수에큐 개수 확인용'!$B$4:$C$19,2,FALSE))</f>
        <v/>
      </c>
      <c r="E27" s="35"/>
      <c r="F27" s="36"/>
      <c r="G27" s="37"/>
      <c r="H27" s="38"/>
      <c r="I27" s="39"/>
      <c r="J27" s="16">
        <v>0.03</v>
      </c>
      <c r="K27" s="52" t="str">
        <f t="shared" ref="K27:K49" si="3">IF(H27="O", G27*(100-J27*100)/100, "")</f>
        <v/>
      </c>
      <c r="M27" s="24"/>
      <c r="N27" s="24"/>
      <c r="O27" s="21"/>
      <c r="P27" s="21"/>
      <c r="Q27" s="21"/>
      <c r="R27" s="21"/>
      <c r="S27" s="64"/>
    </row>
    <row r="28" spans="2:19" x14ac:dyDescent="0.3">
      <c r="B28" s="34"/>
      <c r="C28" s="35"/>
      <c r="D28" s="50" t="str">
        <f>IF(C28="","", VLOOKUP(C28,'수에큐 개수 확인용'!$B$4:$C$19,2,FALSE))</f>
        <v/>
      </c>
      <c r="E28" s="35"/>
      <c r="F28" s="36"/>
      <c r="G28" s="37"/>
      <c r="H28" s="38"/>
      <c r="I28" s="39"/>
      <c r="J28" s="16">
        <v>0.03</v>
      </c>
      <c r="K28" s="52" t="str">
        <f t="shared" si="3"/>
        <v/>
      </c>
      <c r="M28" s="24"/>
      <c r="N28" s="24"/>
      <c r="O28" s="21"/>
      <c r="P28" s="21"/>
      <c r="Q28" s="21"/>
      <c r="R28" s="21"/>
      <c r="S28" s="64"/>
    </row>
    <row r="29" spans="2:19" x14ac:dyDescent="0.3">
      <c r="B29" s="34"/>
      <c r="C29" s="35"/>
      <c r="D29" s="50" t="str">
        <f>IF(C29="","", VLOOKUP(C29,'수에큐 개수 확인용'!$B$4:$C$19,2,FALSE))</f>
        <v/>
      </c>
      <c r="E29" s="35"/>
      <c r="F29" s="36"/>
      <c r="G29" s="37"/>
      <c r="H29" s="38"/>
      <c r="I29" s="39"/>
      <c r="J29" s="16">
        <v>0.03</v>
      </c>
      <c r="K29" s="52" t="str">
        <f t="shared" si="3"/>
        <v/>
      </c>
      <c r="M29" s="24"/>
      <c r="N29" s="24"/>
      <c r="O29" s="21"/>
      <c r="P29" s="21"/>
      <c r="Q29" s="21"/>
      <c r="R29" s="21"/>
      <c r="S29" s="64"/>
    </row>
    <row r="30" spans="2:19" x14ac:dyDescent="0.3">
      <c r="B30" s="34"/>
      <c r="C30" s="35"/>
      <c r="D30" s="50" t="str">
        <f>IF(C30="","", VLOOKUP(C30,'수에큐 개수 확인용'!$B$4:$C$19,2,FALSE))</f>
        <v/>
      </c>
      <c r="E30" s="35"/>
      <c r="F30" s="36"/>
      <c r="G30" s="37"/>
      <c r="H30" s="38"/>
      <c r="I30" s="39"/>
      <c r="J30" s="16">
        <v>0.03</v>
      </c>
      <c r="K30" s="52" t="str">
        <f t="shared" si="3"/>
        <v/>
      </c>
      <c r="M30" s="24"/>
      <c r="N30" s="24"/>
      <c r="O30" s="24"/>
      <c r="P30" s="24"/>
      <c r="Q30" s="24"/>
      <c r="R30" s="24"/>
    </row>
    <row r="31" spans="2:19" x14ac:dyDescent="0.3">
      <c r="B31" s="34"/>
      <c r="C31" s="35"/>
      <c r="D31" s="50" t="str">
        <f>IF(C31="","", VLOOKUP(C31,'수에큐 개수 확인용'!$B$4:$C$19,2,FALSE))</f>
        <v/>
      </c>
      <c r="E31" s="35"/>
      <c r="F31" s="36"/>
      <c r="G31" s="37"/>
      <c r="H31" s="38"/>
      <c r="I31" s="39"/>
      <c r="J31" s="16">
        <v>0.03</v>
      </c>
      <c r="K31" s="52" t="str">
        <f t="shared" si="3"/>
        <v/>
      </c>
      <c r="M31" s="24"/>
      <c r="N31" s="24"/>
      <c r="O31" s="24"/>
      <c r="P31" s="24"/>
      <c r="Q31" s="24"/>
      <c r="R31" s="24"/>
    </row>
    <row r="32" spans="2:19" x14ac:dyDescent="0.3">
      <c r="B32" s="34"/>
      <c r="C32" s="35"/>
      <c r="D32" s="50" t="str">
        <f>IF(C32="","", VLOOKUP(C32,'수에큐 개수 확인용'!$B$4:$C$19,2,FALSE))</f>
        <v/>
      </c>
      <c r="E32" s="35"/>
      <c r="F32" s="36"/>
      <c r="G32" s="37"/>
      <c r="H32" s="38"/>
      <c r="I32" s="39"/>
      <c r="J32" s="16">
        <v>0.03</v>
      </c>
      <c r="K32" s="52" t="str">
        <f t="shared" si="3"/>
        <v/>
      </c>
      <c r="M32" s="24"/>
      <c r="N32" s="24"/>
      <c r="O32" s="24"/>
      <c r="P32" s="24"/>
      <c r="Q32" s="24"/>
      <c r="R32" s="24"/>
    </row>
    <row r="33" spans="2:18" x14ac:dyDescent="0.3">
      <c r="B33" s="34"/>
      <c r="C33" s="35"/>
      <c r="D33" s="50" t="str">
        <f>IF(C33="","", VLOOKUP(C33,'수에큐 개수 확인용'!$B$4:$C$19,2,FALSE))</f>
        <v/>
      </c>
      <c r="E33" s="35"/>
      <c r="F33" s="36"/>
      <c r="G33" s="37"/>
      <c r="H33" s="38"/>
      <c r="I33" s="39"/>
      <c r="J33" s="16">
        <v>0.03</v>
      </c>
      <c r="K33" s="52" t="str">
        <f t="shared" si="3"/>
        <v/>
      </c>
      <c r="M33" s="24"/>
      <c r="N33" s="24"/>
      <c r="O33" s="24"/>
      <c r="P33" s="24"/>
      <c r="Q33" s="24"/>
      <c r="R33" s="24"/>
    </row>
    <row r="34" spans="2:18" x14ac:dyDescent="0.3">
      <c r="B34" s="34"/>
      <c r="C34" s="35"/>
      <c r="D34" s="50" t="str">
        <f>IF(C34="","", VLOOKUP(C34,'수에큐 개수 확인용'!$B$4:$C$19,2,FALSE))</f>
        <v/>
      </c>
      <c r="E34" s="35"/>
      <c r="F34" s="36"/>
      <c r="G34" s="37"/>
      <c r="H34" s="38"/>
      <c r="I34" s="39"/>
      <c r="J34" s="16">
        <v>0.03</v>
      </c>
      <c r="K34" s="52" t="str">
        <f t="shared" si="3"/>
        <v/>
      </c>
      <c r="M34" s="24"/>
      <c r="N34" s="24"/>
      <c r="O34" s="24"/>
      <c r="P34" s="24"/>
      <c r="Q34" s="24"/>
      <c r="R34" s="24"/>
    </row>
    <row r="35" spans="2:18" x14ac:dyDescent="0.3">
      <c r="B35" s="34"/>
      <c r="C35" s="35"/>
      <c r="D35" s="50" t="str">
        <f>IF(C35="","", VLOOKUP(C35,'수에큐 개수 확인용'!$B$4:$C$19,2,FALSE))</f>
        <v/>
      </c>
      <c r="E35" s="35"/>
      <c r="F35" s="36"/>
      <c r="G35" s="37"/>
      <c r="H35" s="38"/>
      <c r="I35" s="39"/>
      <c r="J35" s="16">
        <v>0.03</v>
      </c>
      <c r="K35" s="52" t="str">
        <f t="shared" si="3"/>
        <v/>
      </c>
      <c r="M35" s="24"/>
      <c r="N35" s="24"/>
      <c r="O35" s="24"/>
      <c r="P35" s="24"/>
      <c r="Q35" s="24"/>
      <c r="R35" s="24"/>
    </row>
    <row r="36" spans="2:18" x14ac:dyDescent="0.3">
      <c r="B36" s="34"/>
      <c r="C36" s="35"/>
      <c r="D36" s="50" t="str">
        <f>IF(C36="","", VLOOKUP(C36,'수에큐 개수 확인용'!$B$4:$C$19,2,FALSE))</f>
        <v/>
      </c>
      <c r="E36" s="35"/>
      <c r="F36" s="36"/>
      <c r="G36" s="37"/>
      <c r="H36" s="38"/>
      <c r="I36" s="39"/>
      <c r="J36" s="16">
        <v>0.03</v>
      </c>
      <c r="K36" s="52" t="str">
        <f t="shared" si="3"/>
        <v/>
      </c>
      <c r="M36" s="24"/>
      <c r="N36" s="24"/>
      <c r="O36" s="24"/>
      <c r="P36" s="24"/>
      <c r="Q36" s="24"/>
      <c r="R36" s="24"/>
    </row>
    <row r="37" spans="2:18" x14ac:dyDescent="0.3">
      <c r="B37" s="34"/>
      <c r="C37" s="35"/>
      <c r="D37" s="50" t="str">
        <f>IF(C37="","", VLOOKUP(C37,'수에큐 개수 확인용'!$B$4:$C$19,2,FALSE))</f>
        <v/>
      </c>
      <c r="E37" s="35"/>
      <c r="F37" s="36"/>
      <c r="G37" s="37"/>
      <c r="H37" s="38"/>
      <c r="I37" s="39"/>
      <c r="J37" s="16">
        <v>0.03</v>
      </c>
      <c r="K37" s="52" t="str">
        <f t="shared" si="3"/>
        <v/>
      </c>
      <c r="M37" s="24"/>
      <c r="N37" s="24"/>
      <c r="O37" s="24"/>
      <c r="P37" s="24"/>
      <c r="Q37" s="24"/>
      <c r="R37" s="24"/>
    </row>
    <row r="38" spans="2:18" x14ac:dyDescent="0.3">
      <c r="B38" s="34"/>
      <c r="C38" s="35"/>
      <c r="D38" s="50" t="str">
        <f>IF(C38="","", VLOOKUP(C38,'수에큐 개수 확인용'!$B$4:$C$19,2,FALSE))</f>
        <v/>
      </c>
      <c r="E38" s="35"/>
      <c r="F38" s="36"/>
      <c r="G38" s="37"/>
      <c r="H38" s="38"/>
      <c r="I38" s="39"/>
      <c r="J38" s="16">
        <v>0.03</v>
      </c>
      <c r="K38" s="52" t="str">
        <f t="shared" si="3"/>
        <v/>
      </c>
      <c r="M38" s="24"/>
      <c r="N38" s="24"/>
      <c r="O38" s="24"/>
      <c r="P38" s="24"/>
      <c r="Q38" s="24"/>
      <c r="R38" s="24"/>
    </row>
    <row r="39" spans="2:18" x14ac:dyDescent="0.3">
      <c r="B39" s="34"/>
      <c r="C39" s="35"/>
      <c r="D39" s="50" t="str">
        <f>IF(C39="","", VLOOKUP(C39,'수에큐 개수 확인용'!$B$4:$C$19,2,FALSE))</f>
        <v/>
      </c>
      <c r="E39" s="35"/>
      <c r="F39" s="36"/>
      <c r="G39" s="37"/>
      <c r="H39" s="38"/>
      <c r="I39" s="39"/>
      <c r="J39" s="16">
        <v>0.03</v>
      </c>
      <c r="K39" s="52" t="str">
        <f t="shared" si="3"/>
        <v/>
      </c>
      <c r="M39" s="24"/>
      <c r="N39" s="24"/>
      <c r="O39" s="24"/>
      <c r="P39" s="24"/>
      <c r="Q39" s="24"/>
      <c r="R39" s="24"/>
    </row>
    <row r="40" spans="2:18" x14ac:dyDescent="0.3">
      <c r="B40" s="34"/>
      <c r="C40" s="35"/>
      <c r="D40" s="50" t="str">
        <f>IF(C40="","", VLOOKUP(C40,'수에큐 개수 확인용'!$B$4:$C$19,2,FALSE))</f>
        <v/>
      </c>
      <c r="E40" s="35"/>
      <c r="F40" s="36"/>
      <c r="G40" s="37"/>
      <c r="H40" s="38"/>
      <c r="I40" s="39"/>
      <c r="J40" s="16">
        <v>0.03</v>
      </c>
      <c r="K40" s="52" t="str">
        <f t="shared" si="3"/>
        <v/>
      </c>
      <c r="M40" s="24"/>
      <c r="N40" s="24"/>
      <c r="O40" s="24"/>
      <c r="P40" s="24"/>
      <c r="Q40" s="24"/>
      <c r="R40" s="24"/>
    </row>
    <row r="41" spans="2:18" x14ac:dyDescent="0.3">
      <c r="B41" s="34"/>
      <c r="C41" s="35"/>
      <c r="D41" s="50" t="str">
        <f>IF(C41="","", VLOOKUP(C41,'수에큐 개수 확인용'!$B$4:$C$19,2,FALSE))</f>
        <v/>
      </c>
      <c r="E41" s="35"/>
      <c r="F41" s="36"/>
      <c r="G41" s="37"/>
      <c r="H41" s="38"/>
      <c r="I41" s="39"/>
      <c r="J41" s="16">
        <v>0.03</v>
      </c>
      <c r="K41" s="52" t="str">
        <f t="shared" si="3"/>
        <v/>
      </c>
      <c r="M41" s="24"/>
      <c r="N41" s="24"/>
      <c r="O41" s="24"/>
      <c r="P41" s="24"/>
      <c r="Q41" s="24"/>
      <c r="R41" s="24"/>
    </row>
    <row r="42" spans="2:18" x14ac:dyDescent="0.3">
      <c r="B42" s="34"/>
      <c r="C42" s="35"/>
      <c r="D42" s="50" t="str">
        <f>IF(C42="","", VLOOKUP(C42,'수에큐 개수 확인용'!$B$4:$C$19,2,FALSE))</f>
        <v/>
      </c>
      <c r="E42" s="35"/>
      <c r="F42" s="36"/>
      <c r="G42" s="37"/>
      <c r="H42" s="38"/>
      <c r="I42" s="39"/>
      <c r="J42" s="16">
        <v>0.03</v>
      </c>
      <c r="K42" s="52" t="str">
        <f t="shared" si="3"/>
        <v/>
      </c>
      <c r="M42" s="24"/>
      <c r="N42" s="24"/>
      <c r="O42" s="24"/>
      <c r="P42" s="24"/>
      <c r="Q42" s="24"/>
      <c r="R42" s="24"/>
    </row>
    <row r="43" spans="2:18" x14ac:dyDescent="0.3">
      <c r="B43" s="34"/>
      <c r="C43" s="35"/>
      <c r="D43" s="50" t="str">
        <f>IF(C43="","", VLOOKUP(C43,'수에큐 개수 확인용'!$B$4:$C$19,2,FALSE))</f>
        <v/>
      </c>
      <c r="E43" s="35"/>
      <c r="F43" s="36"/>
      <c r="G43" s="37"/>
      <c r="H43" s="38"/>
      <c r="I43" s="39"/>
      <c r="J43" s="16">
        <v>0.03</v>
      </c>
      <c r="K43" s="52" t="str">
        <f t="shared" si="3"/>
        <v/>
      </c>
      <c r="M43" s="24"/>
      <c r="N43" s="24"/>
      <c r="O43" s="24"/>
      <c r="P43" s="24"/>
      <c r="Q43" s="24"/>
      <c r="R43" s="24"/>
    </row>
    <row r="44" spans="2:18" x14ac:dyDescent="0.3">
      <c r="B44" s="34"/>
      <c r="C44" s="35"/>
      <c r="D44" s="50" t="str">
        <f>IF(C44="","", VLOOKUP(C44,'수에큐 개수 확인용'!$B$4:$C$19,2,FALSE))</f>
        <v/>
      </c>
      <c r="E44" s="35"/>
      <c r="F44" s="36"/>
      <c r="G44" s="37"/>
      <c r="H44" s="38"/>
      <c r="I44" s="39"/>
      <c r="J44" s="16">
        <v>0.03</v>
      </c>
      <c r="K44" s="52" t="str">
        <f t="shared" si="3"/>
        <v/>
      </c>
      <c r="M44" s="24"/>
      <c r="N44" s="24"/>
      <c r="O44" s="24"/>
      <c r="P44" s="24"/>
      <c r="Q44" s="24"/>
      <c r="R44" s="24"/>
    </row>
    <row r="45" spans="2:18" x14ac:dyDescent="0.3">
      <c r="B45" s="34"/>
      <c r="C45" s="35"/>
      <c r="D45" s="50" t="str">
        <f>IF(C45="","", VLOOKUP(C45,'수에큐 개수 확인용'!$B$4:$C$19,2,FALSE))</f>
        <v/>
      </c>
      <c r="E45" s="35"/>
      <c r="F45" s="36"/>
      <c r="G45" s="37"/>
      <c r="H45" s="38"/>
      <c r="I45" s="39"/>
      <c r="J45" s="16">
        <v>0.03</v>
      </c>
      <c r="K45" s="52" t="str">
        <f t="shared" si="3"/>
        <v/>
      </c>
      <c r="M45" s="24"/>
      <c r="N45" s="24"/>
      <c r="O45" s="24"/>
      <c r="P45" s="24"/>
      <c r="Q45" s="24"/>
      <c r="R45" s="24"/>
    </row>
    <row r="46" spans="2:18" x14ac:dyDescent="0.3">
      <c r="B46" s="34"/>
      <c r="C46" s="35"/>
      <c r="D46" s="50" t="str">
        <f>IF(C46="","", VLOOKUP(C46,'수에큐 개수 확인용'!$B$4:$C$19,2,FALSE))</f>
        <v/>
      </c>
      <c r="E46" s="35"/>
      <c r="F46" s="36"/>
      <c r="G46" s="37"/>
      <c r="H46" s="38"/>
      <c r="I46" s="39"/>
      <c r="J46" s="16">
        <v>0.03</v>
      </c>
      <c r="K46" s="52" t="str">
        <f t="shared" si="3"/>
        <v/>
      </c>
      <c r="M46" s="24"/>
      <c r="N46" s="24"/>
      <c r="O46" s="24"/>
      <c r="P46" s="24"/>
      <c r="Q46" s="24"/>
      <c r="R46" s="24"/>
    </row>
    <row r="47" spans="2:18" x14ac:dyDescent="0.3">
      <c r="B47" s="34"/>
      <c r="C47" s="35"/>
      <c r="D47" s="50" t="str">
        <f>IF(C47="","", VLOOKUP(C47,'수에큐 개수 확인용'!$B$4:$C$19,2,FALSE))</f>
        <v/>
      </c>
      <c r="E47" s="35"/>
      <c r="F47" s="36"/>
      <c r="G47" s="37"/>
      <c r="H47" s="38"/>
      <c r="I47" s="39"/>
      <c r="J47" s="16">
        <v>0.03</v>
      </c>
      <c r="K47" s="52" t="str">
        <f t="shared" si="3"/>
        <v/>
      </c>
      <c r="M47" s="24"/>
      <c r="N47" s="24"/>
      <c r="O47" s="24"/>
      <c r="P47" s="24"/>
      <c r="Q47" s="24"/>
      <c r="R47" s="24"/>
    </row>
    <row r="48" spans="2:18" x14ac:dyDescent="0.3">
      <c r="B48" s="34"/>
      <c r="C48" s="35"/>
      <c r="D48" s="50" t="str">
        <f>IF(C48="","", VLOOKUP(C48,'수에큐 개수 확인용'!$B$4:$C$19,2,FALSE))</f>
        <v/>
      </c>
      <c r="E48" s="35"/>
      <c r="F48" s="36"/>
      <c r="G48" s="37"/>
      <c r="H48" s="38"/>
      <c r="I48" s="39"/>
      <c r="J48" s="16">
        <v>0.03</v>
      </c>
      <c r="K48" s="52" t="str">
        <f t="shared" si="3"/>
        <v/>
      </c>
      <c r="M48" s="24"/>
      <c r="N48" s="24"/>
      <c r="O48" s="24"/>
      <c r="P48" s="24"/>
      <c r="Q48" s="24"/>
      <c r="R48" s="24"/>
    </row>
    <row r="49" spans="2:18" x14ac:dyDescent="0.3">
      <c r="B49" s="34"/>
      <c r="C49" s="35"/>
      <c r="D49" s="50" t="str">
        <f>IF(C49="","", VLOOKUP(C49,'수에큐 개수 확인용'!$B$4:$C$19,2,FALSE))</f>
        <v/>
      </c>
      <c r="E49" s="35"/>
      <c r="F49" s="36"/>
      <c r="G49" s="37"/>
      <c r="H49" s="38"/>
      <c r="I49" s="39"/>
      <c r="J49" s="16">
        <v>0.03</v>
      </c>
      <c r="K49" s="52" t="str">
        <f t="shared" si="3"/>
        <v/>
      </c>
      <c r="M49" s="24"/>
      <c r="N49" s="24"/>
      <c r="O49" s="24"/>
      <c r="P49" s="24"/>
      <c r="Q49" s="24"/>
      <c r="R49" s="24"/>
    </row>
    <row r="50" spans="2:18" ht="17.25" thickBot="1" x14ac:dyDescent="0.35">
      <c r="B50" s="40"/>
      <c r="C50" s="26"/>
      <c r="D50" s="51" t="str">
        <f>IF(C50="","", VLOOKUP(C50,'수에큐 개수 확인용'!$B$4:$C$19,2,FALSE))</f>
        <v/>
      </c>
      <c r="E50" s="26"/>
      <c r="F50" s="41"/>
      <c r="G50" s="42"/>
      <c r="H50" s="43"/>
      <c r="I50" s="44"/>
      <c r="J50" s="45">
        <v>0.03</v>
      </c>
      <c r="K50" s="53" t="str">
        <f>IF(H50="O", G50*(100-J50*100)/100, "")</f>
        <v/>
      </c>
      <c r="M50" s="24"/>
      <c r="N50" s="24"/>
      <c r="O50" s="24"/>
      <c r="P50" s="24"/>
      <c r="Q50" s="24"/>
      <c r="R50" s="24"/>
    </row>
    <row r="51" spans="2:18" x14ac:dyDescent="0.3">
      <c r="F51" s="48"/>
      <c r="G51" s="48"/>
      <c r="H51" s="49"/>
      <c r="K51" s="48"/>
      <c r="M51" s="4"/>
      <c r="N51" s="4"/>
      <c r="O51" s="4"/>
      <c r="P51" s="4"/>
      <c r="Q51" s="4"/>
      <c r="R51" s="4"/>
    </row>
    <row r="52" spans="2:18" x14ac:dyDescent="0.3">
      <c r="M52" s="4"/>
      <c r="N52" s="4"/>
      <c r="O52" s="4"/>
      <c r="P52" s="4"/>
      <c r="Q52" s="4"/>
      <c r="R52" s="4"/>
    </row>
  </sheetData>
  <sheetProtection sheet="1" objects="1" scenarios="1" selectLockedCell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1"/>
  <sheetViews>
    <sheetView zoomScale="85" zoomScaleNormal="85" workbookViewId="0">
      <selection activeCell="N8" sqref="N8"/>
    </sheetView>
  </sheetViews>
  <sheetFormatPr defaultRowHeight="16.5" x14ac:dyDescent="0.3"/>
  <cols>
    <col min="1" max="1" width="3.75" style="2" customWidth="1"/>
    <col min="2" max="2" width="9.375" style="1" customWidth="1"/>
    <col min="3" max="3" width="10.625" style="2" customWidth="1"/>
    <col min="4" max="4" width="7.625" style="2" customWidth="1"/>
    <col min="5" max="5" width="27.25" style="2" customWidth="1"/>
    <col min="6" max="6" width="9.375" style="2" customWidth="1"/>
    <col min="7" max="7" width="20.5" style="2" customWidth="1"/>
    <col min="8" max="8" width="11.25" style="3" customWidth="1"/>
    <col min="9" max="9" width="9" style="1" bestFit="1" customWidth="1"/>
    <col min="10" max="10" width="7.125" style="2" hidden="1" customWidth="1"/>
    <col min="11" max="11" width="14.625" style="2" bestFit="1" customWidth="1"/>
    <col min="12" max="12" width="4.25" style="2" customWidth="1"/>
    <col min="13" max="13" width="4.5" style="2" customWidth="1"/>
    <col min="14" max="14" width="14.75" style="2" customWidth="1"/>
    <col min="15" max="15" width="7.875" style="2" customWidth="1"/>
    <col min="16" max="16" width="10.25" style="2" customWidth="1"/>
    <col min="17" max="17" width="16.125" style="2" customWidth="1"/>
    <col min="18" max="18" width="21" style="2" customWidth="1"/>
    <col min="19" max="19" width="9" style="4"/>
    <col min="20" max="16384" width="9" style="2"/>
  </cols>
  <sheetData>
    <row r="2" spans="2:19" ht="17.25" thickBot="1" x14ac:dyDescent="0.35">
      <c r="B2" s="1" t="s">
        <v>17</v>
      </c>
    </row>
    <row r="3" spans="2:19" ht="33.75" customHeight="1" x14ac:dyDescent="0.3">
      <c r="B3" s="5" t="s">
        <v>2</v>
      </c>
      <c r="C3" s="6" t="s">
        <v>3</v>
      </c>
      <c r="D3" s="6" t="s">
        <v>7</v>
      </c>
      <c r="E3" s="6" t="s">
        <v>4</v>
      </c>
      <c r="F3" s="6" t="s">
        <v>21</v>
      </c>
      <c r="G3" s="6" t="s">
        <v>5</v>
      </c>
      <c r="H3" s="6" t="s">
        <v>20</v>
      </c>
      <c r="I3" s="7" t="s">
        <v>8</v>
      </c>
      <c r="J3" s="8" t="s">
        <v>6</v>
      </c>
      <c r="K3" s="9" t="s">
        <v>9</v>
      </c>
    </row>
    <row r="4" spans="2:19" ht="17.25" thickBot="1" x14ac:dyDescent="0.35">
      <c r="B4" s="10">
        <v>44214</v>
      </c>
      <c r="C4" s="11" t="s">
        <v>18</v>
      </c>
      <c r="D4" s="50">
        <f>IF(C4="","", VLOOKUP(C4,'수에큐 개수 확인용'!$B$4:$C$19,2,FALSE))</f>
        <v>9</v>
      </c>
      <c r="E4" s="11" t="s">
        <v>41</v>
      </c>
      <c r="F4" s="12"/>
      <c r="G4" s="13"/>
      <c r="H4" s="14"/>
      <c r="I4" s="15"/>
      <c r="J4" s="16">
        <v>0.03</v>
      </c>
      <c r="K4" s="52" t="str">
        <f t="shared" ref="K4:K49" si="0">IF(H4="O", G4*(100-J4*100)/100, "")</f>
        <v/>
      </c>
      <c r="M4" s="2" t="s">
        <v>13</v>
      </c>
    </row>
    <row r="5" spans="2:19" x14ac:dyDescent="0.3">
      <c r="B5" s="10">
        <v>44219</v>
      </c>
      <c r="C5" s="11" t="s">
        <v>18</v>
      </c>
      <c r="D5" s="50">
        <f>IF(C5="","", VLOOKUP(C5,'수에큐 개수 확인용'!$B$4:$C$19,2,FALSE))</f>
        <v>9</v>
      </c>
      <c r="E5" s="11" t="s">
        <v>67</v>
      </c>
      <c r="F5" s="12">
        <v>44219</v>
      </c>
      <c r="G5" s="13">
        <v>70000000</v>
      </c>
      <c r="H5" s="14" t="s">
        <v>44</v>
      </c>
      <c r="I5" s="15"/>
      <c r="J5" s="16">
        <v>0.03</v>
      </c>
      <c r="K5" s="52">
        <f t="shared" si="0"/>
        <v>67900000</v>
      </c>
      <c r="M5" s="18" t="s">
        <v>14</v>
      </c>
      <c r="N5" s="19" t="s">
        <v>1</v>
      </c>
      <c r="O5" s="19" t="s">
        <v>0</v>
      </c>
      <c r="P5" s="31" t="s">
        <v>10</v>
      </c>
      <c r="Q5" s="19" t="s">
        <v>57</v>
      </c>
      <c r="R5" s="20" t="s">
        <v>58</v>
      </c>
      <c r="S5" s="21"/>
    </row>
    <row r="6" spans="2:19" x14ac:dyDescent="0.3">
      <c r="B6" s="10">
        <v>44219</v>
      </c>
      <c r="C6" s="11" t="s">
        <v>30</v>
      </c>
      <c r="D6" s="50">
        <f>IF(C6="","", VLOOKUP(C6,'수에큐 개수 확인용'!$B$4:$C$19,2,FALSE))</f>
        <v>7</v>
      </c>
      <c r="E6" s="11" t="s">
        <v>43</v>
      </c>
      <c r="F6" s="12">
        <v>44219</v>
      </c>
      <c r="G6" s="13">
        <v>96000000</v>
      </c>
      <c r="H6" s="14" t="s">
        <v>44</v>
      </c>
      <c r="I6" s="15"/>
      <c r="J6" s="16">
        <v>0.03</v>
      </c>
      <c r="K6" s="52">
        <f t="shared" si="0"/>
        <v>93120000</v>
      </c>
      <c r="M6" s="22">
        <v>1</v>
      </c>
      <c r="N6" s="11" t="s">
        <v>121</v>
      </c>
      <c r="O6" s="11" t="s">
        <v>63</v>
      </c>
      <c r="P6" s="23">
        <v>0.16666666666666669</v>
      </c>
      <c r="Q6" s="54">
        <f t="shared" ref="Q6:Q11" ca="1" si="1">SUM(D:D)*$P$6-SUMIF(N15:R50,N6,Q15:Q50)</f>
        <v>21.500000000000004</v>
      </c>
      <c r="R6" s="55">
        <f ca="1">SUM(K:K)*$P$6-SUMIF($N$15:$R$50,N6,$R$15:$R$50)</f>
        <v>137592883.33333334</v>
      </c>
      <c r="S6" s="24"/>
    </row>
    <row r="7" spans="2:19" x14ac:dyDescent="0.3">
      <c r="B7" s="10"/>
      <c r="C7" s="11"/>
      <c r="D7" s="50" t="str">
        <f>IF(C7="","", VLOOKUP(C7,'수에큐 개수 확인용'!$B$4:$C$19,2,FALSE))</f>
        <v/>
      </c>
      <c r="E7" s="11" t="s">
        <v>68</v>
      </c>
      <c r="F7" s="12">
        <v>44219</v>
      </c>
      <c r="G7" s="13">
        <v>30000000</v>
      </c>
      <c r="H7" s="14" t="s">
        <v>44</v>
      </c>
      <c r="I7" s="15"/>
      <c r="J7" s="16">
        <v>0.03</v>
      </c>
      <c r="K7" s="52">
        <f t="shared" si="0"/>
        <v>29100000</v>
      </c>
      <c r="M7" s="22">
        <v>2</v>
      </c>
      <c r="N7" s="11" t="s">
        <v>119</v>
      </c>
      <c r="O7" s="11" t="s">
        <v>26</v>
      </c>
      <c r="P7" s="23">
        <v>0.16666666666666669</v>
      </c>
      <c r="Q7" s="54">
        <f t="shared" ca="1" si="1"/>
        <v>21.500000000000004</v>
      </c>
      <c r="R7" s="55">
        <f t="shared" ref="R7:R11" ca="1" si="2">SUM(K:K)*$P$6-SUMIF($N$15:$R$50,N7,$R$15:$R$50)</f>
        <v>137592883.33333334</v>
      </c>
      <c r="S7" s="24"/>
    </row>
    <row r="8" spans="2:19" x14ac:dyDescent="0.3">
      <c r="B8" s="10">
        <v>44220</v>
      </c>
      <c r="C8" s="11" t="s">
        <v>42</v>
      </c>
      <c r="D8" s="50">
        <f>IF(C8="","", VLOOKUP(C8,'수에큐 개수 확인용'!$B$4:$C$19,2,FALSE))</f>
        <v>8</v>
      </c>
      <c r="E8" s="11" t="s">
        <v>47</v>
      </c>
      <c r="F8" s="12">
        <v>44220</v>
      </c>
      <c r="G8" s="13">
        <v>105000000</v>
      </c>
      <c r="H8" s="14" t="s">
        <v>44</v>
      </c>
      <c r="I8" s="15"/>
      <c r="J8" s="16">
        <v>0.03</v>
      </c>
      <c r="K8" s="52">
        <f t="shared" si="0"/>
        <v>101850000</v>
      </c>
      <c r="M8" s="22">
        <v>3</v>
      </c>
      <c r="N8" s="71" t="s">
        <v>124</v>
      </c>
      <c r="O8" s="11" t="s">
        <v>63</v>
      </c>
      <c r="P8" s="23">
        <v>0.16666666666666669</v>
      </c>
      <c r="Q8" s="54">
        <f t="shared" ca="1" si="1"/>
        <v>21.500000000000004</v>
      </c>
      <c r="R8" s="55">
        <f t="shared" ca="1" si="2"/>
        <v>137592883.33333334</v>
      </c>
      <c r="S8" s="24"/>
    </row>
    <row r="9" spans="2:19" x14ac:dyDescent="0.3">
      <c r="B9" s="10"/>
      <c r="C9" s="11"/>
      <c r="D9" s="50" t="str">
        <f>IF(C9="","", VLOOKUP(C9,'수에큐 개수 확인용'!$B$4:$C$19,2,FALSE))</f>
        <v/>
      </c>
      <c r="E9" s="11" t="s">
        <v>70</v>
      </c>
      <c r="F9" s="12">
        <v>44220</v>
      </c>
      <c r="G9" s="13">
        <v>126000000</v>
      </c>
      <c r="H9" s="14" t="s">
        <v>44</v>
      </c>
      <c r="I9" s="15"/>
      <c r="J9" s="16">
        <v>0.03</v>
      </c>
      <c r="K9" s="52">
        <f t="shared" si="0"/>
        <v>122220000</v>
      </c>
      <c r="M9" s="22">
        <v>4</v>
      </c>
      <c r="N9" s="11" t="s">
        <v>122</v>
      </c>
      <c r="O9" s="11" t="s">
        <v>64</v>
      </c>
      <c r="P9" s="23">
        <v>0.16666666666666669</v>
      </c>
      <c r="Q9" s="54">
        <f t="shared" ca="1" si="1"/>
        <v>21.500000000000004</v>
      </c>
      <c r="R9" s="55">
        <f t="shared" ca="1" si="2"/>
        <v>137592883.33333334</v>
      </c>
      <c r="S9" s="24"/>
    </row>
    <row r="10" spans="2:19" x14ac:dyDescent="0.3">
      <c r="B10" s="34">
        <v>44227</v>
      </c>
      <c r="C10" s="35" t="s">
        <v>30</v>
      </c>
      <c r="D10" s="50">
        <f>IF(C10="","", VLOOKUP(C10,'수에큐 개수 확인용'!$B$4:$C$19,2,FALSE))</f>
        <v>7</v>
      </c>
      <c r="E10" s="35" t="s">
        <v>75</v>
      </c>
      <c r="F10" s="36">
        <v>44227</v>
      </c>
      <c r="G10" s="37">
        <v>7200000</v>
      </c>
      <c r="H10" s="14" t="s">
        <v>44</v>
      </c>
      <c r="I10" s="15"/>
      <c r="J10" s="16">
        <v>0.03</v>
      </c>
      <c r="K10" s="52">
        <f t="shared" si="0"/>
        <v>6984000</v>
      </c>
      <c r="M10" s="22">
        <v>5</v>
      </c>
      <c r="N10" s="11" t="s">
        <v>118</v>
      </c>
      <c r="O10" s="11" t="s">
        <v>65</v>
      </c>
      <c r="P10" s="23">
        <v>0.16666666666666669</v>
      </c>
      <c r="Q10" s="54">
        <f t="shared" ca="1" si="1"/>
        <v>21.500000000000004</v>
      </c>
      <c r="R10" s="55">
        <f t="shared" ca="1" si="2"/>
        <v>137592883.33333334</v>
      </c>
      <c r="S10" s="24"/>
    </row>
    <row r="11" spans="2:19" ht="17.25" thickBot="1" x14ac:dyDescent="0.35">
      <c r="B11" s="34"/>
      <c r="C11" s="35"/>
      <c r="D11" s="50" t="str">
        <f>IF(C11="","", VLOOKUP(C11,'수에큐 개수 확인용'!$B$4:$C$19,2,FALSE))</f>
        <v/>
      </c>
      <c r="E11" s="35" t="s">
        <v>68</v>
      </c>
      <c r="F11" s="36">
        <v>44227</v>
      </c>
      <c r="G11" s="37">
        <v>33330000</v>
      </c>
      <c r="H11" s="14" t="s">
        <v>44</v>
      </c>
      <c r="I11" s="15"/>
      <c r="J11" s="16">
        <v>0.03</v>
      </c>
      <c r="K11" s="52">
        <f t="shared" si="0"/>
        <v>32330100</v>
      </c>
      <c r="M11" s="25">
        <v>6</v>
      </c>
      <c r="N11" s="26" t="s">
        <v>123</v>
      </c>
      <c r="O11" s="26" t="s">
        <v>62</v>
      </c>
      <c r="P11" s="27">
        <v>0.16666666666666699</v>
      </c>
      <c r="Q11" s="56">
        <f t="shared" ca="1" si="1"/>
        <v>21.500000000000004</v>
      </c>
      <c r="R11" s="57">
        <f t="shared" ca="1" si="2"/>
        <v>137592883.33333334</v>
      </c>
      <c r="S11" s="24"/>
    </row>
    <row r="12" spans="2:19" x14ac:dyDescent="0.3">
      <c r="B12" s="10">
        <v>44227</v>
      </c>
      <c r="C12" s="11" t="s">
        <v>18</v>
      </c>
      <c r="D12" s="50">
        <f>IF(C12="","", VLOOKUP(C12,'수에큐 개수 확인용'!$B$4:$C$19,2,FALSE))</f>
        <v>9</v>
      </c>
      <c r="E12" s="11"/>
      <c r="F12" s="12"/>
      <c r="G12" s="13"/>
      <c r="H12" s="14"/>
      <c r="I12" s="15"/>
      <c r="J12" s="16">
        <v>0.03</v>
      </c>
      <c r="K12" s="52" t="str">
        <f t="shared" si="0"/>
        <v/>
      </c>
      <c r="P12" s="28">
        <f>SUM(P6:P11)</f>
        <v>1.0000000000000004</v>
      </c>
      <c r="Q12" s="29" t="s">
        <v>19</v>
      </c>
    </row>
    <row r="13" spans="2:19" x14ac:dyDescent="0.3">
      <c r="B13" s="10">
        <v>44228</v>
      </c>
      <c r="C13" s="11" t="s">
        <v>42</v>
      </c>
      <c r="D13" s="50">
        <f>IF(C13="","", VLOOKUP(C13,'수에큐 개수 확인용'!$B$4:$C$19,2,FALSE))</f>
        <v>8</v>
      </c>
      <c r="E13" s="11" t="s">
        <v>77</v>
      </c>
      <c r="F13" s="12"/>
      <c r="G13" s="13">
        <v>5500000</v>
      </c>
      <c r="H13" s="14" t="s">
        <v>44</v>
      </c>
      <c r="I13" s="15"/>
      <c r="J13" s="16">
        <v>0.03</v>
      </c>
      <c r="K13" s="52">
        <f t="shared" si="0"/>
        <v>5335000</v>
      </c>
      <c r="M13" s="24"/>
      <c r="N13" s="24"/>
      <c r="O13" s="24"/>
      <c r="P13" s="24"/>
      <c r="Q13" s="24"/>
      <c r="R13" s="24"/>
    </row>
    <row r="14" spans="2:19" x14ac:dyDescent="0.3">
      <c r="B14" s="10">
        <v>44234</v>
      </c>
      <c r="C14" s="11" t="s">
        <v>18</v>
      </c>
      <c r="D14" s="50">
        <f>IF(C14="","", VLOOKUP(C14,'수에큐 개수 확인용'!$B$4:$C$19,2,FALSE))</f>
        <v>9</v>
      </c>
      <c r="E14" s="11" t="s">
        <v>41</v>
      </c>
      <c r="F14" s="12"/>
      <c r="G14" s="13"/>
      <c r="H14" s="14"/>
      <c r="I14" s="15"/>
      <c r="J14" s="16">
        <v>0.03</v>
      </c>
      <c r="K14" s="52" t="str">
        <f t="shared" si="0"/>
        <v/>
      </c>
      <c r="M14" s="24"/>
      <c r="N14" s="24"/>
      <c r="O14" s="24"/>
      <c r="P14" s="24"/>
      <c r="Q14" s="24"/>
      <c r="R14" s="24"/>
    </row>
    <row r="15" spans="2:19" x14ac:dyDescent="0.3">
      <c r="B15" s="10">
        <v>44234</v>
      </c>
      <c r="C15" s="11" t="s">
        <v>30</v>
      </c>
      <c r="D15" s="50">
        <f>IF(C15="","", VLOOKUP(C15,'수에큐 개수 확인용'!$B$4:$C$19,2,FALSE))</f>
        <v>7</v>
      </c>
      <c r="E15" s="11" t="s">
        <v>81</v>
      </c>
      <c r="F15" s="12">
        <v>44234</v>
      </c>
      <c r="G15" s="13">
        <v>126000000</v>
      </c>
      <c r="H15" s="14" t="s">
        <v>44</v>
      </c>
      <c r="I15" s="15"/>
      <c r="J15" s="16">
        <v>0.03</v>
      </c>
      <c r="K15" s="52">
        <f t="shared" si="0"/>
        <v>122220000</v>
      </c>
      <c r="M15" s="24"/>
      <c r="N15" s="24"/>
      <c r="O15" s="24"/>
      <c r="P15" s="24"/>
      <c r="Q15" s="24"/>
      <c r="R15" s="24"/>
    </row>
    <row r="16" spans="2:19" x14ac:dyDescent="0.3">
      <c r="B16" s="10"/>
      <c r="C16" s="11"/>
      <c r="D16" s="50" t="str">
        <f>IF(C16="","", VLOOKUP(C16,'수에큐 개수 확인용'!$B$4:$C$19,2,FALSE))</f>
        <v/>
      </c>
      <c r="E16" s="11" t="s">
        <v>82</v>
      </c>
      <c r="F16" s="12">
        <v>44234</v>
      </c>
      <c r="G16" s="13">
        <v>117000000</v>
      </c>
      <c r="H16" s="14" t="s">
        <v>44</v>
      </c>
      <c r="I16" s="15"/>
      <c r="J16" s="16">
        <v>0.03</v>
      </c>
      <c r="K16" s="52">
        <f t="shared" si="0"/>
        <v>113490000</v>
      </c>
      <c r="M16" s="24"/>
      <c r="N16" s="24"/>
      <c r="O16" s="24"/>
      <c r="P16" s="24"/>
      <c r="Q16" s="24"/>
      <c r="R16" s="24"/>
    </row>
    <row r="17" spans="2:18" x14ac:dyDescent="0.3">
      <c r="B17" s="10"/>
      <c r="C17" s="11"/>
      <c r="D17" s="50" t="str">
        <f>IF(C17="","", VLOOKUP(C17,'수에큐 개수 확인용'!$B$4:$C$19,2,FALSE))</f>
        <v/>
      </c>
      <c r="E17" s="11" t="s">
        <v>83</v>
      </c>
      <c r="F17" s="12">
        <v>44234</v>
      </c>
      <c r="G17" s="13">
        <v>9000000</v>
      </c>
      <c r="H17" s="14" t="s">
        <v>44</v>
      </c>
      <c r="I17" s="15"/>
      <c r="J17" s="16">
        <v>0.03</v>
      </c>
      <c r="K17" s="52">
        <f t="shared" si="0"/>
        <v>8730000</v>
      </c>
      <c r="M17" s="24"/>
      <c r="N17" s="24"/>
      <c r="O17" s="24"/>
      <c r="P17" s="24"/>
      <c r="Q17" s="24"/>
      <c r="R17" s="24"/>
    </row>
    <row r="18" spans="2:18" x14ac:dyDescent="0.3">
      <c r="B18" s="10">
        <v>44234</v>
      </c>
      <c r="C18" s="11" t="s">
        <v>42</v>
      </c>
      <c r="D18" s="50">
        <f>IF(C18="","", VLOOKUP(C18,'수에큐 개수 확인용'!$B$4:$C$19,2,FALSE))</f>
        <v>8</v>
      </c>
      <c r="E18" s="11" t="s">
        <v>84</v>
      </c>
      <c r="F18" s="12">
        <v>44234</v>
      </c>
      <c r="G18" s="13">
        <v>4200000</v>
      </c>
      <c r="H18" s="14" t="s">
        <v>44</v>
      </c>
      <c r="I18" s="15"/>
      <c r="J18" s="16">
        <v>0.03</v>
      </c>
      <c r="K18" s="52">
        <f t="shared" si="0"/>
        <v>4074000</v>
      </c>
      <c r="M18" s="24"/>
      <c r="N18" s="24"/>
      <c r="O18" s="24"/>
      <c r="P18" s="24"/>
      <c r="Q18" s="24"/>
      <c r="R18" s="24"/>
    </row>
    <row r="19" spans="2:18" x14ac:dyDescent="0.3">
      <c r="B19" s="10"/>
      <c r="C19" s="11"/>
      <c r="D19" s="50" t="str">
        <f>IF(C19="","", VLOOKUP(C19,'수에큐 개수 확인용'!$B$4:$C$19,2,FALSE))</f>
        <v/>
      </c>
      <c r="E19" s="11" t="s">
        <v>76</v>
      </c>
      <c r="F19" s="12">
        <v>44234</v>
      </c>
      <c r="G19" s="13">
        <v>1860000</v>
      </c>
      <c r="H19" s="14" t="s">
        <v>44</v>
      </c>
      <c r="I19" s="15"/>
      <c r="J19" s="16">
        <v>0.03</v>
      </c>
      <c r="K19" s="52">
        <f t="shared" si="0"/>
        <v>1804200</v>
      </c>
      <c r="M19" s="24"/>
      <c r="N19" s="24"/>
      <c r="O19" s="24"/>
      <c r="P19" s="24"/>
      <c r="Q19" s="24"/>
      <c r="R19" s="24"/>
    </row>
    <row r="20" spans="2:18" x14ac:dyDescent="0.3">
      <c r="B20" s="10">
        <v>44241</v>
      </c>
      <c r="C20" s="11" t="s">
        <v>18</v>
      </c>
      <c r="D20" s="50">
        <f>IF(C20="","", VLOOKUP(C20,'수에큐 개수 확인용'!$B$4:$C$19,2,FALSE))</f>
        <v>9</v>
      </c>
      <c r="E20" s="11" t="s">
        <v>41</v>
      </c>
      <c r="F20" s="12"/>
      <c r="G20" s="13"/>
      <c r="H20" s="14"/>
      <c r="I20" s="15"/>
      <c r="J20" s="16">
        <v>0.03</v>
      </c>
      <c r="K20" s="52" t="str">
        <f t="shared" si="0"/>
        <v/>
      </c>
      <c r="M20" s="24"/>
      <c r="N20" s="24"/>
      <c r="O20" s="24"/>
      <c r="P20" s="24"/>
      <c r="Q20" s="24"/>
      <c r="R20" s="24"/>
    </row>
    <row r="21" spans="2:18" x14ac:dyDescent="0.3">
      <c r="B21" s="10">
        <v>44241</v>
      </c>
      <c r="C21" s="11" t="s">
        <v>42</v>
      </c>
      <c r="D21" s="50">
        <f>IF(C21="","", VLOOKUP(C21,'수에큐 개수 확인용'!$B$4:$C$19,2,FALSE))</f>
        <v>8</v>
      </c>
      <c r="E21" s="11" t="s">
        <v>48</v>
      </c>
      <c r="F21" s="12">
        <v>44241</v>
      </c>
      <c r="G21" s="13">
        <v>33000000</v>
      </c>
      <c r="H21" s="14"/>
      <c r="I21" s="15"/>
      <c r="J21" s="16">
        <v>0.03</v>
      </c>
      <c r="K21" s="52" t="str">
        <f t="shared" si="0"/>
        <v/>
      </c>
      <c r="M21" s="24"/>
      <c r="N21" s="24"/>
      <c r="O21" s="24"/>
      <c r="P21" s="24"/>
      <c r="Q21" s="24"/>
      <c r="R21" s="24"/>
    </row>
    <row r="22" spans="2:18" x14ac:dyDescent="0.3">
      <c r="B22" s="10"/>
      <c r="C22" s="11"/>
      <c r="D22" s="50" t="str">
        <f>IF(C22="","", VLOOKUP(C22,'수에큐 개수 확인용'!$B$4:$C$19,2,FALSE))</f>
        <v/>
      </c>
      <c r="E22" s="11" t="s">
        <v>92</v>
      </c>
      <c r="F22" s="12">
        <v>44241</v>
      </c>
      <c r="G22" s="13">
        <v>120000000</v>
      </c>
      <c r="H22" s="14" t="s">
        <v>94</v>
      </c>
      <c r="I22" s="15"/>
      <c r="J22" s="16">
        <v>0.03</v>
      </c>
      <c r="K22" s="52">
        <f t="shared" si="0"/>
        <v>116400000</v>
      </c>
      <c r="M22" s="24"/>
      <c r="N22" s="24"/>
      <c r="O22" s="24"/>
      <c r="P22" s="24"/>
      <c r="Q22" s="24"/>
      <c r="R22" s="24"/>
    </row>
    <row r="23" spans="2:18" x14ac:dyDescent="0.3">
      <c r="B23" s="10">
        <v>44241</v>
      </c>
      <c r="C23" s="11" t="s">
        <v>30</v>
      </c>
      <c r="D23" s="50">
        <f>IF(C23="","", VLOOKUP(C23,'수에큐 개수 확인용'!$B$4:$C$19,2,FALSE))</f>
        <v>7</v>
      </c>
      <c r="E23" s="11" t="s">
        <v>43</v>
      </c>
      <c r="F23" s="12">
        <v>44241</v>
      </c>
      <c r="G23" s="13">
        <v>93000000</v>
      </c>
      <c r="H23" s="14"/>
      <c r="I23" s="15"/>
      <c r="J23" s="16">
        <v>0.03</v>
      </c>
      <c r="K23" s="52" t="str">
        <f t="shared" si="0"/>
        <v/>
      </c>
      <c r="M23" s="24"/>
      <c r="N23" s="24"/>
      <c r="O23" s="24"/>
      <c r="P23" s="24"/>
      <c r="Q23" s="24"/>
      <c r="R23" s="24"/>
    </row>
    <row r="24" spans="2:18" x14ac:dyDescent="0.3">
      <c r="B24" s="10"/>
      <c r="C24" s="11"/>
      <c r="D24" s="50" t="str">
        <f>IF(C24="","", VLOOKUP(C24,'수에큐 개수 확인용'!$B$4:$C$19,2,FALSE))</f>
        <v/>
      </c>
      <c r="E24" s="11" t="s">
        <v>76</v>
      </c>
      <c r="F24" s="12">
        <v>44241</v>
      </c>
      <c r="G24" s="13">
        <v>1800000</v>
      </c>
      <c r="H24" s="14"/>
      <c r="I24" s="15"/>
      <c r="J24" s="16">
        <v>0.03</v>
      </c>
      <c r="K24" s="52" t="str">
        <f t="shared" si="0"/>
        <v/>
      </c>
      <c r="M24" s="24"/>
      <c r="N24" s="24"/>
      <c r="O24" s="24"/>
      <c r="P24" s="24"/>
      <c r="Q24" s="24"/>
      <c r="R24" s="24"/>
    </row>
    <row r="25" spans="2:18" x14ac:dyDescent="0.3">
      <c r="B25" s="10">
        <v>44246</v>
      </c>
      <c r="C25" s="11" t="s">
        <v>18</v>
      </c>
      <c r="D25" s="50">
        <f>IF(C25="","", VLOOKUP(C25,'수에큐 개수 확인용'!$B$4:$C$19,2,FALSE))</f>
        <v>9</v>
      </c>
      <c r="E25" s="11"/>
      <c r="F25" s="36"/>
      <c r="G25" s="37"/>
      <c r="H25" s="38"/>
      <c r="I25" s="39"/>
      <c r="J25" s="16">
        <v>0.03</v>
      </c>
      <c r="K25" s="52" t="str">
        <f t="shared" si="0"/>
        <v/>
      </c>
      <c r="M25" s="24"/>
      <c r="N25" s="24"/>
      <c r="O25" s="24"/>
      <c r="P25" s="24"/>
      <c r="Q25" s="24"/>
      <c r="R25" s="24"/>
    </row>
    <row r="26" spans="2:18" x14ac:dyDescent="0.3">
      <c r="B26" s="10">
        <v>44246</v>
      </c>
      <c r="C26" s="11" t="s">
        <v>42</v>
      </c>
      <c r="D26" s="50">
        <f>IF(C26="","", VLOOKUP(C26,'수에큐 개수 확인용'!$B$4:$C$19,2,FALSE))</f>
        <v>8</v>
      </c>
      <c r="E26" s="11" t="s">
        <v>86</v>
      </c>
      <c r="F26" s="36">
        <v>44248</v>
      </c>
      <c r="G26" s="37">
        <v>9600000</v>
      </c>
      <c r="H26" s="38"/>
      <c r="I26" s="39"/>
      <c r="J26" s="16">
        <v>0.03</v>
      </c>
      <c r="K26" s="52" t="str">
        <f t="shared" si="0"/>
        <v/>
      </c>
      <c r="M26" s="24"/>
      <c r="N26" s="24"/>
      <c r="O26" s="24"/>
      <c r="P26" s="24"/>
      <c r="Q26" s="24"/>
      <c r="R26" s="24"/>
    </row>
    <row r="27" spans="2:18" x14ac:dyDescent="0.3">
      <c r="B27" s="10">
        <v>44246</v>
      </c>
      <c r="C27" s="11" t="s">
        <v>30</v>
      </c>
      <c r="D27" s="50">
        <f>IF(C27="","", VLOOKUP(C27,'수에큐 개수 확인용'!$B$4:$C$19,2,FALSE))</f>
        <v>7</v>
      </c>
      <c r="E27" s="11" t="s">
        <v>87</v>
      </c>
      <c r="F27" s="36">
        <v>44248</v>
      </c>
      <c r="G27" s="37">
        <v>6000000</v>
      </c>
      <c r="H27" s="38"/>
      <c r="I27" s="39"/>
      <c r="J27" s="16">
        <v>0.03</v>
      </c>
      <c r="K27" s="52" t="str">
        <f t="shared" si="0"/>
        <v/>
      </c>
      <c r="M27" s="24"/>
      <c r="N27" s="24"/>
      <c r="O27" s="24"/>
      <c r="P27" s="24"/>
      <c r="Q27" s="24"/>
      <c r="R27" s="24"/>
    </row>
    <row r="28" spans="2:18" x14ac:dyDescent="0.3">
      <c r="B28" s="34"/>
      <c r="C28" s="35"/>
      <c r="D28" s="50" t="str">
        <f>IF(C28="","", VLOOKUP(C28,'수에큐 개수 확인용'!$B$4:$C$19,2,FALSE))</f>
        <v/>
      </c>
      <c r="E28" s="35"/>
      <c r="F28" s="36"/>
      <c r="G28" s="37"/>
      <c r="H28" s="38"/>
      <c r="I28" s="39"/>
      <c r="J28" s="16">
        <v>0.03</v>
      </c>
      <c r="K28" s="52" t="str">
        <f t="shared" si="0"/>
        <v/>
      </c>
      <c r="M28" s="24"/>
      <c r="N28" s="24"/>
      <c r="O28" s="24"/>
      <c r="P28" s="24"/>
      <c r="Q28" s="24"/>
      <c r="R28" s="24"/>
    </row>
    <row r="29" spans="2:18" x14ac:dyDescent="0.3">
      <c r="B29" s="34"/>
      <c r="C29" s="35"/>
      <c r="D29" s="50" t="str">
        <f>IF(C29="","", VLOOKUP(C29,'수에큐 개수 확인용'!$B$4:$C$19,2,FALSE))</f>
        <v/>
      </c>
      <c r="E29" s="35"/>
      <c r="F29" s="36"/>
      <c r="G29" s="37"/>
      <c r="H29" s="38"/>
      <c r="I29" s="39"/>
      <c r="J29" s="16">
        <v>0.03</v>
      </c>
      <c r="K29" s="52" t="str">
        <f t="shared" si="0"/>
        <v/>
      </c>
      <c r="M29" s="24"/>
      <c r="N29" s="24"/>
      <c r="O29" s="24"/>
      <c r="P29" s="24"/>
      <c r="Q29" s="24"/>
      <c r="R29" s="24"/>
    </row>
    <row r="30" spans="2:18" x14ac:dyDescent="0.3">
      <c r="B30" s="34"/>
      <c r="C30" s="35"/>
      <c r="D30" s="50" t="str">
        <f>IF(C30="","", VLOOKUP(C30,'수에큐 개수 확인용'!$B$4:$C$19,2,FALSE))</f>
        <v/>
      </c>
      <c r="E30" s="35"/>
      <c r="F30" s="36"/>
      <c r="G30" s="37"/>
      <c r="H30" s="38"/>
      <c r="I30" s="39"/>
      <c r="J30" s="16">
        <v>0.03</v>
      </c>
      <c r="K30" s="52" t="str">
        <f t="shared" si="0"/>
        <v/>
      </c>
      <c r="M30" s="24"/>
      <c r="N30" s="24"/>
      <c r="O30" s="24"/>
      <c r="P30" s="24"/>
      <c r="Q30" s="24"/>
      <c r="R30" s="24"/>
    </row>
    <row r="31" spans="2:18" x14ac:dyDescent="0.3">
      <c r="B31" s="34"/>
      <c r="C31" s="35"/>
      <c r="D31" s="50" t="str">
        <f>IF(C31="","", VLOOKUP(C31,'수에큐 개수 확인용'!$B$4:$C$19,2,FALSE))</f>
        <v/>
      </c>
      <c r="E31" s="35"/>
      <c r="F31" s="36"/>
      <c r="G31" s="37"/>
      <c r="H31" s="38"/>
      <c r="I31" s="39"/>
      <c r="J31" s="16">
        <v>0.03</v>
      </c>
      <c r="K31" s="52" t="str">
        <f t="shared" si="0"/>
        <v/>
      </c>
      <c r="M31" s="24"/>
      <c r="N31" s="24"/>
      <c r="O31" s="24"/>
      <c r="P31" s="24"/>
      <c r="Q31" s="24"/>
      <c r="R31" s="24"/>
    </row>
    <row r="32" spans="2:18" x14ac:dyDescent="0.3">
      <c r="B32" s="34"/>
      <c r="C32" s="35"/>
      <c r="D32" s="50" t="str">
        <f>IF(C32="","", VLOOKUP(C32,'수에큐 개수 확인용'!$B$4:$C$19,2,FALSE))</f>
        <v/>
      </c>
      <c r="E32" s="35"/>
      <c r="F32" s="36"/>
      <c r="G32" s="37"/>
      <c r="H32" s="38"/>
      <c r="I32" s="39"/>
      <c r="J32" s="16">
        <v>0.03</v>
      </c>
      <c r="K32" s="52" t="str">
        <f t="shared" si="0"/>
        <v/>
      </c>
      <c r="M32" s="24"/>
      <c r="N32" s="24"/>
      <c r="O32" s="24"/>
      <c r="P32" s="24"/>
      <c r="Q32" s="24"/>
      <c r="R32" s="24"/>
    </row>
    <row r="33" spans="2:18" x14ac:dyDescent="0.3">
      <c r="B33" s="34"/>
      <c r="C33" s="35"/>
      <c r="D33" s="50" t="str">
        <f>IF(C33="","", VLOOKUP(C33,'수에큐 개수 확인용'!$B$4:$C$19,2,FALSE))</f>
        <v/>
      </c>
      <c r="E33" s="35"/>
      <c r="F33" s="36"/>
      <c r="G33" s="37"/>
      <c r="H33" s="38"/>
      <c r="I33" s="39"/>
      <c r="J33" s="16">
        <v>0.03</v>
      </c>
      <c r="K33" s="52" t="str">
        <f t="shared" si="0"/>
        <v/>
      </c>
      <c r="M33" s="24"/>
      <c r="N33" s="24"/>
      <c r="O33" s="24"/>
      <c r="P33" s="24"/>
      <c r="Q33" s="24"/>
      <c r="R33" s="24"/>
    </row>
    <row r="34" spans="2:18" x14ac:dyDescent="0.3">
      <c r="B34" s="34"/>
      <c r="C34" s="35"/>
      <c r="D34" s="50" t="str">
        <f>IF(C34="","", VLOOKUP(C34,'수에큐 개수 확인용'!$B$4:$C$19,2,FALSE))</f>
        <v/>
      </c>
      <c r="E34" s="35"/>
      <c r="F34" s="36"/>
      <c r="G34" s="37"/>
      <c r="H34" s="38"/>
      <c r="I34" s="39"/>
      <c r="J34" s="16">
        <v>0.03</v>
      </c>
      <c r="K34" s="52" t="str">
        <f t="shared" si="0"/>
        <v/>
      </c>
      <c r="M34" s="24"/>
      <c r="N34" s="24"/>
      <c r="O34" s="24"/>
      <c r="P34" s="24"/>
      <c r="Q34" s="24"/>
      <c r="R34" s="24"/>
    </row>
    <row r="35" spans="2:18" x14ac:dyDescent="0.3">
      <c r="B35" s="34"/>
      <c r="C35" s="35"/>
      <c r="D35" s="50" t="str">
        <f>IF(C35="","", VLOOKUP(C35,'수에큐 개수 확인용'!$B$4:$C$19,2,FALSE))</f>
        <v/>
      </c>
      <c r="E35" s="35"/>
      <c r="F35" s="36"/>
      <c r="G35" s="37"/>
      <c r="H35" s="38"/>
      <c r="I35" s="39"/>
      <c r="J35" s="16">
        <v>0.03</v>
      </c>
      <c r="K35" s="52" t="str">
        <f t="shared" si="0"/>
        <v/>
      </c>
      <c r="M35" s="24"/>
      <c r="N35" s="24"/>
      <c r="O35" s="24"/>
      <c r="P35" s="24"/>
      <c r="Q35" s="24"/>
      <c r="R35" s="24"/>
    </row>
    <row r="36" spans="2:18" x14ac:dyDescent="0.3">
      <c r="B36" s="34"/>
      <c r="C36" s="35"/>
      <c r="D36" s="50" t="str">
        <f>IF(C36="","", VLOOKUP(C36,'수에큐 개수 확인용'!$B$4:$C$19,2,FALSE))</f>
        <v/>
      </c>
      <c r="E36" s="35"/>
      <c r="F36" s="36"/>
      <c r="G36" s="37"/>
      <c r="H36" s="38"/>
      <c r="I36" s="39"/>
      <c r="J36" s="16">
        <v>0.03</v>
      </c>
      <c r="K36" s="52" t="str">
        <f t="shared" si="0"/>
        <v/>
      </c>
      <c r="M36" s="24"/>
      <c r="N36" s="24"/>
      <c r="O36" s="24"/>
      <c r="P36" s="24"/>
      <c r="Q36" s="24"/>
      <c r="R36" s="24"/>
    </row>
    <row r="37" spans="2:18" x14ac:dyDescent="0.3">
      <c r="B37" s="34"/>
      <c r="C37" s="35"/>
      <c r="D37" s="50" t="str">
        <f>IF(C37="","", VLOOKUP(C37,'수에큐 개수 확인용'!$B$4:$C$19,2,FALSE))</f>
        <v/>
      </c>
      <c r="E37" s="35"/>
      <c r="F37" s="36"/>
      <c r="G37" s="37"/>
      <c r="H37" s="38"/>
      <c r="I37" s="39"/>
      <c r="J37" s="16">
        <v>0.03</v>
      </c>
      <c r="K37" s="52" t="str">
        <f t="shared" si="0"/>
        <v/>
      </c>
      <c r="M37" s="24"/>
      <c r="N37" s="24"/>
      <c r="O37" s="24"/>
      <c r="P37" s="24"/>
      <c r="Q37" s="24"/>
      <c r="R37" s="24"/>
    </row>
    <row r="38" spans="2:18" x14ac:dyDescent="0.3">
      <c r="B38" s="34"/>
      <c r="C38" s="35"/>
      <c r="D38" s="50" t="str">
        <f>IF(C38="","", VLOOKUP(C38,'수에큐 개수 확인용'!$B$4:$C$19,2,FALSE))</f>
        <v/>
      </c>
      <c r="E38" s="35"/>
      <c r="F38" s="36"/>
      <c r="G38" s="37"/>
      <c r="H38" s="38"/>
      <c r="I38" s="39"/>
      <c r="J38" s="16">
        <v>0.03</v>
      </c>
      <c r="K38" s="52" t="str">
        <f t="shared" si="0"/>
        <v/>
      </c>
      <c r="M38" s="24"/>
      <c r="N38" s="24"/>
      <c r="O38" s="24"/>
      <c r="P38" s="24"/>
      <c r="Q38" s="24"/>
      <c r="R38" s="24"/>
    </row>
    <row r="39" spans="2:18" x14ac:dyDescent="0.3">
      <c r="B39" s="34"/>
      <c r="C39" s="35"/>
      <c r="D39" s="50" t="str">
        <f>IF(C39="","", VLOOKUP(C39,'수에큐 개수 확인용'!$B$4:$C$19,2,FALSE))</f>
        <v/>
      </c>
      <c r="E39" s="35"/>
      <c r="F39" s="36"/>
      <c r="G39" s="37"/>
      <c r="H39" s="38"/>
      <c r="I39" s="39"/>
      <c r="J39" s="16">
        <v>0.03</v>
      </c>
      <c r="K39" s="52" t="str">
        <f t="shared" si="0"/>
        <v/>
      </c>
      <c r="M39" s="24"/>
      <c r="N39" s="24"/>
      <c r="O39" s="24"/>
      <c r="P39" s="24"/>
      <c r="Q39" s="24"/>
      <c r="R39" s="24"/>
    </row>
    <row r="40" spans="2:18" x14ac:dyDescent="0.3">
      <c r="B40" s="34"/>
      <c r="C40" s="35"/>
      <c r="D40" s="50" t="str">
        <f>IF(C40="","", VLOOKUP(C40,'수에큐 개수 확인용'!$B$4:$C$19,2,FALSE))</f>
        <v/>
      </c>
      <c r="E40" s="35"/>
      <c r="F40" s="36"/>
      <c r="G40" s="37"/>
      <c r="H40" s="38"/>
      <c r="I40" s="39"/>
      <c r="J40" s="16">
        <v>0.03</v>
      </c>
      <c r="K40" s="52" t="str">
        <f t="shared" si="0"/>
        <v/>
      </c>
      <c r="M40" s="24"/>
      <c r="N40" s="24"/>
      <c r="O40" s="24"/>
      <c r="P40" s="24"/>
      <c r="Q40" s="24"/>
      <c r="R40" s="24"/>
    </row>
    <row r="41" spans="2:18" x14ac:dyDescent="0.3">
      <c r="B41" s="34"/>
      <c r="C41" s="35"/>
      <c r="D41" s="50" t="str">
        <f>IF(C41="","", VLOOKUP(C41,'수에큐 개수 확인용'!$B$4:$C$19,2,FALSE))</f>
        <v/>
      </c>
      <c r="E41" s="35"/>
      <c r="F41" s="36"/>
      <c r="G41" s="37"/>
      <c r="H41" s="38"/>
      <c r="I41" s="39"/>
      <c r="J41" s="16">
        <v>0.03</v>
      </c>
      <c r="K41" s="52" t="str">
        <f t="shared" si="0"/>
        <v/>
      </c>
      <c r="M41" s="24"/>
      <c r="N41" s="24"/>
      <c r="O41" s="24"/>
      <c r="P41" s="24"/>
      <c r="Q41" s="24"/>
      <c r="R41" s="24"/>
    </row>
    <row r="42" spans="2:18" x14ac:dyDescent="0.3">
      <c r="B42" s="34"/>
      <c r="C42" s="35"/>
      <c r="D42" s="50" t="str">
        <f>IF(C42="","", VLOOKUP(C42,'수에큐 개수 확인용'!$B$4:$C$19,2,FALSE))</f>
        <v/>
      </c>
      <c r="E42" s="35"/>
      <c r="F42" s="36"/>
      <c r="G42" s="37"/>
      <c r="H42" s="38"/>
      <c r="I42" s="39"/>
      <c r="J42" s="16">
        <v>0.03</v>
      </c>
      <c r="K42" s="52" t="str">
        <f t="shared" si="0"/>
        <v/>
      </c>
      <c r="M42" s="24"/>
      <c r="N42" s="24"/>
      <c r="O42" s="24"/>
      <c r="P42" s="24"/>
      <c r="Q42" s="24"/>
      <c r="R42" s="24"/>
    </row>
    <row r="43" spans="2:18" x14ac:dyDescent="0.3">
      <c r="B43" s="34"/>
      <c r="C43" s="35"/>
      <c r="D43" s="50" t="str">
        <f>IF(C43="","", VLOOKUP(C43,'수에큐 개수 확인용'!$B$4:$C$19,2,FALSE))</f>
        <v/>
      </c>
      <c r="E43" s="35"/>
      <c r="F43" s="36"/>
      <c r="G43" s="37"/>
      <c r="H43" s="38"/>
      <c r="I43" s="39"/>
      <c r="J43" s="16">
        <v>0.03</v>
      </c>
      <c r="K43" s="52" t="str">
        <f t="shared" si="0"/>
        <v/>
      </c>
      <c r="M43" s="24"/>
      <c r="N43" s="24"/>
      <c r="O43" s="24"/>
      <c r="P43" s="24"/>
      <c r="Q43" s="24"/>
      <c r="R43" s="24"/>
    </row>
    <row r="44" spans="2:18" x14ac:dyDescent="0.3">
      <c r="B44" s="34"/>
      <c r="C44" s="35"/>
      <c r="D44" s="50" t="str">
        <f>IF(C44="","", VLOOKUP(C44,'수에큐 개수 확인용'!$B$4:$C$19,2,FALSE))</f>
        <v/>
      </c>
      <c r="E44" s="35"/>
      <c r="F44" s="36"/>
      <c r="G44" s="37"/>
      <c r="H44" s="38"/>
      <c r="I44" s="39"/>
      <c r="J44" s="16">
        <v>0.03</v>
      </c>
      <c r="K44" s="52" t="str">
        <f t="shared" si="0"/>
        <v/>
      </c>
      <c r="M44" s="24"/>
      <c r="N44" s="24"/>
      <c r="O44" s="24"/>
      <c r="P44" s="24"/>
      <c r="Q44" s="24"/>
      <c r="R44" s="24"/>
    </row>
    <row r="45" spans="2:18" x14ac:dyDescent="0.3">
      <c r="B45" s="34"/>
      <c r="C45" s="35"/>
      <c r="D45" s="50" t="str">
        <f>IF(C45="","", VLOOKUP(C45,'수에큐 개수 확인용'!$B$4:$C$19,2,FALSE))</f>
        <v/>
      </c>
      <c r="E45" s="35"/>
      <c r="F45" s="36"/>
      <c r="G45" s="37"/>
      <c r="H45" s="38"/>
      <c r="I45" s="39"/>
      <c r="J45" s="16">
        <v>0.03</v>
      </c>
      <c r="K45" s="52" t="str">
        <f t="shared" si="0"/>
        <v/>
      </c>
      <c r="M45" s="24"/>
      <c r="N45" s="24"/>
      <c r="O45" s="24"/>
      <c r="P45" s="24"/>
      <c r="Q45" s="24"/>
      <c r="R45" s="24"/>
    </row>
    <row r="46" spans="2:18" x14ac:dyDescent="0.3">
      <c r="B46" s="34"/>
      <c r="C46" s="35"/>
      <c r="D46" s="50" t="str">
        <f>IF(C46="","", VLOOKUP(C46,'수에큐 개수 확인용'!$B$4:$C$19,2,FALSE))</f>
        <v/>
      </c>
      <c r="E46" s="35"/>
      <c r="F46" s="36"/>
      <c r="G46" s="37"/>
      <c r="H46" s="38"/>
      <c r="I46" s="39"/>
      <c r="J46" s="16">
        <v>0.03</v>
      </c>
      <c r="K46" s="52" t="str">
        <f t="shared" si="0"/>
        <v/>
      </c>
      <c r="M46" s="24"/>
      <c r="N46" s="24"/>
      <c r="O46" s="24"/>
      <c r="P46" s="24"/>
      <c r="Q46" s="24"/>
      <c r="R46" s="24"/>
    </row>
    <row r="47" spans="2:18" x14ac:dyDescent="0.3">
      <c r="B47" s="34"/>
      <c r="C47" s="35"/>
      <c r="D47" s="50" t="str">
        <f>IF(C47="","", VLOOKUP(C47,'수에큐 개수 확인용'!$B$4:$C$19,2,FALSE))</f>
        <v/>
      </c>
      <c r="E47" s="35"/>
      <c r="F47" s="36"/>
      <c r="G47" s="37"/>
      <c r="H47" s="38"/>
      <c r="I47" s="39"/>
      <c r="J47" s="16">
        <v>0.03</v>
      </c>
      <c r="K47" s="52" t="str">
        <f t="shared" si="0"/>
        <v/>
      </c>
      <c r="M47" s="24"/>
      <c r="N47" s="24"/>
      <c r="O47" s="24"/>
      <c r="P47" s="24"/>
      <c r="Q47" s="24"/>
      <c r="R47" s="24"/>
    </row>
    <row r="48" spans="2:18" x14ac:dyDescent="0.3">
      <c r="B48" s="34"/>
      <c r="C48" s="35"/>
      <c r="D48" s="50" t="str">
        <f>IF(C48="","", VLOOKUP(C48,'수에큐 개수 확인용'!$B$4:$C$19,2,FALSE))</f>
        <v/>
      </c>
      <c r="E48" s="35"/>
      <c r="F48" s="36"/>
      <c r="G48" s="37"/>
      <c r="H48" s="38"/>
      <c r="I48" s="39"/>
      <c r="J48" s="16">
        <v>0.03</v>
      </c>
      <c r="K48" s="52" t="str">
        <f t="shared" si="0"/>
        <v/>
      </c>
      <c r="M48" s="24"/>
      <c r="N48" s="24"/>
      <c r="O48" s="24"/>
      <c r="P48" s="24"/>
      <c r="Q48" s="24"/>
      <c r="R48" s="24"/>
    </row>
    <row r="49" spans="2:18" x14ac:dyDescent="0.3">
      <c r="B49" s="34"/>
      <c r="C49" s="35"/>
      <c r="D49" s="50" t="str">
        <f>IF(C49="","", VLOOKUP(C49,'수에큐 개수 확인용'!$B$4:$C$19,2,FALSE))</f>
        <v/>
      </c>
      <c r="E49" s="35"/>
      <c r="F49" s="36"/>
      <c r="G49" s="37"/>
      <c r="H49" s="38"/>
      <c r="I49" s="39"/>
      <c r="J49" s="16">
        <v>0.03</v>
      </c>
      <c r="K49" s="52" t="str">
        <f t="shared" si="0"/>
        <v/>
      </c>
      <c r="M49" s="24"/>
      <c r="N49" s="24"/>
      <c r="O49" s="24"/>
      <c r="P49" s="24"/>
      <c r="Q49" s="24"/>
      <c r="R49" s="24"/>
    </row>
    <row r="50" spans="2:18" ht="17.25" thickBot="1" x14ac:dyDescent="0.35">
      <c r="B50" s="40"/>
      <c r="C50" s="26"/>
      <c r="D50" s="51" t="str">
        <f>IF(C50="","", VLOOKUP(C50,'수에큐 개수 확인용'!$B$4:$C$19,2,FALSE))</f>
        <v/>
      </c>
      <c r="E50" s="26"/>
      <c r="F50" s="41"/>
      <c r="G50" s="42"/>
      <c r="H50" s="43"/>
      <c r="I50" s="44"/>
      <c r="J50" s="45">
        <v>0.03</v>
      </c>
      <c r="K50" s="53" t="str">
        <f>IF(H50="O", G50*(100-J50*100)/100, "")</f>
        <v/>
      </c>
      <c r="M50" s="24"/>
      <c r="N50" s="24"/>
      <c r="O50" s="24"/>
      <c r="P50" s="24"/>
      <c r="Q50" s="24"/>
      <c r="R50" s="24"/>
    </row>
    <row r="51" spans="2:18" x14ac:dyDescent="0.3">
      <c r="F51" s="48"/>
      <c r="G51" s="48"/>
      <c r="H51" s="49"/>
      <c r="K51" s="48"/>
    </row>
  </sheetData>
  <sheetProtection sheet="1" objects="1" scenarios="1" select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1"/>
  <sheetViews>
    <sheetView zoomScale="85" zoomScaleNormal="85" workbookViewId="0">
      <selection activeCell="C20" sqref="C20"/>
    </sheetView>
  </sheetViews>
  <sheetFormatPr defaultRowHeight="16.5" x14ac:dyDescent="0.3"/>
  <cols>
    <col min="1" max="1" width="3.75" style="2" customWidth="1"/>
    <col min="2" max="2" width="9.375" style="1" customWidth="1"/>
    <col min="3" max="3" width="10.625" style="2" customWidth="1"/>
    <col min="4" max="4" width="7.625" style="2" customWidth="1"/>
    <col min="5" max="5" width="27.25" style="2" customWidth="1"/>
    <col min="6" max="6" width="9.375" style="2" customWidth="1"/>
    <col min="7" max="7" width="20.5" style="2" customWidth="1"/>
    <col min="8" max="8" width="11.25" style="3" customWidth="1"/>
    <col min="9" max="9" width="9" style="1" bestFit="1" customWidth="1"/>
    <col min="10" max="10" width="7.125" style="2" hidden="1" customWidth="1"/>
    <col min="11" max="11" width="14.625" style="2" bestFit="1" customWidth="1"/>
    <col min="12" max="12" width="4.25" style="2" customWidth="1"/>
    <col min="13" max="13" width="4.5" style="2" customWidth="1"/>
    <col min="14" max="14" width="14.75" style="2" customWidth="1"/>
    <col min="15" max="15" width="7.875" style="2" customWidth="1"/>
    <col min="16" max="16" width="10.25" style="2" customWidth="1"/>
    <col min="17" max="17" width="16.125" style="2" customWidth="1"/>
    <col min="18" max="18" width="21" style="2" customWidth="1"/>
    <col min="19" max="19" width="9" style="4"/>
    <col min="20" max="16384" width="9" style="2"/>
  </cols>
  <sheetData>
    <row r="2" spans="2:19" ht="17.25" thickBot="1" x14ac:dyDescent="0.35">
      <c r="B2" s="1" t="s">
        <v>17</v>
      </c>
    </row>
    <row r="3" spans="2:19" ht="33.75" customHeight="1" x14ac:dyDescent="0.3">
      <c r="B3" s="5" t="s">
        <v>2</v>
      </c>
      <c r="C3" s="6" t="s">
        <v>3</v>
      </c>
      <c r="D3" s="6" t="s">
        <v>7</v>
      </c>
      <c r="E3" s="6" t="s">
        <v>4</v>
      </c>
      <c r="F3" s="6" t="s">
        <v>21</v>
      </c>
      <c r="G3" s="6" t="s">
        <v>5</v>
      </c>
      <c r="H3" s="6" t="s">
        <v>20</v>
      </c>
      <c r="I3" s="7" t="s">
        <v>8</v>
      </c>
      <c r="J3" s="8" t="s">
        <v>6</v>
      </c>
      <c r="K3" s="9" t="s">
        <v>9</v>
      </c>
    </row>
    <row r="4" spans="2:19" ht="17.25" thickBot="1" x14ac:dyDescent="0.35">
      <c r="B4" s="10"/>
      <c r="C4" s="11"/>
      <c r="D4" s="50" t="str">
        <f>IF(C4="","", VLOOKUP(C4,'수에큐 개수 확인용'!$B$4:$C$19,2,FALSE))</f>
        <v/>
      </c>
      <c r="E4" s="11"/>
      <c r="F4" s="12"/>
      <c r="G4" s="13"/>
      <c r="H4" s="14"/>
      <c r="I4" s="15"/>
      <c r="J4" s="16">
        <v>0.03</v>
      </c>
      <c r="K4" s="52" t="str">
        <f t="shared" ref="K4:K49" si="0">IF(H4="O", G4*(100-J4*100)/100, "")</f>
        <v/>
      </c>
      <c r="M4" s="2" t="s">
        <v>13</v>
      </c>
    </row>
    <row r="5" spans="2:19" x14ac:dyDescent="0.3">
      <c r="B5" s="10"/>
      <c r="C5" s="11"/>
      <c r="D5" s="50" t="str">
        <f>IF(C5="","", VLOOKUP(C5,'수에큐 개수 확인용'!$B$4:$C$19,2,FALSE))</f>
        <v/>
      </c>
      <c r="E5" s="11"/>
      <c r="F5" s="12"/>
      <c r="G5" s="13"/>
      <c r="H5" s="14"/>
      <c r="I5" s="15"/>
      <c r="J5" s="16">
        <v>0.03</v>
      </c>
      <c r="K5" s="52" t="str">
        <f t="shared" si="0"/>
        <v/>
      </c>
      <c r="M5" s="18" t="s">
        <v>14</v>
      </c>
      <c r="N5" s="19" t="s">
        <v>1</v>
      </c>
      <c r="O5" s="19" t="s">
        <v>0</v>
      </c>
      <c r="P5" s="31" t="s">
        <v>10</v>
      </c>
      <c r="Q5" s="19" t="s">
        <v>57</v>
      </c>
      <c r="R5" s="20" t="s">
        <v>58</v>
      </c>
      <c r="S5" s="21"/>
    </row>
    <row r="6" spans="2:19" x14ac:dyDescent="0.3">
      <c r="B6" s="10"/>
      <c r="C6" s="11"/>
      <c r="D6" s="50" t="str">
        <f>IF(C6="","", VLOOKUP(C6,'수에큐 개수 확인용'!$B$4:$C$19,2,FALSE))</f>
        <v/>
      </c>
      <c r="E6" s="11"/>
      <c r="F6" s="12"/>
      <c r="G6" s="13"/>
      <c r="H6" s="14"/>
      <c r="I6" s="15"/>
      <c r="J6" s="16">
        <v>0.03</v>
      </c>
      <c r="K6" s="52" t="str">
        <f t="shared" si="0"/>
        <v/>
      </c>
      <c r="M6" s="22">
        <v>1</v>
      </c>
      <c r="N6" s="11"/>
      <c r="O6" s="11"/>
      <c r="P6" s="23"/>
      <c r="Q6" s="54">
        <f t="shared" ref="Q6:Q10" ca="1" si="1">SUM(D:D)*$P$6-SUMIF(N15:R50,N6,Q15:Q50)</f>
        <v>0</v>
      </c>
      <c r="R6" s="55">
        <f ca="1">SUM(K:K)*$P$6-SUMIF($N$15:$R$50,N6,$R$15:$R$50)</f>
        <v>0</v>
      </c>
      <c r="S6" s="24"/>
    </row>
    <row r="7" spans="2:19" x14ac:dyDescent="0.3">
      <c r="B7" s="10"/>
      <c r="C7" s="11"/>
      <c r="D7" s="50" t="str">
        <f>IF(C7="","", VLOOKUP(C7,'수에큐 개수 확인용'!$B$4:$C$19,2,FALSE))</f>
        <v/>
      </c>
      <c r="E7" s="11"/>
      <c r="F7" s="12"/>
      <c r="G7" s="13"/>
      <c r="H7" s="14"/>
      <c r="I7" s="15"/>
      <c r="J7" s="16">
        <v>0.03</v>
      </c>
      <c r="K7" s="52" t="str">
        <f t="shared" si="0"/>
        <v/>
      </c>
      <c r="M7" s="22">
        <v>2</v>
      </c>
      <c r="N7" s="11"/>
      <c r="O7" s="11"/>
      <c r="P7" s="23"/>
      <c r="Q7" s="54">
        <f t="shared" ca="1" si="1"/>
        <v>0</v>
      </c>
      <c r="R7" s="55">
        <f t="shared" ref="R7:R11" ca="1" si="2">SUM(K:K)*$P$6-SUMIF($N$15:$R$50,N7,$R$15:$R$50)</f>
        <v>0</v>
      </c>
      <c r="S7" s="24"/>
    </row>
    <row r="8" spans="2:19" x14ac:dyDescent="0.3">
      <c r="B8" s="10"/>
      <c r="C8" s="11"/>
      <c r="D8" s="50" t="str">
        <f>IF(C8="","", VLOOKUP(C8,'수에큐 개수 확인용'!$B$4:$C$19,2,FALSE))</f>
        <v/>
      </c>
      <c r="E8" s="11"/>
      <c r="F8" s="12"/>
      <c r="G8" s="13"/>
      <c r="H8" s="14"/>
      <c r="I8" s="15"/>
      <c r="J8" s="16">
        <v>0.03</v>
      </c>
      <c r="K8" s="52" t="str">
        <f t="shared" si="0"/>
        <v/>
      </c>
      <c r="M8" s="22">
        <v>3</v>
      </c>
      <c r="N8" s="11"/>
      <c r="O8" s="11"/>
      <c r="P8" s="23"/>
      <c r="Q8" s="54">
        <f t="shared" ca="1" si="1"/>
        <v>0</v>
      </c>
      <c r="R8" s="55">
        <f t="shared" ca="1" si="2"/>
        <v>0</v>
      </c>
      <c r="S8" s="24"/>
    </row>
    <row r="9" spans="2:19" x14ac:dyDescent="0.3">
      <c r="B9" s="10"/>
      <c r="C9" s="11"/>
      <c r="D9" s="50" t="str">
        <f>IF(C9="","", VLOOKUP(C9,'수에큐 개수 확인용'!$B$4:$C$19,2,FALSE))</f>
        <v/>
      </c>
      <c r="E9" s="11"/>
      <c r="F9" s="12"/>
      <c r="G9" s="13"/>
      <c r="H9" s="14"/>
      <c r="I9" s="15"/>
      <c r="J9" s="16">
        <v>0.03</v>
      </c>
      <c r="K9" s="52" t="str">
        <f t="shared" si="0"/>
        <v/>
      </c>
      <c r="M9" s="22">
        <v>4</v>
      </c>
      <c r="N9" s="11"/>
      <c r="O9" s="11"/>
      <c r="P9" s="23"/>
      <c r="Q9" s="54">
        <f t="shared" ca="1" si="1"/>
        <v>0</v>
      </c>
      <c r="R9" s="55">
        <f t="shared" ca="1" si="2"/>
        <v>0</v>
      </c>
      <c r="S9" s="24"/>
    </row>
    <row r="10" spans="2:19" x14ac:dyDescent="0.3">
      <c r="B10" s="10"/>
      <c r="C10" s="11"/>
      <c r="D10" s="50" t="str">
        <f>IF(C10="","", VLOOKUP(C10,'수에큐 개수 확인용'!$B$4:$C$19,2,FALSE))</f>
        <v/>
      </c>
      <c r="E10" s="11"/>
      <c r="F10" s="12"/>
      <c r="G10" s="13"/>
      <c r="H10" s="14"/>
      <c r="I10" s="15"/>
      <c r="J10" s="16">
        <v>0.03</v>
      </c>
      <c r="K10" s="52" t="str">
        <f t="shared" si="0"/>
        <v/>
      </c>
      <c r="M10" s="22">
        <v>5</v>
      </c>
      <c r="N10" s="11"/>
      <c r="O10" s="11"/>
      <c r="P10" s="23"/>
      <c r="Q10" s="54">
        <f t="shared" ca="1" si="1"/>
        <v>0</v>
      </c>
      <c r="R10" s="55">
        <f t="shared" ca="1" si="2"/>
        <v>0</v>
      </c>
      <c r="S10" s="24"/>
    </row>
    <row r="11" spans="2:19" ht="17.25" thickBot="1" x14ac:dyDescent="0.35">
      <c r="B11" s="10"/>
      <c r="C11" s="11"/>
      <c r="D11" s="50" t="str">
        <f>IF(C11="","", VLOOKUP(C11,'수에큐 개수 확인용'!$B$4:$C$19,2,FALSE))</f>
        <v/>
      </c>
      <c r="E11" s="11"/>
      <c r="F11" s="12"/>
      <c r="G11" s="13"/>
      <c r="H11" s="14"/>
      <c r="I11" s="15"/>
      <c r="J11" s="16">
        <v>0.03</v>
      </c>
      <c r="K11" s="52" t="str">
        <f t="shared" si="0"/>
        <v/>
      </c>
      <c r="M11" s="25">
        <v>6</v>
      </c>
      <c r="N11" s="26"/>
      <c r="O11" s="26"/>
      <c r="P11" s="27"/>
      <c r="Q11" s="56">
        <f ca="1">SUM(D:D)*$P$6-SUMIF(N20:R55,N11,Q20:Q55)</f>
        <v>0</v>
      </c>
      <c r="R11" s="57">
        <f t="shared" ca="1" si="2"/>
        <v>0</v>
      </c>
      <c r="S11" s="24"/>
    </row>
    <row r="12" spans="2:19" x14ac:dyDescent="0.3">
      <c r="B12" s="10"/>
      <c r="C12" s="11"/>
      <c r="D12" s="50" t="str">
        <f>IF(C12="","", VLOOKUP(C12,'수에큐 개수 확인용'!$B$4:$C$19,2,FALSE))</f>
        <v/>
      </c>
      <c r="E12" s="11"/>
      <c r="F12" s="12"/>
      <c r="G12" s="13"/>
      <c r="H12" s="14"/>
      <c r="I12" s="15"/>
      <c r="J12" s="16">
        <v>0.03</v>
      </c>
      <c r="K12" s="52" t="str">
        <f t="shared" si="0"/>
        <v/>
      </c>
      <c r="P12" s="28">
        <f>SUM(P6:P11)</f>
        <v>0</v>
      </c>
      <c r="Q12" s="29" t="s">
        <v>19</v>
      </c>
    </row>
    <row r="13" spans="2:19" x14ac:dyDescent="0.3">
      <c r="B13" s="10"/>
      <c r="C13" s="11"/>
      <c r="D13" s="50" t="str">
        <f>IF(C13="","", VLOOKUP(C13,'수에큐 개수 확인용'!$B$4:$C$19,2,FALSE))</f>
        <v/>
      </c>
      <c r="E13" s="11"/>
      <c r="F13" s="12"/>
      <c r="G13" s="13"/>
      <c r="H13" s="14"/>
      <c r="I13" s="15"/>
      <c r="J13" s="16">
        <v>0.03</v>
      </c>
      <c r="K13" s="52" t="str">
        <f t="shared" si="0"/>
        <v/>
      </c>
      <c r="M13" s="24"/>
      <c r="N13" s="24"/>
      <c r="O13" s="24"/>
      <c r="P13" s="24"/>
      <c r="Q13" s="24"/>
      <c r="R13" s="24"/>
    </row>
    <row r="14" spans="2:19" x14ac:dyDescent="0.3">
      <c r="B14" s="10"/>
      <c r="C14" s="11"/>
      <c r="D14" s="50" t="str">
        <f>IF(C14="","", VLOOKUP(C14,'수에큐 개수 확인용'!$B$4:$C$19,2,FALSE))</f>
        <v/>
      </c>
      <c r="E14" s="11"/>
      <c r="F14" s="12"/>
      <c r="G14" s="13"/>
      <c r="H14" s="14"/>
      <c r="I14" s="15"/>
      <c r="J14" s="16">
        <v>0.03</v>
      </c>
      <c r="K14" s="52" t="str">
        <f t="shared" si="0"/>
        <v/>
      </c>
      <c r="M14" s="24"/>
      <c r="N14" s="24"/>
      <c r="O14" s="24"/>
      <c r="P14" s="24"/>
      <c r="Q14" s="24"/>
      <c r="R14" s="24"/>
    </row>
    <row r="15" spans="2:19" x14ac:dyDescent="0.3">
      <c r="B15" s="10"/>
      <c r="C15" s="11"/>
      <c r="D15" s="50" t="str">
        <f>IF(C15="","", VLOOKUP(C15,'수에큐 개수 확인용'!$B$4:$C$19,2,FALSE))</f>
        <v/>
      </c>
      <c r="E15" s="11"/>
      <c r="F15" s="12"/>
      <c r="G15" s="13"/>
      <c r="H15" s="14"/>
      <c r="I15" s="15"/>
      <c r="J15" s="16">
        <v>0.03</v>
      </c>
      <c r="K15" s="52" t="str">
        <f t="shared" si="0"/>
        <v/>
      </c>
      <c r="M15" s="24"/>
      <c r="N15" s="24"/>
      <c r="O15" s="24"/>
      <c r="P15" s="24"/>
      <c r="Q15" s="24"/>
      <c r="R15" s="24"/>
    </row>
    <row r="16" spans="2:19" x14ac:dyDescent="0.3">
      <c r="B16" s="10"/>
      <c r="C16" s="11"/>
      <c r="D16" s="50" t="str">
        <f>IF(C16="","", VLOOKUP(C16,'수에큐 개수 확인용'!$B$4:$C$19,2,FALSE))</f>
        <v/>
      </c>
      <c r="E16" s="11"/>
      <c r="F16" s="12"/>
      <c r="G16" s="13"/>
      <c r="H16" s="14"/>
      <c r="I16" s="15"/>
      <c r="J16" s="16">
        <v>0.03</v>
      </c>
      <c r="K16" s="52" t="str">
        <f t="shared" si="0"/>
        <v/>
      </c>
      <c r="M16" s="24"/>
      <c r="N16" s="24"/>
      <c r="O16" s="24"/>
      <c r="P16" s="24"/>
      <c r="Q16" s="24"/>
      <c r="R16" s="24"/>
    </row>
    <row r="17" spans="2:18" x14ac:dyDescent="0.3">
      <c r="B17" s="10"/>
      <c r="C17" s="11"/>
      <c r="D17" s="50" t="str">
        <f>IF(C17="","", VLOOKUP(C17,'수에큐 개수 확인용'!$B$4:$C$19,2,FALSE))</f>
        <v/>
      </c>
      <c r="E17" s="11"/>
      <c r="F17" s="12"/>
      <c r="G17" s="13"/>
      <c r="H17" s="14"/>
      <c r="I17" s="15"/>
      <c r="J17" s="16">
        <v>0.03</v>
      </c>
      <c r="K17" s="52" t="str">
        <f t="shared" si="0"/>
        <v/>
      </c>
      <c r="M17" s="24"/>
      <c r="N17" s="24"/>
      <c r="O17" s="24"/>
      <c r="P17" s="24"/>
      <c r="Q17" s="24"/>
      <c r="R17" s="24"/>
    </row>
    <row r="18" spans="2:18" x14ac:dyDescent="0.3">
      <c r="B18" s="10"/>
      <c r="C18" s="11"/>
      <c r="D18" s="50" t="str">
        <f>IF(C18="","", VLOOKUP(C18,'수에큐 개수 확인용'!$B$4:$C$19,2,FALSE))</f>
        <v/>
      </c>
      <c r="E18" s="11"/>
      <c r="F18" s="12"/>
      <c r="G18" s="13"/>
      <c r="H18" s="14"/>
      <c r="I18" s="15"/>
      <c r="J18" s="16">
        <v>0.03</v>
      </c>
      <c r="K18" s="52" t="str">
        <f t="shared" si="0"/>
        <v/>
      </c>
      <c r="M18" s="24"/>
      <c r="N18" s="24"/>
      <c r="O18" s="24"/>
      <c r="P18" s="24"/>
      <c r="Q18" s="24"/>
      <c r="R18" s="24"/>
    </row>
    <row r="19" spans="2:18" x14ac:dyDescent="0.3">
      <c r="B19" s="10"/>
      <c r="C19" s="11"/>
      <c r="D19" s="50" t="str">
        <f>IF(C19="","", VLOOKUP(C19,'수에큐 개수 확인용'!$B$4:$C$19,2,FALSE))</f>
        <v/>
      </c>
      <c r="E19" s="11"/>
      <c r="F19" s="12"/>
      <c r="G19" s="13"/>
      <c r="H19" s="14"/>
      <c r="I19" s="15"/>
      <c r="J19" s="16">
        <v>0.03</v>
      </c>
      <c r="K19" s="52" t="str">
        <f t="shared" si="0"/>
        <v/>
      </c>
      <c r="M19" s="24"/>
      <c r="N19" s="24"/>
      <c r="O19" s="24"/>
      <c r="P19" s="24"/>
      <c r="Q19" s="24"/>
      <c r="R19" s="24"/>
    </row>
    <row r="20" spans="2:18" x14ac:dyDescent="0.3">
      <c r="B20" s="10"/>
      <c r="C20" s="11"/>
      <c r="D20" s="50" t="str">
        <f>IF(C20="","", VLOOKUP(C20,'수에큐 개수 확인용'!$B$4:$C$19,2,FALSE))</f>
        <v/>
      </c>
      <c r="E20" s="11"/>
      <c r="F20" s="12"/>
      <c r="G20" s="13"/>
      <c r="H20" s="14"/>
      <c r="I20" s="15"/>
      <c r="J20" s="16">
        <v>0.03</v>
      </c>
      <c r="K20" s="52" t="str">
        <f t="shared" si="0"/>
        <v/>
      </c>
      <c r="M20" s="24"/>
      <c r="N20" s="24"/>
      <c r="O20" s="24"/>
      <c r="P20" s="24"/>
      <c r="Q20" s="24"/>
      <c r="R20" s="24"/>
    </row>
    <row r="21" spans="2:18" x14ac:dyDescent="0.3">
      <c r="B21" s="10"/>
      <c r="C21" s="11"/>
      <c r="D21" s="50" t="str">
        <f>IF(C21="","", VLOOKUP(C21,'수에큐 개수 확인용'!$B$4:$C$19,2,FALSE))</f>
        <v/>
      </c>
      <c r="E21" s="11"/>
      <c r="F21" s="12"/>
      <c r="G21" s="13"/>
      <c r="H21" s="14"/>
      <c r="I21" s="15"/>
      <c r="J21" s="16">
        <v>0.03</v>
      </c>
      <c r="K21" s="52" t="str">
        <f t="shared" si="0"/>
        <v/>
      </c>
      <c r="M21" s="24"/>
      <c r="N21" s="24"/>
      <c r="O21" s="24"/>
      <c r="P21" s="24"/>
      <c r="Q21" s="24"/>
      <c r="R21" s="24"/>
    </row>
    <row r="22" spans="2:18" x14ac:dyDescent="0.3">
      <c r="B22" s="10"/>
      <c r="C22" s="11"/>
      <c r="D22" s="50" t="str">
        <f>IF(C22="","", VLOOKUP(C22,'수에큐 개수 확인용'!$B$4:$C$19,2,FALSE))</f>
        <v/>
      </c>
      <c r="E22" s="11"/>
      <c r="F22" s="12"/>
      <c r="G22" s="13"/>
      <c r="H22" s="14"/>
      <c r="I22" s="15"/>
      <c r="J22" s="16">
        <v>0.03</v>
      </c>
      <c r="K22" s="52" t="str">
        <f t="shared" si="0"/>
        <v/>
      </c>
      <c r="M22" s="24"/>
      <c r="N22" s="24"/>
      <c r="O22" s="24"/>
      <c r="P22" s="24"/>
      <c r="Q22" s="24"/>
      <c r="R22" s="24"/>
    </row>
    <row r="23" spans="2:18" x14ac:dyDescent="0.3">
      <c r="B23" s="10"/>
      <c r="C23" s="11"/>
      <c r="D23" s="50" t="str">
        <f>IF(C23="","", VLOOKUP(C23,'수에큐 개수 확인용'!$B$4:$C$19,2,FALSE))</f>
        <v/>
      </c>
      <c r="E23" s="11"/>
      <c r="F23" s="12"/>
      <c r="G23" s="13"/>
      <c r="H23" s="14"/>
      <c r="I23" s="15"/>
      <c r="J23" s="16">
        <v>0.03</v>
      </c>
      <c r="K23" s="52" t="str">
        <f t="shared" si="0"/>
        <v/>
      </c>
      <c r="M23" s="24"/>
      <c r="N23" s="24"/>
      <c r="O23" s="24"/>
      <c r="P23" s="24"/>
      <c r="Q23" s="24"/>
      <c r="R23" s="24"/>
    </row>
    <row r="24" spans="2:18" x14ac:dyDescent="0.3">
      <c r="B24" s="10"/>
      <c r="C24" s="11"/>
      <c r="D24" s="50" t="str">
        <f>IF(C24="","", VLOOKUP(C24,'수에큐 개수 확인용'!$B$4:$C$19,2,FALSE))</f>
        <v/>
      </c>
      <c r="E24" s="11"/>
      <c r="F24" s="12"/>
      <c r="G24" s="13"/>
      <c r="H24" s="14"/>
      <c r="I24" s="15"/>
      <c r="J24" s="16">
        <v>0.03</v>
      </c>
      <c r="K24" s="52" t="str">
        <f t="shared" si="0"/>
        <v/>
      </c>
      <c r="M24" s="24"/>
      <c r="N24" s="24"/>
      <c r="O24" s="24"/>
      <c r="P24" s="24"/>
      <c r="Q24" s="24"/>
      <c r="R24" s="24"/>
    </row>
    <row r="25" spans="2:18" x14ac:dyDescent="0.3">
      <c r="B25" s="34"/>
      <c r="C25" s="35"/>
      <c r="D25" s="50" t="str">
        <f>IF(C25="","", VLOOKUP(C25,'수에큐 개수 확인용'!$B$4:$C$19,2,FALSE))</f>
        <v/>
      </c>
      <c r="E25" s="35"/>
      <c r="F25" s="36"/>
      <c r="G25" s="37"/>
      <c r="H25" s="38"/>
      <c r="I25" s="39"/>
      <c r="J25" s="16">
        <v>0.03</v>
      </c>
      <c r="K25" s="52" t="str">
        <f t="shared" si="0"/>
        <v/>
      </c>
      <c r="M25" s="24"/>
      <c r="N25" s="24"/>
      <c r="O25" s="24"/>
      <c r="P25" s="24"/>
      <c r="Q25" s="24"/>
      <c r="R25" s="24"/>
    </row>
    <row r="26" spans="2:18" x14ac:dyDescent="0.3">
      <c r="B26" s="34"/>
      <c r="C26" s="35"/>
      <c r="D26" s="50" t="str">
        <f>IF(C26="","", VLOOKUP(C26,'수에큐 개수 확인용'!$B$4:$C$19,2,FALSE))</f>
        <v/>
      </c>
      <c r="E26" s="35"/>
      <c r="F26" s="36"/>
      <c r="G26" s="37"/>
      <c r="H26" s="38"/>
      <c r="I26" s="39"/>
      <c r="J26" s="16">
        <v>0.03</v>
      </c>
      <c r="K26" s="52" t="str">
        <f t="shared" si="0"/>
        <v/>
      </c>
      <c r="M26" s="24"/>
      <c r="N26" s="24"/>
      <c r="O26" s="24"/>
      <c r="P26" s="24"/>
      <c r="Q26" s="24"/>
      <c r="R26" s="24"/>
    </row>
    <row r="27" spans="2:18" x14ac:dyDescent="0.3">
      <c r="B27" s="34"/>
      <c r="C27" s="35"/>
      <c r="D27" s="50" t="str">
        <f>IF(C27="","", VLOOKUP(C27,'수에큐 개수 확인용'!$B$4:$C$19,2,FALSE))</f>
        <v/>
      </c>
      <c r="E27" s="35"/>
      <c r="F27" s="36"/>
      <c r="G27" s="37"/>
      <c r="H27" s="38"/>
      <c r="I27" s="39"/>
      <c r="J27" s="16">
        <v>0.03</v>
      </c>
      <c r="K27" s="52" t="str">
        <f t="shared" si="0"/>
        <v/>
      </c>
      <c r="M27" s="24"/>
      <c r="N27" s="24"/>
      <c r="O27" s="24"/>
      <c r="P27" s="24"/>
      <c r="Q27" s="24"/>
      <c r="R27" s="24"/>
    </row>
    <row r="28" spans="2:18" x14ac:dyDescent="0.3">
      <c r="B28" s="34"/>
      <c r="C28" s="35"/>
      <c r="D28" s="50" t="str">
        <f>IF(C28="","", VLOOKUP(C28,'수에큐 개수 확인용'!$B$4:$C$19,2,FALSE))</f>
        <v/>
      </c>
      <c r="E28" s="35"/>
      <c r="F28" s="36"/>
      <c r="G28" s="37"/>
      <c r="H28" s="38"/>
      <c r="I28" s="39"/>
      <c r="J28" s="16">
        <v>0.03</v>
      </c>
      <c r="K28" s="52" t="str">
        <f t="shared" si="0"/>
        <v/>
      </c>
      <c r="M28" s="24"/>
      <c r="N28" s="24"/>
      <c r="O28" s="24"/>
      <c r="P28" s="24"/>
      <c r="Q28" s="24"/>
      <c r="R28" s="24"/>
    </row>
    <row r="29" spans="2:18" x14ac:dyDescent="0.3">
      <c r="B29" s="34"/>
      <c r="C29" s="35"/>
      <c r="D29" s="50" t="str">
        <f>IF(C29="","", VLOOKUP(C29,'수에큐 개수 확인용'!$B$4:$C$19,2,FALSE))</f>
        <v/>
      </c>
      <c r="E29" s="35"/>
      <c r="F29" s="36"/>
      <c r="G29" s="37"/>
      <c r="H29" s="38"/>
      <c r="I29" s="39"/>
      <c r="J29" s="16">
        <v>0.03</v>
      </c>
      <c r="K29" s="52" t="str">
        <f t="shared" si="0"/>
        <v/>
      </c>
      <c r="M29" s="24"/>
      <c r="N29" s="24"/>
      <c r="O29" s="24"/>
      <c r="P29" s="24"/>
      <c r="Q29" s="24"/>
      <c r="R29" s="24"/>
    </row>
    <row r="30" spans="2:18" x14ac:dyDescent="0.3">
      <c r="B30" s="34"/>
      <c r="C30" s="35"/>
      <c r="D30" s="50" t="str">
        <f>IF(C30="","", VLOOKUP(C30,'수에큐 개수 확인용'!$B$4:$C$19,2,FALSE))</f>
        <v/>
      </c>
      <c r="E30" s="35"/>
      <c r="F30" s="36"/>
      <c r="G30" s="37"/>
      <c r="H30" s="38"/>
      <c r="I30" s="39"/>
      <c r="J30" s="16">
        <v>0.03</v>
      </c>
      <c r="K30" s="52" t="str">
        <f t="shared" si="0"/>
        <v/>
      </c>
      <c r="M30" s="24"/>
      <c r="N30" s="24"/>
      <c r="O30" s="24"/>
      <c r="P30" s="24"/>
      <c r="Q30" s="24"/>
      <c r="R30" s="24"/>
    </row>
    <row r="31" spans="2:18" x14ac:dyDescent="0.3">
      <c r="B31" s="34"/>
      <c r="C31" s="35"/>
      <c r="D31" s="50" t="str">
        <f>IF(C31="","", VLOOKUP(C31,'수에큐 개수 확인용'!$B$4:$C$19,2,FALSE))</f>
        <v/>
      </c>
      <c r="E31" s="35"/>
      <c r="F31" s="36"/>
      <c r="G31" s="37"/>
      <c r="H31" s="38"/>
      <c r="I31" s="39"/>
      <c r="J31" s="16">
        <v>0.03</v>
      </c>
      <c r="K31" s="52" t="str">
        <f t="shared" si="0"/>
        <v/>
      </c>
      <c r="M31" s="24"/>
      <c r="N31" s="24"/>
      <c r="O31" s="24"/>
      <c r="P31" s="24"/>
      <c r="Q31" s="24"/>
      <c r="R31" s="24"/>
    </row>
    <row r="32" spans="2:18" x14ac:dyDescent="0.3">
      <c r="B32" s="34"/>
      <c r="C32" s="35"/>
      <c r="D32" s="50" t="str">
        <f>IF(C32="","", VLOOKUP(C32,'수에큐 개수 확인용'!$B$4:$C$19,2,FALSE))</f>
        <v/>
      </c>
      <c r="E32" s="35"/>
      <c r="F32" s="36"/>
      <c r="G32" s="37"/>
      <c r="H32" s="38"/>
      <c r="I32" s="39"/>
      <c r="J32" s="16">
        <v>0.03</v>
      </c>
      <c r="K32" s="52" t="str">
        <f t="shared" si="0"/>
        <v/>
      </c>
      <c r="M32" s="24"/>
      <c r="N32" s="24"/>
      <c r="O32" s="24"/>
      <c r="P32" s="24"/>
      <c r="Q32" s="24"/>
      <c r="R32" s="24"/>
    </row>
    <row r="33" spans="2:18" x14ac:dyDescent="0.3">
      <c r="B33" s="34"/>
      <c r="C33" s="35"/>
      <c r="D33" s="50" t="str">
        <f>IF(C33="","", VLOOKUP(C33,'수에큐 개수 확인용'!$B$4:$C$19,2,FALSE))</f>
        <v/>
      </c>
      <c r="E33" s="35"/>
      <c r="F33" s="36"/>
      <c r="G33" s="37"/>
      <c r="H33" s="38"/>
      <c r="I33" s="39"/>
      <c r="J33" s="16">
        <v>0.03</v>
      </c>
      <c r="K33" s="52" t="str">
        <f t="shared" si="0"/>
        <v/>
      </c>
      <c r="M33" s="24"/>
      <c r="N33" s="24"/>
      <c r="O33" s="24"/>
      <c r="P33" s="24"/>
      <c r="Q33" s="24"/>
      <c r="R33" s="24"/>
    </row>
    <row r="34" spans="2:18" x14ac:dyDescent="0.3">
      <c r="B34" s="34"/>
      <c r="C34" s="35"/>
      <c r="D34" s="50" t="str">
        <f>IF(C34="","", VLOOKUP(C34,'수에큐 개수 확인용'!$B$4:$C$19,2,FALSE))</f>
        <v/>
      </c>
      <c r="E34" s="35"/>
      <c r="F34" s="36"/>
      <c r="G34" s="37"/>
      <c r="H34" s="38"/>
      <c r="I34" s="39"/>
      <c r="J34" s="16">
        <v>0.03</v>
      </c>
      <c r="K34" s="52" t="str">
        <f t="shared" si="0"/>
        <v/>
      </c>
      <c r="M34" s="24"/>
      <c r="N34" s="24"/>
      <c r="O34" s="24"/>
      <c r="P34" s="24"/>
      <c r="Q34" s="24"/>
      <c r="R34" s="24"/>
    </row>
    <row r="35" spans="2:18" x14ac:dyDescent="0.3">
      <c r="B35" s="34"/>
      <c r="C35" s="35"/>
      <c r="D35" s="50" t="str">
        <f>IF(C35="","", VLOOKUP(C35,'수에큐 개수 확인용'!$B$4:$C$19,2,FALSE))</f>
        <v/>
      </c>
      <c r="E35" s="35"/>
      <c r="F35" s="36"/>
      <c r="G35" s="37"/>
      <c r="H35" s="38"/>
      <c r="I35" s="39"/>
      <c r="J35" s="16">
        <v>0.03</v>
      </c>
      <c r="K35" s="52" t="str">
        <f t="shared" si="0"/>
        <v/>
      </c>
      <c r="M35" s="24"/>
      <c r="N35" s="24"/>
      <c r="O35" s="24"/>
      <c r="P35" s="24"/>
      <c r="Q35" s="24"/>
      <c r="R35" s="24"/>
    </row>
    <row r="36" spans="2:18" x14ac:dyDescent="0.3">
      <c r="B36" s="34"/>
      <c r="C36" s="35"/>
      <c r="D36" s="50" t="str">
        <f>IF(C36="","", VLOOKUP(C36,'수에큐 개수 확인용'!$B$4:$C$19,2,FALSE))</f>
        <v/>
      </c>
      <c r="E36" s="35"/>
      <c r="F36" s="36"/>
      <c r="G36" s="37"/>
      <c r="H36" s="38"/>
      <c r="I36" s="39"/>
      <c r="J36" s="16">
        <v>0.03</v>
      </c>
      <c r="K36" s="52" t="str">
        <f t="shared" si="0"/>
        <v/>
      </c>
      <c r="M36" s="24"/>
      <c r="N36" s="24"/>
      <c r="O36" s="24"/>
      <c r="P36" s="24"/>
      <c r="Q36" s="24"/>
      <c r="R36" s="24"/>
    </row>
    <row r="37" spans="2:18" x14ac:dyDescent="0.3">
      <c r="B37" s="34"/>
      <c r="C37" s="35"/>
      <c r="D37" s="50" t="str">
        <f>IF(C37="","", VLOOKUP(C37,'수에큐 개수 확인용'!$B$4:$C$19,2,FALSE))</f>
        <v/>
      </c>
      <c r="E37" s="35"/>
      <c r="F37" s="36"/>
      <c r="G37" s="37"/>
      <c r="H37" s="38"/>
      <c r="I37" s="39"/>
      <c r="J37" s="16">
        <v>0.03</v>
      </c>
      <c r="K37" s="52" t="str">
        <f t="shared" si="0"/>
        <v/>
      </c>
      <c r="M37" s="24"/>
      <c r="N37" s="24"/>
      <c r="O37" s="24"/>
      <c r="P37" s="24"/>
      <c r="Q37" s="24"/>
      <c r="R37" s="24"/>
    </row>
    <row r="38" spans="2:18" x14ac:dyDescent="0.3">
      <c r="B38" s="34"/>
      <c r="C38" s="35"/>
      <c r="D38" s="50" t="str">
        <f>IF(C38="","", VLOOKUP(C38,'수에큐 개수 확인용'!$B$4:$C$19,2,FALSE))</f>
        <v/>
      </c>
      <c r="E38" s="35"/>
      <c r="F38" s="36"/>
      <c r="G38" s="37"/>
      <c r="H38" s="38"/>
      <c r="I38" s="39"/>
      <c r="J38" s="16">
        <v>0.03</v>
      </c>
      <c r="K38" s="52" t="str">
        <f t="shared" si="0"/>
        <v/>
      </c>
      <c r="M38" s="24"/>
      <c r="N38" s="24"/>
      <c r="O38" s="24"/>
      <c r="P38" s="24"/>
      <c r="Q38" s="24"/>
      <c r="R38" s="24"/>
    </row>
    <row r="39" spans="2:18" x14ac:dyDescent="0.3">
      <c r="B39" s="34"/>
      <c r="C39" s="35"/>
      <c r="D39" s="50" t="str">
        <f>IF(C39="","", VLOOKUP(C39,'수에큐 개수 확인용'!$B$4:$C$19,2,FALSE))</f>
        <v/>
      </c>
      <c r="E39" s="35"/>
      <c r="F39" s="36"/>
      <c r="G39" s="37"/>
      <c r="H39" s="38"/>
      <c r="I39" s="39"/>
      <c r="J39" s="16">
        <v>0.03</v>
      </c>
      <c r="K39" s="52" t="str">
        <f t="shared" si="0"/>
        <v/>
      </c>
      <c r="M39" s="24"/>
      <c r="N39" s="24"/>
      <c r="O39" s="24"/>
      <c r="P39" s="24"/>
      <c r="Q39" s="24"/>
      <c r="R39" s="24"/>
    </row>
    <row r="40" spans="2:18" x14ac:dyDescent="0.3">
      <c r="B40" s="34"/>
      <c r="C40" s="35"/>
      <c r="D40" s="50" t="str">
        <f>IF(C40="","", VLOOKUP(C40,'수에큐 개수 확인용'!$B$4:$C$19,2,FALSE))</f>
        <v/>
      </c>
      <c r="E40" s="35"/>
      <c r="F40" s="36"/>
      <c r="G40" s="37"/>
      <c r="H40" s="38"/>
      <c r="I40" s="39"/>
      <c r="J40" s="16">
        <v>0.03</v>
      </c>
      <c r="K40" s="52" t="str">
        <f t="shared" si="0"/>
        <v/>
      </c>
      <c r="M40" s="24"/>
      <c r="N40" s="24"/>
      <c r="O40" s="24"/>
      <c r="P40" s="24"/>
      <c r="Q40" s="24"/>
      <c r="R40" s="24"/>
    </row>
    <row r="41" spans="2:18" x14ac:dyDescent="0.3">
      <c r="B41" s="34"/>
      <c r="C41" s="35"/>
      <c r="D41" s="50" t="str">
        <f>IF(C41="","", VLOOKUP(C41,'수에큐 개수 확인용'!$B$4:$C$19,2,FALSE))</f>
        <v/>
      </c>
      <c r="E41" s="35"/>
      <c r="F41" s="36"/>
      <c r="G41" s="37"/>
      <c r="H41" s="38"/>
      <c r="I41" s="39"/>
      <c r="J41" s="16">
        <v>0.03</v>
      </c>
      <c r="K41" s="52" t="str">
        <f t="shared" si="0"/>
        <v/>
      </c>
      <c r="M41" s="24"/>
      <c r="N41" s="24"/>
      <c r="O41" s="24"/>
      <c r="P41" s="24"/>
      <c r="Q41" s="24"/>
      <c r="R41" s="24"/>
    </row>
    <row r="42" spans="2:18" x14ac:dyDescent="0.3">
      <c r="B42" s="34"/>
      <c r="C42" s="35"/>
      <c r="D42" s="50" t="str">
        <f>IF(C42="","", VLOOKUP(C42,'수에큐 개수 확인용'!$B$4:$C$19,2,FALSE))</f>
        <v/>
      </c>
      <c r="E42" s="35"/>
      <c r="F42" s="36"/>
      <c r="G42" s="37"/>
      <c r="H42" s="38"/>
      <c r="I42" s="39"/>
      <c r="J42" s="16">
        <v>0.03</v>
      </c>
      <c r="K42" s="52" t="str">
        <f t="shared" si="0"/>
        <v/>
      </c>
      <c r="M42" s="24"/>
      <c r="N42" s="24"/>
      <c r="O42" s="24"/>
      <c r="P42" s="24"/>
      <c r="Q42" s="24"/>
      <c r="R42" s="24"/>
    </row>
    <row r="43" spans="2:18" x14ac:dyDescent="0.3">
      <c r="B43" s="34"/>
      <c r="C43" s="35"/>
      <c r="D43" s="50" t="str">
        <f>IF(C43="","", VLOOKUP(C43,'수에큐 개수 확인용'!$B$4:$C$19,2,FALSE))</f>
        <v/>
      </c>
      <c r="E43" s="35"/>
      <c r="F43" s="36"/>
      <c r="G43" s="37"/>
      <c r="H43" s="38"/>
      <c r="I43" s="39"/>
      <c r="J43" s="16">
        <v>0.03</v>
      </c>
      <c r="K43" s="52" t="str">
        <f t="shared" si="0"/>
        <v/>
      </c>
      <c r="M43" s="24"/>
      <c r="N43" s="24"/>
      <c r="O43" s="24"/>
      <c r="P43" s="24"/>
      <c r="Q43" s="24"/>
      <c r="R43" s="24"/>
    </row>
    <row r="44" spans="2:18" x14ac:dyDescent="0.3">
      <c r="B44" s="34"/>
      <c r="C44" s="35"/>
      <c r="D44" s="50" t="str">
        <f>IF(C44="","", VLOOKUP(C44,'수에큐 개수 확인용'!$B$4:$C$19,2,FALSE))</f>
        <v/>
      </c>
      <c r="E44" s="35"/>
      <c r="F44" s="36"/>
      <c r="G44" s="37"/>
      <c r="H44" s="38"/>
      <c r="I44" s="39"/>
      <c r="J44" s="16">
        <v>0.03</v>
      </c>
      <c r="K44" s="52" t="str">
        <f t="shared" si="0"/>
        <v/>
      </c>
      <c r="M44" s="24"/>
      <c r="N44" s="24"/>
      <c r="O44" s="24"/>
      <c r="P44" s="24"/>
      <c r="Q44" s="24"/>
      <c r="R44" s="24"/>
    </row>
    <row r="45" spans="2:18" x14ac:dyDescent="0.3">
      <c r="B45" s="34"/>
      <c r="C45" s="35"/>
      <c r="D45" s="50" t="str">
        <f>IF(C45="","", VLOOKUP(C45,'수에큐 개수 확인용'!$B$4:$C$19,2,FALSE))</f>
        <v/>
      </c>
      <c r="E45" s="35"/>
      <c r="F45" s="36"/>
      <c r="G45" s="37"/>
      <c r="H45" s="38"/>
      <c r="I45" s="39"/>
      <c r="J45" s="16">
        <v>0.03</v>
      </c>
      <c r="K45" s="52" t="str">
        <f t="shared" si="0"/>
        <v/>
      </c>
      <c r="M45" s="24"/>
      <c r="N45" s="24"/>
      <c r="O45" s="24"/>
      <c r="P45" s="24"/>
      <c r="Q45" s="24"/>
      <c r="R45" s="24"/>
    </row>
    <row r="46" spans="2:18" x14ac:dyDescent="0.3">
      <c r="B46" s="34"/>
      <c r="C46" s="35"/>
      <c r="D46" s="50" t="str">
        <f>IF(C46="","", VLOOKUP(C46,'수에큐 개수 확인용'!$B$4:$C$19,2,FALSE))</f>
        <v/>
      </c>
      <c r="E46" s="35"/>
      <c r="F46" s="36"/>
      <c r="G46" s="37"/>
      <c r="H46" s="38"/>
      <c r="I46" s="39"/>
      <c r="J46" s="16">
        <v>0.03</v>
      </c>
      <c r="K46" s="52" t="str">
        <f t="shared" si="0"/>
        <v/>
      </c>
      <c r="M46" s="24"/>
      <c r="N46" s="24"/>
      <c r="O46" s="24"/>
      <c r="P46" s="24"/>
      <c r="Q46" s="24"/>
      <c r="R46" s="24"/>
    </row>
    <row r="47" spans="2:18" x14ac:dyDescent="0.3">
      <c r="B47" s="34"/>
      <c r="C47" s="35"/>
      <c r="D47" s="50" t="str">
        <f>IF(C47="","", VLOOKUP(C47,'수에큐 개수 확인용'!$B$4:$C$19,2,FALSE))</f>
        <v/>
      </c>
      <c r="E47" s="35"/>
      <c r="F47" s="36"/>
      <c r="G47" s="37"/>
      <c r="H47" s="38"/>
      <c r="I47" s="39"/>
      <c r="J47" s="16">
        <v>0.03</v>
      </c>
      <c r="K47" s="52" t="str">
        <f t="shared" si="0"/>
        <v/>
      </c>
      <c r="M47" s="24"/>
      <c r="N47" s="24"/>
      <c r="O47" s="24"/>
      <c r="P47" s="24"/>
      <c r="Q47" s="24"/>
      <c r="R47" s="24"/>
    </row>
    <row r="48" spans="2:18" x14ac:dyDescent="0.3">
      <c r="B48" s="34"/>
      <c r="C48" s="35"/>
      <c r="D48" s="50" t="str">
        <f>IF(C48="","", VLOOKUP(C48,'수에큐 개수 확인용'!$B$4:$C$19,2,FALSE))</f>
        <v/>
      </c>
      <c r="E48" s="35"/>
      <c r="F48" s="36"/>
      <c r="G48" s="37"/>
      <c r="H48" s="38"/>
      <c r="I48" s="39"/>
      <c r="J48" s="16">
        <v>0.03</v>
      </c>
      <c r="K48" s="52" t="str">
        <f t="shared" si="0"/>
        <v/>
      </c>
      <c r="M48" s="24"/>
      <c r="N48" s="24"/>
      <c r="O48" s="24"/>
      <c r="P48" s="24"/>
      <c r="Q48" s="24"/>
      <c r="R48" s="24"/>
    </row>
    <row r="49" spans="2:18" x14ac:dyDescent="0.3">
      <c r="B49" s="34"/>
      <c r="C49" s="35"/>
      <c r="D49" s="50" t="str">
        <f>IF(C49="","", VLOOKUP(C49,'수에큐 개수 확인용'!$B$4:$C$19,2,FALSE))</f>
        <v/>
      </c>
      <c r="E49" s="35"/>
      <c r="F49" s="36"/>
      <c r="G49" s="37"/>
      <c r="H49" s="38"/>
      <c r="I49" s="39"/>
      <c r="J49" s="16">
        <v>0.03</v>
      </c>
      <c r="K49" s="52" t="str">
        <f t="shared" si="0"/>
        <v/>
      </c>
      <c r="M49" s="24"/>
      <c r="N49" s="24"/>
      <c r="O49" s="24"/>
      <c r="P49" s="24"/>
      <c r="Q49" s="24"/>
      <c r="R49" s="24"/>
    </row>
    <row r="50" spans="2:18" ht="17.25" thickBot="1" x14ac:dyDescent="0.35">
      <c r="B50" s="40"/>
      <c r="C50" s="26"/>
      <c r="D50" s="51" t="str">
        <f>IF(C50="","", VLOOKUP(C50,'수에큐 개수 확인용'!$B$4:$C$19,2,FALSE))</f>
        <v/>
      </c>
      <c r="E50" s="26"/>
      <c r="F50" s="41"/>
      <c r="G50" s="42"/>
      <c r="H50" s="43"/>
      <c r="I50" s="44"/>
      <c r="J50" s="45">
        <v>0.03</v>
      </c>
      <c r="K50" s="53" t="str">
        <f>IF(H50="O", G50*(100-J50*100)/100, "")</f>
        <v/>
      </c>
      <c r="M50" s="24"/>
      <c r="N50" s="24"/>
      <c r="O50" s="24"/>
      <c r="P50" s="24"/>
      <c r="Q50" s="24"/>
      <c r="R50" s="24"/>
    </row>
    <row r="51" spans="2:18" x14ac:dyDescent="0.3">
      <c r="F51" s="48"/>
      <c r="G51" s="48"/>
      <c r="H51" s="49"/>
      <c r="K51" s="48"/>
      <c r="M51" s="24"/>
      <c r="N51" s="24"/>
      <c r="O51" s="24"/>
      <c r="P51" s="24"/>
      <c r="Q51" s="24"/>
      <c r="R51" s="24"/>
    </row>
  </sheetData>
  <sheetProtection sheet="1" objects="1" scenarios="1" select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C14" sqref="C14"/>
    </sheetView>
  </sheetViews>
  <sheetFormatPr defaultRowHeight="16.5" x14ac:dyDescent="0.3"/>
  <cols>
    <col min="2" max="2" width="11.875" customWidth="1"/>
    <col min="3" max="3" width="17" customWidth="1"/>
    <col min="4" max="4" width="18.5" hidden="1" customWidth="1"/>
    <col min="5" max="5" width="11.125" bestFit="1" customWidth="1"/>
    <col min="6" max="6" width="15.5" customWidth="1"/>
    <col min="7" max="7" width="16.125" customWidth="1"/>
  </cols>
  <sheetData>
    <row r="1" spans="1:9" ht="17.25" thickBot="1" x14ac:dyDescent="0.35"/>
    <row r="2" spans="1:9" x14ac:dyDescent="0.3">
      <c r="B2" s="18" t="s">
        <v>14</v>
      </c>
      <c r="C2" s="19" t="s">
        <v>1</v>
      </c>
      <c r="D2" s="19" t="s">
        <v>71</v>
      </c>
      <c r="E2" s="19" t="s">
        <v>0</v>
      </c>
      <c r="F2" s="19" t="s">
        <v>23</v>
      </c>
      <c r="G2" s="20" t="s">
        <v>11</v>
      </c>
    </row>
    <row r="3" spans="1:9" x14ac:dyDescent="0.3">
      <c r="B3" s="22">
        <v>1</v>
      </c>
      <c r="C3" s="11" t="s">
        <v>120</v>
      </c>
      <c r="D3" s="11" t="s">
        <v>72</v>
      </c>
      <c r="E3" s="11" t="s">
        <v>32</v>
      </c>
      <c r="F3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3,$F$19:$F$53)</f>
        <v>7.5000000000000036</v>
      </c>
      <c r="G3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3,$G$19:$G$53)</f>
        <v>934304000.00000024</v>
      </c>
    </row>
    <row r="4" spans="1:9" x14ac:dyDescent="0.3">
      <c r="B4" s="22">
        <v>2</v>
      </c>
      <c r="C4" s="11" t="s">
        <v>119</v>
      </c>
      <c r="D4" s="11" t="s">
        <v>95</v>
      </c>
      <c r="E4" s="11" t="s">
        <v>33</v>
      </c>
      <c r="F4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4,$F$19:$F$53)</f>
        <v>19.000000000000014</v>
      </c>
      <c r="G4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4,$G$19:$G$53)</f>
        <v>636715005.26000071</v>
      </c>
    </row>
    <row r="5" spans="1:9" x14ac:dyDescent="0.3">
      <c r="B5" s="22">
        <v>3</v>
      </c>
      <c r="C5" s="71" t="s">
        <v>124</v>
      </c>
      <c r="D5" s="11" t="s">
        <v>95</v>
      </c>
      <c r="E5" s="11" t="s">
        <v>34</v>
      </c>
      <c r="F5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5,$F$19:$F$53)</f>
        <v>66.000000000000014</v>
      </c>
      <c r="G5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5,$G$19:$G$53)</f>
        <v>1639825080.2600007</v>
      </c>
    </row>
    <row r="6" spans="1:9" x14ac:dyDescent="0.3">
      <c r="B6" s="22">
        <v>4</v>
      </c>
      <c r="C6" s="11" t="s">
        <v>116</v>
      </c>
      <c r="D6" s="11" t="s">
        <v>96</v>
      </c>
      <c r="E6" s="11" t="s">
        <v>35</v>
      </c>
      <c r="F6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6,$F$19:$F$53)</f>
        <v>60.500000000000014</v>
      </c>
      <c r="G6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6,$G$19:$G$53)</f>
        <v>750232196.92666721</v>
      </c>
      <c r="I6" t="s">
        <v>66</v>
      </c>
    </row>
    <row r="7" spans="1:9" x14ac:dyDescent="0.3">
      <c r="B7" s="22">
        <v>5</v>
      </c>
      <c r="C7" s="11" t="s">
        <v>115</v>
      </c>
      <c r="D7" s="11" t="s">
        <v>97</v>
      </c>
      <c r="E7" s="11" t="s">
        <v>36</v>
      </c>
      <c r="F7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7,$F$19:$F$53)</f>
        <v>32.000000000000007</v>
      </c>
      <c r="G7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7,$G$19:$G$53)</f>
        <v>253503196.92666686</v>
      </c>
    </row>
    <row r="8" spans="1:9" x14ac:dyDescent="0.3">
      <c r="B8" s="59">
        <v>6</v>
      </c>
      <c r="C8" s="35" t="s">
        <v>118</v>
      </c>
      <c r="D8" s="11" t="s">
        <v>95</v>
      </c>
      <c r="E8" s="35" t="s">
        <v>37</v>
      </c>
      <c r="F8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8,$F$19:$F$53)</f>
        <v>82.000000000000014</v>
      </c>
      <c r="G8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8,$G$19:$G$53)</f>
        <v>2887825080.2600007</v>
      </c>
    </row>
    <row r="9" spans="1:9" x14ac:dyDescent="0.3">
      <c r="B9" s="59">
        <v>7</v>
      </c>
      <c r="C9" s="35" t="s">
        <v>117</v>
      </c>
      <c r="D9" s="35" t="s">
        <v>96</v>
      </c>
      <c r="E9" s="35" t="s">
        <v>38</v>
      </c>
      <c r="F9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9,$F$19:$F$53)</f>
        <v>16.500000000000014</v>
      </c>
      <c r="G9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9,$G$19:$G$53)</f>
        <v>629052004.92666721</v>
      </c>
    </row>
    <row r="10" spans="1:9" x14ac:dyDescent="0.3">
      <c r="B10" s="59">
        <v>8</v>
      </c>
      <c r="C10" s="35" t="s">
        <v>121</v>
      </c>
      <c r="D10" s="35" t="s">
        <v>98</v>
      </c>
      <c r="E10" s="35" t="s">
        <v>62</v>
      </c>
      <c r="F10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10,$F$19:$F$53)</f>
        <v>21.500000000000004</v>
      </c>
      <c r="G10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10,$G$19:$G$53)</f>
        <v>137592883.33333334</v>
      </c>
    </row>
    <row r="11" spans="1:9" x14ac:dyDescent="0.3">
      <c r="B11" s="59">
        <v>9</v>
      </c>
      <c r="C11" s="35" t="s">
        <v>122</v>
      </c>
      <c r="D11" s="35" t="s">
        <v>98</v>
      </c>
      <c r="E11" s="35" t="s">
        <v>63</v>
      </c>
      <c r="F11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11,$F$19:$F$53)</f>
        <v>21.500000000000004</v>
      </c>
      <c r="G11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11,$G$19:$G$53)</f>
        <v>137592883.33333334</v>
      </c>
    </row>
    <row r="12" spans="1:9" x14ac:dyDescent="0.3">
      <c r="B12" s="59">
        <v>10</v>
      </c>
      <c r="C12" s="35" t="s">
        <v>123</v>
      </c>
      <c r="D12" s="35" t="s">
        <v>98</v>
      </c>
      <c r="E12" s="35" t="s">
        <v>64</v>
      </c>
      <c r="F12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12,$F$19:$F$53)</f>
        <v>21.500000000000004</v>
      </c>
      <c r="G12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12,$G$19:$G$53)</f>
        <v>137592883.33333334</v>
      </c>
    </row>
    <row r="13" spans="1:9" x14ac:dyDescent="0.3">
      <c r="B13" s="59">
        <v>11</v>
      </c>
      <c r="C13" s="35"/>
      <c r="D13" s="35"/>
      <c r="E13" s="35"/>
      <c r="F13" s="54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13,$F$19:$F$53)</f>
        <v>0</v>
      </c>
      <c r="G13" s="55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13,$G$19:$G$53)</f>
        <v>0</v>
      </c>
    </row>
    <row r="14" spans="1:9" ht="17.25" thickBot="1" x14ac:dyDescent="0.35">
      <c r="B14" s="25">
        <v>12</v>
      </c>
      <c r="C14" s="26"/>
      <c r="D14" s="26"/>
      <c r="E14" s="26"/>
      <c r="F14" s="56">
        <f ca="1">SUMIF(스데루!$N$6:$Q$11,정산시트!$C:$C,스데루!$Q$6:$Q$11)+SUMIF(윌!$N$6:$Q$11,정산시트!$C:$C,윌!$Q$6:$Q$11)+SUMIF('스데루(2nd)'!$N$6:$Q$11,정산시트!$C:$C,'스데루(2nd)'!$Q$6:$Q$11)+SUMIF('4시트'!$N$6:$Q$11,정산시트!$C:$C,'4시트'!$Q$6:$Q$11)-SUMIF($C$19:$G$53,C14,$F$19:$F$53)</f>
        <v>0</v>
      </c>
      <c r="G14" s="57">
        <f ca="1">SUMIF(스데루!$N$6:$R$11,정산시트!$C:$C,스데루!$R$6:$R$11)+SUMIF(윌!$N$6:$R$11,정산시트!$C:$C,윌!$R$6:$R$11)+SUMIF('스데루(2nd)'!$N$6:$R$11,정산시트!$C:$C,'스데루(2nd)'!$R$6:$R$11)+SUMIF('4시트'!$N$6:$R$11,정산시트!$C:$C,'4시트'!$R$6:$R$11)-SUMIF($C$19:$G$53,C14,$G$19:$G$53)</f>
        <v>0</v>
      </c>
    </row>
    <row r="15" spans="1:9" ht="17.25" thickBot="1" x14ac:dyDescent="0.35"/>
    <row r="16" spans="1:9" ht="17.25" thickBot="1" x14ac:dyDescent="0.35">
      <c r="A16" s="24"/>
      <c r="B16" s="68" t="s">
        <v>45</v>
      </c>
      <c r="C16" s="69"/>
      <c r="D16" s="69"/>
      <c r="E16" s="70"/>
      <c r="F16" s="58">
        <f ca="1">SUM(F3:F14)</f>
        <v>348.00000000000006</v>
      </c>
      <c r="G16" s="62">
        <f ca="1">SUM(G3:G14)</f>
        <v>8144235214.5600023</v>
      </c>
    </row>
    <row r="17" spans="2:11" ht="17.25" thickBot="1" x14ac:dyDescent="0.35">
      <c r="B17" s="2" t="s">
        <v>12</v>
      </c>
      <c r="C17" s="2"/>
      <c r="D17" s="2"/>
      <c r="E17" s="2"/>
      <c r="F17" s="2"/>
      <c r="G17" s="2"/>
    </row>
    <row r="18" spans="2:11" x14ac:dyDescent="0.3">
      <c r="B18" s="30" t="s">
        <v>14</v>
      </c>
      <c r="C18" s="19" t="s">
        <v>15</v>
      </c>
      <c r="D18" s="31"/>
      <c r="E18" s="60" t="s">
        <v>2</v>
      </c>
      <c r="F18" s="19" t="s">
        <v>7</v>
      </c>
      <c r="G18" s="32" t="s">
        <v>16</v>
      </c>
    </row>
    <row r="19" spans="2:11" x14ac:dyDescent="0.3">
      <c r="B19" s="33">
        <v>1</v>
      </c>
      <c r="C19" s="11" t="s">
        <v>117</v>
      </c>
      <c r="D19" s="66"/>
      <c r="E19" s="61">
        <v>44195</v>
      </c>
      <c r="F19" s="11">
        <v>16</v>
      </c>
      <c r="G19" s="17">
        <v>1246827222</v>
      </c>
    </row>
    <row r="20" spans="2:11" x14ac:dyDescent="0.3">
      <c r="B20" s="33">
        <v>2</v>
      </c>
      <c r="C20" s="61" t="s">
        <v>119</v>
      </c>
      <c r="D20" s="61"/>
      <c r="E20" s="61">
        <v>44196</v>
      </c>
      <c r="F20" s="11"/>
      <c r="G20" s="17">
        <v>1246827222</v>
      </c>
    </row>
    <row r="21" spans="2:11" x14ac:dyDescent="0.3">
      <c r="B21" s="33">
        <v>3</v>
      </c>
      <c r="C21" s="71" t="s">
        <v>124</v>
      </c>
      <c r="D21" s="66"/>
      <c r="E21" s="61">
        <v>44198</v>
      </c>
      <c r="F21" s="11">
        <v>16</v>
      </c>
      <c r="G21" s="17">
        <v>1248000000</v>
      </c>
    </row>
    <row r="22" spans="2:11" x14ac:dyDescent="0.3">
      <c r="B22" s="33">
        <v>4</v>
      </c>
      <c r="C22" s="11" t="s">
        <v>115</v>
      </c>
      <c r="D22" s="66"/>
      <c r="E22" s="61">
        <v>44198</v>
      </c>
      <c r="F22" s="11">
        <v>12</v>
      </c>
      <c r="G22" s="17">
        <v>590000000</v>
      </c>
    </row>
    <row r="23" spans="2:11" x14ac:dyDescent="0.3">
      <c r="B23" s="33">
        <v>5</v>
      </c>
      <c r="C23" s="11" t="s">
        <v>120</v>
      </c>
      <c r="D23" s="66"/>
      <c r="E23" s="61">
        <v>44220</v>
      </c>
      <c r="F23" s="11">
        <v>9</v>
      </c>
      <c r="G23" s="17">
        <v>972425000</v>
      </c>
    </row>
    <row r="24" spans="2:11" x14ac:dyDescent="0.3">
      <c r="B24" s="33">
        <v>6</v>
      </c>
      <c r="C24" s="11" t="s">
        <v>117</v>
      </c>
      <c r="D24" s="66"/>
      <c r="E24" s="61">
        <v>44231</v>
      </c>
      <c r="F24" s="11">
        <v>28</v>
      </c>
      <c r="G24" s="17">
        <v>874352970</v>
      </c>
      <c r="K24" t="s">
        <v>69</v>
      </c>
    </row>
    <row r="25" spans="2:11" x14ac:dyDescent="0.3">
      <c r="B25" s="33">
        <v>7</v>
      </c>
      <c r="C25" s="11" t="s">
        <v>116</v>
      </c>
      <c r="D25" s="66"/>
      <c r="E25" s="61">
        <v>44231</v>
      </c>
      <c r="F25" s="11">
        <v>0</v>
      </c>
      <c r="G25" s="17">
        <v>2000000000</v>
      </c>
    </row>
    <row r="26" spans="2:11" x14ac:dyDescent="0.3">
      <c r="B26" s="33">
        <v>8</v>
      </c>
      <c r="C26" s="11" t="s">
        <v>119</v>
      </c>
      <c r="D26" s="66"/>
      <c r="E26" s="61">
        <v>44236</v>
      </c>
      <c r="F26" s="11">
        <v>63</v>
      </c>
      <c r="G26" s="17">
        <v>1004282853</v>
      </c>
    </row>
    <row r="27" spans="2:11" x14ac:dyDescent="0.3">
      <c r="B27" s="33">
        <v>9</v>
      </c>
      <c r="C27" s="11"/>
      <c r="D27" s="66"/>
      <c r="E27" s="61"/>
      <c r="F27" s="11"/>
      <c r="G27" s="17"/>
    </row>
    <row r="28" spans="2:11" x14ac:dyDescent="0.3">
      <c r="B28" s="33">
        <v>10</v>
      </c>
      <c r="C28" s="35"/>
      <c r="D28" s="67"/>
      <c r="E28" s="61"/>
      <c r="F28" s="35"/>
      <c r="G28" s="17"/>
    </row>
    <row r="29" spans="2:11" x14ac:dyDescent="0.3">
      <c r="B29" s="33">
        <v>11</v>
      </c>
      <c r="C29" s="35"/>
      <c r="D29" s="67"/>
      <c r="E29" s="61"/>
      <c r="F29" s="35"/>
      <c r="G29" s="17"/>
    </row>
    <row r="30" spans="2:11" x14ac:dyDescent="0.3">
      <c r="B30" s="33">
        <v>12</v>
      </c>
      <c r="C30" s="35"/>
      <c r="D30" s="67"/>
      <c r="E30" s="61"/>
      <c r="F30" s="35"/>
      <c r="G30" s="17"/>
    </row>
    <row r="31" spans="2:11" x14ac:dyDescent="0.3">
      <c r="B31" s="33">
        <v>13</v>
      </c>
      <c r="C31" s="35"/>
      <c r="D31" s="67"/>
      <c r="E31" s="61"/>
      <c r="F31" s="35"/>
      <c r="G31" s="17"/>
    </row>
    <row r="32" spans="2:11" x14ac:dyDescent="0.3">
      <c r="B32" s="33">
        <v>14</v>
      </c>
      <c r="C32" s="35"/>
      <c r="D32" s="67"/>
      <c r="E32" s="61"/>
      <c r="F32" s="35"/>
      <c r="G32" s="17"/>
    </row>
    <row r="33" spans="2:7" x14ac:dyDescent="0.3">
      <c r="B33" s="33">
        <v>15</v>
      </c>
      <c r="C33" s="35"/>
      <c r="D33" s="67"/>
      <c r="E33" s="61"/>
      <c r="F33" s="35"/>
      <c r="G33" s="17"/>
    </row>
    <row r="34" spans="2:7" x14ac:dyDescent="0.3">
      <c r="B34" s="33">
        <v>16</v>
      </c>
      <c r="C34" s="35"/>
      <c r="D34" s="67"/>
      <c r="E34" s="61"/>
      <c r="F34" s="35"/>
      <c r="G34" s="17"/>
    </row>
    <row r="35" spans="2:7" x14ac:dyDescent="0.3">
      <c r="B35" s="33">
        <v>17</v>
      </c>
      <c r="C35" s="35"/>
      <c r="D35" s="67"/>
      <c r="E35" s="61"/>
      <c r="F35" s="35"/>
      <c r="G35" s="17"/>
    </row>
    <row r="36" spans="2:7" x14ac:dyDescent="0.3">
      <c r="B36" s="33">
        <v>18</v>
      </c>
      <c r="C36" s="35"/>
      <c r="D36" s="67"/>
      <c r="E36" s="61"/>
      <c r="F36" s="35"/>
      <c r="G36" s="17"/>
    </row>
    <row r="37" spans="2:7" x14ac:dyDescent="0.3">
      <c r="B37" s="33">
        <v>19</v>
      </c>
      <c r="C37" s="35"/>
      <c r="D37" s="67"/>
      <c r="E37" s="61"/>
      <c r="F37" s="35"/>
      <c r="G37" s="17"/>
    </row>
    <row r="38" spans="2:7" x14ac:dyDescent="0.3">
      <c r="B38" s="33">
        <v>20</v>
      </c>
      <c r="C38" s="35"/>
      <c r="D38" s="67"/>
      <c r="E38" s="61"/>
      <c r="F38" s="35"/>
      <c r="G38" s="17"/>
    </row>
    <row r="39" spans="2:7" x14ac:dyDescent="0.3">
      <c r="B39" s="33">
        <v>21</v>
      </c>
      <c r="C39" s="35"/>
      <c r="D39" s="67"/>
      <c r="E39" s="61"/>
      <c r="F39" s="35"/>
      <c r="G39" s="17"/>
    </row>
    <row r="40" spans="2:7" x14ac:dyDescent="0.3">
      <c r="B40" s="33">
        <v>22</v>
      </c>
      <c r="C40" s="35"/>
      <c r="D40" s="67"/>
      <c r="E40" s="61"/>
      <c r="F40" s="35"/>
      <c r="G40" s="17"/>
    </row>
    <row r="41" spans="2:7" x14ac:dyDescent="0.3">
      <c r="B41" s="33">
        <v>23</v>
      </c>
      <c r="C41" s="35"/>
      <c r="D41" s="67"/>
      <c r="E41" s="61"/>
      <c r="F41" s="35"/>
      <c r="G41" s="17"/>
    </row>
    <row r="42" spans="2:7" x14ac:dyDescent="0.3">
      <c r="B42" s="33">
        <v>24</v>
      </c>
      <c r="C42" s="35"/>
      <c r="D42" s="67"/>
      <c r="E42" s="61"/>
      <c r="F42" s="35"/>
      <c r="G42" s="17"/>
    </row>
    <row r="43" spans="2:7" x14ac:dyDescent="0.3">
      <c r="B43" s="33">
        <v>25</v>
      </c>
      <c r="C43" s="35"/>
      <c r="D43" s="67"/>
      <c r="E43" s="61"/>
      <c r="F43" s="35"/>
      <c r="G43" s="17"/>
    </row>
    <row r="44" spans="2:7" x14ac:dyDescent="0.3">
      <c r="B44" s="33">
        <v>26</v>
      </c>
      <c r="C44" s="35"/>
      <c r="D44" s="67"/>
      <c r="E44" s="61"/>
      <c r="F44" s="35"/>
      <c r="G44" s="17"/>
    </row>
    <row r="45" spans="2:7" x14ac:dyDescent="0.3">
      <c r="B45" s="33">
        <v>27</v>
      </c>
      <c r="C45" s="35"/>
      <c r="D45" s="67"/>
      <c r="E45" s="61"/>
      <c r="F45" s="35"/>
      <c r="G45" s="17"/>
    </row>
    <row r="46" spans="2:7" x14ac:dyDescent="0.3">
      <c r="B46" s="33">
        <v>28</v>
      </c>
      <c r="C46" s="35"/>
      <c r="D46" s="67"/>
      <c r="E46" s="61"/>
      <c r="F46" s="35"/>
      <c r="G46" s="17"/>
    </row>
    <row r="47" spans="2:7" x14ac:dyDescent="0.3">
      <c r="B47" s="33">
        <v>29</v>
      </c>
      <c r="C47" s="35"/>
      <c r="D47" s="67"/>
      <c r="E47" s="61"/>
      <c r="F47" s="35"/>
      <c r="G47" s="17"/>
    </row>
    <row r="48" spans="2:7" x14ac:dyDescent="0.3">
      <c r="B48" s="33">
        <v>30</v>
      </c>
      <c r="C48" s="35"/>
      <c r="D48" s="67"/>
      <c r="E48" s="61"/>
      <c r="F48" s="35"/>
      <c r="G48" s="17"/>
    </row>
    <row r="49" spans="2:7" x14ac:dyDescent="0.3">
      <c r="B49" s="33">
        <v>31</v>
      </c>
      <c r="C49" s="35"/>
      <c r="D49" s="67"/>
      <c r="E49" s="61"/>
      <c r="F49" s="35"/>
      <c r="G49" s="17"/>
    </row>
    <row r="50" spans="2:7" x14ac:dyDescent="0.3">
      <c r="B50" s="33">
        <v>32</v>
      </c>
      <c r="C50" s="35"/>
      <c r="D50" s="67"/>
      <c r="E50" s="61"/>
      <c r="F50" s="35"/>
      <c r="G50" s="17"/>
    </row>
    <row r="51" spans="2:7" x14ac:dyDescent="0.3">
      <c r="B51" s="33">
        <v>33</v>
      </c>
      <c r="C51" s="35"/>
      <c r="D51" s="67"/>
      <c r="E51" s="61"/>
      <c r="F51" s="35"/>
      <c r="G51" s="17"/>
    </row>
    <row r="52" spans="2:7" x14ac:dyDescent="0.3">
      <c r="B52" s="33">
        <v>34</v>
      </c>
      <c r="C52" s="35"/>
      <c r="D52" s="67"/>
      <c r="E52" s="61"/>
      <c r="F52" s="35"/>
      <c r="G52" s="17"/>
    </row>
    <row r="53" spans="2:7" ht="17.25" thickBot="1" x14ac:dyDescent="0.35">
      <c r="B53" s="47">
        <v>35</v>
      </c>
      <c r="C53" s="26"/>
      <c r="D53" s="26"/>
      <c r="E53" s="65"/>
      <c r="F53" s="26"/>
      <c r="G53" s="46"/>
    </row>
  </sheetData>
  <sheetProtection sheet="1" objects="1" scenarios="1" selectLockedCells="1"/>
  <autoFilter ref="B2:G2"/>
  <mergeCells count="1">
    <mergeCell ref="B16:E16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9"/>
  <sheetViews>
    <sheetView workbookViewId="0">
      <selection activeCell="C12" sqref="C12"/>
    </sheetView>
  </sheetViews>
  <sheetFormatPr defaultRowHeight="16.5" x14ac:dyDescent="0.3"/>
  <sheetData>
    <row r="4" spans="2:3" x14ac:dyDescent="0.3">
      <c r="B4" t="s">
        <v>99</v>
      </c>
      <c r="C4">
        <v>3</v>
      </c>
    </row>
    <row r="5" spans="2:3" x14ac:dyDescent="0.3">
      <c r="B5" t="s">
        <v>110</v>
      </c>
      <c r="C5">
        <v>8</v>
      </c>
    </row>
    <row r="6" spans="2:3" x14ac:dyDescent="0.3">
      <c r="B6" t="s">
        <v>100</v>
      </c>
      <c r="C6">
        <v>3</v>
      </c>
    </row>
    <row r="7" spans="2:3" x14ac:dyDescent="0.3">
      <c r="B7" t="s">
        <v>111</v>
      </c>
      <c r="C7">
        <v>7</v>
      </c>
    </row>
    <row r="8" spans="2:3" x14ac:dyDescent="0.3">
      <c r="B8" t="s">
        <v>101</v>
      </c>
      <c r="C8">
        <v>3</v>
      </c>
    </row>
    <row r="9" spans="2:3" x14ac:dyDescent="0.3">
      <c r="B9" t="s">
        <v>102</v>
      </c>
      <c r="C9">
        <v>4</v>
      </c>
    </row>
    <row r="10" spans="2:3" x14ac:dyDescent="0.3">
      <c r="B10" t="s">
        <v>112</v>
      </c>
      <c r="C10">
        <v>9</v>
      </c>
    </row>
    <row r="11" spans="2:3" x14ac:dyDescent="0.3">
      <c r="B11" t="s">
        <v>103</v>
      </c>
      <c r="C11">
        <v>5</v>
      </c>
    </row>
    <row r="12" spans="2:3" x14ac:dyDescent="0.3">
      <c r="B12" t="s">
        <v>113</v>
      </c>
      <c r="C12">
        <v>9</v>
      </c>
    </row>
    <row r="13" spans="2:3" x14ac:dyDescent="0.3">
      <c r="B13" t="s">
        <v>104</v>
      </c>
      <c r="C13">
        <v>6</v>
      </c>
    </row>
    <row r="14" spans="2:3" x14ac:dyDescent="0.3">
      <c r="B14" t="s">
        <v>105</v>
      </c>
      <c r="C14">
        <v>10</v>
      </c>
    </row>
    <row r="15" spans="2:3" x14ac:dyDescent="0.3">
      <c r="B15" t="s">
        <v>106</v>
      </c>
      <c r="C15">
        <v>10</v>
      </c>
    </row>
    <row r="16" spans="2:3" x14ac:dyDescent="0.3">
      <c r="B16" t="s">
        <v>107</v>
      </c>
      <c r="C16">
        <v>6</v>
      </c>
    </row>
    <row r="17" spans="2:3" x14ac:dyDescent="0.3">
      <c r="B17" t="s">
        <v>108</v>
      </c>
      <c r="C17">
        <v>10</v>
      </c>
    </row>
    <row r="18" spans="2:3" x14ac:dyDescent="0.3">
      <c r="B18" t="s">
        <v>109</v>
      </c>
      <c r="C18">
        <v>30</v>
      </c>
    </row>
    <row r="19" spans="2:3" x14ac:dyDescent="0.3">
      <c r="B19" t="s">
        <v>114</v>
      </c>
      <c r="C19" t="s">
        <v>114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스데루</vt:lpstr>
      <vt:lpstr>윌</vt:lpstr>
      <vt:lpstr>스데루(2nd)</vt:lpstr>
      <vt:lpstr>4시트</vt:lpstr>
      <vt:lpstr>정산시트</vt:lpstr>
      <vt:lpstr>수에큐 개수 확인용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2020-11-19T05:05:24Z</dcterms:created>
  <dcterms:modified xsi:type="dcterms:W3CDTF">2021-02-22T05:03:29Z</dcterms:modified>
</cp:coreProperties>
</file>