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11caa9c606d349/Documents/Maplestory/"/>
    </mc:Choice>
  </mc:AlternateContent>
  <xr:revisionPtr revIDLastSave="238" documentId="8_{3ECE1A6D-ED32-42EF-B53E-B3B878C40BE2}" xr6:coauthVersionLast="46" xr6:coauthVersionMax="46" xr10:uidLastSave="{74BEB567-80EB-437F-BF3F-D4C9B63E8D54}"/>
  <bookViews>
    <workbookView xWindow="-120" yWindow="-120" windowWidth="29040" windowHeight="15840" xr2:uid="{F9C2CA0E-6233-451A-9913-93CB5B62FC4A}"/>
  </bookViews>
  <sheets>
    <sheet name="Sheet1" sheetId="1" r:id="rId1"/>
  </sheets>
  <definedNames>
    <definedName name="경험치테이블">Sheet1!$B$3:$E$130</definedName>
    <definedName name="사용레벨">Sheet1!$H$3</definedName>
    <definedName name="현재퍼센트">Sheet1!$H$4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K6" i="1" l="1"/>
  <c r="L6" i="1" s="1"/>
  <c r="M6" i="1" l="1"/>
  <c r="N6" i="1"/>
  <c r="O6" i="1" l="1"/>
  <c r="P6" i="1" s="1"/>
  <c r="R6" i="1" s="1"/>
  <c r="Q6" i="1" l="1"/>
  <c r="S6" i="1"/>
  <c r="T6" i="1" l="1"/>
  <c r="J7" i="1" s="1"/>
  <c r="I7" i="1"/>
  <c r="K7" i="1" l="1"/>
  <c r="L7" i="1" l="1"/>
  <c r="N7" i="1" s="1"/>
  <c r="M7" i="1"/>
  <c r="O7" i="1" l="1"/>
  <c r="P7" i="1" l="1"/>
  <c r="R7" i="1" s="1"/>
  <c r="Q7" i="1"/>
  <c r="S7" i="1" l="1"/>
  <c r="T7" i="1" l="1"/>
  <c r="J8" i="1" s="1"/>
  <c r="I8" i="1"/>
  <c r="K8" i="1" l="1"/>
  <c r="L8" i="1" l="1"/>
  <c r="N8" i="1" s="1"/>
  <c r="M8" i="1"/>
  <c r="O8" i="1" l="1"/>
  <c r="Q8" i="1" l="1"/>
  <c r="P8" i="1"/>
  <c r="R8" i="1" s="1"/>
  <c r="S8" i="1" l="1"/>
  <c r="T8" i="1" s="1"/>
  <c r="J9" i="1" s="1"/>
  <c r="I9" i="1" l="1"/>
  <c r="K9" i="1" s="1"/>
  <c r="M9" i="1" l="1"/>
  <c r="L9" i="1"/>
  <c r="N9" i="1" s="1"/>
  <c r="O9" i="1" l="1"/>
  <c r="P9" i="1" l="1"/>
  <c r="R9" i="1" s="1"/>
  <c r="Q9" i="1"/>
  <c r="S9" i="1" l="1"/>
  <c r="I10" i="1" s="1"/>
  <c r="T9" i="1" l="1"/>
  <c r="J10" i="1" l="1"/>
  <c r="K10" i="1" s="1"/>
  <c r="L10" i="1" l="1"/>
  <c r="N10" i="1" s="1"/>
  <c r="M10" i="1"/>
  <c r="O10" i="1" l="1"/>
  <c r="P10" i="1" s="1"/>
  <c r="R10" i="1" s="1"/>
  <c r="Q10" i="1" l="1"/>
  <c r="S10" i="1" s="1"/>
  <c r="T10" i="1" s="1"/>
  <c r="G11" i="1" s="1"/>
  <c r="H11" i="1" l="1"/>
</calcChain>
</file>

<file path=xl/sharedStrings.xml><?xml version="1.0" encoding="utf-8"?>
<sst xmlns="http://schemas.openxmlformats.org/spreadsheetml/2006/main" count="25" uniqueCount="25">
  <si>
    <t>아이템</t>
  </si>
  <si>
    <t>수량</t>
  </si>
  <si>
    <t>필요 경험치</t>
  </si>
  <si>
    <t>전 구간 대비 증가율</t>
  </si>
  <si>
    <t>누적 경험치</t>
  </si>
  <si>
    <t>레벨</t>
    <phoneticPr fontId="2" type="noConversion"/>
  </si>
  <si>
    <t>현재 퍼센트(%)</t>
    <phoneticPr fontId="2" type="noConversion"/>
  </si>
  <si>
    <t>사용레벨</t>
    <phoneticPr fontId="2" type="noConversion"/>
  </si>
  <si>
    <t>추가1</t>
    <phoneticPr fontId="2" type="noConversion"/>
  </si>
  <si>
    <t>누적1</t>
    <phoneticPr fontId="2" type="noConversion"/>
  </si>
  <si>
    <t>레벨1</t>
    <phoneticPr fontId="2" type="noConversion"/>
  </si>
  <si>
    <t>추가2</t>
  </si>
  <si>
    <t>누적2</t>
  </si>
  <si>
    <t>레벨2</t>
  </si>
  <si>
    <t>추가3</t>
  </si>
  <si>
    <t>누적3</t>
  </si>
  <si>
    <t>레벨3</t>
  </si>
  <si>
    <t>시작3</t>
    <phoneticPr fontId="2" type="noConversion"/>
  </si>
  <si>
    <t>시작2</t>
    <phoneticPr fontId="2" type="noConversion"/>
  </si>
  <si>
    <t>시작1</t>
    <phoneticPr fontId="2" type="noConversion"/>
  </si>
  <si>
    <t>네오 성장의 비약 1(~209)</t>
    <phoneticPr fontId="2" type="noConversion"/>
  </si>
  <si>
    <t>네오 성장의 비약 2(~219)</t>
    <phoneticPr fontId="2" type="noConversion"/>
  </si>
  <si>
    <t>네오 성장의 비약 3(~229)</t>
    <phoneticPr fontId="2" type="noConversion"/>
  </si>
  <si>
    <t>태풍 성장의 비약(~239)</t>
    <phoneticPr fontId="2" type="noConversion"/>
  </si>
  <si>
    <t>극한 성장의 비약(~249)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</si>
</sst>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%"/>
    <numFmt numFmtId="177" formatCode="&quot;달&quot;&quot;성&quot;&quot;레&quot;&quot;벨&quot;\ #,###"/>
    <numFmt numFmtId="178" formatCode="#,##0_ ;[Red]\-#,##0\ "/>
    <numFmt numFmtId="179" formatCode="\(0.00%\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373A3C"/>
      <name val="맑은 고딕"/>
      <family val="3"/>
      <charset val="129"/>
      <scheme val="major"/>
    </font>
    <font>
      <b/>
      <sz val="10"/>
      <color rgb="FF373A3C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3" fontId="5" fillId="3" borderId="1" xfId="2" applyNumberFormat="1" applyFont="1" applyFill="1" applyAlignment="1">
      <alignment horizontal="center" vertical="center" wrapText="1"/>
    </xf>
    <xf numFmtId="0" fontId="4" fillId="3" borderId="0" xfId="0" applyFont="1" applyFill="1" applyBorder="1">
      <alignment vertical="center"/>
    </xf>
    <xf numFmtId="3" fontId="5" fillId="3" borderId="0" xfId="2" applyNumberFormat="1" applyFont="1" applyFill="1" applyBorder="1" applyAlignment="1">
      <alignment horizontal="center" vertical="center" wrapText="1"/>
    </xf>
    <xf numFmtId="0" fontId="7" fillId="2" borderId="1" xfId="2" applyFont="1" applyAlignment="1">
      <alignment horizontal="center" vertical="center"/>
    </xf>
    <xf numFmtId="9" fontId="4" fillId="3" borderId="0" xfId="1" applyFont="1" applyFill="1">
      <alignment vertical="center"/>
    </xf>
    <xf numFmtId="10" fontId="4" fillId="3" borderId="0" xfId="0" applyNumberFormat="1" applyFont="1" applyFill="1" applyBorder="1">
      <alignment vertical="center"/>
    </xf>
    <xf numFmtId="9" fontId="7" fillId="2" borderId="1" xfId="1" applyFont="1" applyFill="1" applyBorder="1" applyAlignment="1">
      <alignment horizontal="center" vertical="center"/>
    </xf>
    <xf numFmtId="9" fontId="5" fillId="3" borderId="1" xfId="1" applyFont="1" applyFill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 wrapText="1"/>
    </xf>
    <xf numFmtId="0" fontId="3" fillId="3" borderId="0" xfId="0" applyFont="1" applyFill="1" applyBorder="1">
      <alignment vertical="center"/>
    </xf>
    <xf numFmtId="0" fontId="8" fillId="3" borderId="0" xfId="2" applyFont="1" applyFill="1" applyBorder="1" applyAlignment="1" applyProtection="1">
      <alignment horizontal="center" vertical="center"/>
      <protection locked="0"/>
    </xf>
    <xf numFmtId="177" fontId="8" fillId="3" borderId="0" xfId="2" applyNumberFormat="1" applyFont="1" applyFill="1" applyBorder="1" applyAlignment="1">
      <alignment horizontal="center" vertical="center"/>
    </xf>
    <xf numFmtId="0" fontId="8" fillId="4" borderId="0" xfId="2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178" fontId="9" fillId="4" borderId="0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6" fontId="8" fillId="3" borderId="0" xfId="2" applyNumberFormat="1" applyFont="1" applyFill="1" applyBorder="1" applyAlignment="1" applyProtection="1">
      <alignment horizontal="center" vertical="center"/>
      <protection locked="0"/>
    </xf>
    <xf numFmtId="3" fontId="9" fillId="3" borderId="0" xfId="0" applyNumberFormat="1" applyFont="1" applyFill="1" applyAlignment="1">
      <alignment horizontal="center" vertical="center"/>
    </xf>
    <xf numFmtId="178" fontId="9" fillId="4" borderId="0" xfId="0" applyNumberFormat="1" applyFont="1" applyFill="1" applyAlignment="1">
      <alignment horizontal="center" vertical="center"/>
    </xf>
    <xf numFmtId="178" fontId="9" fillId="5" borderId="0" xfId="0" applyNumberFormat="1" applyFont="1" applyFill="1" applyAlignment="1">
      <alignment horizontal="center" vertical="center"/>
    </xf>
    <xf numFmtId="178" fontId="9" fillId="6" borderId="0" xfId="0" applyNumberFormat="1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8" fillId="2" borderId="2" xfId="2" applyFont="1" applyBorder="1" applyAlignment="1">
      <alignment horizontal="center" vertical="center"/>
    </xf>
    <xf numFmtId="0" fontId="8" fillId="2" borderId="2" xfId="2" applyFont="1" applyBorder="1" applyAlignment="1" applyProtection="1">
      <alignment horizontal="center" vertical="center"/>
      <protection locked="0"/>
    </xf>
    <xf numFmtId="0" fontId="8" fillId="2" borderId="3" xfId="2" applyFont="1" applyBorder="1" applyAlignment="1">
      <alignment horizontal="center" vertical="center"/>
    </xf>
    <xf numFmtId="176" fontId="8" fillId="2" borderId="3" xfId="2" applyNumberFormat="1" applyFont="1" applyBorder="1" applyProtection="1">
      <alignment vertical="center"/>
      <protection locked="0"/>
    </xf>
    <xf numFmtId="0" fontId="8" fillId="3" borderId="1" xfId="2" applyFont="1" applyFill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Alignment="1">
      <alignment horizontal="center" vertical="center" wrapText="1"/>
    </xf>
    <xf numFmtId="0" fontId="9" fillId="3" borderId="1" xfId="2" applyFont="1" applyFill="1" applyAlignment="1" applyProtection="1">
      <alignment horizontal="center" vertical="center" wrapText="1"/>
      <protection locked="0"/>
    </xf>
    <xf numFmtId="177" fontId="8" fillId="2" borderId="5" xfId="2" applyNumberFormat="1" applyFont="1" applyBorder="1" applyAlignment="1">
      <alignment vertical="center"/>
    </xf>
    <xf numFmtId="179" fontId="8" fillId="2" borderId="4" xfId="1" applyNumberFormat="1" applyFont="1" applyFill="1" applyBorder="1" applyAlignment="1">
      <alignment horizontal="left" vertical="center"/>
    </xf>
  </cellXfs>
  <cellStyles count="3">
    <cellStyle name="메모" xfId="2" builtinId="10"/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5685-2AAF-48BB-9ED5-78D9A03A7261}">
  <dimension ref="A3:T79"/>
  <sheetViews>
    <sheetView tabSelected="1" zoomScaleNormal="100" workbookViewId="0">
      <selection activeCell="H6" sqref="H6"/>
    </sheetView>
  </sheetViews>
  <sheetFormatPr defaultColWidth="25.375" defaultRowHeight="17.25" x14ac:dyDescent="0.3"/>
  <cols>
    <col min="1" max="1" width="1.625" style="2" customWidth="1"/>
    <col min="2" max="2" width="10.375" style="2" bestFit="1" customWidth="1"/>
    <col min="3" max="3" width="17.5" style="2" bestFit="1" customWidth="1"/>
    <col min="4" max="4" width="17.125" style="7" bestFit="1" customWidth="1"/>
    <col min="5" max="5" width="19.25" style="2" bestFit="1" customWidth="1"/>
    <col min="6" max="6" width="1.625" style="4" customWidth="1"/>
    <col min="7" max="7" width="21.5" style="1" bestFit="1" customWidth="1"/>
    <col min="8" max="8" width="13.625" style="1" customWidth="1"/>
    <col min="9" max="9" width="25.75" style="26" hidden="1" customWidth="1"/>
    <col min="10" max="10" width="5.75" style="20" hidden="1" customWidth="1"/>
    <col min="11" max="11" width="25.75" style="20" hidden="1" customWidth="1"/>
    <col min="12" max="12" width="5.75" style="20" hidden="1" customWidth="1"/>
    <col min="13" max="13" width="25.75" style="20" hidden="1" customWidth="1"/>
    <col min="14" max="14" width="5.75" style="20" hidden="1" customWidth="1"/>
    <col min="15" max="15" width="25.75" style="20" hidden="1" customWidth="1"/>
    <col min="16" max="16" width="5.75" style="20" hidden="1" customWidth="1"/>
    <col min="17" max="17" width="25.75" style="20" hidden="1" customWidth="1"/>
    <col min="18" max="18" width="5.75" style="20" hidden="1" customWidth="1"/>
    <col min="19" max="19" width="25.75" style="20" hidden="1" customWidth="1"/>
    <col min="20" max="20" width="5.75" style="20" hidden="1" customWidth="1"/>
    <col min="21" max="24" width="25.75" style="1" customWidth="1"/>
    <col min="25" max="16384" width="25.375" style="1"/>
  </cols>
  <sheetData>
    <row r="3" spans="2:20" x14ac:dyDescent="0.3">
      <c r="B3" s="6" t="s">
        <v>5</v>
      </c>
      <c r="C3" s="6" t="s">
        <v>2</v>
      </c>
      <c r="D3" s="9" t="s">
        <v>3</v>
      </c>
      <c r="E3" s="6" t="s">
        <v>4</v>
      </c>
      <c r="G3" s="27" t="s">
        <v>7</v>
      </c>
      <c r="H3" s="28">
        <v>247</v>
      </c>
      <c r="I3" s="13"/>
    </row>
    <row r="4" spans="2:20" x14ac:dyDescent="0.3">
      <c r="B4" s="3">
        <v>199</v>
      </c>
      <c r="C4" s="3">
        <v>571115568</v>
      </c>
      <c r="D4" s="10">
        <v>0.05</v>
      </c>
      <c r="E4" s="3">
        <v>11462335230</v>
      </c>
      <c r="G4" s="29" t="s">
        <v>6</v>
      </c>
      <c r="H4" s="30">
        <v>0.1943</v>
      </c>
      <c r="I4" s="21"/>
      <c r="K4" s="22"/>
    </row>
    <row r="5" spans="2:20" x14ac:dyDescent="0.3">
      <c r="B5" s="3">
        <v>200</v>
      </c>
      <c r="C5" s="3">
        <v>2207026470</v>
      </c>
      <c r="D5" s="10">
        <v>2.8643999999999998</v>
      </c>
      <c r="E5" s="3">
        <v>13669361590</v>
      </c>
      <c r="G5" s="31" t="s">
        <v>0</v>
      </c>
      <c r="H5" s="31" t="s">
        <v>1</v>
      </c>
      <c r="I5" s="15" t="s">
        <v>19</v>
      </c>
      <c r="J5" s="16" t="s">
        <v>8</v>
      </c>
      <c r="K5" s="16" t="s">
        <v>9</v>
      </c>
      <c r="L5" s="16" t="s">
        <v>10</v>
      </c>
      <c r="M5" s="18" t="s">
        <v>18</v>
      </c>
      <c r="N5" s="18" t="s">
        <v>11</v>
      </c>
      <c r="O5" s="18" t="s">
        <v>12</v>
      </c>
      <c r="P5" s="18" t="s">
        <v>13</v>
      </c>
      <c r="Q5" s="19" t="s">
        <v>17</v>
      </c>
      <c r="R5" s="19" t="s">
        <v>14</v>
      </c>
      <c r="S5" s="19" t="s">
        <v>15</v>
      </c>
      <c r="T5" s="19" t="s">
        <v>16</v>
      </c>
    </row>
    <row r="6" spans="2:20" x14ac:dyDescent="0.3">
      <c r="B6" s="3">
        <v>201</v>
      </c>
      <c r="C6" s="3">
        <v>2471869646</v>
      </c>
      <c r="D6" s="10">
        <v>0.12</v>
      </c>
      <c r="E6" s="3">
        <v>16141231346</v>
      </c>
      <c r="G6" s="32" t="s">
        <v>20</v>
      </c>
      <c r="H6" s="33">
        <v>3</v>
      </c>
      <c r="I6" s="23">
        <f>VLOOKUP(사용레벨-1,경험치테이블,4,0)+VLOOKUP(사용레벨,경험치테이블,2,0)*현재퍼센트</f>
        <v>6050800083740.8428</v>
      </c>
      <c r="J6" s="23">
        <f>IF(사용레벨&lt;210,VLOOKUP(사용레벨,경험치테이블,2),6120258214)*IF(H6&gt;=1,1,0)</f>
        <v>6120258214</v>
      </c>
      <c r="K6" s="23">
        <f>I6+J6</f>
        <v>6056920341954.8428</v>
      </c>
      <c r="L6" s="23">
        <f>MATCH(K6,$E$4:$E$100,1)+199</f>
        <v>247</v>
      </c>
      <c r="M6" s="24">
        <f>K6</f>
        <v>6056920341954.8428</v>
      </c>
      <c r="N6" s="24">
        <f>IF(L6&lt;210,VLOOKUP(L6,경험치테이블,2),6120258214)*IF(H6&gt;=2,1,0)</f>
        <v>6120258214</v>
      </c>
      <c r="O6" s="24">
        <f>M6+N6</f>
        <v>6063040600168.8428</v>
      </c>
      <c r="P6" s="24">
        <f>MATCH(O6,$E$4:$E$100,1)+199</f>
        <v>247</v>
      </c>
      <c r="Q6" s="25">
        <f>O6</f>
        <v>6063040600168.8428</v>
      </c>
      <c r="R6" s="25">
        <f>IF(P6&lt;210,VLOOKUP(P6,경험치테이블,2),6120258214)*IF(H6&gt;=3,1,0)</f>
        <v>6120258214</v>
      </c>
      <c r="S6" s="25">
        <f>Q6+R6</f>
        <v>6069160858382.8428</v>
      </c>
      <c r="T6" s="25">
        <f>MATCH(S6,$E$4:$E$100,1)+199</f>
        <v>247</v>
      </c>
    </row>
    <row r="7" spans="2:20" x14ac:dyDescent="0.3">
      <c r="B7" s="3">
        <v>202</v>
      </c>
      <c r="C7" s="3">
        <v>2768494003</v>
      </c>
      <c r="D7" s="10">
        <v>0.12</v>
      </c>
      <c r="E7" s="3">
        <v>18909725349</v>
      </c>
      <c r="G7" s="34" t="s">
        <v>21</v>
      </c>
      <c r="H7" s="35">
        <v>3</v>
      </c>
      <c r="I7" s="17">
        <f>S6</f>
        <v>6069160858382.8428</v>
      </c>
      <c r="J7" s="23">
        <f>IF(T6&lt;220,VLOOKUP(T6,경험치테이블,2),27279159629)*IF(H7&gt;=1,1,0)</f>
        <v>27279159629</v>
      </c>
      <c r="K7" s="23">
        <f>I7+J7</f>
        <v>6096440018011.8428</v>
      </c>
      <c r="L7" s="23">
        <f t="shared" ref="L7:L10" si="0">MATCH(K7,$E$4:$E$100,1)+199</f>
        <v>247</v>
      </c>
      <c r="M7" s="24">
        <f t="shared" ref="M7" si="1">K7</f>
        <v>6096440018011.8428</v>
      </c>
      <c r="N7" s="24">
        <f>IF(L7&lt;220,VLOOKUP(L7,경험치테이블,2),27279159629)*IF(H7&gt;=2,1,0)</f>
        <v>27279159629</v>
      </c>
      <c r="O7" s="24">
        <f t="shared" ref="O7" si="2">M7+N7</f>
        <v>6123719177640.8428</v>
      </c>
      <c r="P7" s="24">
        <f t="shared" ref="P7:P10" si="3">MATCH(O7,$E$4:$E$100,1)+199</f>
        <v>247</v>
      </c>
      <c r="Q7" s="25">
        <f t="shared" ref="Q7" si="4">O7</f>
        <v>6123719177640.8428</v>
      </c>
      <c r="R7" s="25">
        <f>IF(P7&lt;220,VLOOKUP(P7,경험치테이블,2),27279159629)*IF(H7&gt;=3,1,0)</f>
        <v>27279159629</v>
      </c>
      <c r="S7" s="25">
        <f t="shared" ref="S7" si="5">Q7+R7</f>
        <v>6150998337269.8428</v>
      </c>
      <c r="T7" s="25">
        <f t="shared" ref="T7:T10" si="6">MATCH(S7,$E$4:$E$100,1)+199</f>
        <v>247</v>
      </c>
    </row>
    <row r="8" spans="2:20" x14ac:dyDescent="0.3">
      <c r="B8" s="3">
        <v>203</v>
      </c>
      <c r="C8" s="3">
        <v>3100713283</v>
      </c>
      <c r="D8" s="10">
        <v>0.12</v>
      </c>
      <c r="E8" s="3">
        <v>22010438632</v>
      </c>
      <c r="G8" s="34" t="s">
        <v>22</v>
      </c>
      <c r="H8" s="35">
        <v>3</v>
      </c>
      <c r="I8" s="17">
        <f t="shared" ref="I8:I10" si="7">S7</f>
        <v>6150998337269.8428</v>
      </c>
      <c r="J8" s="23">
        <f>IF(T7&lt;230,VLOOKUP(T7,경험치테이블,2),90403788195)*IF(H8&gt;=1,1,0)</f>
        <v>90403788195</v>
      </c>
      <c r="K8" s="23">
        <f t="shared" ref="K8:K10" si="8">I8+J8</f>
        <v>6241402125464.8428</v>
      </c>
      <c r="L8" s="23">
        <f t="shared" si="0"/>
        <v>247</v>
      </c>
      <c r="M8" s="24">
        <f t="shared" ref="M8:M10" si="9">K8</f>
        <v>6241402125464.8428</v>
      </c>
      <c r="N8" s="24">
        <f>IF(L8&lt;230,VLOOKUP(L8,경험치테이블,2),90403788195)*IF(H8&gt;=2,1,0)</f>
        <v>90403788195</v>
      </c>
      <c r="O8" s="24">
        <f t="shared" ref="O8:O10" si="10">M8+N8</f>
        <v>6331805913659.8428</v>
      </c>
      <c r="P8" s="24">
        <f t="shared" si="3"/>
        <v>247</v>
      </c>
      <c r="Q8" s="25">
        <f t="shared" ref="Q8:Q10" si="11">O8</f>
        <v>6331805913659.8428</v>
      </c>
      <c r="R8" s="25">
        <f>IF(P8&lt;230,VLOOKUP(P8,경험치테이블,2),90403788195)*IF(H8&gt;=3,1,0)</f>
        <v>90403788195</v>
      </c>
      <c r="S8" s="25">
        <f t="shared" ref="S8:S10" si="12">Q8+R8</f>
        <v>6422209701854.8428</v>
      </c>
      <c r="T8" s="25">
        <f t="shared" si="6"/>
        <v>247</v>
      </c>
    </row>
    <row r="9" spans="2:20" x14ac:dyDescent="0.3">
      <c r="B9" s="3">
        <v>204</v>
      </c>
      <c r="C9" s="3">
        <v>3472798876</v>
      </c>
      <c r="D9" s="10">
        <v>0.12</v>
      </c>
      <c r="E9" s="3">
        <v>25483237508</v>
      </c>
      <c r="G9" s="34" t="s">
        <v>23</v>
      </c>
      <c r="H9" s="35">
        <v>3</v>
      </c>
      <c r="I9" s="17">
        <f t="shared" si="7"/>
        <v>6422209701854.8428</v>
      </c>
      <c r="J9" s="23">
        <f>IF(T8&lt;240,VLOOKUP(T8,경험치테이블,2),238203293384)*IF(H9&gt;=1,1,0)</f>
        <v>238203293384</v>
      </c>
      <c r="K9" s="23">
        <f t="shared" si="8"/>
        <v>6660412995238.8428</v>
      </c>
      <c r="L9" s="23">
        <f t="shared" si="0"/>
        <v>248</v>
      </c>
      <c r="M9" s="24">
        <f t="shared" si="9"/>
        <v>6660412995238.8428</v>
      </c>
      <c r="N9" s="24">
        <f>IF(L9&lt;240,VLOOKUP(L9,경험치테이블,2),238203293384)*IF(H9&gt;=2,1,0)</f>
        <v>238203293384</v>
      </c>
      <c r="O9" s="24">
        <f t="shared" si="10"/>
        <v>6898616288622.8428</v>
      </c>
      <c r="P9" s="24">
        <f t="shared" si="3"/>
        <v>248</v>
      </c>
      <c r="Q9" s="25">
        <f t="shared" si="11"/>
        <v>6898616288622.8428</v>
      </c>
      <c r="R9" s="25">
        <f>IF(P9&lt;240,VLOOKUP(P9,경험치테이블,2),238203293384)*IF(H9&gt;=3,1,0)</f>
        <v>238203293384</v>
      </c>
      <c r="S9" s="25">
        <f t="shared" si="12"/>
        <v>7136819582006.8428</v>
      </c>
      <c r="T9" s="25">
        <f t="shared" si="6"/>
        <v>249</v>
      </c>
    </row>
    <row r="10" spans="2:20" x14ac:dyDescent="0.3">
      <c r="B10" s="3">
        <v>205</v>
      </c>
      <c r="C10" s="3">
        <v>3889534741</v>
      </c>
      <c r="D10" s="10">
        <v>0.12</v>
      </c>
      <c r="E10" s="3">
        <v>29372772249</v>
      </c>
      <c r="G10" s="34" t="s">
        <v>24</v>
      </c>
      <c r="H10" s="35">
        <v>1</v>
      </c>
      <c r="I10" s="17">
        <f t="shared" si="7"/>
        <v>7136819582006.8428</v>
      </c>
      <c r="J10" s="23">
        <f>IF(T9&lt;250,VLOOKUP(T9,경험치테이블,2),627637515116)*IF(H10&gt;=1,1,0)</f>
        <v>627637515116</v>
      </c>
      <c r="K10" s="23">
        <f t="shared" si="8"/>
        <v>7764457097122.8428</v>
      </c>
      <c r="L10" s="23">
        <f t="shared" si="0"/>
        <v>250</v>
      </c>
      <c r="M10" s="24">
        <f t="shared" si="9"/>
        <v>7764457097122.8428</v>
      </c>
      <c r="N10" s="24">
        <f>IF(L10&lt;250,VLOOKUP(L10,경험치테이블,2),627637515116)*IF(H10&gt;=2,1,0)</f>
        <v>0</v>
      </c>
      <c r="O10" s="24">
        <f t="shared" si="10"/>
        <v>7764457097122.8428</v>
      </c>
      <c r="P10" s="24">
        <f t="shared" si="3"/>
        <v>250</v>
      </c>
      <c r="Q10" s="25">
        <f t="shared" si="11"/>
        <v>7764457097122.8428</v>
      </c>
      <c r="R10" s="25">
        <f>IF(P10&lt;250,VLOOKUP(P10,경험치테이블,2),627637515116)*IF(H10&gt;=3,1,0)</f>
        <v>0</v>
      </c>
      <c r="S10" s="25">
        <f t="shared" si="12"/>
        <v>7764457097122.8428</v>
      </c>
      <c r="T10" s="25">
        <f t="shared" si="6"/>
        <v>250</v>
      </c>
    </row>
    <row r="11" spans="2:20" x14ac:dyDescent="0.3">
      <c r="B11" s="3">
        <v>206</v>
      </c>
      <c r="C11" s="3">
        <v>4356278909</v>
      </c>
      <c r="D11" s="10">
        <v>0.12</v>
      </c>
      <c r="E11" s="3">
        <v>33729051158</v>
      </c>
      <c r="G11" s="36">
        <f>T10</f>
        <v>250</v>
      </c>
      <c r="H11" s="37">
        <f>(S10-VLOOKUP(T10-1,경험치테이블,4,0))/VLOOKUP(T10,경험치테이블,2,0)</f>
        <v>2.7975935632402729E-6</v>
      </c>
      <c r="I11" s="14"/>
    </row>
    <row r="12" spans="2:20" x14ac:dyDescent="0.3">
      <c r="B12" s="3">
        <v>207</v>
      </c>
      <c r="C12" s="3">
        <v>4879032378</v>
      </c>
      <c r="D12" s="10">
        <v>0.12</v>
      </c>
      <c r="E12" s="3">
        <v>38608083536</v>
      </c>
      <c r="G12" s="12"/>
      <c r="H12" s="12"/>
      <c r="J12" s="26"/>
      <c r="K12" s="26"/>
      <c r="L12" s="26"/>
      <c r="M12" s="26"/>
    </row>
    <row r="13" spans="2:20" x14ac:dyDescent="0.3">
      <c r="B13" s="3">
        <v>208</v>
      </c>
      <c r="C13" s="3">
        <v>5464516263</v>
      </c>
      <c r="D13" s="10">
        <v>0.12</v>
      </c>
      <c r="E13" s="3">
        <v>44072599799</v>
      </c>
      <c r="G13" s="12"/>
      <c r="H13" s="12"/>
      <c r="J13" s="26"/>
      <c r="K13" s="26"/>
      <c r="L13" s="26"/>
      <c r="M13" s="26"/>
    </row>
    <row r="14" spans="2:20" x14ac:dyDescent="0.3">
      <c r="B14" s="3">
        <v>209</v>
      </c>
      <c r="C14" s="3">
        <v>6120258214</v>
      </c>
      <c r="D14" s="10">
        <v>0.12</v>
      </c>
      <c r="E14" s="3">
        <v>50192858013</v>
      </c>
      <c r="G14" s="12"/>
      <c r="H14" s="12"/>
      <c r="J14" s="26"/>
      <c r="K14" s="26"/>
      <c r="L14" s="26"/>
      <c r="M14" s="26"/>
    </row>
    <row r="15" spans="2:20" x14ac:dyDescent="0.3">
      <c r="B15" s="3">
        <v>210</v>
      </c>
      <c r="C15" s="3">
        <v>9792413142</v>
      </c>
      <c r="D15" s="10">
        <v>0.6</v>
      </c>
      <c r="E15" s="3">
        <v>59985271155</v>
      </c>
      <c r="G15" s="12"/>
      <c r="H15" s="12"/>
      <c r="J15" s="26"/>
      <c r="K15" s="26"/>
      <c r="L15" s="26"/>
      <c r="M15" s="26"/>
    </row>
    <row r="16" spans="2:20" x14ac:dyDescent="0.3">
      <c r="B16" s="3">
        <v>211</v>
      </c>
      <c r="C16" s="3">
        <v>10869578587</v>
      </c>
      <c r="D16" s="10">
        <v>0.11</v>
      </c>
      <c r="E16" s="3">
        <v>70854849742</v>
      </c>
    </row>
    <row r="17" spans="2:5" x14ac:dyDescent="0.3">
      <c r="B17" s="3">
        <v>212</v>
      </c>
      <c r="C17" s="3">
        <v>12065232231</v>
      </c>
      <c r="D17" s="10">
        <v>0.11</v>
      </c>
      <c r="E17" s="3">
        <v>82920081973</v>
      </c>
    </row>
    <row r="18" spans="2:5" x14ac:dyDescent="0.3">
      <c r="B18" s="3">
        <v>213</v>
      </c>
      <c r="C18" s="3">
        <v>13392407776</v>
      </c>
      <c r="D18" s="10">
        <v>0.11</v>
      </c>
      <c r="E18" s="3">
        <v>96312489749</v>
      </c>
    </row>
    <row r="19" spans="2:5" x14ac:dyDescent="0.3">
      <c r="B19" s="3">
        <v>214</v>
      </c>
      <c r="C19" s="3">
        <v>14865572631</v>
      </c>
      <c r="D19" s="10">
        <v>0.11</v>
      </c>
      <c r="E19" s="3">
        <v>111178062380</v>
      </c>
    </row>
    <row r="20" spans="2:5" x14ac:dyDescent="0.3">
      <c r="B20" s="3">
        <v>215</v>
      </c>
      <c r="C20" s="3">
        <v>19325244420</v>
      </c>
      <c r="D20" s="10">
        <v>0.3</v>
      </c>
      <c r="E20" s="3">
        <v>130503306800</v>
      </c>
    </row>
    <row r="21" spans="2:5" x14ac:dyDescent="0.3">
      <c r="B21" s="3">
        <v>216</v>
      </c>
      <c r="C21" s="3">
        <v>21064516417</v>
      </c>
      <c r="D21" s="10">
        <v>0.09</v>
      </c>
      <c r="E21" s="3">
        <v>151567823217</v>
      </c>
    </row>
    <row r="22" spans="2:5" x14ac:dyDescent="0.3">
      <c r="B22" s="3">
        <v>217</v>
      </c>
      <c r="C22" s="3">
        <v>22960322894</v>
      </c>
      <c r="D22" s="10">
        <v>0.09</v>
      </c>
      <c r="E22" s="3">
        <v>174528146111</v>
      </c>
    </row>
    <row r="23" spans="2:5" x14ac:dyDescent="0.3">
      <c r="B23" s="3">
        <v>218</v>
      </c>
      <c r="C23" s="3">
        <v>25026751954</v>
      </c>
      <c r="D23" s="10">
        <v>0.09</v>
      </c>
      <c r="E23" s="3">
        <v>199554898065</v>
      </c>
    </row>
    <row r="24" spans="2:5" x14ac:dyDescent="0.3">
      <c r="B24" s="3">
        <v>219</v>
      </c>
      <c r="C24" s="3">
        <v>27279159629</v>
      </c>
      <c r="D24" s="10">
        <v>0.09</v>
      </c>
      <c r="E24" s="3">
        <v>226834057694</v>
      </c>
    </row>
    <row r="25" spans="2:5" x14ac:dyDescent="0.3">
      <c r="B25" s="3">
        <v>220</v>
      </c>
      <c r="C25" s="3">
        <v>43646655406</v>
      </c>
      <c r="D25" s="10">
        <v>0.6</v>
      </c>
      <c r="E25" s="3">
        <v>270480713100</v>
      </c>
    </row>
    <row r="26" spans="2:5" x14ac:dyDescent="0.3">
      <c r="B26" s="3">
        <v>221</v>
      </c>
      <c r="C26" s="3">
        <v>46701921284</v>
      </c>
      <c r="D26" s="10">
        <v>7.0000000000000007E-2</v>
      </c>
      <c r="E26" s="3">
        <v>317182634384</v>
      </c>
    </row>
    <row r="27" spans="2:5" x14ac:dyDescent="0.3">
      <c r="B27" s="3">
        <v>222</v>
      </c>
      <c r="C27" s="3">
        <v>49971055773</v>
      </c>
      <c r="D27" s="10">
        <v>7.0000000000000007E-2</v>
      </c>
      <c r="E27" s="3">
        <v>367153690157</v>
      </c>
    </row>
    <row r="28" spans="2:5" x14ac:dyDescent="0.3">
      <c r="B28" s="3">
        <v>223</v>
      </c>
      <c r="C28" s="3">
        <v>53469029677</v>
      </c>
      <c r="D28" s="10">
        <v>7.0000000000000007E-2</v>
      </c>
      <c r="E28" s="3">
        <v>420622719834</v>
      </c>
    </row>
    <row r="29" spans="2:5" x14ac:dyDescent="0.3">
      <c r="B29" s="3">
        <v>224</v>
      </c>
      <c r="C29" s="3">
        <v>57211861754</v>
      </c>
      <c r="D29" s="10">
        <v>7.0000000000000007E-2</v>
      </c>
      <c r="E29" s="3">
        <v>477834581588</v>
      </c>
    </row>
    <row r="30" spans="2:5" x14ac:dyDescent="0.3">
      <c r="B30" s="3">
        <v>225</v>
      </c>
      <c r="C30" s="3">
        <v>74375420280</v>
      </c>
      <c r="D30" s="10">
        <v>0.3</v>
      </c>
      <c r="E30" s="3">
        <v>552210001868</v>
      </c>
    </row>
    <row r="31" spans="2:5" x14ac:dyDescent="0.3">
      <c r="B31" s="3">
        <v>226</v>
      </c>
      <c r="C31" s="3">
        <v>78094191294</v>
      </c>
      <c r="D31" s="10">
        <v>0.05</v>
      </c>
      <c r="E31" s="3">
        <v>630304193162</v>
      </c>
    </row>
    <row r="32" spans="2:5" x14ac:dyDescent="0.3">
      <c r="B32" s="3">
        <v>227</v>
      </c>
      <c r="C32" s="3">
        <v>81998900858</v>
      </c>
      <c r="D32" s="10">
        <v>0.05</v>
      </c>
      <c r="E32" s="3">
        <v>712303094020</v>
      </c>
    </row>
    <row r="33" spans="2:6" x14ac:dyDescent="0.3">
      <c r="B33" s="3">
        <v>228</v>
      </c>
      <c r="C33" s="3">
        <v>86098845900</v>
      </c>
      <c r="D33" s="10">
        <v>0.05</v>
      </c>
      <c r="E33" s="3">
        <v>798401939920</v>
      </c>
    </row>
    <row r="34" spans="2:6" ht="18" customHeight="1" x14ac:dyDescent="0.3">
      <c r="B34" s="3">
        <v>229</v>
      </c>
      <c r="C34" s="3">
        <v>90403788195</v>
      </c>
      <c r="D34" s="10">
        <v>0.05</v>
      </c>
      <c r="E34" s="3">
        <v>888805728115</v>
      </c>
    </row>
    <row r="35" spans="2:6" x14ac:dyDescent="0.3">
      <c r="B35" s="3">
        <v>230</v>
      </c>
      <c r="C35" s="3">
        <v>144646061112</v>
      </c>
      <c r="D35" s="11">
        <v>0.6</v>
      </c>
      <c r="E35" s="3">
        <v>1033451789227</v>
      </c>
      <c r="F35" s="5"/>
    </row>
    <row r="36" spans="2:6" x14ac:dyDescent="0.3">
      <c r="B36" s="3">
        <v>231</v>
      </c>
      <c r="C36" s="3">
        <v>148985442945</v>
      </c>
      <c r="D36" s="10">
        <v>0.03</v>
      </c>
      <c r="E36" s="3">
        <v>1182437232172</v>
      </c>
      <c r="F36" s="5"/>
    </row>
    <row r="37" spans="2:6" x14ac:dyDescent="0.3">
      <c r="B37" s="3">
        <v>232</v>
      </c>
      <c r="C37" s="3">
        <v>153455006233</v>
      </c>
      <c r="D37" s="10">
        <v>0.03</v>
      </c>
      <c r="E37" s="3">
        <v>1335892238405</v>
      </c>
      <c r="F37" s="5"/>
    </row>
    <row r="38" spans="2:6" x14ac:dyDescent="0.3">
      <c r="B38" s="3">
        <v>233</v>
      </c>
      <c r="C38" s="3">
        <v>158058656419</v>
      </c>
      <c r="D38" s="10">
        <v>0.03</v>
      </c>
      <c r="E38" s="3">
        <v>1493950894824</v>
      </c>
      <c r="F38" s="5"/>
    </row>
    <row r="39" spans="2:6" x14ac:dyDescent="0.3">
      <c r="B39" s="3">
        <v>234</v>
      </c>
      <c r="C39" s="3">
        <v>162800416111</v>
      </c>
      <c r="D39" s="10">
        <v>0.03</v>
      </c>
      <c r="E39" s="3">
        <v>1656751310935</v>
      </c>
      <c r="F39" s="5"/>
    </row>
    <row r="40" spans="2:6" x14ac:dyDescent="0.3">
      <c r="B40" s="3">
        <v>235</v>
      </c>
      <c r="C40" s="3">
        <v>211640540944</v>
      </c>
      <c r="D40" s="10">
        <v>0.3</v>
      </c>
      <c r="E40" s="3">
        <v>1868391851879</v>
      </c>
      <c r="F40" s="5"/>
    </row>
    <row r="41" spans="2:6" x14ac:dyDescent="0.3">
      <c r="B41" s="3">
        <v>236</v>
      </c>
      <c r="C41" s="3">
        <v>217989757172</v>
      </c>
      <c r="D41" s="10">
        <v>0.03</v>
      </c>
      <c r="E41" s="3">
        <v>2086381609051</v>
      </c>
      <c r="F41" s="5"/>
    </row>
    <row r="42" spans="2:6" x14ac:dyDescent="0.3">
      <c r="B42" s="3">
        <v>237</v>
      </c>
      <c r="C42" s="3">
        <v>224529449887</v>
      </c>
      <c r="D42" s="10">
        <v>0.03</v>
      </c>
      <c r="E42" s="3">
        <v>2310911058938</v>
      </c>
      <c r="F42" s="5"/>
    </row>
    <row r="43" spans="2:6" x14ac:dyDescent="0.3">
      <c r="B43" s="3">
        <v>238</v>
      </c>
      <c r="C43" s="3">
        <v>231265333383</v>
      </c>
      <c r="D43" s="10">
        <v>0.03</v>
      </c>
      <c r="E43" s="3">
        <v>2542176392321</v>
      </c>
      <c r="F43" s="5"/>
    </row>
    <row r="44" spans="2:6" x14ac:dyDescent="0.3">
      <c r="B44" s="3">
        <v>239</v>
      </c>
      <c r="C44" s="3">
        <v>238203293384</v>
      </c>
      <c r="D44" s="10">
        <v>0.03</v>
      </c>
      <c r="E44" s="3">
        <v>2780379685705</v>
      </c>
      <c r="F44" s="5"/>
    </row>
    <row r="45" spans="2:6" x14ac:dyDescent="0.3">
      <c r="B45" s="3">
        <v>240</v>
      </c>
      <c r="C45" s="3">
        <v>381125269414</v>
      </c>
      <c r="D45" s="11">
        <v>0.6</v>
      </c>
      <c r="E45" s="3">
        <v>3161504955119</v>
      </c>
      <c r="F45" s="5"/>
    </row>
    <row r="46" spans="2:6" x14ac:dyDescent="0.3">
      <c r="B46" s="3">
        <v>241</v>
      </c>
      <c r="C46" s="3">
        <v>392559027496</v>
      </c>
      <c r="D46" s="10">
        <v>0.03</v>
      </c>
      <c r="E46" s="3">
        <v>3554063982615</v>
      </c>
      <c r="F46" s="5"/>
    </row>
    <row r="47" spans="2:6" x14ac:dyDescent="0.3">
      <c r="B47" s="3">
        <v>242</v>
      </c>
      <c r="C47" s="3">
        <v>404335798320</v>
      </c>
      <c r="D47" s="10">
        <v>0.03</v>
      </c>
      <c r="E47" s="3">
        <v>3958399780935</v>
      </c>
      <c r="F47" s="5"/>
    </row>
    <row r="48" spans="2:6" x14ac:dyDescent="0.3">
      <c r="B48" s="3">
        <v>243</v>
      </c>
      <c r="C48" s="3">
        <v>416465872269</v>
      </c>
      <c r="D48" s="10">
        <v>0.03</v>
      </c>
      <c r="E48" s="3">
        <v>4374865653204</v>
      </c>
      <c r="F48" s="5"/>
    </row>
    <row r="49" spans="2:6" x14ac:dyDescent="0.3">
      <c r="B49" s="3">
        <v>244</v>
      </c>
      <c r="C49" s="3">
        <v>428959848437</v>
      </c>
      <c r="D49" s="10">
        <v>0.03</v>
      </c>
      <c r="E49" s="3">
        <v>4803825501641</v>
      </c>
      <c r="F49" s="5"/>
    </row>
    <row r="50" spans="2:6" x14ac:dyDescent="0.3">
      <c r="B50" s="3">
        <v>245</v>
      </c>
      <c r="C50" s="3">
        <v>557647802968</v>
      </c>
      <c r="D50" s="10">
        <v>0.3</v>
      </c>
      <c r="E50" s="3">
        <v>5361473304609</v>
      </c>
      <c r="F50" s="5"/>
    </row>
    <row r="51" spans="2:6" x14ac:dyDescent="0.3">
      <c r="B51" s="3">
        <v>246</v>
      </c>
      <c r="C51" s="3">
        <v>574377237057</v>
      </c>
      <c r="D51" s="10">
        <v>0.03</v>
      </c>
      <c r="E51" s="3">
        <v>5935850541666</v>
      </c>
      <c r="F51" s="5"/>
    </row>
    <row r="52" spans="2:6" x14ac:dyDescent="0.3">
      <c r="B52" s="3">
        <v>247</v>
      </c>
      <c r="C52" s="3">
        <v>591608554168</v>
      </c>
      <c r="D52" s="10">
        <v>0.03</v>
      </c>
      <c r="E52" s="3">
        <v>6527459095834</v>
      </c>
      <c r="F52" s="5"/>
    </row>
    <row r="53" spans="2:6" x14ac:dyDescent="0.3">
      <c r="B53" s="3">
        <v>248</v>
      </c>
      <c r="C53" s="3">
        <v>609356810793</v>
      </c>
      <c r="D53" s="10">
        <v>0.03</v>
      </c>
      <c r="E53" s="3">
        <v>7136815906627</v>
      </c>
      <c r="F53" s="5"/>
    </row>
    <row r="54" spans="2:6" x14ac:dyDescent="0.3">
      <c r="B54" s="3">
        <v>249</v>
      </c>
      <c r="C54" s="3">
        <v>627637515116</v>
      </c>
      <c r="D54" s="10">
        <v>0.03</v>
      </c>
      <c r="E54" s="3">
        <v>7764453421743</v>
      </c>
      <c r="F54" s="5"/>
    </row>
    <row r="55" spans="2:6" x14ac:dyDescent="0.3">
      <c r="B55" s="3">
        <v>250</v>
      </c>
      <c r="C55" s="3">
        <v>1313764762354</v>
      </c>
      <c r="D55" s="10">
        <v>1.0931999999999999</v>
      </c>
      <c r="E55" s="3">
        <v>9078218184097</v>
      </c>
      <c r="F55" s="8"/>
    </row>
    <row r="56" spans="2:6" x14ac:dyDescent="0.3">
      <c r="B56" s="3">
        <v>251</v>
      </c>
      <c r="C56" s="3">
        <v>1326902409977</v>
      </c>
      <c r="D56" s="10">
        <v>0.01</v>
      </c>
      <c r="E56" s="3">
        <v>10405120594074</v>
      </c>
      <c r="F56" s="8"/>
    </row>
    <row r="57" spans="2:6" x14ac:dyDescent="0.3">
      <c r="B57" s="3">
        <v>252</v>
      </c>
      <c r="C57" s="3">
        <v>1340171434076</v>
      </c>
      <c r="D57" s="10">
        <v>0.01</v>
      </c>
      <c r="E57" s="3">
        <v>11745292028150</v>
      </c>
      <c r="F57" s="8"/>
    </row>
    <row r="58" spans="2:6" x14ac:dyDescent="0.3">
      <c r="B58" s="3">
        <v>253</v>
      </c>
      <c r="C58" s="3">
        <v>1353573148416</v>
      </c>
      <c r="D58" s="10">
        <v>0.01</v>
      </c>
      <c r="E58" s="3">
        <v>13098865176566</v>
      </c>
      <c r="F58" s="8"/>
    </row>
    <row r="59" spans="2:6" x14ac:dyDescent="0.3">
      <c r="B59" s="3">
        <v>254</v>
      </c>
      <c r="C59" s="3">
        <v>1367108879900</v>
      </c>
      <c r="D59" s="10">
        <v>0.01</v>
      </c>
      <c r="E59" s="3">
        <v>14465974056466</v>
      </c>
      <c r="F59" s="8"/>
    </row>
    <row r="60" spans="2:6" x14ac:dyDescent="0.3">
      <c r="B60" s="3">
        <v>255</v>
      </c>
      <c r="C60" s="3">
        <v>1380779968699</v>
      </c>
      <c r="D60" s="10">
        <v>0.01</v>
      </c>
      <c r="E60" s="3">
        <v>15846754025165</v>
      </c>
      <c r="F60" s="8"/>
    </row>
    <row r="61" spans="2:6" x14ac:dyDescent="0.3">
      <c r="B61" s="3">
        <v>256</v>
      </c>
      <c r="C61" s="3">
        <v>1394587768385</v>
      </c>
      <c r="D61" s="10">
        <v>0.01</v>
      </c>
      <c r="E61" s="3">
        <v>17241341793550</v>
      </c>
      <c r="F61" s="8"/>
    </row>
    <row r="62" spans="2:6" x14ac:dyDescent="0.3">
      <c r="B62" s="3">
        <v>257</v>
      </c>
      <c r="C62" s="3">
        <v>1408533646068</v>
      </c>
      <c r="D62" s="10">
        <v>0.01</v>
      </c>
      <c r="E62" s="3">
        <v>18649875439618</v>
      </c>
      <c r="F62" s="8"/>
    </row>
    <row r="63" spans="2:6" x14ac:dyDescent="0.3">
      <c r="B63" s="3">
        <v>258</v>
      </c>
      <c r="C63" s="3">
        <v>1422618982528</v>
      </c>
      <c r="D63" s="10">
        <v>0.01</v>
      </c>
      <c r="E63" s="3">
        <v>20072494422146</v>
      </c>
      <c r="F63" s="8"/>
    </row>
    <row r="64" spans="2:6" x14ac:dyDescent="0.3">
      <c r="B64" s="3">
        <v>259</v>
      </c>
      <c r="C64" s="3">
        <v>1436845172353</v>
      </c>
      <c r="D64" s="10">
        <v>0.01</v>
      </c>
      <c r="E64" s="3">
        <v>21509339594499</v>
      </c>
      <c r="F64" s="8"/>
    </row>
    <row r="65" spans="2:6" x14ac:dyDescent="0.3">
      <c r="B65" s="3">
        <v>260</v>
      </c>
      <c r="C65" s="3">
        <v>2902427248153</v>
      </c>
      <c r="D65" s="10">
        <v>1.02</v>
      </c>
      <c r="E65" s="3">
        <v>24411766842652</v>
      </c>
      <c r="F65" s="8"/>
    </row>
    <row r="66" spans="2:6" x14ac:dyDescent="0.3">
      <c r="B66" s="3">
        <v>261</v>
      </c>
      <c r="C66" s="3">
        <v>2931451520634</v>
      </c>
      <c r="D66" s="10">
        <v>0.01</v>
      </c>
      <c r="E66" s="3">
        <v>27343218363286</v>
      </c>
      <c r="F66" s="8"/>
    </row>
    <row r="67" spans="2:6" x14ac:dyDescent="0.3">
      <c r="B67" s="3">
        <v>262</v>
      </c>
      <c r="C67" s="3">
        <v>2960766035840</v>
      </c>
      <c r="D67" s="10">
        <v>0.01</v>
      </c>
      <c r="E67" s="3">
        <v>30303984399126</v>
      </c>
      <c r="F67" s="8"/>
    </row>
    <row r="68" spans="2:6" x14ac:dyDescent="0.3">
      <c r="B68" s="3">
        <v>263</v>
      </c>
      <c r="C68" s="3">
        <v>2990373696198</v>
      </c>
      <c r="D68" s="10">
        <v>0.01</v>
      </c>
      <c r="E68" s="3">
        <v>33294358095324</v>
      </c>
      <c r="F68" s="8"/>
    </row>
    <row r="69" spans="2:6" x14ac:dyDescent="0.3">
      <c r="B69" s="3">
        <v>264</v>
      </c>
      <c r="C69" s="3">
        <v>3020277433159</v>
      </c>
      <c r="D69" s="10">
        <v>0.01</v>
      </c>
      <c r="E69" s="3">
        <v>36314635528483</v>
      </c>
      <c r="F69" s="8"/>
    </row>
    <row r="70" spans="2:6" x14ac:dyDescent="0.3">
      <c r="B70" s="3">
        <v>265</v>
      </c>
      <c r="C70" s="3">
        <v>3050480207490</v>
      </c>
      <c r="D70" s="10">
        <v>0.01</v>
      </c>
      <c r="E70" s="3">
        <v>39365115735973</v>
      </c>
      <c r="F70" s="8"/>
    </row>
    <row r="71" spans="2:6" x14ac:dyDescent="0.3">
      <c r="B71" s="3">
        <v>266</v>
      </c>
      <c r="C71" s="3">
        <v>3080985009564</v>
      </c>
      <c r="D71" s="10">
        <v>0.01</v>
      </c>
      <c r="E71" s="3">
        <v>42446100745537</v>
      </c>
      <c r="F71" s="8"/>
    </row>
    <row r="72" spans="2:6" x14ac:dyDescent="0.3">
      <c r="B72" s="3">
        <v>267</v>
      </c>
      <c r="C72" s="3">
        <v>3111794859659</v>
      </c>
      <c r="D72" s="10">
        <v>0.01</v>
      </c>
      <c r="E72" s="3">
        <v>45557895605196</v>
      </c>
      <c r="F72" s="8"/>
    </row>
    <row r="73" spans="2:6" x14ac:dyDescent="0.3">
      <c r="B73" s="3">
        <v>268</v>
      </c>
      <c r="C73" s="3">
        <v>3142912808255</v>
      </c>
      <c r="D73" s="10">
        <v>0.01</v>
      </c>
      <c r="E73" s="3">
        <v>48700808413451</v>
      </c>
      <c r="F73" s="8"/>
    </row>
    <row r="74" spans="2:6" x14ac:dyDescent="0.3">
      <c r="B74" s="3">
        <v>269</v>
      </c>
      <c r="C74" s="3">
        <v>3174341936337</v>
      </c>
      <c r="D74" s="10">
        <v>0.01</v>
      </c>
      <c r="E74" s="3">
        <v>51875150349788</v>
      </c>
      <c r="F74" s="8"/>
    </row>
    <row r="75" spans="2:6" x14ac:dyDescent="0.3">
      <c r="B75" s="3">
        <v>270</v>
      </c>
      <c r="C75" s="3">
        <v>6412170711400</v>
      </c>
      <c r="D75" s="10">
        <v>1.02</v>
      </c>
      <c r="E75" s="3">
        <v>58287321061188</v>
      </c>
      <c r="F75" s="8"/>
    </row>
    <row r="76" spans="2:6" x14ac:dyDescent="0.3">
      <c r="B76" s="3">
        <v>271</v>
      </c>
      <c r="C76" s="3">
        <v>6476292418514</v>
      </c>
      <c r="D76" s="10">
        <v>0.01</v>
      </c>
      <c r="E76" s="3">
        <v>64763613479702</v>
      </c>
      <c r="F76" s="8"/>
    </row>
    <row r="77" spans="2:6" x14ac:dyDescent="0.3">
      <c r="B77" s="3">
        <v>272</v>
      </c>
      <c r="C77" s="3">
        <v>6541055342699</v>
      </c>
      <c r="D77" s="10">
        <v>0.01</v>
      </c>
      <c r="E77" s="3">
        <v>71304668822401</v>
      </c>
      <c r="F77" s="8"/>
    </row>
    <row r="78" spans="2:6" x14ac:dyDescent="0.3">
      <c r="B78" s="3">
        <v>273</v>
      </c>
      <c r="C78" s="3">
        <v>6606465896125</v>
      </c>
      <c r="D78" s="10">
        <v>0.01</v>
      </c>
      <c r="E78" s="3">
        <v>77911134718526</v>
      </c>
      <c r="F78" s="8"/>
    </row>
    <row r="79" spans="2:6" x14ac:dyDescent="0.3">
      <c r="B79" s="3">
        <v>274</v>
      </c>
      <c r="C79" s="3">
        <v>6672530555086</v>
      </c>
      <c r="D79" s="10">
        <v>0.01</v>
      </c>
      <c r="E79" s="3">
        <v>84583665273612</v>
      </c>
    </row>
  </sheetData>
  <sheetProtection algorithmName="SHA-512" hashValue="d8O1GwUjkKOjd98H7HPplk9MeUyisgp8cVHKPpazxZ/teO1QBjNN03eRYPID9kJSX7SdYMUbm804BrEGThiwxQ==" saltValue="XaxboI6exXeEYIl1SFEFjA==" spinCount="100000" sheet="1" objects="1" scenarios="1" selectLockedCells="1"/>
  <phoneticPr fontId="2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Sheet1</vt:lpstr>
      <vt:lpstr>경험치테이블</vt:lpstr>
      <vt:lpstr>사용레벨</vt:lpstr>
      <vt:lpstr>현재퍼센트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박원준</dc:creator>
  <cp:lastModifiedBy>박 원준</cp:lastModifiedBy>
  <dcterms:created xsi:type="dcterms:W3CDTF">2021-03-06T09:29:48Z</dcterms:created>
  <dcterms:modified xsi:type="dcterms:W3CDTF">2021-03-06T11:45:49Z</dcterms:modified>
</cp:coreProperties>
</file>