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4" lowestEdited="4" rupBuild="9.102.73.43337"/>
  <workbookPr/>
  <bookViews>
    <workbookView xWindow="360" yWindow="30" windowWidth="25755" windowHeight="11595" tabRatio="590" activeTab="0"/>
  </bookViews>
  <sheets>
    <sheet name="Sheet1" sheetId="1" r:id="rId1"/>
    <sheet name="Sheet2" sheetId="2" r:id="rId2"/>
    <sheet name="Sheet3" sheetId="3" r:id="rId3"/>
  </sheets>
  <definedNames/>
  <calcPr calcId="152511"/>
</workbook>
</file>

<file path=xl/sharedStrings.xml><?xml version="1.0" encoding="utf-8"?>
<sst xmlns="http://schemas.openxmlformats.org/spreadsheetml/2006/main" count="53" uniqueCount="53">
  <si>
    <t>화폐거래소 시세</t>
  </si>
  <si>
    <t>골드</t>
  </si>
  <si>
    <t>현금</t>
  </si>
  <si>
    <t>비율</t>
  </si>
  <si>
    <t>월간 T3 성장 패키지</t>
  </si>
  <si>
    <t>패키지 템 목록</t>
  </si>
  <si>
    <t>수호석 결정</t>
  </si>
  <si>
    <t>파괴석 결정</t>
  </si>
  <si>
    <t>명예의 돌파석</t>
  </si>
  <si>
    <t>크리스탈</t>
  </si>
  <si>
    <t>명예의파편</t>
  </si>
  <si>
    <t>명예의 파편(소)</t>
  </si>
  <si>
    <t>개당</t>
  </si>
  <si>
    <t>경매장 가격</t>
  </si>
  <si>
    <t>골</t>
  </si>
  <si>
    <t>개</t>
  </si>
  <si>
    <t>1셋구매시</t>
  </si>
  <si>
    <t>로아샾</t>
  </si>
  <si>
    <t>로아샵</t>
  </si>
  <si>
    <t>경매장</t>
  </si>
  <si>
    <t>경매장(크리스탈 포함x)</t>
  </si>
  <si>
    <t>현금가치</t>
  </si>
  <si>
    <t>골드가치</t>
  </si>
  <si>
    <t>원</t>
  </si>
  <si>
    <t>가격</t>
  </si>
  <si>
    <t>경매장가 기준 패키지가격</t>
  </si>
  <si>
    <t>경매장가 기준 패키지 골드가치</t>
  </si>
  <si>
    <t>경매장(크리스탈 포함)</t>
  </si>
  <si>
    <t>경매장(크리스탈 포함X)</t>
  </si>
  <si>
    <t>월간 T3 성장 패키지-명예의 돌파석으로 받을 경우</t>
  </si>
  <si>
    <t>3+1셋구매시</t>
  </si>
  <si>
    <t>월간 T3 성장 패키지-위대한 명예의 돌파석으로 받을 경우</t>
  </si>
  <si>
    <t>위대한 명예의 돌파석</t>
  </si>
  <si>
    <t xml:space="preserve">1셋구매시 </t>
  </si>
  <si>
    <t>크리스탈포함기준</t>
  </si>
  <si>
    <t>크리스탈 미포함기준</t>
  </si>
  <si>
    <t>크리스탈 미포함 기준</t>
  </si>
  <si>
    <t>크리스탈포함 기준</t>
  </si>
  <si>
    <t>1셋구매시 로아샵에서 구매하는게</t>
  </si>
  <si>
    <t>3+1셋구매시 로아샵에서구매하는게</t>
  </si>
  <si>
    <t>이득</t>
  </si>
  <si>
    <t>손해</t>
  </si>
  <si>
    <t>한정 T3 돌파&amp;융화 패키지-하급 오레하 융화+명예의 돌파석으로 받을 경우</t>
  </si>
  <si>
    <t>한정 T3 돌파&amp;융화 패키지-중급 오레하 융화+위대한 명예의 돌파석으로 받을 경우</t>
  </si>
  <si>
    <t>주간 T3 보조 패키지</t>
  </si>
  <si>
    <t>하급 오레하 융화</t>
  </si>
  <si>
    <t>중급 오레하 융화</t>
  </si>
  <si>
    <t>태양의 은총</t>
  </si>
  <si>
    <t>태양의 축복</t>
  </si>
  <si>
    <t>태양의 가호</t>
  </si>
  <si>
    <t>로아샵에서 구매하는게</t>
  </si>
  <si>
    <t>z</t>
  </si>
  <si>
    <t>zc</t>
  </si>
</sst>
</file>

<file path=xl/styles.xml><?xml version="1.0" encoding="utf-8"?>
<styleSheet xmlns="http://schemas.openxmlformats.org/spreadsheetml/2006/main">
  <numFmts count="2">
    <numFmt numFmtId="64" formatCode="_-[$₩-412]* #,##0_-;\-[$₩-412]* #,##0_-;_-[$₩-412]* &quot;-&quot;_-;_-@_-"/>
    <numFmt numFmtId="65" formatCode="0.0"/>
  </numFmts>
  <fonts count="26">
    <font>
      <sz val="11.0"/>
      <name val="맑은 고딕"/>
      <color theme="1"/>
    </font>
    <font>
      <sz val="8.0"/>
      <name val="맑은 고딕"/>
      <color rgb="FF000000"/>
    </font>
    <font>
      <u/>
      <sz val="11.0"/>
      <name val="맑은 고딕"/>
      <color theme="10"/>
    </font>
    <font>
      <u/>
      <sz val="11.0"/>
      <name val="맑은 고딕"/>
      <color theme="11"/>
    </font>
    <font>
      <sz val="11.0"/>
      <name val="맑은 고딕"/>
      <color rgb="FFFF0000"/>
    </font>
    <font>
      <sz val="18.0"/>
      <name val="맑은 고딕"/>
      <color theme="3"/>
    </font>
    <font>
      <b/>
      <sz val="15.0"/>
      <name val="맑은 고딕"/>
      <color theme="3"/>
    </font>
    <font>
      <b/>
      <sz val="13.0"/>
      <name val="맑은 고딕"/>
      <color theme="3"/>
    </font>
    <font>
      <b/>
      <sz val="11.0"/>
      <name val="맑은 고딕"/>
      <color theme="3"/>
    </font>
    <font>
      <sz val="11.0"/>
      <name val="맑은 고딕"/>
      <color rgb="FF3F3F76"/>
    </font>
    <font>
      <b/>
      <sz val="11.0"/>
      <name val="맑은 고딕"/>
      <color rgb="FF3F3F3F"/>
    </font>
    <font>
      <b/>
      <sz val="11.0"/>
      <name val="맑은 고딕"/>
      <color rgb="FFFA7D00"/>
    </font>
    <font>
      <b/>
      <sz val="11.0"/>
      <name val="맑은 고딕"/>
      <color rgb="FFFFFFFF"/>
    </font>
    <font>
      <sz val="11.0"/>
      <name val="맑은 고딕"/>
      <color rgb="FFFA7D00"/>
    </font>
    <font>
      <b/>
      <sz val="11.0"/>
      <name val="맑은 고딕"/>
      <color theme="1"/>
    </font>
    <font>
      <sz val="11.0"/>
      <name val="맑은 고딕"/>
      <color rgb="FF006100"/>
    </font>
    <font>
      <sz val="11.0"/>
      <name val="맑은 고딕"/>
      <color rgb="FF9C0006"/>
    </font>
    <font>
      <sz val="11.0"/>
      <name val="맑은 고딕"/>
      <color rgb="FF9C6500"/>
    </font>
    <font>
      <sz val="11.0"/>
      <name val="맑은 고딕"/>
      <color theme="0"/>
    </font>
    <font>
      <i/>
      <sz val="11.0"/>
      <name val="맑은 고딕"/>
      <color rgb="FF7F7F7F"/>
    </font>
    <font>
      <sz val="11.0"/>
      <name val="맑은 고딕"/>
      <color rgb="FFFF0000"/>
    </font>
    <font>
      <b/>
      <sz val="11.0"/>
      <name val="맑은 고딕"/>
      <color rgb="FFFF0000"/>
    </font>
    <font>
      <b/>
      <sz val="11.0"/>
      <name val="맑은 고딕"/>
      <color theme="1"/>
    </font>
    <font>
      <sz val="11.0"/>
      <name val="맑은 고딕"/>
      <color rgb="FFFFC0FF"/>
    </font>
    <font>
      <b/>
      <sz val="11.0"/>
      <name val="맑은 고딕"/>
      <color rgb="FFE80074"/>
    </font>
    <font>
      <b/>
      <sz val="11.0"/>
      <name val="맑은 고딕"/>
      <color/>
    </font>
  </fonts>
  <fills count="38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66"/>
        <bgColor rgb="FF000000"/>
      </patternFill>
    </fill>
    <fill>
      <patternFill patternType="solid">
        <fgColor rgb="FFFFC0FF"/>
        <bgColor rgb="FF000000"/>
      </patternFill>
    </fill>
    <fill>
      <patternFill patternType="solid">
        <fgColor rgb="FFC0ECFF"/>
        <bgColor rgb="FF000000"/>
      </patternFill>
    </fill>
    <fill>
      <patternFill patternType="solid">
        <fgColor rgb="FFFF0000"/>
        <bgColor rgb="FF000000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theme="4" tint="0.39998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9">
    <xf numFmtId="0" fontId="0" fillId="0" borderId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5" fontId="0" fillId="0" borderId="0" applyAlignment="0" applyBorder="0" applyFill="0" applyFont="0" applyProtection="0">
      <alignment vertical="center"/>
    </xf>
    <xf numFmtId="0" fontId="2" fillId="0" borderId="0" applyAlignment="0" applyBorder="0" applyFill="0" applyNumberFormat="0" applyProtection="0">
      <alignment vertical="center"/>
    </xf>
    <xf numFmtId="0" fontId="3" fillId="0" borderId="0" applyAlignment="0" applyBorder="0" applyFill="0" applyNumberFormat="0" applyProtection="0">
      <alignment vertical="center"/>
    </xf>
    <xf numFmtId="0" fontId="0" fillId="2" borderId="1" applyAlignment="0" applyFont="0" applyNumberFormat="0" applyProtection="0">
      <alignment vertical="center"/>
    </xf>
    <xf numFmtId="0" fontId="4" fillId="0" borderId="0" applyAlignment="0" applyBorder="0" applyFill="0" applyNumberFormat="0" applyProtection="0">
      <alignment vertical="center"/>
    </xf>
    <xf numFmtId="0" fontId="5" fillId="0" borderId="0" applyAlignment="0" applyBorder="0" applyFill="0" applyNumberFormat="0" applyProtection="0">
      <alignment vertical="center"/>
    </xf>
    <xf numFmtId="0" fontId="6" fillId="0" borderId="2" applyAlignment="0" applyFill="0" applyNumberFormat="0" applyProtection="0">
      <alignment vertical="center"/>
    </xf>
    <xf numFmtId="0" fontId="7" fillId="0" borderId="3" applyAlignment="0" applyFill="0" applyNumberFormat="0" applyProtection="0">
      <alignment vertical="center"/>
    </xf>
    <xf numFmtId="0" fontId="8" fillId="0" borderId="4" applyAlignment="0" applyFill="0" applyNumberFormat="0" applyProtection="0">
      <alignment vertical="center"/>
    </xf>
    <xf numFmtId="0" fontId="8" fillId="0" borderId="0" applyAlignment="0" applyBorder="0" applyFill="0" applyNumberFormat="0" applyProtection="0">
      <alignment vertical="center"/>
    </xf>
    <xf numFmtId="0" fontId="9" fillId="3" borderId="5" applyAlignment="0" applyNumberFormat="0" applyProtection="0">
      <alignment vertical="center"/>
    </xf>
    <xf numFmtId="0" fontId="10" fillId="4" borderId="6" applyAlignment="0" applyNumberFormat="0" applyProtection="0">
      <alignment vertical="center"/>
    </xf>
    <xf numFmtId="0" fontId="11" fillId="4" borderId="5" applyAlignment="0" applyNumberFormat="0" applyProtection="0">
      <alignment vertical="center"/>
    </xf>
    <xf numFmtId="0" fontId="12" fillId="5" borderId="7" applyAlignment="0" applyNumberFormat="0" applyProtection="0">
      <alignment vertical="center"/>
    </xf>
    <xf numFmtId="0" fontId="13" fillId="0" borderId="8" applyAlignment="0" applyFill="0" applyNumberFormat="0" applyProtection="0">
      <alignment vertical="center"/>
    </xf>
    <xf numFmtId="0" fontId="14" fillId="0" borderId="9" applyAlignment="0" applyFill="0" applyNumberFormat="0" applyProtection="0">
      <alignment vertical="center"/>
    </xf>
    <xf numFmtId="0" fontId="15" fillId="6" borderId="0" applyAlignment="0" applyBorder="0" applyNumberFormat="0" applyProtection="0">
      <alignment vertical="center"/>
    </xf>
    <xf numFmtId="0" fontId="16" fillId="7" borderId="0" applyAlignment="0" applyBorder="0" applyNumberFormat="0" applyProtection="0">
      <alignment vertical="center"/>
    </xf>
    <xf numFmtId="0" fontId="17" fillId="8" borderId="0" applyAlignment="0" applyBorder="0" applyNumberFormat="0" applyProtection="0">
      <alignment vertical="center"/>
    </xf>
    <xf numFmtId="0" fontId="18" fillId="9" borderId="0" applyAlignment="0" applyBorder="0" applyNumberFormat="0" applyProtection="0">
      <alignment vertical="center"/>
    </xf>
    <xf numFmtId="0" fontId="0" fillId="10" borderId="0" applyAlignment="0" applyBorder="0" applyNumberFormat="0" applyProtection="0">
      <alignment vertical="center"/>
    </xf>
    <xf numFmtId="0" fontId="0" fillId="11" borderId="0" applyAlignment="0" applyBorder="0" applyNumberFormat="0" applyProtection="0">
      <alignment vertical="center"/>
    </xf>
    <xf numFmtId="0" fontId="18" fillId="12" borderId="0" applyAlignment="0" applyBorder="0" applyNumberFormat="0" applyProtection="0">
      <alignment vertical="center"/>
    </xf>
    <xf numFmtId="0" fontId="18" fillId="13" borderId="0" applyAlignment="0" applyBorder="0" applyNumberFormat="0" applyProtection="0">
      <alignment vertical="center"/>
    </xf>
    <xf numFmtId="0" fontId="0" fillId="14" borderId="0" applyAlignment="0" applyBorder="0" applyNumberFormat="0" applyProtection="0">
      <alignment vertical="center"/>
    </xf>
    <xf numFmtId="0" fontId="0" fillId="15" borderId="0" applyAlignment="0" applyBorder="0" applyNumberFormat="0" applyProtection="0">
      <alignment vertical="center"/>
    </xf>
    <xf numFmtId="0" fontId="18" fillId="16" borderId="0" applyAlignment="0" applyBorder="0" applyNumberFormat="0" applyProtection="0">
      <alignment vertical="center"/>
    </xf>
    <xf numFmtId="0" fontId="18" fillId="17" borderId="0" applyAlignment="0" applyBorder="0" applyNumberFormat="0" applyProtection="0">
      <alignment vertical="center"/>
    </xf>
    <xf numFmtId="0" fontId="0" fillId="18" borderId="0" applyAlignment="0" applyBorder="0" applyNumberFormat="0" applyProtection="0">
      <alignment vertical="center"/>
    </xf>
    <xf numFmtId="0" fontId="0" fillId="19" borderId="0" applyAlignment="0" applyBorder="0" applyNumberFormat="0" applyProtection="0">
      <alignment vertical="center"/>
    </xf>
    <xf numFmtId="0" fontId="18" fillId="20" borderId="0" applyAlignment="0" applyBorder="0" applyNumberFormat="0" applyProtection="0">
      <alignment vertical="center"/>
    </xf>
    <xf numFmtId="0" fontId="18" fillId="21" borderId="0" applyAlignment="0" applyBorder="0" applyNumberFormat="0" applyProtection="0">
      <alignment vertical="center"/>
    </xf>
    <xf numFmtId="0" fontId="0" fillId="22" borderId="0" applyAlignment="0" applyBorder="0" applyNumberFormat="0" applyProtection="0">
      <alignment vertical="center"/>
    </xf>
    <xf numFmtId="0" fontId="0" fillId="23" borderId="0" applyAlignment="0" applyBorder="0" applyNumberFormat="0" applyProtection="0">
      <alignment vertical="center"/>
    </xf>
    <xf numFmtId="0" fontId="18" fillId="24" borderId="0" applyAlignment="0" applyBorder="0" applyNumberFormat="0" applyProtection="0">
      <alignment vertical="center"/>
    </xf>
    <xf numFmtId="0" fontId="18" fillId="25" borderId="0" applyAlignment="0" applyBorder="0" applyNumberFormat="0" applyProtection="0">
      <alignment vertical="center"/>
    </xf>
    <xf numFmtId="0" fontId="0" fillId="26" borderId="0" applyAlignment="0" applyBorder="0" applyNumberFormat="0" applyProtection="0">
      <alignment vertical="center"/>
    </xf>
    <xf numFmtId="0" fontId="0" fillId="27" borderId="0" applyAlignment="0" applyBorder="0" applyNumberFormat="0" applyProtection="0">
      <alignment vertical="center"/>
    </xf>
    <xf numFmtId="0" fontId="18" fillId="28" borderId="0" applyAlignment="0" applyBorder="0" applyNumberFormat="0" applyProtection="0">
      <alignment vertical="center"/>
    </xf>
    <xf numFmtId="0" fontId="18" fillId="29" borderId="0" applyAlignment="0" applyBorder="0" applyNumberFormat="0" applyProtection="0">
      <alignment vertical="center"/>
    </xf>
    <xf numFmtId="0" fontId="0" fillId="30" borderId="0" applyAlignment="0" applyBorder="0" applyNumberFormat="0" applyProtection="0">
      <alignment vertical="center"/>
    </xf>
    <xf numFmtId="0" fontId="0" fillId="31" borderId="0" applyAlignment="0" applyBorder="0" applyNumberFormat="0" applyProtection="0">
      <alignment vertical="center"/>
    </xf>
    <xf numFmtId="0" fontId="18" fillId="32" borderId="0" applyAlignment="0" applyBorder="0" applyNumberFormat="0" applyProtection="0">
      <alignment vertical="center"/>
    </xf>
    <xf numFmtId="0" fontId="19" fillId="0" borderId="0" applyAlignment="0" applyBorder="0" applyFill="0" applyNumberForma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64" fontId="0" fillId="0" borderId="0" xfId="0" applyNumberFormat="1">
      <alignment vertical="center"/>
    </xf>
    <xf numFmtId="0" fontId="0" fillId="0" borderId="0" xfId="0" applyBorder="1" applyAlignment="1">
      <alignment horizontal="right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65" fontId="0" fillId="0" borderId="0" xfId="0" applyNumberFormat="1" applyBorder="1" applyAlignment="1">
      <alignment horizontal="right" vertical="center"/>
    </xf>
    <xf numFmtId="1" fontId="0" fillId="0" borderId="0" xfId="0" applyNumberFormat="1" applyBorder="1" applyAlignment="1">
      <alignment horizontal="right" vertical="center"/>
    </xf>
    <xf numFmtId="1" fontId="0" fillId="0" borderId="0" xfId="0" applyBorder="1" applyAlignment="1">
      <alignment horizontal="right" vertical="center"/>
    </xf>
    <xf numFmtId="1" fontId="0" fillId="0" borderId="10" xfId="0" applyNumberFormat="1" applyBorder="1" applyAlignment="1">
      <alignment horizontal="right" vertical="center"/>
    </xf>
    <xf numFmtId="1" fontId="0" fillId="0" borderId="10" xfId="0" applyBorder="1" applyAlignment="1">
      <alignment horizontal="right" vertical="center"/>
    </xf>
    <xf numFmtId="0" fontId="0" fillId="33" borderId="10" xfId="0" applyFill="1" applyBorder="1" applyAlignment="1">
      <alignment horizontal="center" vertical="center"/>
    </xf>
    <xf numFmtId="0" fontId="20" fillId="33" borderId="10" xfId="0" applyFill="1" applyBorder="1" applyAlignment="1">
      <alignment horizontal="center" vertical="center"/>
    </xf>
    <xf numFmtId="0" fontId="21" fillId="33" borderId="10" xfId="0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1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" fontId="0" fillId="0" borderId="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1" fontId="0" fillId="0" borderId="0" xfId="0" applyBorder="1">
      <alignment vertical="center"/>
    </xf>
    <xf numFmtId="1" fontId="0" fillId="0" borderId="0" xfId="0" applyBorder="1" applyAlignment="1">
      <alignment horizontal="left" vertical="center"/>
    </xf>
    <xf numFmtId="1" fontId="0" fillId="0" borderId="10" xfId="0" applyBorder="1" applyAlignment="1">
      <alignment horizontal="center" vertical="center"/>
    </xf>
    <xf numFmtId="1" fontId="0" fillId="0" borderId="10" xfId="0" applyBorder="1">
      <alignment vertical="center"/>
    </xf>
    <xf numFmtId="1" fontId="0" fillId="0" borderId="10" xfId="0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22" fillId="9" borderId="10" xfId="0" applyFill="1" applyBorder="1" applyAlignment="1">
      <alignment horizontal="center" vertical="center"/>
    </xf>
    <xf numFmtId="0" fontId="22" fillId="9" borderId="0" xfId="0" applyFill="1" applyBorder="1" applyAlignment="1">
      <alignment horizontal="center" vertical="center"/>
    </xf>
    <xf numFmtId="1" fontId="0" fillId="0" borderId="0" xfId="0" applyBorder="1" applyAlignment="1">
      <alignment vertical="center"/>
    </xf>
    <xf numFmtId="1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right" vertical="center"/>
    </xf>
    <xf numFmtId="1" fontId="0" fillId="0" borderId="0" xfId="0" applyFill="1" applyBorder="1">
      <alignment vertical="center"/>
    </xf>
    <xf numFmtId="1" fontId="0" fillId="0" borderId="0" xfId="0" applyFill="1" applyBorder="1" applyAlignment="1">
      <alignment horizontal="left" vertical="center"/>
    </xf>
    <xf numFmtId="1" fontId="0" fillId="0" borderId="0" xfId="0" applyFill="1" applyBorder="1" applyAlignment="1">
      <alignment horizontal="right" vertical="center"/>
    </xf>
    <xf numFmtId="0" fontId="22" fillId="0" borderId="0" xfId="0" applyFill="1" applyBorder="1" applyAlignment="1">
      <alignment horizontal="center" vertical="center"/>
    </xf>
    <xf numFmtId="1" fontId="0" fillId="0" borderId="14" xfId="0" applyBorder="1" applyAlignment="1">
      <alignment horizontal="center" vertical="center"/>
    </xf>
    <xf numFmtId="0" fontId="22" fillId="9" borderId="1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3" fillId="34" borderId="10" xfId="0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0" fillId="36" borderId="10" xfId="0" applyFill="1" applyBorder="1" applyAlignment="1">
      <alignment horizontal="center" vertical="center"/>
    </xf>
    <xf numFmtId="0" fontId="0" fillId="36" borderId="10" xfId="0" applyFill="1" applyBorder="1" applyAlignment="1">
      <alignment vertical="center"/>
    </xf>
    <xf numFmtId="1" fontId="0" fillId="0" borderId="10" xfId="0" applyNumberFormat="1" applyBorder="1" applyAlignment="1">
      <alignment vertical="center"/>
    </xf>
    <xf numFmtId="1" fontId="0" fillId="0" borderId="10" xfId="0" applyBorder="1" applyAlignment="1">
      <alignment vertical="center"/>
    </xf>
    <xf numFmtId="1" fontId="0" fillId="0" borderId="10" xfId="0" applyFill="1" applyBorder="1" applyAlignment="1">
      <alignment vertical="center"/>
    </xf>
    <xf numFmtId="1" fontId="0" fillId="0" borderId="10" xfId="0" applyNumberFormat="1" applyFill="1" applyBorder="1" applyAlignment="1">
      <alignment vertical="center"/>
    </xf>
    <xf numFmtId="0" fontId="0" fillId="0" borderId="10" xfId="0" applyFill="1" applyBorder="1">
      <alignment vertical="center"/>
    </xf>
    <xf numFmtId="1" fontId="0" fillId="0" borderId="10" xfId="0" applyFill="1" applyBorder="1">
      <alignment vertical="center"/>
    </xf>
    <xf numFmtId="1" fontId="0" fillId="0" borderId="10" xfId="0" applyFill="1" applyBorder="1" applyAlignment="1">
      <alignment horizontal="left" vertical="center"/>
    </xf>
    <xf numFmtId="0" fontId="22" fillId="0" borderId="10" xfId="0" applyFill="1" applyBorder="1" applyAlignment="1">
      <alignment horizontal="center" vertical="center"/>
    </xf>
    <xf numFmtId="1" fontId="0" fillId="0" borderId="10" xfId="0" applyFill="1" applyBorder="1" applyAlignment="1">
      <alignment horizontal="right" vertical="center"/>
    </xf>
    <xf numFmtId="1" fontId="0" fillId="0" borderId="0" xfId="0" applyNumberFormat="1" applyFill="1" applyBorder="1" applyAlignment="1">
      <alignment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" fontId="0" fillId="0" borderId="15" xfId="0" applyBorder="1">
      <alignment vertical="center"/>
    </xf>
    <xf numFmtId="1" fontId="0" fillId="0" borderId="15" xfId="0" applyBorder="1" applyAlignment="1">
      <alignment horizontal="left" vertical="center"/>
    </xf>
    <xf numFmtId="0" fontId="22" fillId="9" borderId="15" xfId="0" applyFill="1" applyBorder="1" applyAlignment="1">
      <alignment horizontal="center" vertical="center"/>
    </xf>
    <xf numFmtId="1" fontId="0" fillId="0" borderId="15" xfId="0" applyBorder="1" applyAlignment="1">
      <alignment horizontal="right" vertical="center"/>
    </xf>
    <xf numFmtId="0" fontId="0" fillId="0" borderId="15" xfId="0" applyBorder="1">
      <alignment vertical="center"/>
    </xf>
    <xf numFmtId="0" fontId="24" fillId="9" borderId="10" xfId="0" applyFill="1" applyBorder="1" applyAlignment="1">
      <alignment horizontal="center" vertical="center"/>
    </xf>
    <xf numFmtId="0" fontId="25" fillId="9" borderId="10" xfId="0" applyFill="1" applyBorder="1" applyAlignment="1">
      <alignment horizontal="center" vertical="center"/>
    </xf>
    <xf numFmtId="0" fontId="25" fillId="37" borderId="10" xfId="0" applyFill="1" applyBorder="1" applyAlignment="1">
      <alignment horizontal="center" vertical="center"/>
    </xf>
    <xf numFmtId="0" fontId="22" fillId="37" borderId="10" xfId="0" applyFill="1" applyBorder="1" applyAlignment="1">
      <alignment horizontal="center" vertical="center"/>
    </xf>
  </cellXfs>
  <cellStyles count="49">
    <cellStyle name="20% - 강조색1" xfId="25" builtinId="30"/>
    <cellStyle name="20% - 강조색2" xfId="29" builtinId="34"/>
    <cellStyle name="20% - 강조색3" xfId="33" builtinId="38"/>
    <cellStyle name="20% - 강조색4" xfId="37" builtinId="42"/>
    <cellStyle name="20% - 강조색5" xfId="41" builtinId="46"/>
    <cellStyle name="20% - 강조색6" xfId="45" builtinId="50"/>
    <cellStyle name="40% - 강조색1" xfId="26" builtinId="31"/>
    <cellStyle name="40% - 강조색2" xfId="30" builtinId="35"/>
    <cellStyle name="40% - 강조색3" xfId="34" builtinId="39"/>
    <cellStyle name="40% - 강조색4" xfId="38" builtinId="43"/>
    <cellStyle name="40% - 강조색5" xfId="42" builtinId="47"/>
    <cellStyle name="40% - 강조색6" xfId="46" builtinId="51"/>
    <cellStyle name="60% - 강조색1" xfId="27" builtinId="32"/>
    <cellStyle name="60% - 강조색2" xfId="31" builtinId="36"/>
    <cellStyle name="60% - 강조색3" xfId="35" builtinId="40"/>
    <cellStyle name="60% - 강조색4" xfId="39" builtinId="44"/>
    <cellStyle name="60% - 강조색5" xfId="43" builtinId="48"/>
    <cellStyle name="60% - 강조색6" xfId="47" builtinId="52"/>
    <cellStyle name="강조색1" xfId="24" builtinId="29"/>
    <cellStyle name="강조색2" xfId="28" builtinId="33"/>
    <cellStyle name="강조색3" xfId="32" builtinId="37"/>
    <cellStyle name="강조색4" xfId="36" builtinId="41"/>
    <cellStyle name="강조색5" xfId="40" builtinId="45"/>
    <cellStyle name="강조색6" xfId="44" builtinId="49"/>
    <cellStyle name="경고문" xfId="9" builtinId="11"/>
    <cellStyle name="계산" xfId="17" builtinId="22"/>
    <cellStyle name="나쁨" xfId="22" builtinId="27"/>
    <cellStyle name="메모" xfId="8" builtinId="10"/>
    <cellStyle name="백분율" xfId="3" builtinId="5"/>
    <cellStyle name="보통" xfId="23" builtinId="28"/>
    <cellStyle name="설명텍스트" xfId="48" builtinId="53"/>
    <cellStyle name="셀 확인" xfId="18" builtinId="23"/>
    <cellStyle name="쉼표" xfId="1" builtinId="3"/>
    <cellStyle name="쉼표[0]" xfId="4" builtinId="6"/>
    <cellStyle name="연결된 셀" xfId="19" builtinId="24"/>
    <cellStyle name="열어본 하이퍼링크" xfId="7" builtinId="9" hidden="1"/>
    <cellStyle name="요약" xfId="20" builtinId="25"/>
    <cellStyle name="입력" xfId="15" builtinId="20"/>
    <cellStyle name="제목" xfId="10" builtinId="15"/>
    <cellStyle name="제목 1" xfId="11" builtinId="16"/>
    <cellStyle name="제목 2" xfId="12" builtinId="17"/>
    <cellStyle name="제목 3" xfId="13" builtinId="18"/>
    <cellStyle name="제목 4" xfId="14" builtinId="19"/>
    <cellStyle name="좋음" xfId="21" builtinId="26"/>
    <cellStyle name="출력" xfId="16" builtinId="21"/>
    <cellStyle name="통화" xfId="2" builtinId="4"/>
    <cellStyle name="통화[0]" xfId="5" builtinId="7"/>
    <cellStyle name="표준" xfId="0" builtinId="0"/>
    <cellStyle name="하이퍼링크" xfId="6" builtinId="8" hidden="1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theme" Target="theme/theme1.xml"></Relationship><Relationship Id="rId5" Type="http://schemas.openxmlformats.org/officeDocument/2006/relationships/styles" Target="styles.xml"></Relationship><Relationship Id="rId6" Type="http://schemas.openxmlformats.org/officeDocument/2006/relationships/sharedStrings" Target="sharedStrings.xml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
<Relationships xmlns="http://schemas.openxmlformats.org/package/2006/relationships"></Relationships>
</file>

<file path=xl/worksheets/_rels/sheet2.xml.rels><?xml version="1.0" encoding="UTF-8"?>
<Relationships xmlns="http://schemas.openxmlformats.org/package/2006/relationships"></Relationships>
</file>

<file path=xl/worksheets/_rels/sheet3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09"/>
  <sheetViews>
    <sheetView topLeftCell="A58" tabSelected="1" workbookViewId="0">
      <selection activeCell="M73" sqref="M73"/>
    </sheetView>
  </sheetViews>
  <sheetFormatPr defaultRowHeight="16.500000"/>
  <cols>
    <col min="3" max="3" width="12.63000011" customWidth="1" outlineLevel="0"/>
    <col min="5" max="5" width="7.38000011" customWidth="1" outlineLevel="0"/>
    <col min="7" max="7" width="9.38000011" customWidth="1" outlineLevel="0"/>
  </cols>
  <sheetData>
    <row r="1" spans="1:11">
      <c r="A1" s="18" t="s">
        <v>0</v>
      </c>
      <c r="B1" s="18"/>
      <c r="C1" s="18"/>
    </row>
    <row r="2" spans="1:11">
      <c r="A2" s="3" t="s">
        <v>1</v>
      </c>
      <c r="B2" s="3" t="s">
        <v>2</v>
      </c>
      <c r="C2" s="3" t="s">
        <v>3</v>
      </c>
    </row>
    <row r="3" spans="1:11">
      <c r="A3" s="3">
        <v>600</v>
      </c>
      <c r="B3" s="3">
        <v>2750</v>
      </c>
      <c r="C3" s="3">
        <f>B3/A3</f>
        <v>4.58333333333333</v>
      </c>
    </row>
    <row r="5" spans="1:11">
      <c r="A5" s="19" t="s">
        <v>29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>
      <c r="A6" s="9" t="s">
        <v>5</v>
      </c>
      <c r="B6" s="9"/>
      <c r="C6" s="9"/>
      <c r="D6" s="2"/>
      <c r="E6" s="9" t="s">
        <v>13</v>
      </c>
      <c r="F6" s="9"/>
      <c r="G6" s="9"/>
      <c r="H6" s="9"/>
      <c r="I6" s="9" t="s">
        <v>26</v>
      </c>
      <c r="J6" s="9"/>
      <c r="K6" s="2"/>
    </row>
    <row r="7" spans="1:11">
      <c r="A7" s="2" t="s">
        <v>6</v>
      </c>
      <c r="B7" s="2"/>
      <c r="C7" s="3">
        <v>6000</v>
      </c>
      <c r="D7" s="3" t="s">
        <v>15</v>
      </c>
      <c r="E7" s="3">
        <v>10</v>
      </c>
      <c r="F7" s="3" t="s">
        <v>12</v>
      </c>
      <c r="G7" s="3">
        <v>1</v>
      </c>
      <c r="H7" s="3" t="s">
        <v>14</v>
      </c>
      <c r="I7" s="10">
        <f>C7/E7*G7</f>
        <v>600</v>
      </c>
      <c r="J7" s="10"/>
      <c r="K7" s="3" t="s">
        <v>14</v>
      </c>
    </row>
    <row r="8" spans="1:11">
      <c r="A8" s="2" t="s">
        <v>7</v>
      </c>
      <c r="B8" s="2"/>
      <c r="C8" s="3">
        <v>4000</v>
      </c>
      <c r="D8" s="3" t="s">
        <v>15</v>
      </c>
      <c r="E8" s="3">
        <v>10</v>
      </c>
      <c r="F8" s="3" t="s">
        <v>12</v>
      </c>
      <c r="G8" s="3">
        <v>11</v>
      </c>
      <c r="H8" s="3" t="s">
        <v>14</v>
      </c>
      <c r="I8" s="10">
        <f>C8/E8*G8</f>
        <v>4400</v>
      </c>
      <c r="J8" s="10"/>
      <c r="K8" s="3" t="s">
        <v>14</v>
      </c>
    </row>
    <row r="9" spans="1:11">
      <c r="A9" s="2" t="s">
        <v>11</v>
      </c>
      <c r="B9" s="2"/>
      <c r="C9" s="3">
        <v>50</v>
      </c>
      <c r="D9" s="3" t="s">
        <v>15</v>
      </c>
      <c r="E9" s="3">
        <v>1</v>
      </c>
      <c r="F9" s="3" t="s">
        <v>12</v>
      </c>
      <c r="G9" s="3">
        <v>43</v>
      </c>
      <c r="H9" s="3" t="s">
        <v>14</v>
      </c>
      <c r="I9" s="10">
        <f>C9/E9*G9</f>
        <v>2150</v>
      </c>
      <c r="J9" s="10"/>
      <c r="K9" s="3" t="s">
        <v>14</v>
      </c>
    </row>
    <row r="10" spans="1:11">
      <c r="A10" s="2" t="s">
        <v>8</v>
      </c>
      <c r="B10" s="2"/>
      <c r="C10" s="3">
        <v>545</v>
      </c>
      <c r="D10" s="3" t="s">
        <v>15</v>
      </c>
      <c r="E10" s="3">
        <v>1</v>
      </c>
      <c r="F10" s="3" t="s">
        <v>12</v>
      </c>
      <c r="G10" s="3">
        <v>13</v>
      </c>
      <c r="H10" s="3" t="s">
        <v>14</v>
      </c>
      <c r="I10" s="10">
        <f>C10/E10*G10</f>
        <v>7085</v>
      </c>
      <c r="J10" s="10"/>
      <c r="K10" s="3" t="s">
        <v>14</v>
      </c>
    </row>
    <row r="11" spans="1:11">
      <c r="A11" s="2" t="s">
        <v>9</v>
      </c>
      <c r="B11" s="2"/>
      <c r="C11" s="3">
        <v>600</v>
      </c>
      <c r="D11" s="3" t="s">
        <v>15</v>
      </c>
      <c r="E11" s="3">
        <v>100</v>
      </c>
      <c r="F11" s="3" t="s">
        <v>12</v>
      </c>
      <c r="G11" s="3">
        <f>A3</f>
        <v>600</v>
      </c>
      <c r="H11" s="3" t="s">
        <v>14</v>
      </c>
      <c r="I11" s="10">
        <f>C11/E11*G11</f>
        <v>3600</v>
      </c>
      <c r="J11" s="10"/>
      <c r="K11" s="3" t="s">
        <v>14</v>
      </c>
    </row>
    <row r="13" spans="1:11">
      <c r="A13" s="2" t="s">
        <v>16</v>
      </c>
      <c r="B13" s="2"/>
      <c r="C13" s="2" t="s">
        <v>18</v>
      </c>
      <c r="D13" s="2"/>
      <c r="E13" s="9" t="s">
        <v>27</v>
      </c>
      <c r="F13" s="9"/>
      <c r="G13" s="2"/>
      <c r="H13" s="9" t="s">
        <v>28</v>
      </c>
      <c r="I13" s="9"/>
      <c r="J13" s="2"/>
    </row>
    <row r="14" spans="1:11">
      <c r="A14" s="2" t="s">
        <v>21</v>
      </c>
      <c r="B14" s="2"/>
      <c r="C14" s="3">
        <v>55000</v>
      </c>
      <c r="D14" s="3" t="s">
        <v>23</v>
      </c>
      <c r="E14" s="14">
        <f>E15*C3</f>
        <v>81743.75</v>
      </c>
      <c r="F14" s="14"/>
      <c r="G14" s="3" t="s">
        <v>23</v>
      </c>
      <c r="H14" s="14">
        <f>H15*C3</f>
        <v>65243.75</v>
      </c>
      <c r="I14" s="14"/>
      <c r="J14" s="3" t="s">
        <v>23</v>
      </c>
    </row>
    <row r="15" spans="1:11">
      <c r="A15" s="2" t="s">
        <v>22</v>
      </c>
      <c r="B15" s="2"/>
      <c r="C15" s="3">
        <f>C14/C3</f>
        <v>12000</v>
      </c>
      <c r="D15" s="3" t="s">
        <v>14</v>
      </c>
      <c r="E15" s="10">
        <f>SUM(I7,I8,I9,I11,I10)</f>
        <v>17835</v>
      </c>
      <c r="F15" s="10"/>
      <c r="G15" s="3" t="s">
        <v>14</v>
      </c>
      <c r="H15" s="10">
        <f>SUM(I7,I8,I9,I10)</f>
        <v>14235</v>
      </c>
      <c r="I15" s="10"/>
      <c r="J15" s="3" t="s">
        <v>14</v>
      </c>
    </row>
    <row r="17" spans="1:24">
      <c r="A17" s="2" t="s">
        <v>30</v>
      </c>
      <c r="B17" s="2"/>
      <c r="C17" s="2" t="s">
        <v>18</v>
      </c>
      <c r="D17" s="2"/>
      <c r="E17" s="9" t="s">
        <v>27</v>
      </c>
      <c r="F17" s="9"/>
      <c r="G17" s="2"/>
      <c r="H17" s="9" t="s">
        <v>28</v>
      </c>
      <c r="I17" s="9"/>
      <c r="J17" s="2"/>
      <c r="N17" s="1"/>
    </row>
    <row r="18" spans="1:24">
      <c r="A18" s="2" t="s">
        <v>21</v>
      </c>
      <c r="B18" s="2"/>
      <c r="C18" s="3">
        <f>C14*3</f>
        <v>165000</v>
      </c>
      <c r="D18" s="3" t="s">
        <v>23</v>
      </c>
      <c r="E18" s="14">
        <f>E19*C3</f>
        <v>326975</v>
      </c>
      <c r="F18" s="14"/>
      <c r="G18" s="3" t="s">
        <v>23</v>
      </c>
      <c r="H18" s="14">
        <f>H19*C3</f>
        <v>260975</v>
      </c>
      <c r="I18" s="14"/>
      <c r="J18" s="3" t="s">
        <v>23</v>
      </c>
    </row>
    <row r="19" spans="1:24">
      <c r="A19" s="2" t="s">
        <v>22</v>
      </c>
      <c r="B19" s="2"/>
      <c r="C19" s="3">
        <f>C18/C3</f>
        <v>36000</v>
      </c>
      <c r="D19" s="3" t="s">
        <v>14</v>
      </c>
      <c r="E19" s="15">
        <f>SUM(I7,I8,I9,I10,I11)*4</f>
        <v>71340</v>
      </c>
      <c r="F19" s="10"/>
      <c r="G19" s="3" t="s">
        <v>14</v>
      </c>
      <c r="H19" s="10">
        <f>SUM(I7,I8,I9,I10)*4</f>
        <v>56940</v>
      </c>
      <c r="I19" s="10"/>
      <c r="J19" s="3" t="s">
        <v>14</v>
      </c>
    </row>
    <row r="20" spans="1:24">
      <c r="A20" s="20"/>
      <c r="B20" s="20"/>
      <c r="C20" s="21"/>
      <c r="D20" s="21"/>
      <c r="E20" s="22"/>
      <c r="F20" s="23"/>
      <c r="G20" s="21"/>
      <c r="H20" s="23"/>
      <c r="I20" s="23"/>
      <c r="J20" s="21"/>
    </row>
    <row r="21" spans="1:24">
      <c r="A21" s="20"/>
      <c r="B21" s="20"/>
      <c r="C21" s="21"/>
      <c r="D21" s="2" t="s">
        <v>37</v>
      </c>
      <c r="E21" s="30"/>
      <c r="F21" s="21"/>
      <c r="G21" s="2" t="s">
        <v>36</v>
      </c>
      <c r="H21" s="2"/>
      <c r="I21" s="23"/>
      <c r="J21" s="21"/>
    </row>
    <row r="22" spans="1:24">
      <c r="A22" s="9" t="s">
        <v>38</v>
      </c>
      <c r="B22" s="9"/>
      <c r="C22" s="2"/>
      <c r="D22" s="31">
        <f>E14-C14</f>
        <v>26743.75</v>
      </c>
      <c r="E22" s="32" t="s">
        <v>23</v>
      </c>
      <c r="F22" s="37" t="s">
        <v>40</v>
      </c>
      <c r="G22" s="15">
        <f>H14-C14</f>
        <v>10243.75</v>
      </c>
      <c r="H22" s="3" t="s">
        <v>23</v>
      </c>
      <c r="I22" s="37" t="s">
        <v>40</v>
      </c>
      <c r="J22" s="21"/>
    </row>
    <row r="23" spans="1:24">
      <c r="A23" s="9" t="s">
        <v>39</v>
      </c>
      <c r="B23" s="9"/>
      <c r="C23" s="2"/>
      <c r="D23" s="31">
        <f>E18-C18</f>
        <v>161975</v>
      </c>
      <c r="E23" s="32" t="s">
        <v>23</v>
      </c>
      <c r="F23" s="37" t="s">
        <v>40</v>
      </c>
      <c r="G23" s="15">
        <f>H18-C18</f>
        <v>95975</v>
      </c>
      <c r="H23" s="3" t="s">
        <v>23</v>
      </c>
      <c r="I23" s="37" t="s">
        <v>40</v>
      </c>
      <c r="J23" s="21"/>
    </row>
    <row r="24" spans="1:24">
      <c r="A24" s="20"/>
      <c r="B24" s="20"/>
      <c r="C24" s="21"/>
      <c r="D24" s="21"/>
      <c r="E24" s="22"/>
      <c r="F24" s="23"/>
      <c r="G24" s="21"/>
      <c r="H24" s="23"/>
      <c r="I24" s="23"/>
      <c r="J24" s="21"/>
    </row>
    <row r="25" spans="1:24">
      <c r="G25" s="5"/>
      <c r="H25" s="5"/>
    </row>
    <row r="26" spans="1:24">
      <c r="A26" s="19" t="s">
        <v>31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O26" s="41"/>
      <c r="P26" s="41"/>
      <c r="Q26" s="41"/>
      <c r="R26" s="41"/>
      <c r="S26" s="41"/>
      <c r="T26" s="41"/>
      <c r="U26" s="41"/>
      <c r="V26" s="41"/>
      <c r="W26" s="41"/>
      <c r="X26" s="41"/>
    </row>
    <row r="27" spans="1:24">
      <c r="A27" s="9" t="s">
        <v>5</v>
      </c>
      <c r="B27" s="9"/>
      <c r="C27" s="9"/>
      <c r="D27" s="2"/>
      <c r="E27" s="9" t="s">
        <v>13</v>
      </c>
      <c r="F27" s="9"/>
      <c r="G27" s="9"/>
      <c r="H27" s="9"/>
      <c r="I27" s="9" t="s">
        <v>26</v>
      </c>
      <c r="J27" s="9"/>
      <c r="K27" s="2"/>
      <c r="O27" s="41"/>
      <c r="P27" s="41"/>
      <c r="Q27" s="41"/>
      <c r="R27" s="41"/>
      <c r="S27" s="41"/>
      <c r="T27" s="41"/>
      <c r="U27" s="41"/>
      <c r="V27" s="41"/>
      <c r="W27" s="41"/>
      <c r="X27" s="41"/>
    </row>
    <row r="28" spans="1:24">
      <c r="A28" s="2" t="s">
        <v>6</v>
      </c>
      <c r="B28" s="2"/>
      <c r="C28" s="3">
        <v>6000</v>
      </c>
      <c r="D28" s="3" t="s">
        <v>15</v>
      </c>
      <c r="E28" s="3">
        <v>10</v>
      </c>
      <c r="F28" s="3" t="s">
        <v>12</v>
      </c>
      <c r="G28" s="3">
        <v>1</v>
      </c>
      <c r="H28" s="3" t="s">
        <v>14</v>
      </c>
      <c r="I28" s="10">
        <f>C28/E28*G28</f>
        <v>600</v>
      </c>
      <c r="J28" s="10"/>
      <c r="K28" s="3" t="s">
        <v>14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1:24">
      <c r="A29" s="2" t="s">
        <v>7</v>
      </c>
      <c r="B29" s="2"/>
      <c r="C29" s="3">
        <v>4000</v>
      </c>
      <c r="D29" s="3" t="s">
        <v>15</v>
      </c>
      <c r="E29" s="3">
        <v>10</v>
      </c>
      <c r="F29" s="3" t="s">
        <v>12</v>
      </c>
      <c r="G29" s="3">
        <v>11</v>
      </c>
      <c r="H29" s="3" t="s">
        <v>14</v>
      </c>
      <c r="I29" s="10">
        <f>C29/E29*G29</f>
        <v>4400</v>
      </c>
      <c r="J29" s="10"/>
      <c r="K29" s="3" t="s">
        <v>14</v>
      </c>
      <c r="O29" s="41"/>
      <c r="P29" s="41"/>
      <c r="Q29" s="41"/>
      <c r="R29" s="41"/>
      <c r="S29" s="41"/>
      <c r="T29" s="41"/>
      <c r="U29" s="41"/>
      <c r="V29" s="41"/>
      <c r="W29" s="41"/>
      <c r="X29" s="41"/>
    </row>
    <row r="30" spans="1:24">
      <c r="A30" s="2" t="s">
        <v>11</v>
      </c>
      <c r="B30" s="2"/>
      <c r="C30" s="3">
        <v>50</v>
      </c>
      <c r="D30" s="3" t="s">
        <v>15</v>
      </c>
      <c r="E30" s="3">
        <v>1</v>
      </c>
      <c r="F30" s="3" t="s">
        <v>12</v>
      </c>
      <c r="G30" s="3">
        <v>43</v>
      </c>
      <c r="H30" s="3" t="s">
        <v>14</v>
      </c>
      <c r="I30" s="10">
        <f>C30/E30*G30</f>
        <v>2150</v>
      </c>
      <c r="J30" s="10"/>
      <c r="K30" s="3" t="s">
        <v>14</v>
      </c>
      <c r="O30" s="41"/>
      <c r="P30" s="41"/>
      <c r="Q30" s="41"/>
      <c r="R30" s="41"/>
      <c r="S30" s="41"/>
      <c r="T30" s="41"/>
      <c r="U30" s="41"/>
      <c r="V30" s="41"/>
      <c r="W30" s="41"/>
      <c r="X30" s="41"/>
    </row>
    <row r="31" spans="1:24">
      <c r="A31" s="2" t="s">
        <v>32</v>
      </c>
      <c r="B31" s="2"/>
      <c r="C31" s="3">
        <v>109</v>
      </c>
      <c r="D31" s="3" t="s">
        <v>15</v>
      </c>
      <c r="E31" s="3">
        <v>1</v>
      </c>
      <c r="F31" s="3" t="s">
        <v>12</v>
      </c>
      <c r="G31" s="3">
        <v>31</v>
      </c>
      <c r="H31" s="3" t="s">
        <v>14</v>
      </c>
      <c r="I31" s="10">
        <f>C31/E31*G31</f>
        <v>3379</v>
      </c>
      <c r="J31" s="10"/>
      <c r="K31" s="3" t="s">
        <v>14</v>
      </c>
      <c r="O31" s="41"/>
      <c r="P31" s="41"/>
      <c r="Q31" s="41"/>
      <c r="R31" s="41"/>
      <c r="S31" s="41"/>
      <c r="T31" s="41"/>
      <c r="U31" s="41"/>
      <c r="V31" s="41"/>
      <c r="W31" s="41"/>
      <c r="X31" s="41"/>
    </row>
    <row r="32" spans="1:24">
      <c r="A32" s="2" t="s">
        <v>9</v>
      </c>
      <c r="B32" s="2"/>
      <c r="C32" s="3">
        <v>600</v>
      </c>
      <c r="D32" s="3" t="s">
        <v>15</v>
      </c>
      <c r="E32" s="3">
        <v>100</v>
      </c>
      <c r="F32" s="3" t="s">
        <v>12</v>
      </c>
      <c r="G32" s="3">
        <f>A3</f>
        <v>600</v>
      </c>
      <c r="H32" s="3" t="s">
        <v>14</v>
      </c>
      <c r="I32" s="10">
        <f>C32/E32*G32</f>
        <v>3600</v>
      </c>
      <c r="J32" s="10"/>
      <c r="K32" s="3" t="s">
        <v>14</v>
      </c>
      <c r="O32" s="41"/>
      <c r="P32" s="6"/>
      <c r="Q32" s="6"/>
      <c r="R32" s="41"/>
      <c r="S32" s="5"/>
      <c r="T32" s="40"/>
      <c r="U32" s="5"/>
      <c r="V32" s="5"/>
      <c r="W32" s="42"/>
      <c r="X32" s="41"/>
    </row>
    <row r="33" spans="1:24">
      <c r="O33" s="41"/>
      <c r="P33" s="5"/>
      <c r="Q33" s="5"/>
      <c r="R33" s="5"/>
      <c r="S33" s="43"/>
      <c r="T33" s="44"/>
      <c r="U33" s="45"/>
      <c r="V33" s="41"/>
      <c r="W33" s="46"/>
      <c r="X33" s="41"/>
    </row>
    <row r="34" spans="1:24">
      <c r="A34" s="2" t="s">
        <v>16</v>
      </c>
      <c r="B34" s="2"/>
      <c r="C34" s="2" t="s">
        <v>18</v>
      </c>
      <c r="D34" s="2"/>
      <c r="E34" s="9" t="s">
        <v>27</v>
      </c>
      <c r="F34" s="9"/>
      <c r="G34" s="2"/>
      <c r="H34" s="9" t="s">
        <v>28</v>
      </c>
      <c r="I34" s="9"/>
      <c r="J34" s="2"/>
      <c r="O34" s="41"/>
      <c r="P34" s="5"/>
      <c r="Q34" s="5"/>
      <c r="R34" s="5"/>
      <c r="S34" s="43"/>
      <c r="T34" s="44"/>
      <c r="U34" s="45"/>
      <c r="V34" s="41"/>
      <c r="W34" s="46"/>
      <c r="X34" s="41"/>
    </row>
    <row r="35" spans="1:24">
      <c r="A35" s="2" t="s">
        <v>21</v>
      </c>
      <c r="B35" s="2"/>
      <c r="C35" s="3">
        <v>55000</v>
      </c>
      <c r="D35" s="3" t="s">
        <v>23</v>
      </c>
      <c r="E35" s="14">
        <f>E36*C3</f>
        <v>64757.9166666667</v>
      </c>
      <c r="F35" s="14"/>
      <c r="G35" s="3" t="s">
        <v>23</v>
      </c>
      <c r="H35" s="14">
        <f>H36*C3</f>
        <v>48257.9166666667</v>
      </c>
      <c r="I35" s="14"/>
      <c r="J35" s="3" t="s">
        <v>23</v>
      </c>
      <c r="O35" s="41"/>
      <c r="P35" s="41"/>
      <c r="Q35" s="41"/>
      <c r="R35" s="41"/>
      <c r="S35" s="41"/>
      <c r="T35" s="41"/>
      <c r="U35" s="41"/>
      <c r="V35" s="41"/>
      <c r="W35" s="41"/>
      <c r="X35" s="41"/>
    </row>
    <row r="36" spans="1:24">
      <c r="A36" s="2" t="s">
        <v>22</v>
      </c>
      <c r="B36" s="2"/>
      <c r="C36" s="3">
        <f>C35/C3</f>
        <v>12000</v>
      </c>
      <c r="D36" s="3" t="s">
        <v>14</v>
      </c>
      <c r="E36" s="10">
        <f>SUM(I28,I29,I30,I32,I31)</f>
        <v>14129</v>
      </c>
      <c r="F36" s="10"/>
      <c r="G36" s="3" t="s">
        <v>14</v>
      </c>
      <c r="H36" s="10">
        <f>SUM(I28,I29,I30,I31)</f>
        <v>10529</v>
      </c>
      <c r="I36" s="10"/>
      <c r="J36" s="3" t="s">
        <v>14</v>
      </c>
      <c r="O36" s="41"/>
      <c r="P36" s="41"/>
      <c r="Q36" s="41"/>
      <c r="R36" s="41"/>
      <c r="S36" s="41"/>
      <c r="T36" s="41"/>
      <c r="U36" s="41"/>
      <c r="V36" s="41"/>
      <c r="W36" s="41"/>
      <c r="X36" s="41"/>
    </row>
    <row r="37" spans="1:24">
      <c r="O37" s="41"/>
      <c r="P37" s="41"/>
      <c r="Q37" s="41"/>
      <c r="R37" s="41"/>
      <c r="S37" s="41"/>
      <c r="T37" s="41"/>
      <c r="U37" s="41"/>
      <c r="V37" s="41"/>
      <c r="W37" s="41"/>
      <c r="X37" s="41"/>
    </row>
    <row r="38" spans="1:24">
      <c r="A38" s="2" t="s">
        <v>30</v>
      </c>
      <c r="B38" s="2"/>
      <c r="C38" s="2" t="s">
        <v>18</v>
      </c>
      <c r="D38" s="2"/>
      <c r="E38" s="9" t="s">
        <v>27</v>
      </c>
      <c r="F38" s="9"/>
      <c r="G38" s="2"/>
      <c r="H38" s="9" t="s">
        <v>28</v>
      </c>
      <c r="I38" s="9"/>
      <c r="J38" s="2"/>
    </row>
    <row r="39" spans="1:24">
      <c r="A39" s="2" t="s">
        <v>21</v>
      </c>
      <c r="B39" s="2"/>
      <c r="C39" s="10">
        <f>C35*3</f>
        <v>165000</v>
      </c>
      <c r="D39" s="3" t="s">
        <v>23</v>
      </c>
      <c r="E39" s="14">
        <f>E40*C3</f>
        <v>259031.666666667</v>
      </c>
      <c r="F39" s="14"/>
      <c r="G39" s="3" t="s">
        <v>23</v>
      </c>
      <c r="H39" s="14">
        <f>H40*C3</f>
        <v>193031.666666667</v>
      </c>
      <c r="I39" s="14"/>
      <c r="J39" s="3" t="s">
        <v>23</v>
      </c>
    </row>
    <row r="40" spans="1:24">
      <c r="A40" s="2" t="s">
        <v>22</v>
      </c>
      <c r="B40" s="2"/>
      <c r="C40" s="3">
        <f>C39/C3</f>
        <v>36000</v>
      </c>
      <c r="D40" s="3" t="s">
        <v>14</v>
      </c>
      <c r="E40" s="15">
        <f>SUM(I28,I29,I30,I31,I32)*4</f>
        <v>56516</v>
      </c>
      <c r="F40" s="10"/>
      <c r="G40" s="3" t="s">
        <v>14</v>
      </c>
      <c r="H40" s="10">
        <f>SUM(I28,I29,I30,I31)*4</f>
        <v>42116</v>
      </c>
      <c r="I40" s="10"/>
      <c r="J40" s="3" t="s">
        <v>14</v>
      </c>
    </row>
    <row r="42" spans="1:24">
      <c r="A42" s="20"/>
      <c r="B42" s="20"/>
      <c r="C42" s="21"/>
      <c r="D42" s="2" t="s">
        <v>37</v>
      </c>
      <c r="E42" s="30"/>
      <c r="F42" s="21"/>
      <c r="G42" s="2" t="s">
        <v>36</v>
      </c>
      <c r="H42" s="2"/>
      <c r="I42" s="23"/>
    </row>
    <row r="43" spans="1:24">
      <c r="A43" s="9" t="s">
        <v>38</v>
      </c>
      <c r="B43" s="9"/>
      <c r="C43" s="2"/>
      <c r="D43" s="31">
        <f>E35-C35</f>
        <v>9757.91666666666</v>
      </c>
      <c r="E43" s="32" t="s">
        <v>23</v>
      </c>
      <c r="F43" s="37" t="s">
        <v>40</v>
      </c>
      <c r="G43" s="15">
        <f>H35-C35</f>
        <v>-6742.08333333334</v>
      </c>
      <c r="H43" s="3" t="s">
        <v>23</v>
      </c>
      <c r="I43" s="73" t="s">
        <v>41</v>
      </c>
    </row>
    <row r="44" spans="1:24">
      <c r="A44" s="9" t="s">
        <v>39</v>
      </c>
      <c r="B44" s="9"/>
      <c r="C44" s="2"/>
      <c r="D44" s="31">
        <f>E39-C39</f>
        <v>94031.6666666667</v>
      </c>
      <c r="E44" s="32" t="s">
        <v>23</v>
      </c>
      <c r="F44" s="37" t="s">
        <v>40</v>
      </c>
      <c r="G44" s="15">
        <f>H39-C39</f>
        <v>28031.6666666667</v>
      </c>
      <c r="H44" s="3" t="s">
        <v>23</v>
      </c>
      <c r="I44" s="37" t="s">
        <v>40</v>
      </c>
    </row>
    <row r="46" spans="1:24">
      <c r="A46" s="51" t="s">
        <v>42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</row>
    <row r="47" spans="1:24">
      <c r="A47" s="9" t="s">
        <v>5</v>
      </c>
      <c r="B47" s="9"/>
      <c r="C47" s="9"/>
      <c r="D47" s="2"/>
      <c r="E47" s="9" t="s">
        <v>13</v>
      </c>
      <c r="F47" s="9"/>
      <c r="G47" s="9"/>
      <c r="H47" s="9"/>
      <c r="I47" s="9" t="s">
        <v>26</v>
      </c>
      <c r="J47" s="9"/>
      <c r="K47" s="2"/>
    </row>
    <row r="48" spans="1:24">
      <c r="A48" s="2" t="s">
        <v>8</v>
      </c>
      <c r="B48" s="2"/>
      <c r="C48" s="3">
        <v>750</v>
      </c>
      <c r="D48" s="3" t="s">
        <v>15</v>
      </c>
      <c r="E48" s="3">
        <v>1</v>
      </c>
      <c r="F48" s="3" t="s">
        <v>12</v>
      </c>
      <c r="G48" s="3">
        <v>13</v>
      </c>
      <c r="H48" s="3" t="s">
        <v>14</v>
      </c>
      <c r="I48" s="10">
        <f>C48/E48*G48</f>
        <v>9750</v>
      </c>
      <c r="J48" s="10"/>
      <c r="K48" s="3" t="s">
        <v>14</v>
      </c>
    </row>
    <row r="49" spans="1:11">
      <c r="A49" s="2" t="s">
        <v>45</v>
      </c>
      <c r="B49" s="2"/>
      <c r="C49" s="3">
        <v>609</v>
      </c>
      <c r="D49" s="3" t="s">
        <v>15</v>
      </c>
      <c r="E49" s="3">
        <v>1</v>
      </c>
      <c r="F49" s="3" t="s">
        <v>12</v>
      </c>
      <c r="G49" s="3">
        <v>10</v>
      </c>
      <c r="H49" s="3" t="s">
        <v>14</v>
      </c>
      <c r="I49" s="10">
        <f>C49/E49*G49</f>
        <v>6090</v>
      </c>
      <c r="J49" s="10"/>
      <c r="K49" s="3" t="s">
        <v>14</v>
      </c>
    </row>
    <row r="50" spans="1:11">
      <c r="A50" s="2" t="s">
        <v>9</v>
      </c>
      <c r="B50" s="2"/>
      <c r="C50" s="3">
        <v>1000</v>
      </c>
      <c r="D50" s="3" t="s">
        <v>15</v>
      </c>
      <c r="E50" s="3">
        <v>100</v>
      </c>
      <c r="F50" s="3" t="s">
        <v>12</v>
      </c>
      <c r="G50" s="3">
        <f>A3</f>
        <v>600</v>
      </c>
      <c r="H50" s="3" t="s">
        <v>14</v>
      </c>
      <c r="I50" s="10">
        <f>C50/E50*G50</f>
        <v>6000</v>
      </c>
      <c r="J50" s="10"/>
      <c r="K50" s="3" t="s">
        <v>14</v>
      </c>
    </row>
    <row r="52" spans="1:11">
      <c r="A52" s="2" t="s">
        <v>16</v>
      </c>
      <c r="B52" s="2"/>
      <c r="C52" s="2" t="s">
        <v>18</v>
      </c>
      <c r="D52" s="2"/>
      <c r="E52" s="9" t="s">
        <v>27</v>
      </c>
      <c r="F52" s="9"/>
      <c r="G52" s="2"/>
      <c r="H52" s="9" t="s">
        <v>28</v>
      </c>
      <c r="I52" s="9"/>
      <c r="J52" s="2"/>
    </row>
    <row r="53" spans="1:11">
      <c r="A53" s="2" t="s">
        <v>21</v>
      </c>
      <c r="B53" s="2"/>
      <c r="C53" s="3">
        <v>55000</v>
      </c>
      <c r="D53" s="3" t="s">
        <v>23</v>
      </c>
      <c r="E53" s="14">
        <f>E54*C3</f>
        <v>100100</v>
      </c>
      <c r="F53" s="14"/>
      <c r="G53" s="3" t="s">
        <v>23</v>
      </c>
      <c r="H53" s="14">
        <f>H54*C3</f>
        <v>72600</v>
      </c>
      <c r="I53" s="14"/>
      <c r="J53" s="3" t="s">
        <v>23</v>
      </c>
    </row>
    <row r="54" spans="1:11">
      <c r="A54" s="2" t="s">
        <v>22</v>
      </c>
      <c r="B54" s="2"/>
      <c r="C54" s="3">
        <f>C53/C3</f>
        <v>12000</v>
      </c>
      <c r="D54" s="3" t="s">
        <v>14</v>
      </c>
      <c r="E54" s="10">
        <f>SUM(I48,I49,I50)</f>
        <v>21840</v>
      </c>
      <c r="F54" s="10"/>
      <c r="G54" s="3" t="s">
        <v>14</v>
      </c>
      <c r="H54" s="10">
        <f>SUM(I48,I49)</f>
        <v>15840</v>
      </c>
      <c r="I54" s="10"/>
      <c r="J54" s="3" t="s">
        <v>14</v>
      </c>
    </row>
    <row r="55" spans="1:11">
      <c r="A55" s="20"/>
      <c r="B55" s="20"/>
      <c r="C55" s="21"/>
      <c r="D55" s="21"/>
      <c r="E55" s="22"/>
      <c r="F55" s="23"/>
      <c r="G55" s="21"/>
      <c r="H55" s="23"/>
      <c r="I55" s="23"/>
      <c r="J55" s="21"/>
    </row>
    <row r="56" spans="1:11">
      <c r="A56" s="20"/>
      <c r="B56" s="20"/>
      <c r="C56" s="21"/>
      <c r="D56" s="2" t="s">
        <v>37</v>
      </c>
      <c r="E56" s="30"/>
      <c r="F56" s="21"/>
      <c r="G56" s="2" t="s">
        <v>36</v>
      </c>
      <c r="H56" s="2"/>
      <c r="I56" s="23"/>
      <c r="J56" s="21"/>
    </row>
    <row r="57" spans="1:11">
      <c r="A57" s="9" t="s">
        <v>50</v>
      </c>
      <c r="B57" s="9"/>
      <c r="C57" s="2"/>
      <c r="D57" s="31">
        <f>E53-C53</f>
        <v>45100</v>
      </c>
      <c r="E57" s="32" t="s">
        <v>23</v>
      </c>
      <c r="F57" s="37" t="s">
        <v>40</v>
      </c>
      <c r="G57" s="15">
        <f>H53-C53</f>
        <v>17600</v>
      </c>
      <c r="H57" s="3" t="s">
        <v>23</v>
      </c>
      <c r="I57" s="37" t="s">
        <v>40</v>
      </c>
      <c r="J57" s="21"/>
    </row>
    <row r="59" spans="1:11">
      <c r="A59" s="51" t="s">
        <v>43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</row>
    <row r="60" spans="1:11">
      <c r="A60" s="9" t="s">
        <v>5</v>
      </c>
      <c r="B60" s="9"/>
      <c r="C60" s="9"/>
      <c r="D60" s="2"/>
      <c r="E60" s="9" t="s">
        <v>13</v>
      </c>
      <c r="F60" s="9"/>
      <c r="G60" s="9"/>
      <c r="H60" s="9"/>
      <c r="I60" s="9" t="s">
        <v>26</v>
      </c>
      <c r="J60" s="9"/>
      <c r="K60" s="2"/>
    </row>
    <row r="61" spans="1:11">
      <c r="A61" s="2" t="s">
        <v>32</v>
      </c>
      <c r="B61" s="2"/>
      <c r="C61" s="3">
        <v>150</v>
      </c>
      <c r="D61" s="3" t="s">
        <v>15</v>
      </c>
      <c r="E61" s="3">
        <v>1</v>
      </c>
      <c r="F61" s="3" t="s">
        <v>12</v>
      </c>
      <c r="G61" s="3">
        <v>31</v>
      </c>
      <c r="H61" s="3" t="s">
        <v>14</v>
      </c>
      <c r="I61" s="10">
        <f>C61/E61*G61</f>
        <v>4650</v>
      </c>
      <c r="J61" s="10"/>
      <c r="K61" s="3" t="s">
        <v>14</v>
      </c>
    </row>
    <row r="62" spans="1:11">
      <c r="A62" s="2" t="s">
        <v>46</v>
      </c>
      <c r="B62" s="2"/>
      <c r="C62" s="3">
        <v>554</v>
      </c>
      <c r="D62" s="3" t="s">
        <v>15</v>
      </c>
      <c r="E62" s="3">
        <v>1</v>
      </c>
      <c r="F62" s="3" t="s">
        <v>12</v>
      </c>
      <c r="G62" s="3">
        <v>10</v>
      </c>
      <c r="H62" s="3" t="s">
        <v>14</v>
      </c>
      <c r="I62" s="10">
        <f>C62/E62*G62</f>
        <v>5540</v>
      </c>
      <c r="J62" s="10"/>
      <c r="K62" s="3" t="s">
        <v>14</v>
      </c>
    </row>
    <row r="63" spans="1:11">
      <c r="A63" s="2" t="s">
        <v>9</v>
      </c>
      <c r="B63" s="2"/>
      <c r="C63" s="3">
        <v>1000</v>
      </c>
      <c r="D63" s="3" t="s">
        <v>15</v>
      </c>
      <c r="E63" s="3">
        <v>100</v>
      </c>
      <c r="F63" s="3" t="s">
        <v>12</v>
      </c>
      <c r="G63" s="3">
        <f>A3</f>
        <v>600</v>
      </c>
      <c r="H63" s="3" t="s">
        <v>14</v>
      </c>
      <c r="I63" s="10">
        <f>C63/E63*G63</f>
        <v>6000</v>
      </c>
      <c r="J63" s="10"/>
      <c r="K63" s="3" t="s">
        <v>14</v>
      </c>
    </row>
    <row r="65" spans="1:11">
      <c r="A65" s="2"/>
      <c r="B65" s="2"/>
      <c r="C65" s="2" t="s">
        <v>18</v>
      </c>
      <c r="D65" s="2"/>
      <c r="E65" s="9" t="s">
        <v>27</v>
      </c>
      <c r="F65" s="9"/>
      <c r="G65" s="2"/>
      <c r="H65" s="9" t="s">
        <v>28</v>
      </c>
      <c r="I65" s="9"/>
      <c r="J65" s="2"/>
    </row>
    <row r="66" spans="1:11">
      <c r="A66" s="2" t="s">
        <v>21</v>
      </c>
      <c r="B66" s="2"/>
      <c r="C66" s="3">
        <v>55000</v>
      </c>
      <c r="D66" s="3" t="s">
        <v>23</v>
      </c>
      <c r="E66" s="14">
        <f>E67*C3</f>
        <v>74204.1666666667</v>
      </c>
      <c r="F66" s="14"/>
      <c r="G66" s="3" t="s">
        <v>23</v>
      </c>
      <c r="H66" s="14">
        <f>H67*C3</f>
        <v>46704.1666666667</v>
      </c>
      <c r="I66" s="14"/>
      <c r="J66" s="3" t="s">
        <v>23</v>
      </c>
    </row>
    <row r="67" spans="1:11">
      <c r="A67" s="2" t="s">
        <v>22</v>
      </c>
      <c r="B67" s="2"/>
      <c r="C67" s="3">
        <f>C66/C3</f>
        <v>12000</v>
      </c>
      <c r="D67" s="3" t="s">
        <v>14</v>
      </c>
      <c r="E67" s="10">
        <f>SUM(I61,I62,I63)</f>
        <v>16190</v>
      </c>
      <c r="F67" s="10"/>
      <c r="G67" s="3" t="s">
        <v>14</v>
      </c>
      <c r="H67" s="10">
        <f>SUM(I61,I62)</f>
        <v>10190</v>
      </c>
      <c r="I67" s="10"/>
      <c r="J67" s="3" t="s">
        <v>14</v>
      </c>
    </row>
    <row r="68" spans="1:11">
      <c r="A68" s="20"/>
      <c r="B68" s="20"/>
      <c r="C68" s="21"/>
      <c r="D68" s="21"/>
      <c r="E68" s="22"/>
      <c r="F68" s="23"/>
      <c r="G68" s="21"/>
      <c r="H68" s="23"/>
      <c r="I68" s="23"/>
      <c r="J68" s="21"/>
    </row>
    <row r="69" spans="1:11">
      <c r="A69" s="20"/>
      <c r="B69" s="20"/>
      <c r="C69" s="21"/>
      <c r="D69" s="2" t="s">
        <v>37</v>
      </c>
      <c r="E69" s="30"/>
      <c r="F69" s="21"/>
      <c r="G69" s="2" t="s">
        <v>36</v>
      </c>
      <c r="H69" s="2"/>
      <c r="I69" s="23"/>
      <c r="J69" s="21"/>
    </row>
    <row r="70" spans="1:11">
      <c r="A70" s="9" t="s">
        <v>50</v>
      </c>
      <c r="B70" s="9"/>
      <c r="C70" s="2"/>
      <c r="D70" s="31">
        <f>E66-C66</f>
        <v>19204.1666666667</v>
      </c>
      <c r="E70" s="32" t="s">
        <v>23</v>
      </c>
      <c r="F70" s="37" t="s">
        <v>40</v>
      </c>
      <c r="G70" s="15">
        <f>H66-C66</f>
        <v>-8295.83333333334</v>
      </c>
      <c r="H70" s="3" t="s">
        <v>23</v>
      </c>
      <c r="I70" s="74" t="s">
        <v>41</v>
      </c>
      <c r="J70" s="21"/>
    </row>
    <row r="72" spans="1:11">
      <c r="A72" s="52" t="s">
        <v>44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</row>
    <row r="73" spans="1:11">
      <c r="A73" s="9" t="s">
        <v>5</v>
      </c>
      <c r="B73" s="9"/>
      <c r="C73" s="9"/>
      <c r="D73" s="2"/>
      <c r="E73" s="9" t="s">
        <v>13</v>
      </c>
      <c r="F73" s="9"/>
      <c r="G73" s="9"/>
      <c r="H73" s="9"/>
      <c r="I73" s="9" t="s">
        <v>26</v>
      </c>
      <c r="J73" s="9"/>
      <c r="K73" s="2"/>
    </row>
    <row r="74" spans="1:11">
      <c r="A74" s="2" t="s">
        <v>47</v>
      </c>
      <c r="B74" s="2"/>
      <c r="C74" s="3">
        <v>250</v>
      </c>
      <c r="D74" s="3" t="s">
        <v>15</v>
      </c>
      <c r="E74" s="3">
        <v>1</v>
      </c>
      <c r="F74" s="3" t="s">
        <v>12</v>
      </c>
      <c r="G74" s="3">
        <v>27</v>
      </c>
      <c r="H74" s="3" t="s">
        <v>14</v>
      </c>
      <c r="I74" s="10">
        <f>C74/E74*G74</f>
        <v>6750</v>
      </c>
      <c r="J74" s="10"/>
      <c r="K74" s="3" t="s">
        <v>14</v>
      </c>
    </row>
    <row r="75" spans="1:11">
      <c r="A75" s="2" t="s">
        <v>48</v>
      </c>
      <c r="B75" s="2"/>
      <c r="C75" s="3">
        <v>100</v>
      </c>
      <c r="D75" s="3" t="s">
        <v>15</v>
      </c>
      <c r="E75" s="3">
        <v>1</v>
      </c>
      <c r="F75" s="3" t="s">
        <v>12</v>
      </c>
      <c r="G75" s="3">
        <v>71</v>
      </c>
      <c r="H75" s="3" t="s">
        <v>14</v>
      </c>
      <c r="I75" s="10">
        <f>C75/E75*G75</f>
        <v>7100</v>
      </c>
      <c r="J75" s="10"/>
      <c r="K75" s="3" t="s">
        <v>14</v>
      </c>
    </row>
    <row r="76" spans="1:11">
      <c r="A76" s="2" t="s">
        <v>49</v>
      </c>
      <c r="B76" s="2"/>
      <c r="C76" s="3">
        <v>50</v>
      </c>
      <c r="D76" s="3" t="s">
        <v>15</v>
      </c>
      <c r="E76" s="3">
        <v>1</v>
      </c>
      <c r="F76" s="3" t="s">
        <v>12</v>
      </c>
      <c r="G76" s="3">
        <v>123</v>
      </c>
      <c r="H76" s="3" t="s">
        <v>14</v>
      </c>
      <c r="I76" s="10">
        <f>C76/E76*G76</f>
        <v>6150</v>
      </c>
      <c r="J76" s="10"/>
      <c r="K76" s="3" t="s">
        <v>14</v>
      </c>
    </row>
    <row r="77" spans="1:11">
      <c r="A77" s="2" t="s">
        <v>9</v>
      </c>
      <c r="B77" s="2"/>
      <c r="C77" s="3">
        <v>800</v>
      </c>
      <c r="D77" s="3" t="s">
        <v>15</v>
      </c>
      <c r="E77" s="3">
        <v>100</v>
      </c>
      <c r="F77" s="3" t="s">
        <v>12</v>
      </c>
      <c r="G77" s="3">
        <f>A3</f>
        <v>600</v>
      </c>
      <c r="H77" s="3" t="s">
        <v>14</v>
      </c>
      <c r="I77" s="10">
        <f>C77/E77*G77</f>
        <v>4800</v>
      </c>
      <c r="J77" s="10"/>
      <c r="K77" s="3" t="s">
        <v>14</v>
      </c>
    </row>
    <row r="79" spans="1:11">
      <c r="A79" s="2"/>
      <c r="B79" s="2"/>
      <c r="C79" s="2" t="s">
        <v>18</v>
      </c>
      <c r="D79" s="2"/>
      <c r="E79" s="9" t="s">
        <v>27</v>
      </c>
      <c r="F79" s="9"/>
      <c r="G79" s="2"/>
      <c r="H79" s="9" t="s">
        <v>28</v>
      </c>
      <c r="I79" s="9"/>
      <c r="J79" s="2"/>
    </row>
    <row r="80" spans="1:11">
      <c r="A80" s="2" t="s">
        <v>21</v>
      </c>
      <c r="B80" s="2"/>
      <c r="C80" s="3">
        <v>44000</v>
      </c>
      <c r="D80" s="3" t="s">
        <v>23</v>
      </c>
      <c r="E80" s="14">
        <f>E81*C3</f>
        <v>113666.666666667</v>
      </c>
      <c r="F80" s="14"/>
      <c r="G80" s="3" t="s">
        <v>23</v>
      </c>
      <c r="H80" s="14">
        <f>H81*C3</f>
        <v>91666.6666666667</v>
      </c>
      <c r="I80" s="14"/>
      <c r="J80" s="3" t="s">
        <v>23</v>
      </c>
    </row>
    <row r="81" spans="1:12">
      <c r="A81" s="2" t="s">
        <v>22</v>
      </c>
      <c r="B81" s="2"/>
      <c r="C81" s="3">
        <f>C80/C3</f>
        <v>9600</v>
      </c>
      <c r="D81" s="3" t="s">
        <v>14</v>
      </c>
      <c r="E81" s="10">
        <f>SUM(I74,I75,I76,I77)</f>
        <v>24800</v>
      </c>
      <c r="F81" s="10"/>
      <c r="G81" s="3" t="s">
        <v>14</v>
      </c>
      <c r="H81" s="10">
        <f>SUM(I74,I75,I76)</f>
        <v>20000</v>
      </c>
      <c r="I81" s="10"/>
      <c r="J81" s="3" t="s">
        <v>14</v>
      </c>
    </row>
    <row r="82" spans="1:12">
      <c r="A82" s="20"/>
      <c r="B82" s="20"/>
      <c r="C82" s="21"/>
      <c r="D82" s="21"/>
      <c r="E82" s="22"/>
      <c r="F82" s="23"/>
      <c r="G82" s="21"/>
      <c r="H82" s="23"/>
      <c r="I82" s="23"/>
      <c r="J82" s="21"/>
    </row>
    <row r="83" spans="1:12">
      <c r="A83" s="20"/>
      <c r="B83" s="20"/>
      <c r="C83" s="21"/>
      <c r="D83" s="2" t="s">
        <v>37</v>
      </c>
      <c r="E83" s="30"/>
      <c r="F83" s="21"/>
      <c r="G83" s="2" t="s">
        <v>36</v>
      </c>
      <c r="H83" s="2"/>
      <c r="I83" s="23"/>
      <c r="J83" s="21"/>
    </row>
    <row r="84" spans="1:12">
      <c r="A84" s="9" t="s">
        <v>50</v>
      </c>
      <c r="B84" s="9"/>
      <c r="C84" s="2"/>
      <c r="D84" s="31">
        <f>E80-C80</f>
        <v>69666.6666666667</v>
      </c>
      <c r="E84" s="32" t="s">
        <v>23</v>
      </c>
      <c r="F84" s="37" t="s">
        <v>40</v>
      </c>
      <c r="G84" s="15">
        <f>H80-C80</f>
        <v>47666.6666666667</v>
      </c>
      <c r="H84" s="3" t="s">
        <v>23</v>
      </c>
      <c r="I84" s="37" t="s">
        <v>40</v>
      </c>
      <c r="J84" s="21"/>
    </row>
    <row r="85" spans="1:1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</row>
    <row r="86" spans="1:1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41"/>
    </row>
    <row r="87" spans="1:1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41"/>
    </row>
    <row r="88" spans="1:12">
      <c r="A88" s="5"/>
      <c r="B88" s="5"/>
      <c r="C88" s="41"/>
      <c r="D88" s="41"/>
      <c r="E88" s="41"/>
      <c r="F88" s="41"/>
      <c r="G88" s="41"/>
      <c r="H88" s="41"/>
      <c r="I88" s="5"/>
      <c r="J88" s="5"/>
      <c r="K88" s="41"/>
      <c r="L88" s="41"/>
    </row>
    <row r="89" spans="1:12">
      <c r="A89" s="5"/>
      <c r="B89" s="5"/>
      <c r="C89" s="41"/>
      <c r="D89" s="41"/>
      <c r="E89" s="41"/>
      <c r="F89" s="41"/>
      <c r="G89" s="41"/>
      <c r="H89" s="41"/>
      <c r="I89" s="5"/>
      <c r="J89" s="5"/>
      <c r="K89" s="41"/>
      <c r="L89" s="41"/>
    </row>
    <row r="90" spans="1:12">
      <c r="A90" s="5"/>
      <c r="B90" s="5"/>
      <c r="C90" s="41"/>
      <c r="D90" s="41"/>
      <c r="E90" s="41"/>
      <c r="F90" s="41"/>
      <c r="G90" s="41"/>
      <c r="H90" s="41"/>
      <c r="I90" s="5"/>
      <c r="J90" s="5"/>
      <c r="K90" s="41"/>
      <c r="L90" s="41"/>
    </row>
    <row r="91" spans="1:12">
      <c r="A91" s="5"/>
      <c r="B91" s="5"/>
      <c r="C91" s="41"/>
      <c r="D91" s="41"/>
      <c r="E91" s="41"/>
      <c r="F91" s="41"/>
      <c r="G91" s="41"/>
      <c r="H91" s="41"/>
      <c r="I91" s="5"/>
      <c r="J91" s="5"/>
      <c r="K91" s="41"/>
      <c r="L91" s="41"/>
    </row>
    <row r="92" spans="1:12">
      <c r="A92" s="5"/>
      <c r="B92" s="5"/>
      <c r="C92" s="41"/>
      <c r="D92" s="41"/>
      <c r="E92" s="41"/>
      <c r="F92" s="41"/>
      <c r="G92" s="41"/>
      <c r="H92" s="41"/>
      <c r="I92" s="5"/>
      <c r="J92" s="5"/>
      <c r="K92" s="41"/>
      <c r="L92" s="41"/>
    </row>
    <row r="93" spans="1:12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</row>
    <row r="94" spans="1:12">
      <c r="A94" s="5"/>
      <c r="B94" s="5"/>
      <c r="C94" s="5"/>
      <c r="D94" s="5"/>
      <c r="E94" s="5"/>
      <c r="F94" s="5"/>
      <c r="G94" s="5"/>
      <c r="H94" s="5"/>
      <c r="I94" s="5"/>
      <c r="J94" s="5"/>
      <c r="K94" s="41"/>
      <c r="L94" s="41"/>
    </row>
    <row r="95" spans="1:12">
      <c r="A95" s="5"/>
      <c r="B95" s="5"/>
      <c r="C95" s="41"/>
      <c r="D95" s="41"/>
      <c r="E95" s="63"/>
      <c r="F95" s="63"/>
      <c r="G95" s="41"/>
      <c r="H95" s="63"/>
      <c r="I95" s="63"/>
      <c r="J95" s="41"/>
      <c r="K95" s="41"/>
      <c r="L95" s="41"/>
    </row>
    <row r="96" spans="1:12">
      <c r="A96" s="5"/>
      <c r="B96" s="5"/>
      <c r="C96" s="41"/>
      <c r="D96" s="41"/>
      <c r="E96" s="5"/>
      <c r="F96" s="5"/>
      <c r="G96" s="41"/>
      <c r="H96" s="5"/>
      <c r="I96" s="5"/>
      <c r="J96" s="41"/>
      <c r="K96" s="41"/>
      <c r="L96" s="41"/>
    </row>
    <row r="97" spans="1:12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>
      <c r="A98" s="5"/>
      <c r="B98" s="5"/>
      <c r="C98" s="5"/>
      <c r="D98" s="5"/>
      <c r="E98" s="5"/>
      <c r="F98" s="5"/>
      <c r="G98" s="5"/>
      <c r="H98" s="5"/>
      <c r="I98" s="5"/>
      <c r="J98" s="5"/>
      <c r="K98" s="41"/>
      <c r="L98" s="41"/>
    </row>
    <row r="99" spans="1:12">
      <c r="A99" s="5"/>
      <c r="B99" s="5"/>
      <c r="C99" s="41"/>
      <c r="D99" s="41"/>
      <c r="E99" s="63"/>
      <c r="F99" s="63"/>
      <c r="G99" s="41"/>
      <c r="H99" s="63"/>
      <c r="I99" s="63"/>
      <c r="J99" s="41"/>
      <c r="K99" s="41"/>
      <c r="L99" s="41"/>
    </row>
    <row r="100" spans="1:12">
      <c r="A100" s="5"/>
      <c r="B100" s="5"/>
      <c r="C100" s="41"/>
      <c r="D100" s="41"/>
      <c r="E100" s="40"/>
      <c r="F100" s="5"/>
      <c r="G100" s="41"/>
      <c r="H100" s="5"/>
      <c r="I100" s="5"/>
      <c r="J100" s="41"/>
      <c r="K100" s="41"/>
      <c r="L100" s="41"/>
    </row>
    <row r="101" spans="1:12">
      <c r="A101" s="6"/>
      <c r="B101" s="6"/>
      <c r="C101" s="41"/>
      <c r="D101" s="41"/>
      <c r="E101" s="45"/>
      <c r="F101" s="42"/>
      <c r="G101" s="41"/>
      <c r="H101" s="42"/>
      <c r="I101" s="42"/>
      <c r="J101" s="41"/>
      <c r="K101" s="41"/>
      <c r="L101" s="41"/>
    </row>
    <row r="102" spans="1:12">
      <c r="A102" s="6"/>
      <c r="B102" s="6"/>
      <c r="C102" s="41"/>
      <c r="D102" s="5"/>
      <c r="E102" s="40"/>
      <c r="F102" s="41"/>
      <c r="G102" s="5"/>
      <c r="H102" s="5"/>
      <c r="I102" s="42"/>
      <c r="J102" s="41"/>
      <c r="K102" s="41"/>
      <c r="L102" s="41"/>
    </row>
    <row r="103" spans="1:12">
      <c r="A103" s="5"/>
      <c r="B103" s="5"/>
      <c r="C103" s="5"/>
      <c r="D103" s="43"/>
      <c r="E103" s="44"/>
      <c r="F103" s="46"/>
      <c r="G103" s="45"/>
      <c r="H103" s="41"/>
      <c r="I103" s="46"/>
      <c r="J103" s="41"/>
      <c r="K103" s="41"/>
      <c r="L103" s="41"/>
    </row>
    <row r="104" spans="1:12">
      <c r="A104" s="5"/>
      <c r="B104" s="5"/>
      <c r="C104" s="5"/>
      <c r="D104" s="43"/>
      <c r="E104" s="44"/>
      <c r="F104" s="46"/>
      <c r="G104" s="45"/>
      <c r="H104" s="41"/>
      <c r="I104" s="46"/>
      <c r="J104" s="41"/>
      <c r="K104" s="41"/>
      <c r="L104" s="41"/>
    </row>
    <row r="105" spans="1:12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</row>
    <row r="106" spans="1:12">
      <c r="K106" s="0"/>
      <c r="L106" s="0"/>
    </row>
    <row r="107" spans="1:12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</row>
    <row r="108" spans="1:12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</row>
    <row r="109" spans="1:12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</row>
  </sheetData>
  <mergeCells count="149">
    <mergeCell ref="A1:C1"/>
    <mergeCell ref="A5:K5"/>
    <mergeCell ref="A6:D6"/>
    <mergeCell ref="E6:H6"/>
    <mergeCell ref="I6:K6"/>
    <mergeCell ref="A7:B7"/>
    <mergeCell ref="I7:J7"/>
    <mergeCell ref="A8:B8"/>
    <mergeCell ref="I8:J8"/>
    <mergeCell ref="A9:B9"/>
    <mergeCell ref="I9:J9"/>
    <mergeCell ref="A10:B10"/>
    <mergeCell ref="I10:J10"/>
    <mergeCell ref="A11:B11"/>
    <mergeCell ref="I11:J11"/>
    <mergeCell ref="A13:B13"/>
    <mergeCell ref="C13:D13"/>
    <mergeCell ref="E13:G13"/>
    <mergeCell ref="H13:J13"/>
    <mergeCell ref="A14:B14"/>
    <mergeCell ref="E14:F14"/>
    <mergeCell ref="H14:I14"/>
    <mergeCell ref="A15:B15"/>
    <mergeCell ref="E15:F15"/>
    <mergeCell ref="H15:I15"/>
    <mergeCell ref="A17:B17"/>
    <mergeCell ref="C17:D17"/>
    <mergeCell ref="E17:G17"/>
    <mergeCell ref="H17:J17"/>
    <mergeCell ref="N17:O17"/>
    <mergeCell ref="A18:B18"/>
    <mergeCell ref="E18:F18"/>
    <mergeCell ref="H18:I18"/>
    <mergeCell ref="A19:B19"/>
    <mergeCell ref="E19:F19"/>
    <mergeCell ref="H19:I19"/>
    <mergeCell ref="D21:E21"/>
    <mergeCell ref="G21:H21"/>
    <mergeCell ref="A22:C22"/>
    <mergeCell ref="A23:C23"/>
    <mergeCell ref="A26:K26"/>
    <mergeCell ref="A27:D27"/>
    <mergeCell ref="E27:H27"/>
    <mergeCell ref="I27:K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4:B34"/>
    <mergeCell ref="C34:D34"/>
    <mergeCell ref="E34:G34"/>
    <mergeCell ref="H34:J34"/>
    <mergeCell ref="A35:B35"/>
    <mergeCell ref="E35:F35"/>
    <mergeCell ref="H35:I35"/>
    <mergeCell ref="A36:B36"/>
    <mergeCell ref="E36:F36"/>
    <mergeCell ref="H36:I36"/>
    <mergeCell ref="A38:B38"/>
    <mergeCell ref="C38:D38"/>
    <mergeCell ref="E38:G38"/>
    <mergeCell ref="H38:J38"/>
    <mergeCell ref="A39:B39"/>
    <mergeCell ref="E39:F39"/>
    <mergeCell ref="H39:I39"/>
    <mergeCell ref="A40:B40"/>
    <mergeCell ref="E40:F40"/>
    <mergeCell ref="H40:I40"/>
    <mergeCell ref="D42:E42"/>
    <mergeCell ref="G42:H42"/>
    <mergeCell ref="A43:C43"/>
    <mergeCell ref="A44:C44"/>
    <mergeCell ref="A46:K46"/>
    <mergeCell ref="A47:D47"/>
    <mergeCell ref="E47:H47"/>
    <mergeCell ref="I47:K47"/>
    <mergeCell ref="A48:B48"/>
    <mergeCell ref="I48:J48"/>
    <mergeCell ref="A49:B49"/>
    <mergeCell ref="I49:J49"/>
    <mergeCell ref="A50:B50"/>
    <mergeCell ref="I50:J50"/>
    <mergeCell ref="A52:B52"/>
    <mergeCell ref="C52:D52"/>
    <mergeCell ref="E52:G52"/>
    <mergeCell ref="H52:J52"/>
    <mergeCell ref="A53:B53"/>
    <mergeCell ref="E53:F53"/>
    <mergeCell ref="H53:I53"/>
    <mergeCell ref="A54:B54"/>
    <mergeCell ref="E54:F54"/>
    <mergeCell ref="H54:I54"/>
    <mergeCell ref="D56:E56"/>
    <mergeCell ref="G56:H56"/>
    <mergeCell ref="A57:C57"/>
    <mergeCell ref="A59:K59"/>
    <mergeCell ref="A60:D60"/>
    <mergeCell ref="E60:H60"/>
    <mergeCell ref="I60:K60"/>
    <mergeCell ref="A61:B61"/>
    <mergeCell ref="I61:J61"/>
    <mergeCell ref="A62:B62"/>
    <mergeCell ref="I62:J62"/>
    <mergeCell ref="A63:B63"/>
    <mergeCell ref="I63:J63"/>
    <mergeCell ref="A65:B65"/>
    <mergeCell ref="C65:D65"/>
    <mergeCell ref="E65:G65"/>
    <mergeCell ref="H65:J65"/>
    <mergeCell ref="A66:B66"/>
    <mergeCell ref="E66:F66"/>
    <mergeCell ref="H66:I66"/>
    <mergeCell ref="A67:B67"/>
    <mergeCell ref="E67:F67"/>
    <mergeCell ref="H67:I67"/>
    <mergeCell ref="D69:E69"/>
    <mergeCell ref="G69:H69"/>
    <mergeCell ref="A70:C70"/>
    <mergeCell ref="A72:K72"/>
    <mergeCell ref="A73:D73"/>
    <mergeCell ref="E73:H73"/>
    <mergeCell ref="I73:K73"/>
    <mergeCell ref="A74:B74"/>
    <mergeCell ref="I74:J74"/>
    <mergeCell ref="A75:B75"/>
    <mergeCell ref="I75:J75"/>
    <mergeCell ref="A76:B76"/>
    <mergeCell ref="I76:J76"/>
    <mergeCell ref="A77:B77"/>
    <mergeCell ref="I77:J77"/>
    <mergeCell ref="A79:B79"/>
    <mergeCell ref="C79:D79"/>
    <mergeCell ref="E79:G79"/>
    <mergeCell ref="H79:J79"/>
    <mergeCell ref="A80:B80"/>
    <mergeCell ref="E80:F80"/>
    <mergeCell ref="H80:I80"/>
    <mergeCell ref="A81:B81"/>
    <mergeCell ref="E81:F81"/>
    <mergeCell ref="H81:I81"/>
    <mergeCell ref="D83:E83"/>
    <mergeCell ref="G83:H83"/>
    <mergeCell ref="A84:C84"/>
  </mergeCells>
  <phoneticPr fontId="1" type="noConversion"/>
  <pageMargins left="0.70" right="0.70" top="0.75" bottom="0.75" header="0.30" footer="0.3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" sqref="A1"/>
    </sheetView>
  </sheetViews>
  <sheetFormatPr defaultRowHeight="16.500000"/>
  <sheetData/>
  <phoneticPr fontId="1" type="noConversion"/>
  <pageMargins left="0.70" right="0.70" top="0.75" bottom="0.75" header="0.30" footer="0.3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" sqref="A1"/>
    </sheetView>
  </sheetViews>
  <sheetFormatPr defaultRowHeight="16.500000"/>
  <sheetData/>
  <phoneticPr fontId="1" type="noConversion"/>
  <pageMargins left="0.70" right="0.70" top="0.75" bottom="0.75" header="0.30" footer="0.3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3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Cadi</dc:creator>
  <cp:lastModifiedBy>Cadi</cp:lastModifiedBy>
  <cp:version>9.102.73.43337</cp:version>
</cp:coreProperties>
</file>