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alr\Documents\My Games\Lostark\"/>
    </mc:Choice>
  </mc:AlternateContent>
  <xr:revisionPtr revIDLastSave="0" documentId="13_ncr:1_{409FB81C-C85C-4B98-9941-9499E1B31F28}" xr6:coauthVersionLast="46" xr6:coauthVersionMax="46" xr10:uidLastSave="{00000000-0000-0000-0000-000000000000}"/>
  <bookViews>
    <workbookView xWindow="-120" yWindow="330" windowWidth="29040" windowHeight="15990" xr2:uid="{B4789E86-C43C-4D4C-91CD-9B2AC8CE2A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6" i="1" s="1"/>
  <c r="D19" i="1"/>
  <c r="D18" i="1"/>
  <c r="D17" i="1"/>
  <c r="D16" i="1"/>
  <c r="E13" i="1"/>
  <c r="F18" i="1" s="1"/>
  <c r="F19" i="1" l="1"/>
  <c r="E18" i="1"/>
  <c r="E19" i="1"/>
  <c r="F17" i="1"/>
  <c r="E16" i="1"/>
  <c r="F16" i="1"/>
  <c r="F20" i="1" s="1"/>
  <c r="E25" i="1"/>
  <c r="E27" i="1" s="1"/>
  <c r="E17" i="1"/>
  <c r="E20" i="1" l="1"/>
  <c r="E21" i="1" s="1"/>
  <c r="F28" i="1"/>
  <c r="D28" i="1"/>
  <c r="E29" i="1" l="1"/>
  <c r="E31" i="1" s="1"/>
</calcChain>
</file>

<file path=xl/sharedStrings.xml><?xml version="1.0" encoding="utf-8"?>
<sst xmlns="http://schemas.openxmlformats.org/spreadsheetml/2006/main" count="31" uniqueCount="28">
  <si>
    <t>타겟 다운 3트포 계산기</t>
    <phoneticPr fontId="2" type="noConversion"/>
  </si>
  <si>
    <t>치명타 확률</t>
    <phoneticPr fontId="2" type="noConversion"/>
  </si>
  <si>
    <t>치명타 확률+35%</t>
    <phoneticPr fontId="2" type="noConversion"/>
  </si>
  <si>
    <t>치명타 피해</t>
    <phoneticPr fontId="2" type="noConversion"/>
  </si>
  <si>
    <t>천국 치피증</t>
    <phoneticPr fontId="2" type="noConversion"/>
  </si>
  <si>
    <t>대탄 막타뎀증</t>
    <phoneticPr fontId="2" type="noConversion"/>
  </si>
  <si>
    <t>천국 치명타 데미지</t>
    <phoneticPr fontId="2" type="noConversion"/>
  </si>
  <si>
    <t>체력&gt;50%</t>
    <phoneticPr fontId="2" type="noConversion"/>
  </si>
  <si>
    <t>체력&lt;50%</t>
    <phoneticPr fontId="2" type="noConversion"/>
  </si>
  <si>
    <t>1타</t>
    <phoneticPr fontId="2" type="noConversion"/>
  </si>
  <si>
    <t>2타</t>
    <phoneticPr fontId="2" type="noConversion"/>
  </si>
  <si>
    <t>3타</t>
    <phoneticPr fontId="2" type="noConversion"/>
  </si>
  <si>
    <t>4타</t>
    <phoneticPr fontId="2" type="noConversion"/>
  </si>
  <si>
    <t>1-4타 합계</t>
    <phoneticPr fontId="2" type="noConversion"/>
  </si>
  <si>
    <t>정조준 데미지 증가</t>
    <phoneticPr fontId="2" type="noConversion"/>
  </si>
  <si>
    <t>피스메이커 각인</t>
    <phoneticPr fontId="2" type="noConversion"/>
  </si>
  <si>
    <t>피스메이커 일반딜</t>
    <phoneticPr fontId="2" type="noConversion"/>
  </si>
  <si>
    <t>피스메이커 약무딜</t>
    <phoneticPr fontId="2" type="noConversion"/>
  </si>
  <si>
    <t>치명타 확률 / 치명타 피해 / 대용량 탄창</t>
    <phoneticPr fontId="2" type="noConversion"/>
  </si>
  <si>
    <t>천국의 계단</t>
    <phoneticPr fontId="2" type="noConversion"/>
  </si>
  <si>
    <t>최종 데미지</t>
    <phoneticPr fontId="2" type="noConversion"/>
  </si>
  <si>
    <t>정조준</t>
    <phoneticPr fontId="2" type="noConversion"/>
  </si>
  <si>
    <t>정조준 총 피해량</t>
    <phoneticPr fontId="2" type="noConversion"/>
  </si>
  <si>
    <t>비치명 데미지</t>
    <phoneticPr fontId="2" type="noConversion"/>
  </si>
  <si>
    <t>치명타 데미지</t>
    <phoneticPr fontId="2" type="noConversion"/>
  </si>
  <si>
    <t>치명타 보정 데미지</t>
    <phoneticPr fontId="2" type="noConversion"/>
  </si>
  <si>
    <t>결과</t>
    <phoneticPr fontId="2" type="noConversion"/>
  </si>
  <si>
    <t>정조준의 데미지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</si>
</sst>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5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9" fontId="3" fillId="5" borderId="11" xfId="0" applyNumberFormat="1" applyFont="1" applyFill="1" applyBorder="1" applyAlignment="1">
      <alignment horizontal="center" vertical="center"/>
    </xf>
    <xf numFmtId="10" fontId="3" fillId="5" borderId="13" xfId="0" applyNumberFormat="1" applyFont="1" applyFill="1" applyBorder="1" applyAlignment="1">
      <alignment horizontal="center" vertical="center"/>
    </xf>
    <xf numFmtId="10" fontId="3" fillId="5" borderId="14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0" fontId="3" fillId="5" borderId="11" xfId="0" applyNumberFormat="1" applyFont="1" applyFill="1" applyBorder="1" applyAlignment="1">
      <alignment horizontal="center" vertical="center"/>
    </xf>
    <xf numFmtId="10" fontId="3" fillId="5" borderId="12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10" fontId="3" fillId="5" borderId="21" xfId="0" applyNumberFormat="1" applyFont="1" applyFill="1" applyBorder="1" applyAlignment="1">
      <alignment horizontal="center" vertical="center"/>
    </xf>
    <xf numFmtId="10" fontId="3" fillId="5" borderId="22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0" fontId="3" fillId="5" borderId="8" xfId="0" applyNumberFormat="1" applyFont="1" applyFill="1" applyBorder="1" applyAlignment="1">
      <alignment horizontal="center" vertical="center"/>
    </xf>
    <xf numFmtId="10" fontId="3" fillId="5" borderId="9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10" fontId="3" fillId="5" borderId="24" xfId="0" applyNumberFormat="1" applyFont="1" applyFill="1" applyBorder="1" applyAlignment="1">
      <alignment horizontal="center" vertical="center"/>
    </xf>
    <xf numFmtId="10" fontId="3" fillId="5" borderId="25" xfId="0" applyNumberFormat="1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10" fontId="3" fillId="5" borderId="28" xfId="0" applyNumberFormat="1" applyFont="1" applyFill="1" applyBorder="1" applyAlignment="1">
      <alignment horizontal="center" vertical="center"/>
    </xf>
    <xf numFmtId="10" fontId="3" fillId="5" borderId="29" xfId="0" applyNumberFormat="1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9" fontId="3" fillId="5" borderId="32" xfId="0" applyNumberFormat="1" applyFont="1" applyFill="1" applyBorder="1" applyAlignment="1">
      <alignment horizontal="center" vertical="center"/>
    </xf>
    <xf numFmtId="9" fontId="3" fillId="5" borderId="33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10" fontId="3" fillId="5" borderId="11" xfId="0" applyNumberFormat="1" applyFont="1" applyFill="1" applyBorder="1" applyAlignment="1">
      <alignment horizontal="center" vertical="center"/>
    </xf>
    <xf numFmtId="10" fontId="3" fillId="5" borderId="12" xfId="0" applyNumberFormat="1" applyFont="1" applyFill="1" applyBorder="1" applyAlignment="1">
      <alignment horizontal="center" vertical="center"/>
    </xf>
    <xf numFmtId="9" fontId="3" fillId="5" borderId="28" xfId="0" applyNumberFormat="1" applyFont="1" applyFill="1" applyBorder="1" applyAlignment="1">
      <alignment horizontal="center" vertical="center"/>
    </xf>
    <xf numFmtId="9" fontId="3" fillId="5" borderId="29" xfId="0" applyNumberFormat="1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10" fontId="3" fillId="5" borderId="38" xfId="0" applyNumberFormat="1" applyFont="1" applyFill="1" applyBorder="1" applyAlignment="1">
      <alignment horizontal="center" vertical="center"/>
    </xf>
    <xf numFmtId="10" fontId="3" fillId="5" borderId="39" xfId="0" applyNumberFormat="1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9" fontId="3" fillId="5" borderId="41" xfId="0" applyNumberFormat="1" applyFont="1" applyFill="1" applyBorder="1" applyAlignment="1">
      <alignment horizontal="center" vertical="center"/>
    </xf>
    <xf numFmtId="9" fontId="3" fillId="5" borderId="4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5" borderId="24" xfId="0" applyNumberFormat="1" applyFont="1" applyFill="1" applyBorder="1" applyAlignment="1">
      <alignment horizontal="center" vertical="center"/>
    </xf>
    <xf numFmtId="176" fontId="3" fillId="5" borderId="25" xfId="0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10" fontId="1" fillId="6" borderId="47" xfId="0" applyNumberFormat="1" applyFont="1" applyFill="1" applyBorder="1" applyAlignment="1">
      <alignment horizontal="center" vertical="center"/>
    </xf>
    <xf numFmtId="10" fontId="1" fillId="6" borderId="19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10" fontId="3" fillId="0" borderId="45" xfId="0" applyNumberFormat="1" applyFont="1" applyBorder="1" applyAlignment="1">
      <alignment horizontal="center" vertical="center"/>
    </xf>
    <xf numFmtId="10" fontId="3" fillId="0" borderId="46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AA50-6710-4139-A97E-3FD6367D1B49}">
  <dimension ref="A1:H33"/>
  <sheetViews>
    <sheetView tabSelected="1" workbookViewId="0">
      <selection activeCell="K19" sqref="K19"/>
    </sheetView>
  </sheetViews>
  <sheetFormatPr defaultRowHeight="16.5" x14ac:dyDescent="0.3"/>
  <sheetData>
    <row r="1" spans="1:6" x14ac:dyDescent="0.3">
      <c r="A1" s="1"/>
    </row>
    <row r="2" spans="1:6" ht="17.25" thickBot="1" x14ac:dyDescent="0.35"/>
    <row r="3" spans="1:6" x14ac:dyDescent="0.3">
      <c r="C3" s="21" t="s">
        <v>0</v>
      </c>
      <c r="D3" s="22"/>
      <c r="E3" s="22"/>
      <c r="F3" s="23"/>
    </row>
    <row r="4" spans="1:6" ht="17.25" thickBot="1" x14ac:dyDescent="0.35">
      <c r="C4" s="24"/>
      <c r="D4" s="25"/>
      <c r="E4" s="25"/>
      <c r="F4" s="26"/>
    </row>
    <row r="5" spans="1:6" ht="17.25" thickBot="1" x14ac:dyDescent="0.35">
      <c r="C5" s="18" t="s">
        <v>15</v>
      </c>
      <c r="D5" s="19"/>
      <c r="E5" s="19"/>
      <c r="F5" s="20"/>
    </row>
    <row r="6" spans="1:6" x14ac:dyDescent="0.3">
      <c r="C6" s="27" t="s">
        <v>16</v>
      </c>
      <c r="D6" s="28"/>
      <c r="E6" s="29">
        <v>0.1</v>
      </c>
      <c r="F6" s="30"/>
    </row>
    <row r="7" spans="1:6" ht="17.25" thickBot="1" x14ac:dyDescent="0.35">
      <c r="C7" s="14" t="s">
        <v>17</v>
      </c>
      <c r="D7" s="15"/>
      <c r="E7" s="16">
        <v>0.1</v>
      </c>
      <c r="F7" s="17"/>
    </row>
    <row r="8" spans="1:6" ht="17.25" thickBot="1" x14ac:dyDescent="0.35">
      <c r="C8" s="18" t="s">
        <v>18</v>
      </c>
      <c r="D8" s="19"/>
      <c r="E8" s="19"/>
      <c r="F8" s="20"/>
    </row>
    <row r="9" spans="1:6" x14ac:dyDescent="0.3">
      <c r="C9" s="31" t="s">
        <v>1</v>
      </c>
      <c r="D9" s="32"/>
      <c r="E9" s="33">
        <v>0.75</v>
      </c>
      <c r="F9" s="34"/>
    </row>
    <row r="10" spans="1:6" x14ac:dyDescent="0.3">
      <c r="C10" s="35" t="s">
        <v>3</v>
      </c>
      <c r="D10" s="36"/>
      <c r="E10" s="37">
        <v>2.5</v>
      </c>
      <c r="F10" s="38"/>
    </row>
    <row r="11" spans="1:6" ht="17.25" thickBot="1" x14ac:dyDescent="0.35">
      <c r="C11" s="39" t="s">
        <v>5</v>
      </c>
      <c r="D11" s="40"/>
      <c r="E11" s="41">
        <v>1.25</v>
      </c>
      <c r="F11" s="42"/>
    </row>
    <row r="12" spans="1:6" ht="17.25" thickBot="1" x14ac:dyDescent="0.35">
      <c r="C12" s="18" t="s">
        <v>19</v>
      </c>
      <c r="D12" s="19"/>
      <c r="E12" s="19"/>
      <c r="F12" s="20"/>
    </row>
    <row r="13" spans="1:6" x14ac:dyDescent="0.3">
      <c r="C13" s="43" t="s">
        <v>2</v>
      </c>
      <c r="D13" s="44"/>
      <c r="E13" s="45">
        <f>IF((E9+35%)&gt;50%, 100%, E9)</f>
        <v>1</v>
      </c>
      <c r="F13" s="46"/>
    </row>
    <row r="14" spans="1:6" x14ac:dyDescent="0.3">
      <c r="C14" s="35" t="s">
        <v>4</v>
      </c>
      <c r="D14" s="36"/>
      <c r="E14" s="47">
        <v>1.97</v>
      </c>
      <c r="F14" s="48"/>
    </row>
    <row r="15" spans="1:6" x14ac:dyDescent="0.3">
      <c r="C15" s="49" t="s">
        <v>6</v>
      </c>
      <c r="D15" s="50"/>
      <c r="E15" s="2" t="s">
        <v>7</v>
      </c>
      <c r="F15" s="3" t="s">
        <v>8</v>
      </c>
    </row>
    <row r="16" spans="1:6" x14ac:dyDescent="0.3">
      <c r="C16" s="11" t="s">
        <v>9</v>
      </c>
      <c r="D16" s="4">
        <f>E10</f>
        <v>2.5</v>
      </c>
      <c r="E16" s="12">
        <f>(E13*E10)+(1-E13)*100%</f>
        <v>2.5</v>
      </c>
      <c r="F16" s="13">
        <f>(E13*D16)+(1-E13)*100%</f>
        <v>2.5</v>
      </c>
    </row>
    <row r="17" spans="3:8" x14ac:dyDescent="0.3">
      <c r="C17" s="11" t="s">
        <v>10</v>
      </c>
      <c r="D17" s="4">
        <f>E10+E14</f>
        <v>4.47</v>
      </c>
      <c r="E17" s="12">
        <f>(E13*E10)+(1-E13)*100%</f>
        <v>2.5</v>
      </c>
      <c r="F17" s="13">
        <f>(E13*D17)+(1-E13)*100%</f>
        <v>4.47</v>
      </c>
    </row>
    <row r="18" spans="3:8" x14ac:dyDescent="0.3">
      <c r="C18" s="11" t="s">
        <v>11</v>
      </c>
      <c r="D18" s="4">
        <f>E10+E14+E14</f>
        <v>6.4399999999999995</v>
      </c>
      <c r="E18" s="12">
        <f>(E13*E10)+(1-E13)*100%</f>
        <v>2.5</v>
      </c>
      <c r="F18" s="13">
        <f>(E13*D18)+(1-E13)*100%</f>
        <v>6.4399999999999995</v>
      </c>
    </row>
    <row r="19" spans="3:8" x14ac:dyDescent="0.3">
      <c r="C19" s="11" t="s">
        <v>12</v>
      </c>
      <c r="D19" s="4">
        <f>(E10+E14+E14+E14)*(E11+1)</f>
        <v>18.922499999999999</v>
      </c>
      <c r="E19" s="12">
        <f>E13*E10*(1+E11) + (1-E13)*(1+E11)</f>
        <v>5.625</v>
      </c>
      <c r="F19" s="13">
        <f>(E13*D19)+(1-E13)*(1+E11)</f>
        <v>18.922499999999999</v>
      </c>
    </row>
    <row r="20" spans="3:8" x14ac:dyDescent="0.3">
      <c r="C20" s="51" t="s">
        <v>13</v>
      </c>
      <c r="D20" s="52"/>
      <c r="E20" s="5">
        <f>SUM(E16:E19) * (1+E6)</f>
        <v>14.437500000000002</v>
      </c>
      <c r="F20" s="6">
        <f>SUM(F16:F19) * (1+E6 + E7)</f>
        <v>38.798999999999999</v>
      </c>
    </row>
    <row r="21" spans="3:8" ht="17.25" thickBot="1" x14ac:dyDescent="0.35">
      <c r="C21" s="53" t="s">
        <v>20</v>
      </c>
      <c r="D21" s="54"/>
      <c r="E21" s="55">
        <f>2/((1/E20)+(1/F20))</f>
        <v>21.044229522977659</v>
      </c>
      <c r="F21" s="56"/>
    </row>
    <row r="22" spans="3:8" ht="17.25" thickBot="1" x14ac:dyDescent="0.35">
      <c r="C22" s="18" t="s">
        <v>21</v>
      </c>
      <c r="D22" s="19"/>
      <c r="E22" s="19"/>
      <c r="F22" s="20"/>
    </row>
    <row r="23" spans="3:8" x14ac:dyDescent="0.3">
      <c r="C23" s="57" t="s">
        <v>14</v>
      </c>
      <c r="D23" s="58"/>
      <c r="E23" s="59">
        <v>1.2</v>
      </c>
      <c r="F23" s="60"/>
    </row>
    <row r="24" spans="3:8" x14ac:dyDescent="0.3">
      <c r="C24" s="61" t="s">
        <v>22</v>
      </c>
      <c r="D24" s="62"/>
      <c r="E24" s="63">
        <f>(1+E23)*3 + (1+E23)*(E11+1)</f>
        <v>11.55</v>
      </c>
      <c r="F24" s="64"/>
    </row>
    <row r="25" spans="3:8" x14ac:dyDescent="0.3">
      <c r="C25" s="43" t="s">
        <v>23</v>
      </c>
      <c r="D25" s="44"/>
      <c r="E25" s="45">
        <f>(1-E9)*E24</f>
        <v>2.8875000000000002</v>
      </c>
      <c r="F25" s="46"/>
    </row>
    <row r="26" spans="3:8" x14ac:dyDescent="0.3">
      <c r="C26" s="43" t="s">
        <v>24</v>
      </c>
      <c r="D26" s="44"/>
      <c r="E26" s="45">
        <f>E9*E10*E24</f>
        <v>21.65625</v>
      </c>
      <c r="F26" s="46"/>
    </row>
    <row r="27" spans="3:8" x14ac:dyDescent="0.3">
      <c r="C27" s="43" t="s">
        <v>25</v>
      </c>
      <c r="D27" s="44"/>
      <c r="E27" s="45">
        <f>E25+E26</f>
        <v>24.543749999999999</v>
      </c>
      <c r="F27" s="46"/>
    </row>
    <row r="28" spans="3:8" x14ac:dyDescent="0.3">
      <c r="C28" s="7" t="s">
        <v>7</v>
      </c>
      <c r="D28" s="8">
        <f>E27*(1+E6)</f>
        <v>26.998125000000002</v>
      </c>
      <c r="E28" s="9" t="s">
        <v>8</v>
      </c>
      <c r="F28" s="10">
        <f>E27*(1+E6+E7)</f>
        <v>29.452500000000004</v>
      </c>
    </row>
    <row r="29" spans="3:8" ht="17.25" thickBot="1" x14ac:dyDescent="0.35">
      <c r="C29" s="69" t="s">
        <v>20</v>
      </c>
      <c r="D29" s="70"/>
      <c r="E29" s="71">
        <f>2/((1/D28)+(1/F28))</f>
        <v>28.171956521739133</v>
      </c>
      <c r="F29" s="72"/>
    </row>
    <row r="30" spans="3:8" ht="17.25" thickBot="1" x14ac:dyDescent="0.35">
      <c r="C30" s="18" t="s">
        <v>26</v>
      </c>
      <c r="D30" s="19"/>
      <c r="E30" s="19"/>
      <c r="F30" s="20"/>
    </row>
    <row r="31" spans="3:8" ht="17.25" thickBot="1" x14ac:dyDescent="0.35">
      <c r="C31" s="65" t="s">
        <v>27</v>
      </c>
      <c r="D31" s="66"/>
      <c r="E31" s="67">
        <f>E29/E21</f>
        <v>1.3387022076992123</v>
      </c>
      <c r="F31" s="68"/>
    </row>
    <row r="32" spans="3:8" x14ac:dyDescent="0.3">
      <c r="H32" s="1"/>
    </row>
    <row r="33" spans="8:8" x14ac:dyDescent="0.3">
      <c r="H33" s="1"/>
    </row>
  </sheetData>
  <mergeCells count="38">
    <mergeCell ref="C30:F30"/>
    <mergeCell ref="C31:D31"/>
    <mergeCell ref="E31:F31"/>
    <mergeCell ref="C26:D26"/>
    <mergeCell ref="E26:F26"/>
    <mergeCell ref="C27:D27"/>
    <mergeCell ref="E27:F27"/>
    <mergeCell ref="C29:D29"/>
    <mergeCell ref="E29:F29"/>
    <mergeCell ref="C23:D23"/>
    <mergeCell ref="E23:F23"/>
    <mergeCell ref="C24:D24"/>
    <mergeCell ref="E24:F24"/>
    <mergeCell ref="C25:D25"/>
    <mergeCell ref="E25:F25"/>
    <mergeCell ref="C15:D15"/>
    <mergeCell ref="C20:D20"/>
    <mergeCell ref="C21:D21"/>
    <mergeCell ref="E21:F21"/>
    <mergeCell ref="C22:F22"/>
    <mergeCell ref="C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7:D7"/>
    <mergeCell ref="E7:F7"/>
    <mergeCell ref="C8:F8"/>
    <mergeCell ref="C3:F4"/>
    <mergeCell ref="C5:F5"/>
    <mergeCell ref="C6:D6"/>
    <mergeCell ref="E6:F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 Hwan Kim</dc:creator>
  <cp:lastModifiedBy>Ji Hwan Kim</cp:lastModifiedBy>
  <dcterms:created xsi:type="dcterms:W3CDTF">2021-04-21T16:12:17Z</dcterms:created>
  <dcterms:modified xsi:type="dcterms:W3CDTF">2021-04-25T13:22:02Z</dcterms:modified>
</cp:coreProperties>
</file>