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y970\Desktop\"/>
    </mc:Choice>
  </mc:AlternateContent>
  <xr:revisionPtr revIDLastSave="0" documentId="13_ncr:1_{010F092A-0194-40C7-9E5E-EF27EA95A24D}" xr6:coauthVersionLast="46" xr6:coauthVersionMax="46" xr10:uidLastSave="{00000000-0000-0000-0000-000000000000}"/>
  <bookViews>
    <workbookView xWindow="-120" yWindow="-120" windowWidth="38640" windowHeight="21240" activeTab="1" xr2:uid="{751737C5-2D8C-46D7-B1C8-976B5B491696}"/>
  </bookViews>
  <sheets>
    <sheet name="Sheet1" sheetId="1" r:id="rId1"/>
    <sheet name="숫자놀이" sheetId="2" r:id="rId2"/>
    <sheet name="재봉손해" sheetId="3" r:id="rId3"/>
    <sheet name="배럭등급업비용" sheetId="4" r:id="rId4"/>
    <sheet name="1340영지x 방어구 트라이 횟수" sheetId="5" r:id="rId5"/>
    <sheet name="1340영지x 횟수 무기(풀숨)편" sheetId="6" r:id="rId6"/>
    <sheet name="1340영지효과o 방어구" sheetId="7" r:id="rId7"/>
    <sheet name="1340영지효과o 무기(풀숨)" sheetId="8" r:id="rId8"/>
  </sheets>
  <externalReferences>
    <externalReference r:id="rId9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3" i="8" l="1"/>
  <c r="G33" i="8"/>
  <c r="I33" i="8" s="1"/>
  <c r="K33" i="8" s="1"/>
  <c r="N32" i="8"/>
  <c r="G32" i="8"/>
  <c r="I32" i="8" s="1"/>
  <c r="K32" i="8" s="1"/>
  <c r="N31" i="8"/>
  <c r="H31" i="8"/>
  <c r="G31" i="8"/>
  <c r="I31" i="8" s="1"/>
  <c r="K31" i="8" s="1"/>
  <c r="N30" i="8"/>
  <c r="G30" i="8"/>
  <c r="I30" i="8" s="1"/>
  <c r="K30" i="8" s="1"/>
  <c r="N29" i="8"/>
  <c r="G29" i="8"/>
  <c r="I29" i="8" s="1"/>
  <c r="K29" i="8" s="1"/>
  <c r="N28" i="8"/>
  <c r="G28" i="8"/>
  <c r="I28" i="8" s="1"/>
  <c r="K28" i="8" s="1"/>
  <c r="AJ27" i="8"/>
  <c r="AD27" i="8"/>
  <c r="AB27" i="8"/>
  <c r="AE27" i="8" s="1"/>
  <c r="AG27" i="8" s="1"/>
  <c r="N27" i="8"/>
  <c r="O27" i="8" s="1"/>
  <c r="I27" i="8"/>
  <c r="L27" i="8" s="1"/>
  <c r="M27" i="8" s="1"/>
  <c r="H27" i="8"/>
  <c r="J28" i="8" s="1"/>
  <c r="AJ26" i="8"/>
  <c r="AE26" i="8"/>
  <c r="AG26" i="8" s="1"/>
  <c r="AB26" i="8"/>
  <c r="AD26" i="8" s="1"/>
  <c r="AJ25" i="8"/>
  <c r="AB25" i="8"/>
  <c r="AE25" i="8" s="1"/>
  <c r="AG25" i="8" s="1"/>
  <c r="I25" i="8"/>
  <c r="K25" i="8" s="1"/>
  <c r="H25" i="8"/>
  <c r="G25" i="8"/>
  <c r="AJ24" i="8"/>
  <c r="AB24" i="8"/>
  <c r="AE24" i="8" s="1"/>
  <c r="AG24" i="8" s="1"/>
  <c r="G24" i="8"/>
  <c r="I24" i="8" s="1"/>
  <c r="K24" i="8" s="1"/>
  <c r="AJ23" i="8"/>
  <c r="AF23" i="8"/>
  <c r="AF24" i="8" s="1"/>
  <c r="AD23" i="8"/>
  <c r="AB23" i="8"/>
  <c r="AE23" i="8" s="1"/>
  <c r="AG23" i="8" s="1"/>
  <c r="G23" i="8"/>
  <c r="I23" i="8" s="1"/>
  <c r="K23" i="8" s="1"/>
  <c r="AJ22" i="8"/>
  <c r="AK22" i="8" s="1"/>
  <c r="AE22" i="8"/>
  <c r="AH22" i="8" s="1"/>
  <c r="AD22" i="8"/>
  <c r="H22" i="8"/>
  <c r="G22" i="8"/>
  <c r="I22" i="8" s="1"/>
  <c r="K22" i="8" s="1"/>
  <c r="G21" i="8"/>
  <c r="I21" i="8" s="1"/>
  <c r="K21" i="8" s="1"/>
  <c r="AE20" i="8"/>
  <c r="AG20" i="8" s="1"/>
  <c r="AD20" i="8"/>
  <c r="AB20" i="8"/>
  <c r="L20" i="8"/>
  <c r="O20" i="8" s="1"/>
  <c r="K20" i="8"/>
  <c r="I20" i="8"/>
  <c r="H20" i="8"/>
  <c r="J21" i="8" s="1"/>
  <c r="AB19" i="8"/>
  <c r="AE19" i="8" s="1"/>
  <c r="AG19" i="8" s="1"/>
  <c r="AB18" i="8"/>
  <c r="AE18" i="8" s="1"/>
  <c r="AG18" i="8" s="1"/>
  <c r="G18" i="8"/>
  <c r="I18" i="8" s="1"/>
  <c r="K18" i="8" s="1"/>
  <c r="AB17" i="8"/>
  <c r="AE17" i="8" s="1"/>
  <c r="AG17" i="8" s="1"/>
  <c r="G17" i="8"/>
  <c r="I17" i="8" s="1"/>
  <c r="K17" i="8" s="1"/>
  <c r="AE16" i="8"/>
  <c r="AH16" i="8" s="1"/>
  <c r="AD16" i="8"/>
  <c r="AF17" i="8" s="1"/>
  <c r="J16" i="8"/>
  <c r="G16" i="8"/>
  <c r="I16" i="8" s="1"/>
  <c r="K16" i="8" s="1"/>
  <c r="K15" i="8"/>
  <c r="I15" i="8"/>
  <c r="L15" i="8" s="1"/>
  <c r="H15" i="8"/>
  <c r="AB14" i="8"/>
  <c r="AE14" i="8" s="1"/>
  <c r="AG14" i="8" s="1"/>
  <c r="AE13" i="8"/>
  <c r="AG13" i="8" s="1"/>
  <c r="AB13" i="8"/>
  <c r="AD13" i="8" s="1"/>
  <c r="I13" i="8"/>
  <c r="K13" i="8" s="1"/>
  <c r="G13" i="8"/>
  <c r="H13" i="8" s="1"/>
  <c r="AB12" i="8"/>
  <c r="AE12" i="8" s="1"/>
  <c r="AG12" i="8" s="1"/>
  <c r="I12" i="8"/>
  <c r="K12" i="8" s="1"/>
  <c r="G12" i="8"/>
  <c r="H12" i="8" s="1"/>
  <c r="AE11" i="8"/>
  <c r="AH11" i="8" s="1"/>
  <c r="AD11" i="8"/>
  <c r="AF12" i="8" s="1"/>
  <c r="G11" i="8"/>
  <c r="I11" i="8" s="1"/>
  <c r="K11" i="8" s="1"/>
  <c r="I10" i="8"/>
  <c r="L10" i="8" s="1"/>
  <c r="H10" i="8"/>
  <c r="J11" i="8" s="1"/>
  <c r="AB9" i="8"/>
  <c r="AE9" i="8" s="1"/>
  <c r="AG9" i="8" s="1"/>
  <c r="AD8" i="8"/>
  <c r="AB8" i="8"/>
  <c r="AE8" i="8" s="1"/>
  <c r="AG8" i="8" s="1"/>
  <c r="AF7" i="8"/>
  <c r="AB7" i="8"/>
  <c r="AE7" i="8" s="1"/>
  <c r="AG7" i="8" s="1"/>
  <c r="AE6" i="8"/>
  <c r="AH6" i="8" s="1"/>
  <c r="AD6" i="8"/>
  <c r="G6" i="8"/>
  <c r="I6" i="8" s="1"/>
  <c r="K6" i="8" s="1"/>
  <c r="G5" i="8"/>
  <c r="I5" i="8" s="1"/>
  <c r="K5" i="8" s="1"/>
  <c r="K4" i="8"/>
  <c r="I4" i="8"/>
  <c r="H4" i="8"/>
  <c r="G4" i="8"/>
  <c r="AN3" i="8"/>
  <c r="S42" i="8" s="1"/>
  <c r="AK3" i="8"/>
  <c r="AI3" i="8"/>
  <c r="AE3" i="8"/>
  <c r="AG3" i="8" s="1"/>
  <c r="AD3" i="8"/>
  <c r="O3" i="8"/>
  <c r="L3" i="8"/>
  <c r="K3" i="8"/>
  <c r="I3" i="8"/>
  <c r="H3" i="8"/>
  <c r="J4" i="8" s="1"/>
  <c r="J5" i="8" s="1"/>
  <c r="N41" i="7"/>
  <c r="G41" i="7"/>
  <c r="I41" i="7" s="1"/>
  <c r="K41" i="7" s="1"/>
  <c r="N40" i="7"/>
  <c r="K40" i="7"/>
  <c r="I40" i="7"/>
  <c r="G40" i="7"/>
  <c r="H40" i="7" s="1"/>
  <c r="N39" i="7"/>
  <c r="H39" i="7"/>
  <c r="G39" i="7"/>
  <c r="I39" i="7" s="1"/>
  <c r="K39" i="7" s="1"/>
  <c r="N38" i="7"/>
  <c r="G38" i="7"/>
  <c r="I38" i="7" s="1"/>
  <c r="K38" i="7" s="1"/>
  <c r="AI37" i="7"/>
  <c r="AA37" i="7"/>
  <c r="AD37" i="7" s="1"/>
  <c r="AF37" i="7" s="1"/>
  <c r="N37" i="7"/>
  <c r="K37" i="7"/>
  <c r="I37" i="7"/>
  <c r="H37" i="7"/>
  <c r="G37" i="7"/>
  <c r="AI36" i="7"/>
  <c r="AC36" i="7"/>
  <c r="AA36" i="7"/>
  <c r="AD36" i="7" s="1"/>
  <c r="AF36" i="7" s="1"/>
  <c r="N36" i="7"/>
  <c r="G36" i="7"/>
  <c r="I36" i="7" s="1"/>
  <c r="K36" i="7" s="1"/>
  <c r="AI35" i="7"/>
  <c r="AA35" i="7"/>
  <c r="AD35" i="7" s="1"/>
  <c r="AF35" i="7" s="1"/>
  <c r="N35" i="7"/>
  <c r="K35" i="7"/>
  <c r="I35" i="7"/>
  <c r="H35" i="7"/>
  <c r="G35" i="7"/>
  <c r="AI34" i="7"/>
  <c r="AC34" i="7"/>
  <c r="AA34" i="7"/>
  <c r="AD34" i="7" s="1"/>
  <c r="AF34" i="7" s="1"/>
  <c r="N34" i="7"/>
  <c r="G34" i="7"/>
  <c r="I34" i="7" s="1"/>
  <c r="K34" i="7" s="1"/>
  <c r="AI33" i="7"/>
  <c r="AA33" i="7"/>
  <c r="AD33" i="7" s="1"/>
  <c r="AF33" i="7" s="1"/>
  <c r="N33" i="7"/>
  <c r="O33" i="7" s="1"/>
  <c r="L33" i="7"/>
  <c r="I33" i="7"/>
  <c r="K33" i="7" s="1"/>
  <c r="H33" i="7"/>
  <c r="J34" i="7" s="1"/>
  <c r="AI32" i="7"/>
  <c r="AA32" i="7"/>
  <c r="AD32" i="7" s="1"/>
  <c r="AF32" i="7" s="1"/>
  <c r="AI31" i="7"/>
  <c r="AD31" i="7"/>
  <c r="AF31" i="7" s="1"/>
  <c r="AA31" i="7"/>
  <c r="AC31" i="7" s="1"/>
  <c r="I31" i="7"/>
  <c r="K31" i="7" s="1"/>
  <c r="H31" i="7"/>
  <c r="G31" i="7"/>
  <c r="AI30" i="7"/>
  <c r="AD30" i="7"/>
  <c r="AG30" i="7" s="1"/>
  <c r="AC30" i="7"/>
  <c r="AE31" i="7" s="1"/>
  <c r="I30" i="7"/>
  <c r="K30" i="7" s="1"/>
  <c r="G30" i="7"/>
  <c r="H30" i="7" s="1"/>
  <c r="I29" i="7"/>
  <c r="K29" i="7" s="1"/>
  <c r="H29" i="7"/>
  <c r="G29" i="7"/>
  <c r="AC28" i="7"/>
  <c r="AA28" i="7"/>
  <c r="AD28" i="7" s="1"/>
  <c r="AF28" i="7" s="1"/>
  <c r="I28" i="7"/>
  <c r="K28" i="7" s="1"/>
  <c r="G28" i="7"/>
  <c r="H28" i="7" s="1"/>
  <c r="AD27" i="7"/>
  <c r="AF27" i="7" s="1"/>
  <c r="AC27" i="7"/>
  <c r="AA27" i="7"/>
  <c r="H27" i="7"/>
  <c r="G27" i="7"/>
  <c r="I27" i="7" s="1"/>
  <c r="K27" i="7" s="1"/>
  <c r="AD26" i="7"/>
  <c r="AF26" i="7" s="1"/>
  <c r="AA26" i="7"/>
  <c r="AC26" i="7" s="1"/>
  <c r="I26" i="7"/>
  <c r="K26" i="7" s="1"/>
  <c r="H26" i="7"/>
  <c r="G26" i="7"/>
  <c r="AC25" i="7"/>
  <c r="AA25" i="7"/>
  <c r="AD25" i="7" s="1"/>
  <c r="AF25" i="7" s="1"/>
  <c r="I25" i="7"/>
  <c r="K25" i="7" s="1"/>
  <c r="G25" i="7"/>
  <c r="H25" i="7" s="1"/>
  <c r="AD24" i="7"/>
  <c r="AF24" i="7" s="1"/>
  <c r="AC24" i="7"/>
  <c r="AA24" i="7"/>
  <c r="K24" i="7"/>
  <c r="I24" i="7"/>
  <c r="L24" i="7" s="1"/>
  <c r="H24" i="7"/>
  <c r="J25" i="7" s="1"/>
  <c r="AF23" i="7"/>
  <c r="AD23" i="7"/>
  <c r="AC23" i="7"/>
  <c r="AA23" i="7"/>
  <c r="AG22" i="7"/>
  <c r="AD22" i="7"/>
  <c r="AF22" i="7" s="1"/>
  <c r="AC22" i="7"/>
  <c r="AE23" i="7" s="1"/>
  <c r="AE24" i="7" s="1"/>
  <c r="AE25" i="7" s="1"/>
  <c r="AE26" i="7" s="1"/>
  <c r="AE27" i="7" s="1"/>
  <c r="AE28" i="7" s="1"/>
  <c r="H22" i="7"/>
  <c r="G22" i="7"/>
  <c r="I22" i="7" s="1"/>
  <c r="K22" i="7" s="1"/>
  <c r="G21" i="7"/>
  <c r="I21" i="7" s="1"/>
  <c r="K21" i="7" s="1"/>
  <c r="AA20" i="7"/>
  <c r="AD20" i="7" s="1"/>
  <c r="AF20" i="7" s="1"/>
  <c r="H20" i="7"/>
  <c r="G20" i="7"/>
  <c r="I20" i="7" s="1"/>
  <c r="K20" i="7" s="1"/>
  <c r="AA19" i="7"/>
  <c r="AD19" i="7" s="1"/>
  <c r="AF19" i="7" s="1"/>
  <c r="G19" i="7"/>
  <c r="I19" i="7" s="1"/>
  <c r="K19" i="7" s="1"/>
  <c r="AC18" i="7"/>
  <c r="AA18" i="7"/>
  <c r="AD18" i="7" s="1"/>
  <c r="AF18" i="7" s="1"/>
  <c r="G18" i="7"/>
  <c r="I18" i="7" s="1"/>
  <c r="K18" i="7" s="1"/>
  <c r="AE17" i="7"/>
  <c r="AA17" i="7"/>
  <c r="AD17" i="7" s="1"/>
  <c r="AF17" i="7" s="1"/>
  <c r="J17" i="7"/>
  <c r="H17" i="7"/>
  <c r="J18" i="7" s="1"/>
  <c r="G17" i="7"/>
  <c r="I17" i="7" s="1"/>
  <c r="K17" i="7" s="1"/>
  <c r="AG16" i="7"/>
  <c r="AJ16" i="7" s="1"/>
  <c r="AF16" i="7"/>
  <c r="AD16" i="7"/>
  <c r="AC16" i="7"/>
  <c r="I16" i="7"/>
  <c r="L16" i="7" s="1"/>
  <c r="H16" i="7"/>
  <c r="AD14" i="7"/>
  <c r="AF14" i="7" s="1"/>
  <c r="AC14" i="7"/>
  <c r="AA14" i="7"/>
  <c r="I14" i="7"/>
  <c r="K14" i="7" s="1"/>
  <c r="H14" i="7"/>
  <c r="G14" i="7"/>
  <c r="AD13" i="7"/>
  <c r="AF13" i="7" s="1"/>
  <c r="AC13" i="7"/>
  <c r="AA13" i="7"/>
  <c r="I13" i="7"/>
  <c r="K13" i="7" s="1"/>
  <c r="H13" i="7"/>
  <c r="G13" i="7"/>
  <c r="AD12" i="7"/>
  <c r="AF12" i="7" s="1"/>
  <c r="AC12" i="7"/>
  <c r="AA12" i="7"/>
  <c r="I12" i="7"/>
  <c r="K12" i="7" s="1"/>
  <c r="H12" i="7"/>
  <c r="G12" i="7"/>
  <c r="AD11" i="7"/>
  <c r="AF11" i="7" s="1"/>
  <c r="AC11" i="7"/>
  <c r="AA11" i="7"/>
  <c r="I11" i="7"/>
  <c r="K11" i="7" s="1"/>
  <c r="H11" i="7"/>
  <c r="G11" i="7"/>
  <c r="AF10" i="7"/>
  <c r="AD10" i="7"/>
  <c r="AG10" i="7" s="1"/>
  <c r="AC10" i="7"/>
  <c r="AE11" i="7" s="1"/>
  <c r="AE12" i="7" s="1"/>
  <c r="AE13" i="7" s="1"/>
  <c r="AE14" i="7" s="1"/>
  <c r="L10" i="7"/>
  <c r="O10" i="7" s="1"/>
  <c r="I10" i="7"/>
  <c r="K10" i="7" s="1"/>
  <c r="H10" i="7"/>
  <c r="J11" i="7" s="1"/>
  <c r="J12" i="7" s="1"/>
  <c r="J13" i="7" s="1"/>
  <c r="J14" i="7" s="1"/>
  <c r="AA6" i="7"/>
  <c r="AD6" i="7" s="1"/>
  <c r="AF6" i="7" s="1"/>
  <c r="H6" i="7"/>
  <c r="G6" i="7"/>
  <c r="I6" i="7" s="1"/>
  <c r="K6" i="7" s="1"/>
  <c r="AA5" i="7"/>
  <c r="AD5" i="7" s="1"/>
  <c r="AF5" i="7" s="1"/>
  <c r="G5" i="7"/>
  <c r="I5" i="7" s="1"/>
  <c r="K5" i="7" s="1"/>
  <c r="AC4" i="7"/>
  <c r="AA4" i="7"/>
  <c r="AD4" i="7" s="1"/>
  <c r="AF4" i="7" s="1"/>
  <c r="J4" i="7"/>
  <c r="G4" i="7"/>
  <c r="I4" i="7" s="1"/>
  <c r="K4" i="7" s="1"/>
  <c r="AH3" i="7"/>
  <c r="AG3" i="7"/>
  <c r="AJ3" i="7" s="1"/>
  <c r="AF3" i="7"/>
  <c r="AD3" i="7"/>
  <c r="AC3" i="7"/>
  <c r="AE4" i="7" s="1"/>
  <c r="AE5" i="7" s="1"/>
  <c r="K3" i="7"/>
  <c r="I3" i="7"/>
  <c r="L3" i="7" s="1"/>
  <c r="H3" i="7"/>
  <c r="S267" i="6"/>
  <c r="N267" i="6"/>
  <c r="P267" i="6" s="1"/>
  <c r="M267" i="6"/>
  <c r="S266" i="6"/>
  <c r="N266" i="6"/>
  <c r="P266" i="6" s="1"/>
  <c r="M266" i="6"/>
  <c r="S265" i="6"/>
  <c r="N265" i="6"/>
  <c r="P265" i="6" s="1"/>
  <c r="M265" i="6"/>
  <c r="S264" i="6"/>
  <c r="N264" i="6"/>
  <c r="P264" i="6" s="1"/>
  <c r="M264" i="6"/>
  <c r="S263" i="6"/>
  <c r="N263" i="6"/>
  <c r="P263" i="6" s="1"/>
  <c r="M263" i="6"/>
  <c r="S262" i="6"/>
  <c r="N262" i="6"/>
  <c r="P262" i="6" s="1"/>
  <c r="M262" i="6"/>
  <c r="S261" i="6"/>
  <c r="N261" i="6"/>
  <c r="P261" i="6" s="1"/>
  <c r="M261" i="6"/>
  <c r="S260" i="6"/>
  <c r="N260" i="6"/>
  <c r="P260" i="6" s="1"/>
  <c r="M260" i="6"/>
  <c r="S259" i="6"/>
  <c r="N259" i="6"/>
  <c r="P259" i="6" s="1"/>
  <c r="M259" i="6"/>
  <c r="S258" i="6"/>
  <c r="N258" i="6"/>
  <c r="P258" i="6" s="1"/>
  <c r="M258" i="6"/>
  <c r="S257" i="6"/>
  <c r="N257" i="6"/>
  <c r="P257" i="6" s="1"/>
  <c r="M257" i="6"/>
  <c r="S256" i="6"/>
  <c r="N256" i="6"/>
  <c r="P256" i="6" s="1"/>
  <c r="M256" i="6"/>
  <c r="S255" i="6"/>
  <c r="N255" i="6"/>
  <c r="P255" i="6" s="1"/>
  <c r="M255" i="6"/>
  <c r="S254" i="6"/>
  <c r="N254" i="6"/>
  <c r="P254" i="6" s="1"/>
  <c r="M254" i="6"/>
  <c r="S253" i="6"/>
  <c r="N253" i="6"/>
  <c r="P253" i="6" s="1"/>
  <c r="M253" i="6"/>
  <c r="S252" i="6"/>
  <c r="N252" i="6"/>
  <c r="P252" i="6" s="1"/>
  <c r="M252" i="6"/>
  <c r="S251" i="6"/>
  <c r="N251" i="6"/>
  <c r="P251" i="6" s="1"/>
  <c r="M251" i="6"/>
  <c r="S250" i="6"/>
  <c r="N250" i="6"/>
  <c r="P250" i="6" s="1"/>
  <c r="M250" i="6"/>
  <c r="S249" i="6"/>
  <c r="N249" i="6"/>
  <c r="P249" i="6" s="1"/>
  <c r="M249" i="6"/>
  <c r="S248" i="6"/>
  <c r="N248" i="6"/>
  <c r="P248" i="6" s="1"/>
  <c r="M248" i="6"/>
  <c r="S247" i="6"/>
  <c r="N247" i="6"/>
  <c r="P247" i="6" s="1"/>
  <c r="M247" i="6"/>
  <c r="S246" i="6"/>
  <c r="N246" i="6"/>
  <c r="P246" i="6" s="1"/>
  <c r="M246" i="6"/>
  <c r="S245" i="6"/>
  <c r="N245" i="6"/>
  <c r="P245" i="6" s="1"/>
  <c r="M245" i="6"/>
  <c r="S244" i="6"/>
  <c r="N244" i="6"/>
  <c r="P244" i="6" s="1"/>
  <c r="M244" i="6"/>
  <c r="S243" i="6"/>
  <c r="N243" i="6"/>
  <c r="P243" i="6" s="1"/>
  <c r="M243" i="6"/>
  <c r="S242" i="6"/>
  <c r="N242" i="6"/>
  <c r="P242" i="6" s="1"/>
  <c r="M242" i="6"/>
  <c r="S241" i="6"/>
  <c r="N241" i="6"/>
  <c r="P241" i="6" s="1"/>
  <c r="M241" i="6"/>
  <c r="S240" i="6"/>
  <c r="N240" i="6"/>
  <c r="P240" i="6" s="1"/>
  <c r="M240" i="6"/>
  <c r="S239" i="6"/>
  <c r="N239" i="6"/>
  <c r="P239" i="6" s="1"/>
  <c r="M239" i="6"/>
  <c r="S238" i="6"/>
  <c r="N238" i="6"/>
  <c r="P238" i="6" s="1"/>
  <c r="M238" i="6"/>
  <c r="S237" i="6"/>
  <c r="N237" i="6"/>
  <c r="P237" i="6" s="1"/>
  <c r="M237" i="6"/>
  <c r="S236" i="6"/>
  <c r="N236" i="6"/>
  <c r="P236" i="6" s="1"/>
  <c r="M236" i="6"/>
  <c r="S235" i="6"/>
  <c r="N235" i="6"/>
  <c r="P235" i="6" s="1"/>
  <c r="M235" i="6"/>
  <c r="S234" i="6"/>
  <c r="N234" i="6"/>
  <c r="P234" i="6" s="1"/>
  <c r="M234" i="6"/>
  <c r="S233" i="6"/>
  <c r="N233" i="6"/>
  <c r="P233" i="6" s="1"/>
  <c r="M233" i="6"/>
  <c r="S232" i="6"/>
  <c r="N232" i="6"/>
  <c r="P232" i="6" s="1"/>
  <c r="M232" i="6"/>
  <c r="S231" i="6"/>
  <c r="N231" i="6"/>
  <c r="P231" i="6" s="1"/>
  <c r="M231" i="6"/>
  <c r="S230" i="6"/>
  <c r="N230" i="6"/>
  <c r="P230" i="6" s="1"/>
  <c r="M230" i="6"/>
  <c r="S229" i="6"/>
  <c r="N229" i="6"/>
  <c r="P229" i="6" s="1"/>
  <c r="M229" i="6"/>
  <c r="S228" i="6"/>
  <c r="N228" i="6"/>
  <c r="P228" i="6" s="1"/>
  <c r="M228" i="6"/>
  <c r="S227" i="6"/>
  <c r="N227" i="6"/>
  <c r="P227" i="6" s="1"/>
  <c r="M227" i="6"/>
  <c r="S226" i="6"/>
  <c r="N226" i="6"/>
  <c r="P226" i="6" s="1"/>
  <c r="M226" i="6"/>
  <c r="S225" i="6"/>
  <c r="N225" i="6"/>
  <c r="P225" i="6" s="1"/>
  <c r="M225" i="6"/>
  <c r="S224" i="6"/>
  <c r="N224" i="6"/>
  <c r="P224" i="6" s="1"/>
  <c r="M224" i="6"/>
  <c r="S223" i="6"/>
  <c r="N223" i="6"/>
  <c r="P223" i="6" s="1"/>
  <c r="M223" i="6"/>
  <c r="S222" i="6"/>
  <c r="N222" i="6"/>
  <c r="P222" i="6" s="1"/>
  <c r="M222" i="6"/>
  <c r="S221" i="6"/>
  <c r="N221" i="6"/>
  <c r="P221" i="6" s="1"/>
  <c r="M221" i="6"/>
  <c r="S220" i="6"/>
  <c r="N220" i="6"/>
  <c r="P220" i="6" s="1"/>
  <c r="M220" i="6"/>
  <c r="S219" i="6"/>
  <c r="N219" i="6"/>
  <c r="P219" i="6" s="1"/>
  <c r="M219" i="6"/>
  <c r="S218" i="6"/>
  <c r="N218" i="6"/>
  <c r="P218" i="6" s="1"/>
  <c r="M218" i="6"/>
  <c r="S217" i="6"/>
  <c r="N217" i="6"/>
  <c r="P217" i="6" s="1"/>
  <c r="M217" i="6"/>
  <c r="S216" i="6"/>
  <c r="N216" i="6"/>
  <c r="P216" i="6" s="1"/>
  <c r="M216" i="6"/>
  <c r="S215" i="6"/>
  <c r="N215" i="6"/>
  <c r="P215" i="6" s="1"/>
  <c r="M215" i="6"/>
  <c r="S214" i="6"/>
  <c r="N214" i="6"/>
  <c r="P214" i="6" s="1"/>
  <c r="M214" i="6"/>
  <c r="S213" i="6"/>
  <c r="N213" i="6"/>
  <c r="P213" i="6" s="1"/>
  <c r="M213" i="6"/>
  <c r="S212" i="6"/>
  <c r="N212" i="6"/>
  <c r="P212" i="6" s="1"/>
  <c r="M212" i="6"/>
  <c r="S211" i="6"/>
  <c r="P211" i="6"/>
  <c r="N211" i="6"/>
  <c r="M211" i="6"/>
  <c r="S210" i="6"/>
  <c r="N210" i="6"/>
  <c r="P210" i="6" s="1"/>
  <c r="M210" i="6"/>
  <c r="S209" i="6"/>
  <c r="N209" i="6"/>
  <c r="P209" i="6" s="1"/>
  <c r="M209" i="6"/>
  <c r="S208" i="6"/>
  <c r="P208" i="6"/>
  <c r="N208" i="6"/>
  <c r="M208" i="6"/>
  <c r="S207" i="6"/>
  <c r="N207" i="6"/>
  <c r="P207" i="6" s="1"/>
  <c r="M207" i="6"/>
  <c r="S206" i="6"/>
  <c r="N206" i="6"/>
  <c r="P206" i="6" s="1"/>
  <c r="M206" i="6"/>
  <c r="S205" i="6"/>
  <c r="P205" i="6"/>
  <c r="N205" i="6"/>
  <c r="M205" i="6"/>
  <c r="S204" i="6"/>
  <c r="N204" i="6"/>
  <c r="P204" i="6" s="1"/>
  <c r="M204" i="6"/>
  <c r="S203" i="6"/>
  <c r="N203" i="6"/>
  <c r="P203" i="6" s="1"/>
  <c r="M203" i="6"/>
  <c r="S202" i="6"/>
  <c r="P202" i="6"/>
  <c r="N202" i="6"/>
  <c r="M202" i="6"/>
  <c r="S201" i="6"/>
  <c r="N201" i="6"/>
  <c r="P201" i="6" s="1"/>
  <c r="M201" i="6"/>
  <c r="S200" i="6"/>
  <c r="N200" i="6"/>
  <c r="P200" i="6" s="1"/>
  <c r="M200" i="6"/>
  <c r="S199" i="6"/>
  <c r="P199" i="6"/>
  <c r="N199" i="6"/>
  <c r="M199" i="6"/>
  <c r="S198" i="6"/>
  <c r="N198" i="6"/>
  <c r="P198" i="6" s="1"/>
  <c r="M198" i="6"/>
  <c r="S197" i="6"/>
  <c r="N197" i="6"/>
  <c r="P197" i="6" s="1"/>
  <c r="M197" i="6"/>
  <c r="S196" i="6"/>
  <c r="P196" i="6"/>
  <c r="N196" i="6"/>
  <c r="M196" i="6"/>
  <c r="S195" i="6"/>
  <c r="N195" i="6"/>
  <c r="P195" i="6" s="1"/>
  <c r="M195" i="6"/>
  <c r="S194" i="6"/>
  <c r="N194" i="6"/>
  <c r="P194" i="6" s="1"/>
  <c r="M194" i="6"/>
  <c r="S193" i="6"/>
  <c r="P193" i="6"/>
  <c r="N193" i="6"/>
  <c r="M193" i="6"/>
  <c r="S192" i="6"/>
  <c r="N192" i="6"/>
  <c r="P192" i="6" s="1"/>
  <c r="M192" i="6"/>
  <c r="S191" i="6"/>
  <c r="N191" i="6"/>
  <c r="P191" i="6" s="1"/>
  <c r="M191" i="6"/>
  <c r="S190" i="6"/>
  <c r="P190" i="6"/>
  <c r="N190" i="6"/>
  <c r="M190" i="6"/>
  <c r="S189" i="6"/>
  <c r="N189" i="6"/>
  <c r="P189" i="6" s="1"/>
  <c r="M189" i="6"/>
  <c r="S188" i="6"/>
  <c r="N188" i="6"/>
  <c r="P188" i="6" s="1"/>
  <c r="M188" i="6"/>
  <c r="S187" i="6"/>
  <c r="P187" i="6"/>
  <c r="N187" i="6"/>
  <c r="M187" i="6"/>
  <c r="S186" i="6"/>
  <c r="N186" i="6"/>
  <c r="P186" i="6" s="1"/>
  <c r="M186" i="6"/>
  <c r="S185" i="6"/>
  <c r="N185" i="6"/>
  <c r="P185" i="6" s="1"/>
  <c r="M185" i="6"/>
  <c r="S184" i="6"/>
  <c r="P184" i="6"/>
  <c r="N184" i="6"/>
  <c r="M184" i="6"/>
  <c r="S183" i="6"/>
  <c r="N183" i="6"/>
  <c r="P183" i="6" s="1"/>
  <c r="M183" i="6"/>
  <c r="S182" i="6"/>
  <c r="N182" i="6"/>
  <c r="P182" i="6" s="1"/>
  <c r="M182" i="6"/>
  <c r="S181" i="6"/>
  <c r="P181" i="6"/>
  <c r="N181" i="6"/>
  <c r="M181" i="6"/>
  <c r="S180" i="6"/>
  <c r="N180" i="6"/>
  <c r="P180" i="6" s="1"/>
  <c r="M180" i="6"/>
  <c r="S179" i="6"/>
  <c r="N179" i="6"/>
  <c r="P179" i="6" s="1"/>
  <c r="M179" i="6"/>
  <c r="S178" i="6"/>
  <c r="P178" i="6"/>
  <c r="N178" i="6"/>
  <c r="M178" i="6"/>
  <c r="S177" i="6"/>
  <c r="N177" i="6"/>
  <c r="P177" i="6" s="1"/>
  <c r="M177" i="6"/>
  <c r="S176" i="6"/>
  <c r="N176" i="6"/>
  <c r="P176" i="6" s="1"/>
  <c r="M176" i="6"/>
  <c r="S175" i="6"/>
  <c r="P175" i="6"/>
  <c r="N175" i="6"/>
  <c r="M175" i="6"/>
  <c r="S174" i="6"/>
  <c r="N174" i="6"/>
  <c r="P174" i="6" s="1"/>
  <c r="M174" i="6"/>
  <c r="S173" i="6"/>
  <c r="N173" i="6"/>
  <c r="P173" i="6" s="1"/>
  <c r="M173" i="6"/>
  <c r="S172" i="6"/>
  <c r="P172" i="6"/>
  <c r="N172" i="6"/>
  <c r="M172" i="6"/>
  <c r="S171" i="6"/>
  <c r="N171" i="6"/>
  <c r="P171" i="6" s="1"/>
  <c r="M171" i="6"/>
  <c r="S170" i="6"/>
  <c r="N170" i="6"/>
  <c r="P170" i="6" s="1"/>
  <c r="M170" i="6"/>
  <c r="S169" i="6"/>
  <c r="P169" i="6"/>
  <c r="N169" i="6"/>
  <c r="M169" i="6"/>
  <c r="S168" i="6"/>
  <c r="N168" i="6"/>
  <c r="P168" i="6" s="1"/>
  <c r="M168" i="6"/>
  <c r="K168" i="6"/>
  <c r="S167" i="6"/>
  <c r="P167" i="6"/>
  <c r="N167" i="6"/>
  <c r="M167" i="6"/>
  <c r="K167" i="6"/>
  <c r="S166" i="6"/>
  <c r="K166" i="6"/>
  <c r="N166" i="6" s="1"/>
  <c r="P166" i="6" s="1"/>
  <c r="S165" i="6"/>
  <c r="N165" i="6"/>
  <c r="P165" i="6" s="1"/>
  <c r="K165" i="6"/>
  <c r="M165" i="6" s="1"/>
  <c r="S164" i="6"/>
  <c r="N164" i="6"/>
  <c r="P164" i="6" s="1"/>
  <c r="M164" i="6"/>
  <c r="K164" i="6"/>
  <c r="S163" i="6"/>
  <c r="P163" i="6"/>
  <c r="N163" i="6"/>
  <c r="M163" i="6"/>
  <c r="K163" i="6"/>
  <c r="S162" i="6"/>
  <c r="K162" i="6"/>
  <c r="N162" i="6" s="1"/>
  <c r="P162" i="6" s="1"/>
  <c r="S161" i="6"/>
  <c r="K161" i="6"/>
  <c r="S160" i="6"/>
  <c r="N160" i="6"/>
  <c r="P160" i="6" s="1"/>
  <c r="M160" i="6"/>
  <c r="K160" i="6"/>
  <c r="S159" i="6"/>
  <c r="P159" i="6"/>
  <c r="R159" i="6" s="1"/>
  <c r="Q160" i="6" s="1"/>
  <c r="N159" i="6"/>
  <c r="M159" i="6"/>
  <c r="K159" i="6"/>
  <c r="S158" i="6"/>
  <c r="T158" i="6" s="1"/>
  <c r="R158" i="6"/>
  <c r="Q158" i="6"/>
  <c r="P158" i="6"/>
  <c r="N158" i="6"/>
  <c r="M158" i="6"/>
  <c r="O159" i="6" s="1"/>
  <c r="O160" i="6" s="1"/>
  <c r="O161" i="6" s="1"/>
  <c r="S156" i="6"/>
  <c r="P156" i="6"/>
  <c r="N156" i="6"/>
  <c r="M156" i="6"/>
  <c r="L156" i="6"/>
  <c r="S155" i="6"/>
  <c r="M155" i="6"/>
  <c r="L155" i="6"/>
  <c r="N155" i="6" s="1"/>
  <c r="P155" i="6" s="1"/>
  <c r="S154" i="6"/>
  <c r="N154" i="6"/>
  <c r="P154" i="6" s="1"/>
  <c r="M154" i="6"/>
  <c r="L154" i="6"/>
  <c r="S153" i="6"/>
  <c r="N153" i="6"/>
  <c r="P153" i="6" s="1"/>
  <c r="L153" i="6"/>
  <c r="M153" i="6" s="1"/>
  <c r="S152" i="6"/>
  <c r="P152" i="6"/>
  <c r="N152" i="6"/>
  <c r="L152" i="6"/>
  <c r="M152" i="6" s="1"/>
  <c r="S151" i="6"/>
  <c r="P151" i="6"/>
  <c r="M151" i="6"/>
  <c r="L151" i="6"/>
  <c r="N151" i="6" s="1"/>
  <c r="S150" i="6"/>
  <c r="N150" i="6"/>
  <c r="P150" i="6" s="1"/>
  <c r="M150" i="6"/>
  <c r="L150" i="6"/>
  <c r="S149" i="6"/>
  <c r="L149" i="6"/>
  <c r="M149" i="6" s="1"/>
  <c r="S148" i="6"/>
  <c r="P148" i="6"/>
  <c r="N148" i="6"/>
  <c r="M148" i="6"/>
  <c r="L148" i="6"/>
  <c r="S147" i="6"/>
  <c r="P147" i="6"/>
  <c r="L147" i="6"/>
  <c r="N147" i="6" s="1"/>
  <c r="S146" i="6"/>
  <c r="N146" i="6"/>
  <c r="P146" i="6" s="1"/>
  <c r="M146" i="6"/>
  <c r="L146" i="6"/>
  <c r="S145" i="6"/>
  <c r="L145" i="6"/>
  <c r="M145" i="6" s="1"/>
  <c r="S144" i="6"/>
  <c r="P144" i="6"/>
  <c r="N144" i="6"/>
  <c r="L144" i="6"/>
  <c r="M144" i="6" s="1"/>
  <c r="S143" i="6"/>
  <c r="P143" i="6"/>
  <c r="M143" i="6"/>
  <c r="L143" i="6"/>
  <c r="N143" i="6" s="1"/>
  <c r="S142" i="6"/>
  <c r="N142" i="6"/>
  <c r="P142" i="6" s="1"/>
  <c r="M142" i="6"/>
  <c r="L142" i="6"/>
  <c r="S141" i="6"/>
  <c r="L141" i="6"/>
  <c r="M141" i="6" s="1"/>
  <c r="S140" i="6"/>
  <c r="N140" i="6"/>
  <c r="P140" i="6" s="1"/>
  <c r="L140" i="6"/>
  <c r="M140" i="6" s="1"/>
  <c r="S139" i="6"/>
  <c r="P139" i="6"/>
  <c r="L139" i="6"/>
  <c r="N139" i="6" s="1"/>
  <c r="S138" i="6"/>
  <c r="N138" i="6"/>
  <c r="P138" i="6" s="1"/>
  <c r="M138" i="6"/>
  <c r="L138" i="6"/>
  <c r="S137" i="6"/>
  <c r="L137" i="6"/>
  <c r="M137" i="6" s="1"/>
  <c r="S136" i="6"/>
  <c r="M136" i="6"/>
  <c r="L136" i="6"/>
  <c r="N136" i="6" s="1"/>
  <c r="P136" i="6" s="1"/>
  <c r="S135" i="6"/>
  <c r="N135" i="6"/>
  <c r="P135" i="6" s="1"/>
  <c r="M135" i="6"/>
  <c r="L135" i="6"/>
  <c r="S134" i="6"/>
  <c r="L134" i="6"/>
  <c r="N134" i="6" s="1"/>
  <c r="P134" i="6" s="1"/>
  <c r="S133" i="6"/>
  <c r="P133" i="6"/>
  <c r="N133" i="6"/>
  <c r="L133" i="6"/>
  <c r="M133" i="6" s="1"/>
  <c r="S132" i="6"/>
  <c r="P132" i="6"/>
  <c r="N132" i="6"/>
  <c r="M132" i="6"/>
  <c r="L132" i="6"/>
  <c r="S131" i="6"/>
  <c r="L131" i="6"/>
  <c r="S130" i="6"/>
  <c r="L130" i="6"/>
  <c r="N130" i="6" s="1"/>
  <c r="P130" i="6" s="1"/>
  <c r="S129" i="6"/>
  <c r="P129" i="6"/>
  <c r="N129" i="6"/>
  <c r="L129" i="6"/>
  <c r="M129" i="6" s="1"/>
  <c r="S128" i="6"/>
  <c r="P128" i="6"/>
  <c r="N128" i="6"/>
  <c r="M128" i="6"/>
  <c r="L128" i="6"/>
  <c r="S127" i="6"/>
  <c r="L127" i="6"/>
  <c r="S126" i="6"/>
  <c r="L126" i="6"/>
  <c r="N126" i="6" s="1"/>
  <c r="P126" i="6" s="1"/>
  <c r="S125" i="6"/>
  <c r="P125" i="6"/>
  <c r="N125" i="6"/>
  <c r="L125" i="6"/>
  <c r="M125" i="6" s="1"/>
  <c r="S124" i="6"/>
  <c r="P124" i="6"/>
  <c r="N124" i="6"/>
  <c r="M124" i="6"/>
  <c r="L124" i="6"/>
  <c r="S123" i="6"/>
  <c r="L123" i="6"/>
  <c r="S122" i="6"/>
  <c r="L122" i="6"/>
  <c r="N122" i="6" s="1"/>
  <c r="P122" i="6" s="1"/>
  <c r="S121" i="6"/>
  <c r="P121" i="6"/>
  <c r="N121" i="6"/>
  <c r="L121" i="6"/>
  <c r="M121" i="6" s="1"/>
  <c r="S120" i="6"/>
  <c r="M120" i="6"/>
  <c r="L120" i="6"/>
  <c r="N120" i="6" s="1"/>
  <c r="P120" i="6" s="1"/>
  <c r="S119" i="6"/>
  <c r="L119" i="6"/>
  <c r="S118" i="6"/>
  <c r="L118" i="6"/>
  <c r="N118" i="6" s="1"/>
  <c r="P118" i="6" s="1"/>
  <c r="S117" i="6"/>
  <c r="P117" i="6"/>
  <c r="N117" i="6"/>
  <c r="L117" i="6"/>
  <c r="M117" i="6" s="1"/>
  <c r="S116" i="6"/>
  <c r="M116" i="6"/>
  <c r="L116" i="6"/>
  <c r="N116" i="6" s="1"/>
  <c r="P116" i="6" s="1"/>
  <c r="S115" i="6"/>
  <c r="L115" i="6"/>
  <c r="S114" i="6"/>
  <c r="L114" i="6"/>
  <c r="N114" i="6" s="1"/>
  <c r="P114" i="6" s="1"/>
  <c r="S113" i="6"/>
  <c r="P113" i="6"/>
  <c r="N113" i="6"/>
  <c r="L113" i="6"/>
  <c r="M113" i="6" s="1"/>
  <c r="S112" i="6"/>
  <c r="M112" i="6"/>
  <c r="L112" i="6"/>
  <c r="N112" i="6" s="1"/>
  <c r="P112" i="6" s="1"/>
  <c r="S111" i="6"/>
  <c r="L111" i="6"/>
  <c r="S110" i="6"/>
  <c r="L110" i="6"/>
  <c r="N110" i="6" s="1"/>
  <c r="P110" i="6" s="1"/>
  <c r="S109" i="6"/>
  <c r="P109" i="6"/>
  <c r="N109" i="6"/>
  <c r="L109" i="6"/>
  <c r="M109" i="6" s="1"/>
  <c r="S108" i="6"/>
  <c r="M108" i="6"/>
  <c r="L108" i="6"/>
  <c r="N108" i="6" s="1"/>
  <c r="P108" i="6" s="1"/>
  <c r="S107" i="6"/>
  <c r="L107" i="6"/>
  <c r="S106" i="6"/>
  <c r="L106" i="6"/>
  <c r="N106" i="6" s="1"/>
  <c r="P106" i="6" s="1"/>
  <c r="S105" i="6"/>
  <c r="P105" i="6"/>
  <c r="N105" i="6"/>
  <c r="L105" i="6"/>
  <c r="M105" i="6" s="1"/>
  <c r="S104" i="6"/>
  <c r="P104" i="6"/>
  <c r="N104" i="6"/>
  <c r="M104" i="6"/>
  <c r="L104" i="6"/>
  <c r="S103" i="6"/>
  <c r="L103" i="6"/>
  <c r="S102" i="6"/>
  <c r="L102" i="6"/>
  <c r="N102" i="6" s="1"/>
  <c r="P102" i="6" s="1"/>
  <c r="S101" i="6"/>
  <c r="P101" i="6"/>
  <c r="N101" i="6"/>
  <c r="L101" i="6"/>
  <c r="M101" i="6" s="1"/>
  <c r="S100" i="6"/>
  <c r="P100" i="6"/>
  <c r="N100" i="6"/>
  <c r="M100" i="6"/>
  <c r="L100" i="6"/>
  <c r="S99" i="6"/>
  <c r="L99" i="6"/>
  <c r="S98" i="6"/>
  <c r="L98" i="6"/>
  <c r="N98" i="6" s="1"/>
  <c r="P98" i="6" s="1"/>
  <c r="S97" i="6"/>
  <c r="P97" i="6"/>
  <c r="N97" i="6"/>
  <c r="L97" i="6"/>
  <c r="M97" i="6" s="1"/>
  <c r="S96" i="6"/>
  <c r="P96" i="6"/>
  <c r="N96" i="6"/>
  <c r="M96" i="6"/>
  <c r="L96" i="6"/>
  <c r="S95" i="6"/>
  <c r="L95" i="6"/>
  <c r="S94" i="6"/>
  <c r="L94" i="6"/>
  <c r="N94" i="6" s="1"/>
  <c r="P94" i="6" s="1"/>
  <c r="S93" i="6"/>
  <c r="P93" i="6"/>
  <c r="N93" i="6"/>
  <c r="M93" i="6"/>
  <c r="L93" i="6"/>
  <c r="S92" i="6"/>
  <c r="M92" i="6"/>
  <c r="L92" i="6"/>
  <c r="K92" i="6"/>
  <c r="N92" i="6" s="1"/>
  <c r="P92" i="6" s="1"/>
  <c r="S91" i="6"/>
  <c r="M91" i="6"/>
  <c r="L91" i="6"/>
  <c r="K91" i="6"/>
  <c r="N91" i="6" s="1"/>
  <c r="P91" i="6" s="1"/>
  <c r="S90" i="6"/>
  <c r="L90" i="6"/>
  <c r="K90" i="6"/>
  <c r="S89" i="6"/>
  <c r="L89" i="6"/>
  <c r="K89" i="6"/>
  <c r="N89" i="6" s="1"/>
  <c r="P89" i="6" s="1"/>
  <c r="S88" i="6"/>
  <c r="N88" i="6"/>
  <c r="P88" i="6" s="1"/>
  <c r="M88" i="6"/>
  <c r="L88" i="6"/>
  <c r="K88" i="6"/>
  <c r="S87" i="6"/>
  <c r="M87" i="6"/>
  <c r="L87" i="6"/>
  <c r="K87" i="6"/>
  <c r="N87" i="6" s="1"/>
  <c r="P87" i="6" s="1"/>
  <c r="S86" i="6"/>
  <c r="M86" i="6"/>
  <c r="L86" i="6"/>
  <c r="K86" i="6"/>
  <c r="N86" i="6" s="1"/>
  <c r="P86" i="6" s="1"/>
  <c r="S85" i="6"/>
  <c r="L85" i="6"/>
  <c r="K85" i="6"/>
  <c r="N85" i="6" s="1"/>
  <c r="P85" i="6" s="1"/>
  <c r="S84" i="6"/>
  <c r="L84" i="6"/>
  <c r="K84" i="6"/>
  <c r="S83" i="6"/>
  <c r="L83" i="6"/>
  <c r="K83" i="6"/>
  <c r="N83" i="6" s="1"/>
  <c r="P83" i="6" s="1"/>
  <c r="T82" i="6"/>
  <c r="S82" i="6"/>
  <c r="P82" i="6"/>
  <c r="N82" i="6"/>
  <c r="Q82" i="6" s="1"/>
  <c r="M82" i="6"/>
  <c r="O83" i="6" s="1"/>
  <c r="L82" i="6"/>
  <c r="S80" i="6"/>
  <c r="N80" i="6"/>
  <c r="P80" i="6" s="1"/>
  <c r="L80" i="6"/>
  <c r="M80" i="6" s="1"/>
  <c r="S79" i="6"/>
  <c r="P79" i="6"/>
  <c r="N79" i="6"/>
  <c r="M79" i="6"/>
  <c r="L79" i="6"/>
  <c r="S78" i="6"/>
  <c r="M78" i="6"/>
  <c r="L78" i="6"/>
  <c r="N78" i="6" s="1"/>
  <c r="P78" i="6" s="1"/>
  <c r="S77" i="6"/>
  <c r="N77" i="6"/>
  <c r="P77" i="6" s="1"/>
  <c r="M77" i="6"/>
  <c r="L77" i="6"/>
  <c r="S76" i="6"/>
  <c r="P76" i="6"/>
  <c r="N76" i="6"/>
  <c r="L76" i="6"/>
  <c r="M76" i="6" s="1"/>
  <c r="S75" i="6"/>
  <c r="P75" i="6"/>
  <c r="N75" i="6"/>
  <c r="M75" i="6"/>
  <c r="L75" i="6"/>
  <c r="S74" i="6"/>
  <c r="M74" i="6"/>
  <c r="L74" i="6"/>
  <c r="N74" i="6" s="1"/>
  <c r="P74" i="6" s="1"/>
  <c r="S73" i="6"/>
  <c r="N73" i="6"/>
  <c r="P73" i="6" s="1"/>
  <c r="M73" i="6"/>
  <c r="L73" i="6"/>
  <c r="S72" i="6"/>
  <c r="N72" i="6"/>
  <c r="P72" i="6" s="1"/>
  <c r="L72" i="6"/>
  <c r="M72" i="6" s="1"/>
  <c r="S71" i="6"/>
  <c r="P71" i="6"/>
  <c r="N71" i="6"/>
  <c r="M71" i="6"/>
  <c r="L71" i="6"/>
  <c r="S70" i="6"/>
  <c r="M70" i="6"/>
  <c r="L70" i="6"/>
  <c r="N70" i="6" s="1"/>
  <c r="P70" i="6" s="1"/>
  <c r="S69" i="6"/>
  <c r="N69" i="6"/>
  <c r="P69" i="6" s="1"/>
  <c r="M69" i="6"/>
  <c r="L69" i="6"/>
  <c r="S68" i="6"/>
  <c r="P68" i="6"/>
  <c r="N68" i="6"/>
  <c r="L68" i="6"/>
  <c r="M68" i="6" s="1"/>
  <c r="S67" i="6"/>
  <c r="P67" i="6"/>
  <c r="N67" i="6"/>
  <c r="M67" i="6"/>
  <c r="L67" i="6"/>
  <c r="S66" i="6"/>
  <c r="M66" i="6"/>
  <c r="L66" i="6"/>
  <c r="N66" i="6" s="1"/>
  <c r="P66" i="6" s="1"/>
  <c r="S65" i="6"/>
  <c r="N65" i="6"/>
  <c r="P65" i="6" s="1"/>
  <c r="M65" i="6"/>
  <c r="L65" i="6"/>
  <c r="S64" i="6"/>
  <c r="N64" i="6"/>
  <c r="P64" i="6" s="1"/>
  <c r="L64" i="6"/>
  <c r="K64" i="6"/>
  <c r="M64" i="6" s="1"/>
  <c r="S63" i="6"/>
  <c r="L63" i="6"/>
  <c r="N63" i="6" s="1"/>
  <c r="P63" i="6" s="1"/>
  <c r="K63" i="6"/>
  <c r="S62" i="6"/>
  <c r="M62" i="6"/>
  <c r="L62" i="6"/>
  <c r="K62" i="6"/>
  <c r="N62" i="6" s="1"/>
  <c r="P62" i="6" s="1"/>
  <c r="S61" i="6"/>
  <c r="L61" i="6"/>
  <c r="K61" i="6"/>
  <c r="S60" i="6"/>
  <c r="L60" i="6"/>
  <c r="K60" i="6"/>
  <c r="S59" i="6"/>
  <c r="M59" i="6"/>
  <c r="L59" i="6"/>
  <c r="K59" i="6"/>
  <c r="N59" i="6" s="1"/>
  <c r="P59" i="6" s="1"/>
  <c r="S58" i="6"/>
  <c r="L58" i="6"/>
  <c r="K58" i="6"/>
  <c r="S57" i="6"/>
  <c r="L57" i="6"/>
  <c r="K57" i="6"/>
  <c r="S56" i="6"/>
  <c r="O56" i="6"/>
  <c r="O57" i="6" s="1"/>
  <c r="N56" i="6"/>
  <c r="P56" i="6" s="1"/>
  <c r="M56" i="6"/>
  <c r="L56" i="6"/>
  <c r="K56" i="6"/>
  <c r="S55" i="6"/>
  <c r="N55" i="6"/>
  <c r="P55" i="6" s="1"/>
  <c r="M55" i="6"/>
  <c r="L55" i="6"/>
  <c r="K55" i="6"/>
  <c r="S54" i="6"/>
  <c r="N54" i="6"/>
  <c r="P54" i="6" s="1"/>
  <c r="M54" i="6"/>
  <c r="O55" i="6" s="1"/>
  <c r="L54" i="6"/>
  <c r="S52" i="6"/>
  <c r="N52" i="6"/>
  <c r="P52" i="6" s="1"/>
  <c r="M52" i="6"/>
  <c r="S51" i="6"/>
  <c r="N51" i="6"/>
  <c r="P51" i="6" s="1"/>
  <c r="M51" i="6"/>
  <c r="S50" i="6"/>
  <c r="N50" i="6"/>
  <c r="P50" i="6" s="1"/>
  <c r="M50" i="6"/>
  <c r="S49" i="6"/>
  <c r="P49" i="6"/>
  <c r="N49" i="6"/>
  <c r="M49" i="6"/>
  <c r="S48" i="6"/>
  <c r="P48" i="6"/>
  <c r="N48" i="6"/>
  <c r="M48" i="6"/>
  <c r="S47" i="6"/>
  <c r="N47" i="6"/>
  <c r="P47" i="6" s="1"/>
  <c r="M47" i="6"/>
  <c r="S46" i="6"/>
  <c r="N46" i="6"/>
  <c r="P46" i="6" s="1"/>
  <c r="M46" i="6"/>
  <c r="S45" i="6"/>
  <c r="P45" i="6"/>
  <c r="M45" i="6"/>
  <c r="K45" i="6"/>
  <c r="N45" i="6" s="1"/>
  <c r="S44" i="6"/>
  <c r="N44" i="6"/>
  <c r="P44" i="6" s="1"/>
  <c r="M44" i="6"/>
  <c r="K44" i="6"/>
  <c r="S43" i="6"/>
  <c r="K43" i="6"/>
  <c r="M43" i="6" s="1"/>
  <c r="S42" i="6"/>
  <c r="P42" i="6"/>
  <c r="N42" i="6"/>
  <c r="M42" i="6"/>
  <c r="K42" i="6"/>
  <c r="S41" i="6"/>
  <c r="K41" i="6"/>
  <c r="N41" i="6" s="1"/>
  <c r="P41" i="6" s="1"/>
  <c r="S40" i="6"/>
  <c r="N40" i="6"/>
  <c r="P40" i="6" s="1"/>
  <c r="M40" i="6"/>
  <c r="K40" i="6"/>
  <c r="S39" i="6"/>
  <c r="N39" i="6"/>
  <c r="P39" i="6" s="1"/>
  <c r="K39" i="6"/>
  <c r="M39" i="6" s="1"/>
  <c r="S38" i="6"/>
  <c r="N38" i="6"/>
  <c r="P38" i="6" s="1"/>
  <c r="M38" i="6"/>
  <c r="K38" i="6"/>
  <c r="S37" i="6"/>
  <c r="P37" i="6"/>
  <c r="M37" i="6"/>
  <c r="K37" i="6"/>
  <c r="N37" i="6" s="1"/>
  <c r="S36" i="6"/>
  <c r="O36" i="6"/>
  <c r="O37" i="6" s="1"/>
  <c r="O38" i="6" s="1"/>
  <c r="O39" i="6" s="1"/>
  <c r="O40" i="6" s="1"/>
  <c r="O41" i="6" s="1"/>
  <c r="N36" i="6"/>
  <c r="P36" i="6" s="1"/>
  <c r="M36" i="6"/>
  <c r="K36" i="6"/>
  <c r="S35" i="6"/>
  <c r="T35" i="6" s="1"/>
  <c r="Q35" i="6"/>
  <c r="R35" i="6" s="1"/>
  <c r="N35" i="6"/>
  <c r="P35" i="6" s="1"/>
  <c r="M35" i="6"/>
  <c r="S33" i="6"/>
  <c r="K33" i="6"/>
  <c r="N33" i="6" s="1"/>
  <c r="P33" i="6" s="1"/>
  <c r="S32" i="6"/>
  <c r="K32" i="6"/>
  <c r="N32" i="6" s="1"/>
  <c r="P32" i="6" s="1"/>
  <c r="S31" i="6"/>
  <c r="M31" i="6"/>
  <c r="K31" i="6"/>
  <c r="N31" i="6" s="1"/>
  <c r="P31" i="6" s="1"/>
  <c r="S30" i="6"/>
  <c r="P30" i="6"/>
  <c r="M30" i="6"/>
  <c r="K30" i="6"/>
  <c r="N30" i="6" s="1"/>
  <c r="S29" i="6"/>
  <c r="K29" i="6"/>
  <c r="N29" i="6" s="1"/>
  <c r="P29" i="6" s="1"/>
  <c r="S28" i="6"/>
  <c r="M28" i="6"/>
  <c r="K28" i="6"/>
  <c r="N28" i="6" s="1"/>
  <c r="P28" i="6" s="1"/>
  <c r="AN27" i="6"/>
  <c r="AI27" i="6"/>
  <c r="AK27" i="6" s="1"/>
  <c r="AE27" i="6"/>
  <c r="AH27" i="6" s="1"/>
  <c r="S27" i="6"/>
  <c r="K27" i="6"/>
  <c r="N27" i="6" s="1"/>
  <c r="P27" i="6" s="1"/>
  <c r="AN26" i="6"/>
  <c r="AK26" i="6"/>
  <c r="AI26" i="6"/>
  <c r="AE26" i="6"/>
  <c r="AH26" i="6" s="1"/>
  <c r="S26" i="6"/>
  <c r="M26" i="6"/>
  <c r="K26" i="6"/>
  <c r="N26" i="6" s="1"/>
  <c r="P26" i="6" s="1"/>
  <c r="AN25" i="6"/>
  <c r="AI25" i="6"/>
  <c r="AK25" i="6" s="1"/>
  <c r="AE25" i="6"/>
  <c r="AH25" i="6" s="1"/>
  <c r="S25" i="6"/>
  <c r="K25" i="6"/>
  <c r="N25" i="6" s="1"/>
  <c r="P25" i="6" s="1"/>
  <c r="AN24" i="6"/>
  <c r="AK24" i="6"/>
  <c r="AI24" i="6"/>
  <c r="AE24" i="6"/>
  <c r="AH24" i="6" s="1"/>
  <c r="S24" i="6"/>
  <c r="T24" i="6" s="1"/>
  <c r="R24" i="6"/>
  <c r="Q24" i="6"/>
  <c r="P24" i="6"/>
  <c r="N24" i="6"/>
  <c r="M24" i="6"/>
  <c r="O25" i="6" s="1"/>
  <c r="AN23" i="6"/>
  <c r="AI23" i="6"/>
  <c r="AK23" i="6" s="1"/>
  <c r="AH23" i="6"/>
  <c r="AE23" i="6"/>
  <c r="AN22" i="6"/>
  <c r="AE22" i="6"/>
  <c r="AI22" i="6" s="1"/>
  <c r="AK22" i="6" s="1"/>
  <c r="N22" i="6"/>
  <c r="P22" i="6" s="1"/>
  <c r="K22" i="6"/>
  <c r="M22" i="6" s="1"/>
  <c r="AN21" i="6"/>
  <c r="AK21" i="6"/>
  <c r="AJ21" i="6"/>
  <c r="AJ22" i="6" s="1"/>
  <c r="AI21" i="6"/>
  <c r="AH21" i="6"/>
  <c r="AE21" i="6"/>
  <c r="K21" i="6"/>
  <c r="N21" i="6" s="1"/>
  <c r="P21" i="6" s="1"/>
  <c r="AN20" i="6"/>
  <c r="AO20" i="6" s="1"/>
  <c r="AL20" i="6"/>
  <c r="AM20" i="6" s="1"/>
  <c r="AI20" i="6"/>
  <c r="AK20" i="6" s="1"/>
  <c r="AH20" i="6"/>
  <c r="P20" i="6"/>
  <c r="N20" i="6"/>
  <c r="M20" i="6"/>
  <c r="K20" i="6"/>
  <c r="K19" i="6"/>
  <c r="N19" i="6" s="1"/>
  <c r="P19" i="6" s="1"/>
  <c r="AI18" i="6"/>
  <c r="AK18" i="6" s="1"/>
  <c r="AH18" i="6"/>
  <c r="AE18" i="6"/>
  <c r="P18" i="6"/>
  <c r="N18" i="6"/>
  <c r="M18" i="6"/>
  <c r="K18" i="6"/>
  <c r="AE17" i="6"/>
  <c r="AI17" i="6" s="1"/>
  <c r="AK17" i="6" s="1"/>
  <c r="N17" i="6"/>
  <c r="P17" i="6" s="1"/>
  <c r="M17" i="6"/>
  <c r="K17" i="6"/>
  <c r="AK16" i="6"/>
  <c r="AI16" i="6"/>
  <c r="AH16" i="6"/>
  <c r="AE16" i="6"/>
  <c r="K16" i="6"/>
  <c r="N16" i="6" s="1"/>
  <c r="P16" i="6" s="1"/>
  <c r="AI15" i="6"/>
  <c r="AK15" i="6" s="1"/>
  <c r="AH15" i="6"/>
  <c r="AE15" i="6"/>
  <c r="Q15" i="6"/>
  <c r="P15" i="6"/>
  <c r="N15" i="6"/>
  <c r="M15" i="6"/>
  <c r="O16" i="6" s="1"/>
  <c r="AE14" i="6"/>
  <c r="AI14" i="6" s="1"/>
  <c r="AK14" i="6" s="1"/>
  <c r="AI13" i="6"/>
  <c r="AK13" i="6" s="1"/>
  <c r="AE13" i="6"/>
  <c r="AH13" i="6" s="1"/>
  <c r="N13" i="6"/>
  <c r="P13" i="6" s="1"/>
  <c r="K13" i="6"/>
  <c r="M13" i="6" s="1"/>
  <c r="AO12" i="6"/>
  <c r="AL12" i="6"/>
  <c r="AI12" i="6"/>
  <c r="AK12" i="6" s="1"/>
  <c r="AH12" i="6"/>
  <c r="AJ13" i="6" s="1"/>
  <c r="M12" i="6"/>
  <c r="K12" i="6"/>
  <c r="N12" i="6" s="1"/>
  <c r="P12" i="6" s="1"/>
  <c r="N11" i="6"/>
  <c r="P11" i="6" s="1"/>
  <c r="M11" i="6"/>
  <c r="K11" i="6"/>
  <c r="AE10" i="6"/>
  <c r="AI10" i="6" s="1"/>
  <c r="AK10" i="6" s="1"/>
  <c r="O10" i="6"/>
  <c r="O11" i="6" s="1"/>
  <c r="O12" i="6" s="1"/>
  <c r="O13" i="6" s="1"/>
  <c r="M10" i="6"/>
  <c r="K10" i="6"/>
  <c r="N10" i="6" s="1"/>
  <c r="P10" i="6" s="1"/>
  <c r="AI9" i="6"/>
  <c r="AK9" i="6" s="1"/>
  <c r="AH9" i="6"/>
  <c r="AE9" i="6"/>
  <c r="R9" i="6"/>
  <c r="Q9" i="6"/>
  <c r="T9" i="6" s="1"/>
  <c r="P9" i="6"/>
  <c r="N9" i="6"/>
  <c r="M9" i="6"/>
  <c r="AE8" i="6"/>
  <c r="AI8" i="6" s="1"/>
  <c r="AK8" i="6" s="1"/>
  <c r="AJ7" i="6"/>
  <c r="AE7" i="6"/>
  <c r="AH7" i="6" s="1"/>
  <c r="P7" i="6"/>
  <c r="N7" i="6"/>
  <c r="K7" i="6"/>
  <c r="M7" i="6" s="1"/>
  <c r="AL6" i="6"/>
  <c r="AM6" i="6" s="1"/>
  <c r="AI6" i="6"/>
  <c r="AK6" i="6" s="1"/>
  <c r="AH6" i="6"/>
  <c r="K6" i="6"/>
  <c r="N6" i="6" s="1"/>
  <c r="P6" i="6" s="1"/>
  <c r="N5" i="6"/>
  <c r="P5" i="6" s="1"/>
  <c r="M5" i="6"/>
  <c r="K5" i="6"/>
  <c r="AL4" i="6"/>
  <c r="AO4" i="6" s="1"/>
  <c r="AR4" i="6" s="1"/>
  <c r="AK4" i="6"/>
  <c r="AI4" i="6"/>
  <c r="AH4" i="6"/>
  <c r="T4" i="6"/>
  <c r="Q4" i="6"/>
  <c r="R4" i="6" s="1"/>
  <c r="N4" i="6"/>
  <c r="P4" i="6" s="1"/>
  <c r="M4" i="6"/>
  <c r="O5" i="6" s="1"/>
  <c r="O6" i="6" s="1"/>
  <c r="AH2" i="6"/>
  <c r="AG2" i="6"/>
  <c r="AI2" i="6" s="1"/>
  <c r="N2" i="6"/>
  <c r="Q2" i="6" s="1"/>
  <c r="M2" i="6"/>
  <c r="L2" i="6"/>
  <c r="R456" i="5"/>
  <c r="M456" i="5"/>
  <c r="O456" i="5" s="1"/>
  <c r="L456" i="5"/>
  <c r="R455" i="5"/>
  <c r="M455" i="5"/>
  <c r="O455" i="5" s="1"/>
  <c r="L455" i="5"/>
  <c r="R454" i="5"/>
  <c r="M454" i="5"/>
  <c r="O454" i="5" s="1"/>
  <c r="L454" i="5"/>
  <c r="R453" i="5"/>
  <c r="M453" i="5"/>
  <c r="O453" i="5" s="1"/>
  <c r="L453" i="5"/>
  <c r="R452" i="5"/>
  <c r="M452" i="5"/>
  <c r="O452" i="5" s="1"/>
  <c r="L452" i="5"/>
  <c r="R451" i="5"/>
  <c r="M451" i="5"/>
  <c r="O451" i="5" s="1"/>
  <c r="L451" i="5"/>
  <c r="R450" i="5"/>
  <c r="M450" i="5"/>
  <c r="O450" i="5" s="1"/>
  <c r="L450" i="5"/>
  <c r="R449" i="5"/>
  <c r="M449" i="5"/>
  <c r="O449" i="5" s="1"/>
  <c r="L449" i="5"/>
  <c r="R448" i="5"/>
  <c r="M448" i="5"/>
  <c r="O448" i="5" s="1"/>
  <c r="L448" i="5"/>
  <c r="R447" i="5"/>
  <c r="M447" i="5"/>
  <c r="O447" i="5" s="1"/>
  <c r="L447" i="5"/>
  <c r="R446" i="5"/>
  <c r="M446" i="5"/>
  <c r="O446" i="5" s="1"/>
  <c r="L446" i="5"/>
  <c r="R445" i="5"/>
  <c r="M445" i="5"/>
  <c r="O445" i="5" s="1"/>
  <c r="L445" i="5"/>
  <c r="R444" i="5"/>
  <c r="M444" i="5"/>
  <c r="O444" i="5" s="1"/>
  <c r="L444" i="5"/>
  <c r="R443" i="5"/>
  <c r="M443" i="5"/>
  <c r="O443" i="5" s="1"/>
  <c r="L443" i="5"/>
  <c r="R442" i="5"/>
  <c r="M442" i="5"/>
  <c r="O442" i="5" s="1"/>
  <c r="L442" i="5"/>
  <c r="R441" i="5"/>
  <c r="M441" i="5"/>
  <c r="O441" i="5" s="1"/>
  <c r="L441" i="5"/>
  <c r="R440" i="5"/>
  <c r="M440" i="5"/>
  <c r="O440" i="5" s="1"/>
  <c r="L440" i="5"/>
  <c r="R439" i="5"/>
  <c r="M439" i="5"/>
  <c r="O439" i="5" s="1"/>
  <c r="L439" i="5"/>
  <c r="R438" i="5"/>
  <c r="M438" i="5"/>
  <c r="O438" i="5" s="1"/>
  <c r="L438" i="5"/>
  <c r="R437" i="5"/>
  <c r="M437" i="5"/>
  <c r="O437" i="5" s="1"/>
  <c r="L437" i="5"/>
  <c r="R436" i="5"/>
  <c r="M436" i="5"/>
  <c r="O436" i="5" s="1"/>
  <c r="L436" i="5"/>
  <c r="R435" i="5"/>
  <c r="M435" i="5"/>
  <c r="O435" i="5" s="1"/>
  <c r="L435" i="5"/>
  <c r="R434" i="5"/>
  <c r="M434" i="5"/>
  <c r="O434" i="5" s="1"/>
  <c r="L434" i="5"/>
  <c r="R433" i="5"/>
  <c r="M433" i="5"/>
  <c r="O433" i="5" s="1"/>
  <c r="L433" i="5"/>
  <c r="R432" i="5"/>
  <c r="M432" i="5"/>
  <c r="O432" i="5" s="1"/>
  <c r="L432" i="5"/>
  <c r="R431" i="5"/>
  <c r="M431" i="5"/>
  <c r="O431" i="5" s="1"/>
  <c r="L431" i="5"/>
  <c r="R430" i="5"/>
  <c r="M430" i="5"/>
  <c r="O430" i="5" s="1"/>
  <c r="L430" i="5"/>
  <c r="R429" i="5"/>
  <c r="M429" i="5"/>
  <c r="O429" i="5" s="1"/>
  <c r="L429" i="5"/>
  <c r="R428" i="5"/>
  <c r="M428" i="5"/>
  <c r="O428" i="5" s="1"/>
  <c r="L428" i="5"/>
  <c r="R427" i="5"/>
  <c r="M427" i="5"/>
  <c r="O427" i="5" s="1"/>
  <c r="L427" i="5"/>
  <c r="R426" i="5"/>
  <c r="M426" i="5"/>
  <c r="O426" i="5" s="1"/>
  <c r="L426" i="5"/>
  <c r="R425" i="5"/>
  <c r="M425" i="5"/>
  <c r="O425" i="5" s="1"/>
  <c r="L425" i="5"/>
  <c r="R424" i="5"/>
  <c r="M424" i="5"/>
  <c r="O424" i="5" s="1"/>
  <c r="L424" i="5"/>
  <c r="R423" i="5"/>
  <c r="M423" i="5"/>
  <c r="O423" i="5" s="1"/>
  <c r="L423" i="5"/>
  <c r="R422" i="5"/>
  <c r="M422" i="5"/>
  <c r="O422" i="5" s="1"/>
  <c r="L422" i="5"/>
  <c r="R421" i="5"/>
  <c r="M421" i="5"/>
  <c r="O421" i="5" s="1"/>
  <c r="L421" i="5"/>
  <c r="R420" i="5"/>
  <c r="M420" i="5"/>
  <c r="O420" i="5" s="1"/>
  <c r="L420" i="5"/>
  <c r="R419" i="5"/>
  <c r="M419" i="5"/>
  <c r="O419" i="5" s="1"/>
  <c r="L419" i="5"/>
  <c r="R418" i="5"/>
  <c r="M418" i="5"/>
  <c r="O418" i="5" s="1"/>
  <c r="L418" i="5"/>
  <c r="R417" i="5"/>
  <c r="M417" i="5"/>
  <c r="O417" i="5" s="1"/>
  <c r="L417" i="5"/>
  <c r="R416" i="5"/>
  <c r="M416" i="5"/>
  <c r="O416" i="5" s="1"/>
  <c r="L416" i="5"/>
  <c r="R415" i="5"/>
  <c r="M415" i="5"/>
  <c r="O415" i="5" s="1"/>
  <c r="L415" i="5"/>
  <c r="R414" i="5"/>
  <c r="M414" i="5"/>
  <c r="O414" i="5" s="1"/>
  <c r="L414" i="5"/>
  <c r="R413" i="5"/>
  <c r="M413" i="5"/>
  <c r="O413" i="5" s="1"/>
  <c r="L413" i="5"/>
  <c r="R412" i="5"/>
  <c r="M412" i="5"/>
  <c r="O412" i="5" s="1"/>
  <c r="L412" i="5"/>
  <c r="R411" i="5"/>
  <c r="M411" i="5"/>
  <c r="O411" i="5" s="1"/>
  <c r="L411" i="5"/>
  <c r="R410" i="5"/>
  <c r="M410" i="5"/>
  <c r="O410" i="5" s="1"/>
  <c r="L410" i="5"/>
  <c r="R409" i="5"/>
  <c r="M409" i="5"/>
  <c r="O409" i="5" s="1"/>
  <c r="L409" i="5"/>
  <c r="R408" i="5"/>
  <c r="M408" i="5"/>
  <c r="O408" i="5" s="1"/>
  <c r="L408" i="5"/>
  <c r="R407" i="5"/>
  <c r="M407" i="5"/>
  <c r="O407" i="5" s="1"/>
  <c r="L407" i="5"/>
  <c r="R406" i="5"/>
  <c r="M406" i="5"/>
  <c r="O406" i="5" s="1"/>
  <c r="L406" i="5"/>
  <c r="R405" i="5"/>
  <c r="M405" i="5"/>
  <c r="O405" i="5" s="1"/>
  <c r="L405" i="5"/>
  <c r="R404" i="5"/>
  <c r="M404" i="5"/>
  <c r="O404" i="5" s="1"/>
  <c r="L404" i="5"/>
  <c r="R403" i="5"/>
  <c r="M403" i="5"/>
  <c r="O403" i="5" s="1"/>
  <c r="L403" i="5"/>
  <c r="R402" i="5"/>
  <c r="M402" i="5"/>
  <c r="O402" i="5" s="1"/>
  <c r="L402" i="5"/>
  <c r="R401" i="5"/>
  <c r="M401" i="5"/>
  <c r="O401" i="5" s="1"/>
  <c r="L401" i="5"/>
  <c r="R400" i="5"/>
  <c r="M400" i="5"/>
  <c r="O400" i="5" s="1"/>
  <c r="L400" i="5"/>
  <c r="R399" i="5"/>
  <c r="M399" i="5"/>
  <c r="O399" i="5" s="1"/>
  <c r="L399" i="5"/>
  <c r="R398" i="5"/>
  <c r="M398" i="5"/>
  <c r="O398" i="5" s="1"/>
  <c r="L398" i="5"/>
  <c r="R397" i="5"/>
  <c r="M397" i="5"/>
  <c r="O397" i="5" s="1"/>
  <c r="L397" i="5"/>
  <c r="R396" i="5"/>
  <c r="M396" i="5"/>
  <c r="O396" i="5" s="1"/>
  <c r="L396" i="5"/>
  <c r="R395" i="5"/>
  <c r="M395" i="5"/>
  <c r="O395" i="5" s="1"/>
  <c r="L395" i="5"/>
  <c r="R394" i="5"/>
  <c r="O394" i="5"/>
  <c r="M394" i="5"/>
  <c r="L394" i="5"/>
  <c r="R393" i="5"/>
  <c r="M393" i="5"/>
  <c r="O393" i="5" s="1"/>
  <c r="L393" i="5"/>
  <c r="R392" i="5"/>
  <c r="M392" i="5"/>
  <c r="O392" i="5" s="1"/>
  <c r="L392" i="5"/>
  <c r="R391" i="5"/>
  <c r="O391" i="5"/>
  <c r="M391" i="5"/>
  <c r="L391" i="5"/>
  <c r="R390" i="5"/>
  <c r="M390" i="5"/>
  <c r="O390" i="5" s="1"/>
  <c r="L390" i="5"/>
  <c r="R389" i="5"/>
  <c r="M389" i="5"/>
  <c r="O389" i="5" s="1"/>
  <c r="L389" i="5"/>
  <c r="R388" i="5"/>
  <c r="O388" i="5"/>
  <c r="M388" i="5"/>
  <c r="L388" i="5"/>
  <c r="R387" i="5"/>
  <c r="M387" i="5"/>
  <c r="O387" i="5" s="1"/>
  <c r="L387" i="5"/>
  <c r="R386" i="5"/>
  <c r="M386" i="5"/>
  <c r="O386" i="5" s="1"/>
  <c r="L386" i="5"/>
  <c r="R385" i="5"/>
  <c r="O385" i="5"/>
  <c r="M385" i="5"/>
  <c r="L385" i="5"/>
  <c r="R384" i="5"/>
  <c r="M384" i="5"/>
  <c r="O384" i="5" s="1"/>
  <c r="L384" i="5"/>
  <c r="R383" i="5"/>
  <c r="M383" i="5"/>
  <c r="O383" i="5" s="1"/>
  <c r="L383" i="5"/>
  <c r="R382" i="5"/>
  <c r="O382" i="5"/>
  <c r="M382" i="5"/>
  <c r="L382" i="5"/>
  <c r="R381" i="5"/>
  <c r="M381" i="5"/>
  <c r="O381" i="5" s="1"/>
  <c r="L381" i="5"/>
  <c r="R380" i="5"/>
  <c r="M380" i="5"/>
  <c r="O380" i="5" s="1"/>
  <c r="L380" i="5"/>
  <c r="R379" i="5"/>
  <c r="O379" i="5"/>
  <c r="M379" i="5"/>
  <c r="L379" i="5"/>
  <c r="R378" i="5"/>
  <c r="M378" i="5"/>
  <c r="O378" i="5" s="1"/>
  <c r="L378" i="5"/>
  <c r="R377" i="5"/>
  <c r="M377" i="5"/>
  <c r="O377" i="5" s="1"/>
  <c r="L377" i="5"/>
  <c r="R376" i="5"/>
  <c r="O376" i="5"/>
  <c r="M376" i="5"/>
  <c r="L376" i="5"/>
  <c r="R375" i="5"/>
  <c r="M375" i="5"/>
  <c r="O375" i="5" s="1"/>
  <c r="L375" i="5"/>
  <c r="R374" i="5"/>
  <c r="M374" i="5"/>
  <c r="O374" i="5" s="1"/>
  <c r="L374" i="5"/>
  <c r="R373" i="5"/>
  <c r="O373" i="5"/>
  <c r="M373" i="5"/>
  <c r="L373" i="5"/>
  <c r="R372" i="5"/>
  <c r="M372" i="5"/>
  <c r="O372" i="5" s="1"/>
  <c r="L372" i="5"/>
  <c r="R371" i="5"/>
  <c r="M371" i="5"/>
  <c r="O371" i="5" s="1"/>
  <c r="L371" i="5"/>
  <c r="R370" i="5"/>
  <c r="O370" i="5"/>
  <c r="M370" i="5"/>
  <c r="L370" i="5"/>
  <c r="R369" i="5"/>
  <c r="M369" i="5"/>
  <c r="O369" i="5" s="1"/>
  <c r="L369" i="5"/>
  <c r="R368" i="5"/>
  <c r="M368" i="5"/>
  <c r="O368" i="5" s="1"/>
  <c r="L368" i="5"/>
  <c r="R367" i="5"/>
  <c r="O367" i="5"/>
  <c r="M367" i="5"/>
  <c r="L367" i="5"/>
  <c r="R366" i="5"/>
  <c r="M366" i="5"/>
  <c r="O366" i="5" s="1"/>
  <c r="L366" i="5"/>
  <c r="R365" i="5"/>
  <c r="M365" i="5"/>
  <c r="O365" i="5" s="1"/>
  <c r="L365" i="5"/>
  <c r="R364" i="5"/>
  <c r="O364" i="5"/>
  <c r="M364" i="5"/>
  <c r="L364" i="5"/>
  <c r="R363" i="5"/>
  <c r="M363" i="5"/>
  <c r="O363" i="5" s="1"/>
  <c r="L363" i="5"/>
  <c r="R362" i="5"/>
  <c r="M362" i="5"/>
  <c r="O362" i="5" s="1"/>
  <c r="L362" i="5"/>
  <c r="R361" i="5"/>
  <c r="O361" i="5"/>
  <c r="M361" i="5"/>
  <c r="L361" i="5"/>
  <c r="R360" i="5"/>
  <c r="M360" i="5"/>
  <c r="O360" i="5" s="1"/>
  <c r="L360" i="5"/>
  <c r="R359" i="5"/>
  <c r="M359" i="5"/>
  <c r="O359" i="5" s="1"/>
  <c r="L359" i="5"/>
  <c r="R358" i="5"/>
  <c r="O358" i="5"/>
  <c r="M358" i="5"/>
  <c r="L358" i="5"/>
  <c r="R357" i="5"/>
  <c r="M357" i="5"/>
  <c r="O357" i="5" s="1"/>
  <c r="L357" i="5"/>
  <c r="R356" i="5"/>
  <c r="M356" i="5"/>
  <c r="O356" i="5" s="1"/>
  <c r="L356" i="5"/>
  <c r="R355" i="5"/>
  <c r="O355" i="5"/>
  <c r="M355" i="5"/>
  <c r="L355" i="5"/>
  <c r="R354" i="5"/>
  <c r="M354" i="5"/>
  <c r="O354" i="5" s="1"/>
  <c r="L354" i="5"/>
  <c r="R353" i="5"/>
  <c r="M353" i="5"/>
  <c r="O353" i="5" s="1"/>
  <c r="L353" i="5"/>
  <c r="R352" i="5"/>
  <c r="O352" i="5"/>
  <c r="M352" i="5"/>
  <c r="L352" i="5"/>
  <c r="R351" i="5"/>
  <c r="M351" i="5"/>
  <c r="O351" i="5" s="1"/>
  <c r="L351" i="5"/>
  <c r="R350" i="5"/>
  <c r="M350" i="5"/>
  <c r="O350" i="5" s="1"/>
  <c r="L350" i="5"/>
  <c r="R349" i="5"/>
  <c r="O349" i="5"/>
  <c r="M349" i="5"/>
  <c r="L349" i="5"/>
  <c r="R348" i="5"/>
  <c r="M348" i="5"/>
  <c r="O348" i="5" s="1"/>
  <c r="L348" i="5"/>
  <c r="R347" i="5"/>
  <c r="O347" i="5"/>
  <c r="M347" i="5"/>
  <c r="L347" i="5"/>
  <c r="R346" i="5"/>
  <c r="O346" i="5"/>
  <c r="M346" i="5"/>
  <c r="L346" i="5"/>
  <c r="R345" i="5"/>
  <c r="M345" i="5"/>
  <c r="O345" i="5" s="1"/>
  <c r="L345" i="5"/>
  <c r="R344" i="5"/>
  <c r="M344" i="5"/>
  <c r="O344" i="5" s="1"/>
  <c r="L344" i="5"/>
  <c r="R343" i="5"/>
  <c r="O343" i="5"/>
  <c r="M343" i="5"/>
  <c r="L343" i="5"/>
  <c r="R342" i="5"/>
  <c r="M342" i="5"/>
  <c r="O342" i="5" s="1"/>
  <c r="L342" i="5"/>
  <c r="R341" i="5"/>
  <c r="M341" i="5"/>
  <c r="O341" i="5" s="1"/>
  <c r="L341" i="5"/>
  <c r="R340" i="5"/>
  <c r="O340" i="5"/>
  <c r="M340" i="5"/>
  <c r="L340" i="5"/>
  <c r="R339" i="5"/>
  <c r="M339" i="5"/>
  <c r="O339" i="5" s="1"/>
  <c r="L339" i="5"/>
  <c r="R338" i="5"/>
  <c r="M338" i="5"/>
  <c r="O338" i="5" s="1"/>
  <c r="L338" i="5"/>
  <c r="R337" i="5"/>
  <c r="O337" i="5"/>
  <c r="M337" i="5"/>
  <c r="L337" i="5"/>
  <c r="R336" i="5"/>
  <c r="M336" i="5"/>
  <c r="O336" i="5" s="1"/>
  <c r="L336" i="5"/>
  <c r="R335" i="5"/>
  <c r="O335" i="5"/>
  <c r="M335" i="5"/>
  <c r="L335" i="5"/>
  <c r="R334" i="5"/>
  <c r="O334" i="5"/>
  <c r="M334" i="5"/>
  <c r="L334" i="5"/>
  <c r="R333" i="5"/>
  <c r="M333" i="5"/>
  <c r="O333" i="5" s="1"/>
  <c r="L333" i="5"/>
  <c r="R332" i="5"/>
  <c r="M332" i="5"/>
  <c r="O332" i="5" s="1"/>
  <c r="L332" i="5"/>
  <c r="R331" i="5"/>
  <c r="O331" i="5"/>
  <c r="M331" i="5"/>
  <c r="L331" i="5"/>
  <c r="R330" i="5"/>
  <c r="M330" i="5"/>
  <c r="O330" i="5" s="1"/>
  <c r="L330" i="5"/>
  <c r="R329" i="5"/>
  <c r="M329" i="5"/>
  <c r="O329" i="5" s="1"/>
  <c r="L329" i="5"/>
  <c r="R328" i="5"/>
  <c r="O328" i="5"/>
  <c r="M328" i="5"/>
  <c r="L328" i="5"/>
  <c r="R327" i="5"/>
  <c r="M327" i="5"/>
  <c r="O327" i="5" s="1"/>
  <c r="L327" i="5"/>
  <c r="R326" i="5"/>
  <c r="M326" i="5"/>
  <c r="O326" i="5" s="1"/>
  <c r="L326" i="5"/>
  <c r="R325" i="5"/>
  <c r="M325" i="5"/>
  <c r="O325" i="5" s="1"/>
  <c r="L325" i="5"/>
  <c r="R324" i="5"/>
  <c r="M324" i="5"/>
  <c r="O324" i="5" s="1"/>
  <c r="L324" i="5"/>
  <c r="R323" i="5"/>
  <c r="M323" i="5"/>
  <c r="O323" i="5" s="1"/>
  <c r="L323" i="5"/>
  <c r="R322" i="5"/>
  <c r="M322" i="5"/>
  <c r="O322" i="5" s="1"/>
  <c r="L322" i="5"/>
  <c r="R321" i="5"/>
  <c r="M321" i="5"/>
  <c r="O321" i="5" s="1"/>
  <c r="L321" i="5"/>
  <c r="R320" i="5"/>
  <c r="M320" i="5"/>
  <c r="O320" i="5" s="1"/>
  <c r="L320" i="5"/>
  <c r="R319" i="5"/>
  <c r="M319" i="5"/>
  <c r="O319" i="5" s="1"/>
  <c r="L319" i="5"/>
  <c r="R318" i="5"/>
  <c r="M318" i="5"/>
  <c r="O318" i="5" s="1"/>
  <c r="L318" i="5"/>
  <c r="R317" i="5"/>
  <c r="M317" i="5"/>
  <c r="O317" i="5" s="1"/>
  <c r="L317" i="5"/>
  <c r="R316" i="5"/>
  <c r="M316" i="5"/>
  <c r="O316" i="5" s="1"/>
  <c r="L316" i="5"/>
  <c r="R315" i="5"/>
  <c r="M315" i="5"/>
  <c r="O315" i="5" s="1"/>
  <c r="L315" i="5"/>
  <c r="R314" i="5"/>
  <c r="M314" i="5"/>
  <c r="O314" i="5" s="1"/>
  <c r="L314" i="5"/>
  <c r="R313" i="5"/>
  <c r="M313" i="5"/>
  <c r="O313" i="5" s="1"/>
  <c r="L313" i="5"/>
  <c r="R312" i="5"/>
  <c r="M312" i="5"/>
  <c r="O312" i="5" s="1"/>
  <c r="L312" i="5"/>
  <c r="R311" i="5"/>
  <c r="M311" i="5"/>
  <c r="O311" i="5" s="1"/>
  <c r="L311" i="5"/>
  <c r="R310" i="5"/>
  <c r="M310" i="5"/>
  <c r="O310" i="5" s="1"/>
  <c r="L310" i="5"/>
  <c r="R309" i="5"/>
  <c r="M309" i="5"/>
  <c r="O309" i="5" s="1"/>
  <c r="L309" i="5"/>
  <c r="R308" i="5"/>
  <c r="M308" i="5"/>
  <c r="O308" i="5" s="1"/>
  <c r="L308" i="5"/>
  <c r="R307" i="5"/>
  <c r="M307" i="5"/>
  <c r="O307" i="5" s="1"/>
  <c r="L307" i="5"/>
  <c r="R306" i="5"/>
  <c r="M306" i="5"/>
  <c r="O306" i="5" s="1"/>
  <c r="L306" i="5"/>
  <c r="R305" i="5"/>
  <c r="M305" i="5"/>
  <c r="O305" i="5" s="1"/>
  <c r="L305" i="5"/>
  <c r="R304" i="5"/>
  <c r="M304" i="5"/>
  <c r="O304" i="5" s="1"/>
  <c r="L304" i="5"/>
  <c r="R303" i="5"/>
  <c r="M303" i="5"/>
  <c r="O303" i="5" s="1"/>
  <c r="L303" i="5"/>
  <c r="R302" i="5"/>
  <c r="M302" i="5"/>
  <c r="O302" i="5" s="1"/>
  <c r="L302" i="5"/>
  <c r="R301" i="5"/>
  <c r="M301" i="5"/>
  <c r="O301" i="5" s="1"/>
  <c r="L301" i="5"/>
  <c r="R300" i="5"/>
  <c r="M300" i="5"/>
  <c r="O300" i="5" s="1"/>
  <c r="L300" i="5"/>
  <c r="R299" i="5"/>
  <c r="M299" i="5"/>
  <c r="O299" i="5" s="1"/>
  <c r="L299" i="5"/>
  <c r="R298" i="5"/>
  <c r="M298" i="5"/>
  <c r="O298" i="5" s="1"/>
  <c r="L298" i="5"/>
  <c r="R297" i="5"/>
  <c r="M297" i="5"/>
  <c r="O297" i="5" s="1"/>
  <c r="L297" i="5"/>
  <c r="R296" i="5"/>
  <c r="M296" i="5"/>
  <c r="O296" i="5" s="1"/>
  <c r="L296" i="5"/>
  <c r="R295" i="5"/>
  <c r="M295" i="5"/>
  <c r="O295" i="5" s="1"/>
  <c r="L295" i="5"/>
  <c r="R294" i="5"/>
  <c r="M294" i="5"/>
  <c r="O294" i="5" s="1"/>
  <c r="L294" i="5"/>
  <c r="R293" i="5"/>
  <c r="M293" i="5"/>
  <c r="O293" i="5" s="1"/>
  <c r="L293" i="5"/>
  <c r="R292" i="5"/>
  <c r="M292" i="5"/>
  <c r="O292" i="5" s="1"/>
  <c r="L292" i="5"/>
  <c r="R291" i="5"/>
  <c r="M291" i="5"/>
  <c r="O291" i="5" s="1"/>
  <c r="L291" i="5"/>
  <c r="R290" i="5"/>
  <c r="M290" i="5"/>
  <c r="O290" i="5" s="1"/>
  <c r="L290" i="5"/>
  <c r="R289" i="5"/>
  <c r="M289" i="5"/>
  <c r="O289" i="5" s="1"/>
  <c r="L289" i="5"/>
  <c r="R288" i="5"/>
  <c r="M288" i="5"/>
  <c r="O288" i="5" s="1"/>
  <c r="L288" i="5"/>
  <c r="R287" i="5"/>
  <c r="M287" i="5"/>
  <c r="O287" i="5" s="1"/>
  <c r="L287" i="5"/>
  <c r="R286" i="5"/>
  <c r="M286" i="5"/>
  <c r="O286" i="5" s="1"/>
  <c r="L286" i="5"/>
  <c r="R285" i="5"/>
  <c r="M285" i="5"/>
  <c r="O285" i="5" s="1"/>
  <c r="L285" i="5"/>
  <c r="R284" i="5"/>
  <c r="M284" i="5"/>
  <c r="O284" i="5" s="1"/>
  <c r="L284" i="5"/>
  <c r="R283" i="5"/>
  <c r="M283" i="5"/>
  <c r="O283" i="5" s="1"/>
  <c r="L283" i="5"/>
  <c r="R282" i="5"/>
  <c r="M282" i="5"/>
  <c r="O282" i="5" s="1"/>
  <c r="L282" i="5"/>
  <c r="R281" i="5"/>
  <c r="M281" i="5"/>
  <c r="O281" i="5" s="1"/>
  <c r="L281" i="5"/>
  <c r="R280" i="5"/>
  <c r="M280" i="5"/>
  <c r="O280" i="5" s="1"/>
  <c r="L280" i="5"/>
  <c r="R279" i="5"/>
  <c r="M279" i="5"/>
  <c r="O279" i="5" s="1"/>
  <c r="L279" i="5"/>
  <c r="R278" i="5"/>
  <c r="M278" i="5"/>
  <c r="O278" i="5" s="1"/>
  <c r="L278" i="5"/>
  <c r="R277" i="5"/>
  <c r="M277" i="5"/>
  <c r="O277" i="5" s="1"/>
  <c r="L277" i="5"/>
  <c r="R276" i="5"/>
  <c r="M276" i="5"/>
  <c r="O276" i="5" s="1"/>
  <c r="L276" i="5"/>
  <c r="R275" i="5"/>
  <c r="M275" i="5"/>
  <c r="O275" i="5" s="1"/>
  <c r="L275" i="5"/>
  <c r="R274" i="5"/>
  <c r="M274" i="5"/>
  <c r="O274" i="5" s="1"/>
  <c r="L274" i="5"/>
  <c r="R273" i="5"/>
  <c r="M273" i="5"/>
  <c r="O273" i="5" s="1"/>
  <c r="L273" i="5"/>
  <c r="R272" i="5"/>
  <c r="M272" i="5"/>
  <c r="O272" i="5" s="1"/>
  <c r="L272" i="5"/>
  <c r="R271" i="5"/>
  <c r="M271" i="5"/>
  <c r="O271" i="5" s="1"/>
  <c r="L271" i="5"/>
  <c r="R270" i="5"/>
  <c r="M270" i="5"/>
  <c r="O270" i="5" s="1"/>
  <c r="L270" i="5"/>
  <c r="R269" i="5"/>
  <c r="M269" i="5"/>
  <c r="O269" i="5" s="1"/>
  <c r="L269" i="5"/>
  <c r="R268" i="5"/>
  <c r="M268" i="5"/>
  <c r="O268" i="5" s="1"/>
  <c r="L268" i="5"/>
  <c r="R267" i="5"/>
  <c r="M267" i="5"/>
  <c r="O267" i="5" s="1"/>
  <c r="L267" i="5"/>
  <c r="R266" i="5"/>
  <c r="M266" i="5"/>
  <c r="O266" i="5" s="1"/>
  <c r="L266" i="5"/>
  <c r="R265" i="5"/>
  <c r="M265" i="5"/>
  <c r="O265" i="5" s="1"/>
  <c r="L265" i="5"/>
  <c r="R264" i="5"/>
  <c r="M264" i="5"/>
  <c r="O264" i="5" s="1"/>
  <c r="L264" i="5"/>
  <c r="R263" i="5"/>
  <c r="M263" i="5"/>
  <c r="O263" i="5" s="1"/>
  <c r="L263" i="5"/>
  <c r="R262" i="5"/>
  <c r="M262" i="5"/>
  <c r="O262" i="5" s="1"/>
  <c r="L262" i="5"/>
  <c r="R261" i="5"/>
  <c r="M261" i="5"/>
  <c r="O261" i="5" s="1"/>
  <c r="L261" i="5"/>
  <c r="R260" i="5"/>
  <c r="M260" i="5"/>
  <c r="O260" i="5" s="1"/>
  <c r="L260" i="5"/>
  <c r="R259" i="5"/>
  <c r="M259" i="5"/>
  <c r="O259" i="5" s="1"/>
  <c r="L259" i="5"/>
  <c r="R258" i="5"/>
  <c r="M258" i="5"/>
  <c r="O258" i="5" s="1"/>
  <c r="L258" i="5"/>
  <c r="R257" i="5"/>
  <c r="M257" i="5"/>
  <c r="O257" i="5" s="1"/>
  <c r="L257" i="5"/>
  <c r="R256" i="5"/>
  <c r="M256" i="5"/>
  <c r="O256" i="5" s="1"/>
  <c r="L256" i="5"/>
  <c r="R255" i="5"/>
  <c r="M255" i="5"/>
  <c r="O255" i="5" s="1"/>
  <c r="L255" i="5"/>
  <c r="R254" i="5"/>
  <c r="M254" i="5"/>
  <c r="O254" i="5" s="1"/>
  <c r="L254" i="5"/>
  <c r="R253" i="5"/>
  <c r="M253" i="5"/>
  <c r="O253" i="5" s="1"/>
  <c r="L253" i="5"/>
  <c r="R252" i="5"/>
  <c r="M252" i="5"/>
  <c r="O252" i="5" s="1"/>
  <c r="L252" i="5"/>
  <c r="R251" i="5"/>
  <c r="M251" i="5"/>
  <c r="O251" i="5" s="1"/>
  <c r="L251" i="5"/>
  <c r="R250" i="5"/>
  <c r="M250" i="5"/>
  <c r="O250" i="5" s="1"/>
  <c r="L250" i="5"/>
  <c r="R249" i="5"/>
  <c r="M249" i="5"/>
  <c r="O249" i="5" s="1"/>
  <c r="L249" i="5"/>
  <c r="R248" i="5"/>
  <c r="M248" i="5"/>
  <c r="O248" i="5" s="1"/>
  <c r="L248" i="5"/>
  <c r="K248" i="5"/>
  <c r="R247" i="5"/>
  <c r="M247" i="5"/>
  <c r="O247" i="5" s="1"/>
  <c r="K247" i="5"/>
  <c r="L247" i="5" s="1"/>
  <c r="R246" i="5"/>
  <c r="K246" i="5"/>
  <c r="R245" i="5"/>
  <c r="K245" i="5"/>
  <c r="M245" i="5" s="1"/>
  <c r="O245" i="5" s="1"/>
  <c r="R244" i="5"/>
  <c r="M244" i="5"/>
  <c r="O244" i="5" s="1"/>
  <c r="L244" i="5"/>
  <c r="K244" i="5"/>
  <c r="R243" i="5"/>
  <c r="M243" i="5"/>
  <c r="O243" i="5" s="1"/>
  <c r="K243" i="5"/>
  <c r="L243" i="5" s="1"/>
  <c r="R242" i="5"/>
  <c r="K242" i="5"/>
  <c r="R241" i="5"/>
  <c r="O241" i="5"/>
  <c r="M241" i="5"/>
  <c r="K241" i="5"/>
  <c r="L241" i="5" s="1"/>
  <c r="R240" i="5"/>
  <c r="M240" i="5"/>
  <c r="O240" i="5" s="1"/>
  <c r="L240" i="5"/>
  <c r="K240" i="5"/>
  <c r="R239" i="5"/>
  <c r="N239" i="5"/>
  <c r="K239" i="5"/>
  <c r="L239" i="5" s="1"/>
  <c r="N240" i="5" s="1"/>
  <c r="R238" i="5"/>
  <c r="P238" i="5"/>
  <c r="O238" i="5"/>
  <c r="M238" i="5"/>
  <c r="L238" i="5"/>
  <c r="R236" i="5"/>
  <c r="O236" i="5"/>
  <c r="M236" i="5"/>
  <c r="L236" i="5"/>
  <c r="R235" i="5"/>
  <c r="O235" i="5"/>
  <c r="M235" i="5"/>
  <c r="L235" i="5"/>
  <c r="R234" i="5"/>
  <c r="O234" i="5"/>
  <c r="M234" i="5"/>
  <c r="L234" i="5"/>
  <c r="R233" i="5"/>
  <c r="M233" i="5"/>
  <c r="O233" i="5" s="1"/>
  <c r="L233" i="5"/>
  <c r="R232" i="5"/>
  <c r="M232" i="5"/>
  <c r="O232" i="5" s="1"/>
  <c r="L232" i="5"/>
  <c r="R231" i="5"/>
  <c r="O231" i="5"/>
  <c r="M231" i="5"/>
  <c r="L231" i="5"/>
  <c r="R230" i="5"/>
  <c r="M230" i="5"/>
  <c r="O230" i="5" s="1"/>
  <c r="L230" i="5"/>
  <c r="R229" i="5"/>
  <c r="M229" i="5"/>
  <c r="O229" i="5" s="1"/>
  <c r="L229" i="5"/>
  <c r="R228" i="5"/>
  <c r="O228" i="5"/>
  <c r="M228" i="5"/>
  <c r="L228" i="5"/>
  <c r="R227" i="5"/>
  <c r="M227" i="5"/>
  <c r="O227" i="5" s="1"/>
  <c r="L227" i="5"/>
  <c r="R226" i="5"/>
  <c r="M226" i="5"/>
  <c r="O226" i="5" s="1"/>
  <c r="L226" i="5"/>
  <c r="R225" i="5"/>
  <c r="O225" i="5"/>
  <c r="M225" i="5"/>
  <c r="L225" i="5"/>
  <c r="R224" i="5"/>
  <c r="M224" i="5"/>
  <c r="O224" i="5" s="1"/>
  <c r="L224" i="5"/>
  <c r="R223" i="5"/>
  <c r="M223" i="5"/>
  <c r="O223" i="5" s="1"/>
  <c r="L223" i="5"/>
  <c r="R222" i="5"/>
  <c r="O222" i="5"/>
  <c r="M222" i="5"/>
  <c r="L222" i="5"/>
  <c r="R221" i="5"/>
  <c r="M221" i="5"/>
  <c r="O221" i="5" s="1"/>
  <c r="L221" i="5"/>
  <c r="R220" i="5"/>
  <c r="M220" i="5"/>
  <c r="O220" i="5" s="1"/>
  <c r="L220" i="5"/>
  <c r="R219" i="5"/>
  <c r="O219" i="5"/>
  <c r="M219" i="5"/>
  <c r="L219" i="5"/>
  <c r="R218" i="5"/>
  <c r="M218" i="5"/>
  <c r="O218" i="5" s="1"/>
  <c r="L218" i="5"/>
  <c r="R217" i="5"/>
  <c r="M217" i="5"/>
  <c r="O217" i="5" s="1"/>
  <c r="L217" i="5"/>
  <c r="R216" i="5"/>
  <c r="O216" i="5"/>
  <c r="M216" i="5"/>
  <c r="L216" i="5"/>
  <c r="R215" i="5"/>
  <c r="M215" i="5"/>
  <c r="O215" i="5" s="1"/>
  <c r="L215" i="5"/>
  <c r="R214" i="5"/>
  <c r="M214" i="5"/>
  <c r="O214" i="5" s="1"/>
  <c r="L214" i="5"/>
  <c r="R213" i="5"/>
  <c r="O213" i="5"/>
  <c r="M213" i="5"/>
  <c r="L213" i="5"/>
  <c r="R212" i="5"/>
  <c r="M212" i="5"/>
  <c r="O212" i="5" s="1"/>
  <c r="L212" i="5"/>
  <c r="R211" i="5"/>
  <c r="M211" i="5"/>
  <c r="O211" i="5" s="1"/>
  <c r="L211" i="5"/>
  <c r="R210" i="5"/>
  <c r="O210" i="5"/>
  <c r="M210" i="5"/>
  <c r="L210" i="5"/>
  <c r="R209" i="5"/>
  <c r="M209" i="5"/>
  <c r="O209" i="5" s="1"/>
  <c r="L209" i="5"/>
  <c r="R208" i="5"/>
  <c r="M208" i="5"/>
  <c r="O208" i="5" s="1"/>
  <c r="L208" i="5"/>
  <c r="R207" i="5"/>
  <c r="O207" i="5"/>
  <c r="M207" i="5"/>
  <c r="L207" i="5"/>
  <c r="R206" i="5"/>
  <c r="M206" i="5"/>
  <c r="O206" i="5" s="1"/>
  <c r="L206" i="5"/>
  <c r="R205" i="5"/>
  <c r="M205" i="5"/>
  <c r="O205" i="5" s="1"/>
  <c r="L205" i="5"/>
  <c r="R204" i="5"/>
  <c r="O204" i="5"/>
  <c r="M204" i="5"/>
  <c r="L204" i="5"/>
  <c r="R203" i="5"/>
  <c r="M203" i="5"/>
  <c r="O203" i="5" s="1"/>
  <c r="L203" i="5"/>
  <c r="R202" i="5"/>
  <c r="M202" i="5"/>
  <c r="O202" i="5" s="1"/>
  <c r="L202" i="5"/>
  <c r="R201" i="5"/>
  <c r="O201" i="5"/>
  <c r="M201" i="5"/>
  <c r="L201" i="5"/>
  <c r="R200" i="5"/>
  <c r="M200" i="5"/>
  <c r="O200" i="5" s="1"/>
  <c r="L200" i="5"/>
  <c r="R199" i="5"/>
  <c r="M199" i="5"/>
  <c r="O199" i="5" s="1"/>
  <c r="L199" i="5"/>
  <c r="R198" i="5"/>
  <c r="O198" i="5"/>
  <c r="M198" i="5"/>
  <c r="L198" i="5"/>
  <c r="R197" i="5"/>
  <c r="M197" i="5"/>
  <c r="O197" i="5" s="1"/>
  <c r="L197" i="5"/>
  <c r="R196" i="5"/>
  <c r="M196" i="5"/>
  <c r="O196" i="5" s="1"/>
  <c r="L196" i="5"/>
  <c r="R195" i="5"/>
  <c r="O195" i="5"/>
  <c r="M195" i="5"/>
  <c r="L195" i="5"/>
  <c r="R194" i="5"/>
  <c r="M194" i="5"/>
  <c r="O194" i="5" s="1"/>
  <c r="L194" i="5"/>
  <c r="R193" i="5"/>
  <c r="M193" i="5"/>
  <c r="O193" i="5" s="1"/>
  <c r="L193" i="5"/>
  <c r="R192" i="5"/>
  <c r="O192" i="5"/>
  <c r="M192" i="5"/>
  <c r="L192" i="5"/>
  <c r="R191" i="5"/>
  <c r="M191" i="5"/>
  <c r="O191" i="5" s="1"/>
  <c r="L191" i="5"/>
  <c r="R190" i="5"/>
  <c r="M190" i="5"/>
  <c r="O190" i="5" s="1"/>
  <c r="L190" i="5"/>
  <c r="R189" i="5"/>
  <c r="O189" i="5"/>
  <c r="M189" i="5"/>
  <c r="L189" i="5"/>
  <c r="R188" i="5"/>
  <c r="M188" i="5"/>
  <c r="O188" i="5" s="1"/>
  <c r="L188" i="5"/>
  <c r="R187" i="5"/>
  <c r="M187" i="5"/>
  <c r="O187" i="5" s="1"/>
  <c r="L187" i="5"/>
  <c r="R186" i="5"/>
  <c r="O186" i="5"/>
  <c r="M186" i="5"/>
  <c r="L186" i="5"/>
  <c r="R185" i="5"/>
  <c r="M185" i="5"/>
  <c r="O185" i="5" s="1"/>
  <c r="L185" i="5"/>
  <c r="R184" i="5"/>
  <c r="M184" i="5"/>
  <c r="O184" i="5" s="1"/>
  <c r="L184" i="5"/>
  <c r="R183" i="5"/>
  <c r="O183" i="5"/>
  <c r="M183" i="5"/>
  <c r="L183" i="5"/>
  <c r="R182" i="5"/>
  <c r="M182" i="5"/>
  <c r="O182" i="5" s="1"/>
  <c r="L182" i="5"/>
  <c r="R181" i="5"/>
  <c r="M181" i="5"/>
  <c r="O181" i="5" s="1"/>
  <c r="L181" i="5"/>
  <c r="R180" i="5"/>
  <c r="O180" i="5"/>
  <c r="M180" i="5"/>
  <c r="L180" i="5"/>
  <c r="R179" i="5"/>
  <c r="M179" i="5"/>
  <c r="O179" i="5" s="1"/>
  <c r="L179" i="5"/>
  <c r="R178" i="5"/>
  <c r="M178" i="5"/>
  <c r="O178" i="5" s="1"/>
  <c r="L178" i="5"/>
  <c r="R177" i="5"/>
  <c r="O177" i="5"/>
  <c r="M177" i="5"/>
  <c r="L177" i="5"/>
  <c r="R176" i="5"/>
  <c r="M176" i="5"/>
  <c r="O176" i="5" s="1"/>
  <c r="L176" i="5"/>
  <c r="R175" i="5"/>
  <c r="M175" i="5"/>
  <c r="O175" i="5" s="1"/>
  <c r="L175" i="5"/>
  <c r="R174" i="5"/>
  <c r="O174" i="5"/>
  <c r="M174" i="5"/>
  <c r="L174" i="5"/>
  <c r="R173" i="5"/>
  <c r="M173" i="5"/>
  <c r="O173" i="5" s="1"/>
  <c r="L173" i="5"/>
  <c r="R172" i="5"/>
  <c r="M172" i="5"/>
  <c r="O172" i="5" s="1"/>
  <c r="L172" i="5"/>
  <c r="R171" i="5"/>
  <c r="O171" i="5"/>
  <c r="M171" i="5"/>
  <c r="L171" i="5"/>
  <c r="R170" i="5"/>
  <c r="M170" i="5"/>
  <c r="O170" i="5" s="1"/>
  <c r="L170" i="5"/>
  <c r="R169" i="5"/>
  <c r="M169" i="5"/>
  <c r="O169" i="5" s="1"/>
  <c r="L169" i="5"/>
  <c r="R168" i="5"/>
  <c r="O168" i="5"/>
  <c r="M168" i="5"/>
  <c r="L168" i="5"/>
  <c r="R167" i="5"/>
  <c r="M167" i="5"/>
  <c r="O167" i="5" s="1"/>
  <c r="L167" i="5"/>
  <c r="R166" i="5"/>
  <c r="M166" i="5"/>
  <c r="O166" i="5" s="1"/>
  <c r="L166" i="5"/>
  <c r="R165" i="5"/>
  <c r="O165" i="5"/>
  <c r="M165" i="5"/>
  <c r="L165" i="5"/>
  <c r="R164" i="5"/>
  <c r="M164" i="5"/>
  <c r="O164" i="5" s="1"/>
  <c r="L164" i="5"/>
  <c r="R163" i="5"/>
  <c r="O163" i="5"/>
  <c r="M163" i="5"/>
  <c r="L163" i="5"/>
  <c r="R162" i="5"/>
  <c r="O162" i="5"/>
  <c r="M162" i="5"/>
  <c r="L162" i="5"/>
  <c r="R161" i="5"/>
  <c r="M161" i="5"/>
  <c r="O161" i="5" s="1"/>
  <c r="L161" i="5"/>
  <c r="R160" i="5"/>
  <c r="M160" i="5"/>
  <c r="O160" i="5" s="1"/>
  <c r="L160" i="5"/>
  <c r="R159" i="5"/>
  <c r="O159" i="5"/>
  <c r="M159" i="5"/>
  <c r="L159" i="5"/>
  <c r="R158" i="5"/>
  <c r="M158" i="5"/>
  <c r="O158" i="5" s="1"/>
  <c r="L158" i="5"/>
  <c r="R157" i="5"/>
  <c r="M157" i="5"/>
  <c r="O157" i="5" s="1"/>
  <c r="L157" i="5"/>
  <c r="R156" i="5"/>
  <c r="O156" i="5"/>
  <c r="M156" i="5"/>
  <c r="L156" i="5"/>
  <c r="R155" i="5"/>
  <c r="M155" i="5"/>
  <c r="O155" i="5" s="1"/>
  <c r="L155" i="5"/>
  <c r="R154" i="5"/>
  <c r="O154" i="5"/>
  <c r="M154" i="5"/>
  <c r="L154" i="5"/>
  <c r="R153" i="5"/>
  <c r="O153" i="5"/>
  <c r="M153" i="5"/>
  <c r="L153" i="5"/>
  <c r="R152" i="5"/>
  <c r="M152" i="5"/>
  <c r="O152" i="5" s="1"/>
  <c r="L152" i="5"/>
  <c r="R151" i="5"/>
  <c r="M151" i="5"/>
  <c r="O151" i="5" s="1"/>
  <c r="L151" i="5"/>
  <c r="R150" i="5"/>
  <c r="O150" i="5"/>
  <c r="M150" i="5"/>
  <c r="L150" i="5"/>
  <c r="R149" i="5"/>
  <c r="M149" i="5"/>
  <c r="O149" i="5" s="1"/>
  <c r="L149" i="5"/>
  <c r="R148" i="5"/>
  <c r="M148" i="5"/>
  <c r="O148" i="5" s="1"/>
  <c r="L148" i="5"/>
  <c r="R147" i="5"/>
  <c r="O147" i="5"/>
  <c r="M147" i="5"/>
  <c r="L147" i="5"/>
  <c r="R146" i="5"/>
  <c r="M146" i="5"/>
  <c r="O146" i="5" s="1"/>
  <c r="L146" i="5"/>
  <c r="R145" i="5"/>
  <c r="O145" i="5"/>
  <c r="M145" i="5"/>
  <c r="L145" i="5"/>
  <c r="R144" i="5"/>
  <c r="O144" i="5"/>
  <c r="M144" i="5"/>
  <c r="L144" i="5"/>
  <c r="R143" i="5"/>
  <c r="M143" i="5"/>
  <c r="O143" i="5" s="1"/>
  <c r="L143" i="5"/>
  <c r="R142" i="5"/>
  <c r="M142" i="5"/>
  <c r="O142" i="5" s="1"/>
  <c r="L142" i="5"/>
  <c r="R141" i="5"/>
  <c r="O141" i="5"/>
  <c r="M141" i="5"/>
  <c r="L141" i="5"/>
  <c r="R140" i="5"/>
  <c r="M140" i="5"/>
  <c r="O140" i="5" s="1"/>
  <c r="L140" i="5"/>
  <c r="R139" i="5"/>
  <c r="M139" i="5"/>
  <c r="O139" i="5" s="1"/>
  <c r="L139" i="5"/>
  <c r="R138" i="5"/>
  <c r="O138" i="5"/>
  <c r="M138" i="5"/>
  <c r="L138" i="5"/>
  <c r="R137" i="5"/>
  <c r="M137" i="5"/>
  <c r="O137" i="5" s="1"/>
  <c r="L137" i="5"/>
  <c r="R136" i="5"/>
  <c r="M136" i="5"/>
  <c r="O136" i="5" s="1"/>
  <c r="L136" i="5"/>
  <c r="R135" i="5"/>
  <c r="K135" i="5"/>
  <c r="M135" i="5" s="1"/>
  <c r="O135" i="5" s="1"/>
  <c r="R134" i="5"/>
  <c r="O134" i="5"/>
  <c r="K134" i="5"/>
  <c r="M134" i="5" s="1"/>
  <c r="R133" i="5"/>
  <c r="O133" i="5"/>
  <c r="L133" i="5"/>
  <c r="K133" i="5"/>
  <c r="M133" i="5" s="1"/>
  <c r="R132" i="5"/>
  <c r="K132" i="5"/>
  <c r="M132" i="5" s="1"/>
  <c r="O132" i="5" s="1"/>
  <c r="R131" i="5"/>
  <c r="K131" i="5"/>
  <c r="M131" i="5" s="1"/>
  <c r="O131" i="5" s="1"/>
  <c r="R130" i="5"/>
  <c r="M130" i="5"/>
  <c r="O130" i="5" s="1"/>
  <c r="L130" i="5"/>
  <c r="K130" i="5"/>
  <c r="R129" i="5"/>
  <c r="O129" i="5"/>
  <c r="L129" i="5"/>
  <c r="K129" i="5"/>
  <c r="M129" i="5" s="1"/>
  <c r="R128" i="5"/>
  <c r="O128" i="5"/>
  <c r="M128" i="5"/>
  <c r="L128" i="5"/>
  <c r="K128" i="5"/>
  <c r="R127" i="5"/>
  <c r="K127" i="5"/>
  <c r="M127" i="5" s="1"/>
  <c r="O127" i="5" s="1"/>
  <c r="R126" i="5"/>
  <c r="K126" i="5"/>
  <c r="M126" i="5" s="1"/>
  <c r="O126" i="5" s="1"/>
  <c r="R125" i="5"/>
  <c r="S125" i="5" s="1"/>
  <c r="P125" i="5"/>
  <c r="O125" i="5"/>
  <c r="M125" i="5"/>
  <c r="L125" i="5"/>
  <c r="N126" i="5" s="1"/>
  <c r="R123" i="5"/>
  <c r="M123" i="5"/>
  <c r="O123" i="5" s="1"/>
  <c r="L123" i="5"/>
  <c r="R122" i="5"/>
  <c r="M122" i="5"/>
  <c r="O122" i="5" s="1"/>
  <c r="L122" i="5"/>
  <c r="R121" i="5"/>
  <c r="O121" i="5"/>
  <c r="M121" i="5"/>
  <c r="L121" i="5"/>
  <c r="R120" i="5"/>
  <c r="M120" i="5"/>
  <c r="O120" i="5" s="1"/>
  <c r="L120" i="5"/>
  <c r="R119" i="5"/>
  <c r="M119" i="5"/>
  <c r="O119" i="5" s="1"/>
  <c r="L119" i="5"/>
  <c r="R118" i="5"/>
  <c r="O118" i="5"/>
  <c r="M118" i="5"/>
  <c r="L118" i="5"/>
  <c r="R117" i="5"/>
  <c r="M117" i="5"/>
  <c r="O117" i="5" s="1"/>
  <c r="L117" i="5"/>
  <c r="R116" i="5"/>
  <c r="O116" i="5"/>
  <c r="M116" i="5"/>
  <c r="L116" i="5"/>
  <c r="R115" i="5"/>
  <c r="O115" i="5"/>
  <c r="M115" i="5"/>
  <c r="L115" i="5"/>
  <c r="R114" i="5"/>
  <c r="M114" i="5"/>
  <c r="O114" i="5" s="1"/>
  <c r="L114" i="5"/>
  <c r="R113" i="5"/>
  <c r="M113" i="5"/>
  <c r="O113" i="5" s="1"/>
  <c r="L113" i="5"/>
  <c r="R112" i="5"/>
  <c r="O112" i="5"/>
  <c r="M112" i="5"/>
  <c r="L112" i="5"/>
  <c r="R111" i="5"/>
  <c r="M111" i="5"/>
  <c r="O111" i="5" s="1"/>
  <c r="L111" i="5"/>
  <c r="R110" i="5"/>
  <c r="M110" i="5"/>
  <c r="O110" i="5" s="1"/>
  <c r="L110" i="5"/>
  <c r="R109" i="5"/>
  <c r="O109" i="5"/>
  <c r="M109" i="5"/>
  <c r="L109" i="5"/>
  <c r="R108" i="5"/>
  <c r="M108" i="5"/>
  <c r="O108" i="5" s="1"/>
  <c r="L108" i="5"/>
  <c r="R107" i="5"/>
  <c r="M107" i="5"/>
  <c r="O107" i="5" s="1"/>
  <c r="L107" i="5"/>
  <c r="R106" i="5"/>
  <c r="O106" i="5"/>
  <c r="M106" i="5"/>
  <c r="L106" i="5"/>
  <c r="R105" i="5"/>
  <c r="M105" i="5"/>
  <c r="O105" i="5" s="1"/>
  <c r="L105" i="5"/>
  <c r="R104" i="5"/>
  <c r="O104" i="5"/>
  <c r="M104" i="5"/>
  <c r="L104" i="5"/>
  <c r="R103" i="5"/>
  <c r="O103" i="5"/>
  <c r="M103" i="5"/>
  <c r="L103" i="5"/>
  <c r="R102" i="5"/>
  <c r="M102" i="5"/>
  <c r="O102" i="5" s="1"/>
  <c r="L102" i="5"/>
  <c r="R101" i="5"/>
  <c r="M101" i="5"/>
  <c r="O101" i="5" s="1"/>
  <c r="L101" i="5"/>
  <c r="R100" i="5"/>
  <c r="O100" i="5"/>
  <c r="M100" i="5"/>
  <c r="L100" i="5"/>
  <c r="R99" i="5"/>
  <c r="M99" i="5"/>
  <c r="O99" i="5" s="1"/>
  <c r="L99" i="5"/>
  <c r="R98" i="5"/>
  <c r="M98" i="5"/>
  <c r="O98" i="5" s="1"/>
  <c r="L98" i="5"/>
  <c r="R97" i="5"/>
  <c r="O97" i="5"/>
  <c r="M97" i="5"/>
  <c r="L97" i="5"/>
  <c r="R96" i="5"/>
  <c r="M96" i="5"/>
  <c r="O96" i="5" s="1"/>
  <c r="L96" i="5"/>
  <c r="R95" i="5"/>
  <c r="M95" i="5"/>
  <c r="O95" i="5" s="1"/>
  <c r="L95" i="5"/>
  <c r="R94" i="5"/>
  <c r="O94" i="5"/>
  <c r="M94" i="5"/>
  <c r="L94" i="5"/>
  <c r="R93" i="5"/>
  <c r="L93" i="5"/>
  <c r="K93" i="5"/>
  <c r="M93" i="5" s="1"/>
  <c r="O93" i="5" s="1"/>
  <c r="R92" i="5"/>
  <c r="M92" i="5"/>
  <c r="O92" i="5" s="1"/>
  <c r="K92" i="5"/>
  <c r="L92" i="5" s="1"/>
  <c r="R91" i="5"/>
  <c r="M91" i="5"/>
  <c r="O91" i="5" s="1"/>
  <c r="L91" i="5"/>
  <c r="K91" i="5"/>
  <c r="R90" i="5"/>
  <c r="M90" i="5"/>
  <c r="O90" i="5" s="1"/>
  <c r="K90" i="5"/>
  <c r="L90" i="5" s="1"/>
  <c r="R89" i="5"/>
  <c r="M89" i="5"/>
  <c r="O89" i="5" s="1"/>
  <c r="L89" i="5"/>
  <c r="K89" i="5"/>
  <c r="R88" i="5"/>
  <c r="K88" i="5"/>
  <c r="R87" i="5"/>
  <c r="M87" i="5"/>
  <c r="O87" i="5" s="1"/>
  <c r="L87" i="5"/>
  <c r="K87" i="5"/>
  <c r="R86" i="5"/>
  <c r="M86" i="5"/>
  <c r="O86" i="5" s="1"/>
  <c r="K86" i="5"/>
  <c r="L86" i="5" s="1"/>
  <c r="R85" i="5"/>
  <c r="M85" i="5"/>
  <c r="O85" i="5" s="1"/>
  <c r="L85" i="5"/>
  <c r="K85" i="5"/>
  <c r="R84" i="5"/>
  <c r="K84" i="5"/>
  <c r="R83" i="5"/>
  <c r="O83" i="5"/>
  <c r="M83" i="5"/>
  <c r="P83" i="5" s="1"/>
  <c r="L83" i="5"/>
  <c r="N84" i="5" s="1"/>
  <c r="R81" i="5"/>
  <c r="O81" i="5"/>
  <c r="M81" i="5"/>
  <c r="L81" i="5"/>
  <c r="R80" i="5"/>
  <c r="M80" i="5"/>
  <c r="O80" i="5" s="1"/>
  <c r="L80" i="5"/>
  <c r="R79" i="5"/>
  <c r="M79" i="5"/>
  <c r="O79" i="5" s="1"/>
  <c r="L79" i="5"/>
  <c r="R78" i="5"/>
  <c r="O78" i="5"/>
  <c r="M78" i="5"/>
  <c r="L78" i="5"/>
  <c r="R77" i="5"/>
  <c r="M77" i="5"/>
  <c r="O77" i="5" s="1"/>
  <c r="L77" i="5"/>
  <c r="R76" i="5"/>
  <c r="M76" i="5"/>
  <c r="O76" i="5" s="1"/>
  <c r="L76" i="5"/>
  <c r="R75" i="5"/>
  <c r="O75" i="5"/>
  <c r="M75" i="5"/>
  <c r="L75" i="5"/>
  <c r="R74" i="5"/>
  <c r="M74" i="5"/>
  <c r="O74" i="5" s="1"/>
  <c r="L74" i="5"/>
  <c r="R73" i="5"/>
  <c r="M73" i="5"/>
  <c r="O73" i="5" s="1"/>
  <c r="L73" i="5"/>
  <c r="R72" i="5"/>
  <c r="O72" i="5"/>
  <c r="M72" i="5"/>
  <c r="L72" i="5"/>
  <c r="R71" i="5"/>
  <c r="M71" i="5"/>
  <c r="O71" i="5" s="1"/>
  <c r="L71" i="5"/>
  <c r="R70" i="5"/>
  <c r="M70" i="5"/>
  <c r="O70" i="5" s="1"/>
  <c r="L70" i="5"/>
  <c r="R69" i="5"/>
  <c r="O69" i="5"/>
  <c r="M69" i="5"/>
  <c r="L69" i="5"/>
  <c r="R68" i="5"/>
  <c r="M68" i="5"/>
  <c r="O68" i="5" s="1"/>
  <c r="L68" i="5"/>
  <c r="R67" i="5"/>
  <c r="M67" i="5"/>
  <c r="O67" i="5" s="1"/>
  <c r="L67" i="5"/>
  <c r="R66" i="5"/>
  <c r="O66" i="5"/>
  <c r="L66" i="5"/>
  <c r="K66" i="5"/>
  <c r="M66" i="5" s="1"/>
  <c r="R65" i="5"/>
  <c r="M65" i="5"/>
  <c r="O65" i="5" s="1"/>
  <c r="L65" i="5"/>
  <c r="K65" i="5"/>
  <c r="R64" i="5"/>
  <c r="K64" i="5"/>
  <c r="R63" i="5"/>
  <c r="M63" i="5"/>
  <c r="O63" i="5" s="1"/>
  <c r="L63" i="5"/>
  <c r="K63" i="5"/>
  <c r="R62" i="5"/>
  <c r="K62" i="5"/>
  <c r="L62" i="5" s="1"/>
  <c r="R61" i="5"/>
  <c r="K61" i="5"/>
  <c r="R60" i="5"/>
  <c r="M60" i="5"/>
  <c r="O60" i="5" s="1"/>
  <c r="L60" i="5"/>
  <c r="K60" i="5"/>
  <c r="R59" i="5"/>
  <c r="K59" i="5"/>
  <c r="M59" i="5" s="1"/>
  <c r="O59" i="5" s="1"/>
  <c r="R58" i="5"/>
  <c r="O58" i="5"/>
  <c r="M58" i="5"/>
  <c r="K58" i="5"/>
  <c r="L58" i="5" s="1"/>
  <c r="R57" i="5"/>
  <c r="M57" i="5"/>
  <c r="O57" i="5" s="1"/>
  <c r="K57" i="5"/>
  <c r="L57" i="5" s="1"/>
  <c r="R56" i="5"/>
  <c r="M56" i="5"/>
  <c r="L56" i="5"/>
  <c r="N57" i="5" s="1"/>
  <c r="R54" i="5"/>
  <c r="O54" i="5"/>
  <c r="M54" i="5"/>
  <c r="L54" i="5"/>
  <c r="R53" i="5"/>
  <c r="O53" i="5"/>
  <c r="M53" i="5"/>
  <c r="L53" i="5"/>
  <c r="R52" i="5"/>
  <c r="M52" i="5"/>
  <c r="O52" i="5" s="1"/>
  <c r="L52" i="5"/>
  <c r="R51" i="5"/>
  <c r="O51" i="5"/>
  <c r="M51" i="5"/>
  <c r="L51" i="5"/>
  <c r="R50" i="5"/>
  <c r="O50" i="5"/>
  <c r="L50" i="5"/>
  <c r="K50" i="5"/>
  <c r="M50" i="5" s="1"/>
  <c r="R49" i="5"/>
  <c r="M49" i="5"/>
  <c r="O49" i="5" s="1"/>
  <c r="L49" i="5"/>
  <c r="K49" i="5"/>
  <c r="R48" i="5"/>
  <c r="K48" i="5"/>
  <c r="L48" i="5" s="1"/>
  <c r="R47" i="5"/>
  <c r="O47" i="5"/>
  <c r="M47" i="5"/>
  <c r="L47" i="5"/>
  <c r="K47" i="5"/>
  <c r="R46" i="5"/>
  <c r="K46" i="5"/>
  <c r="M46" i="5" s="1"/>
  <c r="O46" i="5" s="1"/>
  <c r="R45" i="5"/>
  <c r="M45" i="5"/>
  <c r="O45" i="5" s="1"/>
  <c r="L45" i="5"/>
  <c r="K45" i="5"/>
  <c r="R44" i="5"/>
  <c r="K44" i="5"/>
  <c r="L44" i="5" s="1"/>
  <c r="R43" i="5"/>
  <c r="O43" i="5"/>
  <c r="N43" i="5"/>
  <c r="N44" i="5" s="1"/>
  <c r="N45" i="5" s="1"/>
  <c r="N46" i="5" s="1"/>
  <c r="M43" i="5"/>
  <c r="L43" i="5"/>
  <c r="K43" i="5"/>
  <c r="R42" i="5"/>
  <c r="O42" i="5"/>
  <c r="L42" i="5"/>
  <c r="K42" i="5"/>
  <c r="M42" i="5" s="1"/>
  <c r="R41" i="5"/>
  <c r="S41" i="5" s="1"/>
  <c r="N41" i="5"/>
  <c r="N42" i="5" s="1"/>
  <c r="M41" i="5"/>
  <c r="O41" i="5" s="1"/>
  <c r="L41" i="5"/>
  <c r="K41" i="5"/>
  <c r="R40" i="5"/>
  <c r="S40" i="5" s="1"/>
  <c r="Q40" i="5"/>
  <c r="P41" i="5" s="1"/>
  <c r="P40" i="5"/>
  <c r="M40" i="5"/>
  <c r="O40" i="5" s="1"/>
  <c r="L40" i="5"/>
  <c r="AM39" i="5"/>
  <c r="AE39" i="5"/>
  <c r="AG39" i="5" s="1"/>
  <c r="AM38" i="5"/>
  <c r="AJ38" i="5"/>
  <c r="AE38" i="5"/>
  <c r="AG38" i="5" s="1"/>
  <c r="AH38" i="5" s="1"/>
  <c r="L38" i="5"/>
  <c r="K38" i="5"/>
  <c r="M38" i="5" s="1"/>
  <c r="AM37" i="5"/>
  <c r="AE37" i="5"/>
  <c r="AG37" i="5" s="1"/>
  <c r="M37" i="5"/>
  <c r="O37" i="5" s="1"/>
  <c r="K37" i="5"/>
  <c r="L37" i="5" s="1"/>
  <c r="AM36" i="5"/>
  <c r="AE36" i="5"/>
  <c r="AG36" i="5" s="1"/>
  <c r="M36" i="5"/>
  <c r="O36" i="5" s="1"/>
  <c r="L36" i="5"/>
  <c r="K36" i="5"/>
  <c r="AM35" i="5"/>
  <c r="AE35" i="5"/>
  <c r="AG35" i="5" s="1"/>
  <c r="K35" i="5"/>
  <c r="M35" i="5" s="1"/>
  <c r="O35" i="5" s="1"/>
  <c r="AM34" i="5"/>
  <c r="AG34" i="5"/>
  <c r="AH34" i="5" s="1"/>
  <c r="AE34" i="5"/>
  <c r="K34" i="5"/>
  <c r="M34" i="5" s="1"/>
  <c r="O34" i="5" s="1"/>
  <c r="AM33" i="5"/>
  <c r="AE33" i="5"/>
  <c r="AG33" i="5" s="1"/>
  <c r="AJ33" i="5" s="1"/>
  <c r="K33" i="5"/>
  <c r="L33" i="5" s="1"/>
  <c r="AM32" i="5"/>
  <c r="AG32" i="5"/>
  <c r="AJ32" i="5" s="1"/>
  <c r="AE32" i="5"/>
  <c r="K32" i="5"/>
  <c r="AM31" i="5"/>
  <c r="AE31" i="5"/>
  <c r="AG31" i="5" s="1"/>
  <c r="M31" i="5"/>
  <c r="O31" i="5" s="1"/>
  <c r="K31" i="5"/>
  <c r="L31" i="5" s="1"/>
  <c r="AM30" i="5"/>
  <c r="AN30" i="5" s="1"/>
  <c r="AG30" i="5"/>
  <c r="AK30" i="5" s="1"/>
  <c r="L30" i="5"/>
  <c r="K30" i="5"/>
  <c r="M30" i="5" s="1"/>
  <c r="O30" i="5" s="1"/>
  <c r="K29" i="5"/>
  <c r="L29" i="5" s="1"/>
  <c r="AG28" i="5"/>
  <c r="AJ28" i="5" s="1"/>
  <c r="AE28" i="5"/>
  <c r="P28" i="5"/>
  <c r="Q28" i="5" s="1"/>
  <c r="M28" i="5"/>
  <c r="O28" i="5" s="1"/>
  <c r="L28" i="5"/>
  <c r="N29" i="5" s="1"/>
  <c r="N30" i="5" s="1"/>
  <c r="N31" i="5" s="1"/>
  <c r="N32" i="5" s="1"/>
  <c r="AG27" i="5"/>
  <c r="AJ27" i="5" s="1"/>
  <c r="AE27" i="5"/>
  <c r="AG26" i="5"/>
  <c r="AH26" i="5" s="1"/>
  <c r="AE26" i="5"/>
  <c r="M26" i="5"/>
  <c r="O26" i="5" s="1"/>
  <c r="L26" i="5"/>
  <c r="K26" i="5"/>
  <c r="AJ25" i="5"/>
  <c r="AG25" i="5"/>
  <c r="AH25" i="5" s="1"/>
  <c r="AE25" i="5"/>
  <c r="O25" i="5"/>
  <c r="L25" i="5"/>
  <c r="K25" i="5"/>
  <c r="M25" i="5" s="1"/>
  <c r="AE24" i="5"/>
  <c r="AG24" i="5" s="1"/>
  <c r="K24" i="5"/>
  <c r="M24" i="5" s="1"/>
  <c r="O24" i="5" s="1"/>
  <c r="AG23" i="5"/>
  <c r="AH23" i="5" s="1"/>
  <c r="AE23" i="5"/>
  <c r="K23" i="5"/>
  <c r="M23" i="5" s="1"/>
  <c r="O23" i="5" s="1"/>
  <c r="AE22" i="5"/>
  <c r="AG22" i="5" s="1"/>
  <c r="M22" i="5"/>
  <c r="O22" i="5" s="1"/>
  <c r="L22" i="5"/>
  <c r="K22" i="5"/>
  <c r="AI21" i="5"/>
  <c r="AE21" i="5"/>
  <c r="AG21" i="5" s="1"/>
  <c r="N21" i="5"/>
  <c r="M21" i="5"/>
  <c r="O21" i="5" s="1"/>
  <c r="K21" i="5"/>
  <c r="L21" i="5" s="1"/>
  <c r="AH20" i="5"/>
  <c r="AG20" i="5"/>
  <c r="AK20" i="5" s="1"/>
  <c r="M20" i="5"/>
  <c r="P20" i="5" s="1"/>
  <c r="L20" i="5"/>
  <c r="AE18" i="5"/>
  <c r="AG18" i="5" s="1"/>
  <c r="K18" i="5"/>
  <c r="M18" i="5" s="1"/>
  <c r="O18" i="5" s="1"/>
  <c r="AG17" i="5"/>
  <c r="AJ17" i="5" s="1"/>
  <c r="AE17" i="5"/>
  <c r="K17" i="5"/>
  <c r="M17" i="5" s="1"/>
  <c r="O17" i="5" s="1"/>
  <c r="AE16" i="5"/>
  <c r="AG16" i="5" s="1"/>
  <c r="O16" i="5"/>
  <c r="M16" i="5"/>
  <c r="L16" i="5"/>
  <c r="K16" i="5"/>
  <c r="AE15" i="5"/>
  <c r="AG15" i="5" s="1"/>
  <c r="K15" i="5"/>
  <c r="M15" i="5" s="1"/>
  <c r="O15" i="5" s="1"/>
  <c r="AG14" i="5"/>
  <c r="AJ14" i="5" s="1"/>
  <c r="AE14" i="5"/>
  <c r="K14" i="5"/>
  <c r="M14" i="5" s="1"/>
  <c r="O14" i="5" s="1"/>
  <c r="AG13" i="5"/>
  <c r="AK13" i="5" s="1"/>
  <c r="S13" i="5"/>
  <c r="Q13" i="5"/>
  <c r="P13" i="5"/>
  <c r="O13" i="5"/>
  <c r="M13" i="5"/>
  <c r="L13" i="5"/>
  <c r="N14" i="5" s="1"/>
  <c r="AE11" i="5"/>
  <c r="AG11" i="5" s="1"/>
  <c r="AE10" i="5"/>
  <c r="AG10" i="5" s="1"/>
  <c r="AE9" i="5"/>
  <c r="AG9" i="5" s="1"/>
  <c r="K9" i="5"/>
  <c r="AG8" i="5"/>
  <c r="AJ8" i="5" s="1"/>
  <c r="AE8" i="5"/>
  <c r="K8" i="5"/>
  <c r="AG7" i="5"/>
  <c r="AK7" i="5" s="1"/>
  <c r="K7" i="5"/>
  <c r="O6" i="5"/>
  <c r="M6" i="5"/>
  <c r="L6" i="5"/>
  <c r="K6" i="5"/>
  <c r="AE5" i="5"/>
  <c r="AG5" i="5" s="1"/>
  <c r="K5" i="5"/>
  <c r="M5" i="5" s="1"/>
  <c r="O5" i="5" s="1"/>
  <c r="AG4" i="5"/>
  <c r="AJ4" i="5" s="1"/>
  <c r="AE4" i="5"/>
  <c r="K4" i="5"/>
  <c r="M4" i="5" s="1"/>
  <c r="O4" i="5" s="1"/>
  <c r="AE3" i="5"/>
  <c r="AG3" i="5" s="1"/>
  <c r="O3" i="5"/>
  <c r="M3" i="5"/>
  <c r="L3" i="5"/>
  <c r="K3" i="5"/>
  <c r="AK2" i="5"/>
  <c r="AN2" i="5" s="1"/>
  <c r="AH2" i="5"/>
  <c r="AI3" i="5" s="1"/>
  <c r="AG2" i="5"/>
  <c r="AJ2" i="5" s="1"/>
  <c r="P2" i="5"/>
  <c r="M2" i="5"/>
  <c r="O2" i="5" s="1"/>
  <c r="L2" i="5"/>
  <c r="N3" i="5" s="1"/>
  <c r="N4" i="5" s="1"/>
  <c r="O18" i="4"/>
  <c r="P18" i="4" s="1"/>
  <c r="I17" i="4"/>
  <c r="J17" i="4" s="1"/>
  <c r="O16" i="4"/>
  <c r="P16" i="4" s="1"/>
  <c r="I15" i="4"/>
  <c r="J15" i="4" s="1"/>
  <c r="O9" i="4"/>
  <c r="P9" i="4" s="1"/>
  <c r="L9" i="4"/>
  <c r="M9" i="4" s="1"/>
  <c r="I8" i="4"/>
  <c r="J8" i="4" s="1"/>
  <c r="O7" i="4"/>
  <c r="P7" i="4" s="1"/>
  <c r="L7" i="4"/>
  <c r="M7" i="4" s="1"/>
  <c r="I6" i="4"/>
  <c r="J6" i="4" s="1"/>
  <c r="D6" i="4"/>
  <c r="L18" i="4" s="1"/>
  <c r="M18" i="4" s="1"/>
  <c r="D5" i="4"/>
  <c r="O17" i="4" s="1"/>
  <c r="P17" i="4" s="1"/>
  <c r="D4" i="4"/>
  <c r="L16" i="4" s="1"/>
  <c r="M16" i="4" s="1"/>
  <c r="D3" i="4"/>
  <c r="O15" i="4" s="1"/>
  <c r="P15" i="4" s="1"/>
  <c r="D2" i="4"/>
  <c r="G187" i="2"/>
  <c r="G186" i="2"/>
  <c r="G185" i="2"/>
  <c r="R182" i="2"/>
  <c r="R181" i="2"/>
  <c r="L181" i="2"/>
  <c r="R180" i="2"/>
  <c r="L180" i="2"/>
  <c r="R179" i="2"/>
  <c r="L179" i="2"/>
  <c r="R178" i="2"/>
  <c r="L178" i="2"/>
  <c r="R177" i="2"/>
  <c r="L177" i="2"/>
  <c r="R176" i="2"/>
  <c r="L176" i="2"/>
  <c r="R175" i="2"/>
  <c r="L175" i="2"/>
  <c r="R174" i="2"/>
  <c r="L174" i="2"/>
  <c r="R173" i="2"/>
  <c r="L173" i="2"/>
  <c r="R172" i="2"/>
  <c r="L172" i="2"/>
  <c r="R171" i="2"/>
  <c r="L171" i="2"/>
  <c r="R170" i="2"/>
  <c r="L170" i="2"/>
  <c r="R169" i="2"/>
  <c r="L169" i="2"/>
  <c r="R168" i="2"/>
  <c r="L168" i="2"/>
  <c r="R167" i="2"/>
  <c r="L167" i="2"/>
  <c r="R166" i="2"/>
  <c r="L166" i="2"/>
  <c r="R165" i="2"/>
  <c r="L165" i="2"/>
  <c r="R164" i="2"/>
  <c r="L164" i="2"/>
  <c r="L163" i="2"/>
  <c r="X156" i="2"/>
  <c r="U156" i="2"/>
  <c r="Y156" i="2" s="1"/>
  <c r="T156" i="2"/>
  <c r="S156" i="2"/>
  <c r="R156" i="2"/>
  <c r="U155" i="2"/>
  <c r="Y155" i="2" s="1"/>
  <c r="T155" i="2"/>
  <c r="R155" i="2"/>
  <c r="X155" i="2" s="1"/>
  <c r="Y154" i="2"/>
  <c r="X154" i="2"/>
  <c r="U154" i="2"/>
  <c r="T154" i="2"/>
  <c r="R154" i="2"/>
  <c r="X153" i="2"/>
  <c r="U153" i="2"/>
  <c r="Y153" i="2" s="1"/>
  <c r="T153" i="2"/>
  <c r="R153" i="2"/>
  <c r="X152" i="2"/>
  <c r="U152" i="2"/>
  <c r="Y152" i="2" s="1"/>
  <c r="T152" i="2"/>
  <c r="R152" i="2"/>
  <c r="Y151" i="2"/>
  <c r="X151" i="2"/>
  <c r="U151" i="2"/>
  <c r="T151" i="2"/>
  <c r="R151" i="2"/>
  <c r="X150" i="2"/>
  <c r="U150" i="2"/>
  <c r="Y150" i="2" s="1"/>
  <c r="T150" i="2"/>
  <c r="R150" i="2"/>
  <c r="X149" i="2"/>
  <c r="U149" i="2"/>
  <c r="Y149" i="2" s="1"/>
  <c r="T149" i="2"/>
  <c r="R149" i="2"/>
  <c r="AZ148" i="2"/>
  <c r="Y148" i="2"/>
  <c r="X148" i="2"/>
  <c r="U148" i="2"/>
  <c r="T148" i="2"/>
  <c r="R148" i="2"/>
  <c r="AU144" i="2"/>
  <c r="AW144" i="2" s="1"/>
  <c r="AS144" i="2"/>
  <c r="AA143" i="2"/>
  <c r="X143" i="2"/>
  <c r="AA140" i="2" s="1"/>
  <c r="U143" i="2"/>
  <c r="T143" i="2"/>
  <c r="X142" i="2"/>
  <c r="U142" i="2"/>
  <c r="Y142" i="2" s="1"/>
  <c r="T142" i="2"/>
  <c r="S142" i="2"/>
  <c r="AZ141" i="2"/>
  <c r="X141" i="2"/>
  <c r="U141" i="2"/>
  <c r="Y141" i="2" s="1"/>
  <c r="T141" i="2"/>
  <c r="Y140" i="2"/>
  <c r="X140" i="2"/>
  <c r="U140" i="2"/>
  <c r="T140" i="2"/>
  <c r="X139" i="2"/>
  <c r="U139" i="2"/>
  <c r="Y139" i="2" s="1"/>
  <c r="T139" i="2"/>
  <c r="Y138" i="2"/>
  <c r="X138" i="2"/>
  <c r="U138" i="2"/>
  <c r="T138" i="2"/>
  <c r="X137" i="2"/>
  <c r="AA137" i="2" s="1"/>
  <c r="U137" i="2"/>
  <c r="V137" i="2" s="1"/>
  <c r="T137" i="2"/>
  <c r="X136" i="2"/>
  <c r="U136" i="2"/>
  <c r="Y136" i="2" s="1"/>
  <c r="T136" i="2"/>
  <c r="Y135" i="2"/>
  <c r="X135" i="2"/>
  <c r="U135" i="2"/>
  <c r="V135" i="2" s="1"/>
  <c r="T135" i="2"/>
  <c r="AZ134" i="2"/>
  <c r="AB126" i="2"/>
  <c r="T126" i="2"/>
  <c r="AB125" i="2"/>
  <c r="T125" i="2"/>
  <c r="AB124" i="2"/>
  <c r="T124" i="2"/>
  <c r="AB123" i="2"/>
  <c r="T123" i="2"/>
  <c r="AB122" i="2"/>
  <c r="T122" i="2"/>
  <c r="AB121" i="2"/>
  <c r="T121" i="2"/>
  <c r="AA132" i="2" s="1"/>
  <c r="AB120" i="2"/>
  <c r="T120" i="2"/>
  <c r="AB119" i="2"/>
  <c r="T119" i="2"/>
  <c r="AB118" i="2"/>
  <c r="T118" i="2"/>
  <c r="O112" i="2"/>
  <c r="O111" i="2"/>
  <c r="AC110" i="2"/>
  <c r="S111" i="2" s="1"/>
  <c r="AV67" i="2" s="1"/>
  <c r="AY95" i="2" s="1"/>
  <c r="S110" i="2"/>
  <c r="AC109" i="2"/>
  <c r="R109" i="2"/>
  <c r="AC108" i="2"/>
  <c r="O110" i="2" s="1"/>
  <c r="R108" i="2"/>
  <c r="O108" i="2"/>
  <c r="AC107" i="2"/>
  <c r="O109" i="2" s="1"/>
  <c r="R107" i="2"/>
  <c r="S107" i="2" s="1"/>
  <c r="AR67" i="2" s="1"/>
  <c r="AU95" i="2" s="1"/>
  <c r="AC106" i="2"/>
  <c r="R106" i="2"/>
  <c r="AC105" i="2"/>
  <c r="O107" i="2" s="1"/>
  <c r="R105" i="2"/>
  <c r="O105" i="2"/>
  <c r="AC104" i="2"/>
  <c r="O106" i="2" s="1"/>
  <c r="R104" i="2"/>
  <c r="S104" i="2" s="1"/>
  <c r="AO67" i="2" s="1"/>
  <c r="AR95" i="2" s="1"/>
  <c r="AC103" i="2"/>
  <c r="R103" i="2"/>
  <c r="AC102" i="2"/>
  <c r="O104" i="2" s="1"/>
  <c r="S102" i="2"/>
  <c r="R102" i="2"/>
  <c r="W102" i="2" s="1"/>
  <c r="O102" i="2"/>
  <c r="AC101" i="2"/>
  <c r="O103" i="2" s="1"/>
  <c r="U101" i="2"/>
  <c r="T101" i="2"/>
  <c r="R101" i="2"/>
  <c r="W101" i="2" s="1"/>
  <c r="AC100" i="2"/>
  <c r="V101" i="2" s="1"/>
  <c r="AL67" i="2" s="1"/>
  <c r="AO95" i="2" s="1"/>
  <c r="W100" i="2"/>
  <c r="U100" i="2"/>
  <c r="T100" i="2"/>
  <c r="R100" i="2"/>
  <c r="AC99" i="2"/>
  <c r="V100" i="2" s="1"/>
  <c r="AK67" i="2" s="1"/>
  <c r="AN95" i="2" s="1"/>
  <c r="W99" i="2"/>
  <c r="V99" i="2"/>
  <c r="X99" i="2" s="1"/>
  <c r="U99" i="2"/>
  <c r="T99" i="2"/>
  <c r="S99" i="2"/>
  <c r="R99" i="2"/>
  <c r="AC98" i="2"/>
  <c r="O100" i="2" s="1"/>
  <c r="U98" i="2"/>
  <c r="V98" i="2" s="1"/>
  <c r="AI67" i="2" s="1"/>
  <c r="AL95" i="2" s="1"/>
  <c r="T98" i="2"/>
  <c r="S98" i="2"/>
  <c r="R98" i="2"/>
  <c r="W98" i="2" s="1"/>
  <c r="O98" i="2"/>
  <c r="S152" i="2" s="1"/>
  <c r="AC97" i="2"/>
  <c r="O99" i="2" s="1"/>
  <c r="S153" i="2" s="1"/>
  <c r="U97" i="2"/>
  <c r="T97" i="2"/>
  <c r="R97" i="2"/>
  <c r="W97" i="2" s="1"/>
  <c r="AC96" i="2"/>
  <c r="V97" i="2" s="1"/>
  <c r="W96" i="2"/>
  <c r="U96" i="2"/>
  <c r="T96" i="2"/>
  <c r="R96" i="2"/>
  <c r="AC95" i="2"/>
  <c r="V96" i="2" s="1"/>
  <c r="U95" i="2"/>
  <c r="T95" i="2"/>
  <c r="S95" i="2"/>
  <c r="R95" i="2"/>
  <c r="W95" i="2" s="1"/>
  <c r="O95" i="2"/>
  <c r="S149" i="2" s="1"/>
  <c r="AC94" i="2"/>
  <c r="V95" i="2" s="1"/>
  <c r="T94" i="2"/>
  <c r="R94" i="2"/>
  <c r="W94" i="2" s="1"/>
  <c r="AC93" i="2"/>
  <c r="V94" i="2" s="1"/>
  <c r="W93" i="2"/>
  <c r="T93" i="2"/>
  <c r="AC92" i="2"/>
  <c r="O94" i="2" s="1"/>
  <c r="O81" i="2"/>
  <c r="O77" i="2"/>
  <c r="O73" i="2"/>
  <c r="O72" i="2"/>
  <c r="S141" i="2" s="1"/>
  <c r="Y71" i="2"/>
  <c r="Y80" i="2" s="1"/>
  <c r="Y70" i="2"/>
  <c r="T70" i="2"/>
  <c r="O70" i="2"/>
  <c r="S139" i="2" s="1"/>
  <c r="Y69" i="2"/>
  <c r="T69" i="2"/>
  <c r="Y68" i="2"/>
  <c r="Y77" i="2" s="1"/>
  <c r="T68" i="2"/>
  <c r="O68" i="2"/>
  <c r="S137" i="2" s="1"/>
  <c r="AU67" i="2"/>
  <c r="AX95" i="2" s="1"/>
  <c r="AM67" i="2"/>
  <c r="AP95" i="2" s="1"/>
  <c r="AJ67" i="2"/>
  <c r="AM95" i="2" s="1"/>
  <c r="AF67" i="2"/>
  <c r="AI95" i="2" s="1"/>
  <c r="Y67" i="2"/>
  <c r="T67" i="2"/>
  <c r="O67" i="2"/>
  <c r="S136" i="2" s="1"/>
  <c r="AD66" i="2"/>
  <c r="Y66" i="2"/>
  <c r="T66" i="2"/>
  <c r="O66" i="2"/>
  <c r="S135" i="2" s="1"/>
  <c r="W135" i="2" s="1"/>
  <c r="Y65" i="2"/>
  <c r="T65" i="2"/>
  <c r="S65" i="2"/>
  <c r="AY64" i="2"/>
  <c r="Y64" i="2"/>
  <c r="T64" i="2"/>
  <c r="Y63" i="2"/>
  <c r="T63" i="2"/>
  <c r="Y62" i="2"/>
  <c r="T62" i="2"/>
  <c r="S62" i="2"/>
  <c r="Y61" i="2"/>
  <c r="T61" i="2"/>
  <c r="S61" i="2"/>
  <c r="U58" i="2"/>
  <c r="S76" i="2" s="1"/>
  <c r="AR66" i="2" s="1"/>
  <c r="AU94" i="2" s="1"/>
  <c r="S51" i="2"/>
  <c r="S50" i="2"/>
  <c r="S48" i="2"/>
  <c r="S47" i="2"/>
  <c r="S46" i="2"/>
  <c r="S44" i="2"/>
  <c r="Y41" i="2"/>
  <c r="V41" i="2"/>
  <c r="T41" i="2"/>
  <c r="Y40" i="2"/>
  <c r="V40" i="2"/>
  <c r="T40" i="2"/>
  <c r="S40" i="2"/>
  <c r="W40" i="2" s="1"/>
  <c r="Y39" i="2"/>
  <c r="V39" i="2"/>
  <c r="T39" i="2"/>
  <c r="S39" i="2"/>
  <c r="W39" i="2" s="1"/>
  <c r="Y38" i="2"/>
  <c r="V38" i="2"/>
  <c r="T38" i="2"/>
  <c r="S38" i="2"/>
  <c r="W38" i="2" s="1"/>
  <c r="Y37" i="2"/>
  <c r="T37" i="2"/>
  <c r="S37" i="2"/>
  <c r="Y36" i="2"/>
  <c r="V36" i="2"/>
  <c r="T36" i="2"/>
  <c r="S36" i="2"/>
  <c r="W36" i="2" s="1"/>
  <c r="Y35" i="2"/>
  <c r="V35" i="2"/>
  <c r="T35" i="2"/>
  <c r="Y34" i="2"/>
  <c r="V34" i="2"/>
  <c r="T34" i="2"/>
  <c r="S34" i="2"/>
  <c r="W34" i="2" s="1"/>
  <c r="Y33" i="2"/>
  <c r="W33" i="2"/>
  <c r="V33" i="2"/>
  <c r="T33" i="2"/>
  <c r="S33" i="2"/>
  <c r="T32" i="2"/>
  <c r="U29" i="2"/>
  <c r="S126" i="2" s="1"/>
  <c r="S23" i="2"/>
  <c r="S22" i="2"/>
  <c r="S20" i="2"/>
  <c r="S18" i="2"/>
  <c r="S17" i="2"/>
  <c r="S16" i="2"/>
  <c r="Y14" i="2"/>
  <c r="V14" i="2"/>
  <c r="T14" i="2"/>
  <c r="S14" i="2"/>
  <c r="W14" i="2" s="1"/>
  <c r="Y13" i="2"/>
  <c r="W13" i="2"/>
  <c r="V13" i="2"/>
  <c r="T13" i="2"/>
  <c r="S13" i="2"/>
  <c r="Y12" i="2"/>
  <c r="V12" i="2"/>
  <c r="T12" i="2"/>
  <c r="S12" i="2"/>
  <c r="W12" i="2" s="1"/>
  <c r="Y11" i="2"/>
  <c r="W11" i="2"/>
  <c r="V11" i="2"/>
  <c r="T11" i="2"/>
  <c r="S11" i="2"/>
  <c r="Y10" i="2"/>
  <c r="AA18" i="2" s="1"/>
  <c r="V10" i="2"/>
  <c r="W10" i="2" s="1"/>
  <c r="T10" i="2"/>
  <c r="S10" i="2"/>
  <c r="Y9" i="2"/>
  <c r="V9" i="2"/>
  <c r="W9" i="2" s="1"/>
  <c r="T9" i="2"/>
  <c r="S9" i="2"/>
  <c r="Y8" i="2"/>
  <c r="V8" i="2"/>
  <c r="T8" i="2"/>
  <c r="S8" i="2"/>
  <c r="W8" i="2" s="1"/>
  <c r="Y7" i="2"/>
  <c r="V7" i="2"/>
  <c r="T7" i="2"/>
  <c r="S7" i="2"/>
  <c r="W7" i="2" s="1"/>
  <c r="Y6" i="2"/>
  <c r="V6" i="2"/>
  <c r="T6" i="2"/>
  <c r="S6" i="2"/>
  <c r="W6" i="2" s="1"/>
  <c r="Y5" i="2"/>
  <c r="T5" i="2"/>
  <c r="T3" i="2"/>
  <c r="AA125" i="2" s="1"/>
  <c r="M10" i="8" l="1"/>
  <c r="O10" i="8"/>
  <c r="O15" i="8"/>
  <c r="M15" i="8"/>
  <c r="AF13" i="8"/>
  <c r="AF14" i="8" s="1"/>
  <c r="AK11" i="8"/>
  <c r="AI11" i="8"/>
  <c r="AK6" i="8"/>
  <c r="AI6" i="8"/>
  <c r="AF18" i="8"/>
  <c r="AF19" i="8" s="1"/>
  <c r="AF20" i="8" s="1"/>
  <c r="AK16" i="8"/>
  <c r="AI16" i="8"/>
  <c r="M28" i="8"/>
  <c r="L28" i="8"/>
  <c r="O28" i="8" s="1"/>
  <c r="J12" i="8"/>
  <c r="J13" i="8" s="1"/>
  <c r="AI22" i="8"/>
  <c r="AD9" i="8"/>
  <c r="AG11" i="8"/>
  <c r="H18" i="8"/>
  <c r="AG6" i="8"/>
  <c r="AD12" i="8"/>
  <c r="AD14" i="8"/>
  <c r="AG16" i="8"/>
  <c r="H30" i="8"/>
  <c r="M3" i="8"/>
  <c r="H11" i="8"/>
  <c r="M20" i="8"/>
  <c r="H21" i="8"/>
  <c r="J22" i="8" s="1"/>
  <c r="J23" i="8" s="1"/>
  <c r="J24" i="8" s="1"/>
  <c r="J25" i="8" s="1"/>
  <c r="H23" i="8"/>
  <c r="AD17" i="8"/>
  <c r="AD19" i="8"/>
  <c r="AD24" i="8"/>
  <c r="AF25" i="8" s="1"/>
  <c r="AF26" i="8" s="1"/>
  <c r="AF27" i="8" s="1"/>
  <c r="K27" i="8"/>
  <c r="H6" i="8"/>
  <c r="H16" i="8"/>
  <c r="J17" i="8" s="1"/>
  <c r="J18" i="8" s="1"/>
  <c r="H29" i="8"/>
  <c r="H33" i="8"/>
  <c r="AD7" i="8"/>
  <c r="AF8" i="8" s="1"/>
  <c r="AF9" i="8" s="1"/>
  <c r="H17" i="8"/>
  <c r="AD18" i="8"/>
  <c r="AG22" i="8"/>
  <c r="H24" i="8"/>
  <c r="H28" i="8"/>
  <c r="J29" i="8" s="1"/>
  <c r="J30" i="8" s="1"/>
  <c r="J31" i="8" s="1"/>
  <c r="J32" i="8" s="1"/>
  <c r="J33" i="8" s="1"/>
  <c r="H32" i="8"/>
  <c r="H5" i="8"/>
  <c r="J6" i="8" s="1"/>
  <c r="K10" i="8"/>
  <c r="AD25" i="8"/>
  <c r="O3" i="7"/>
  <c r="M3" i="7"/>
  <c r="J26" i="7"/>
  <c r="J27" i="7" s="1"/>
  <c r="J28" i="7" s="1"/>
  <c r="J29" i="7" s="1"/>
  <c r="J30" i="7" s="1"/>
  <c r="J31" i="7" s="1"/>
  <c r="O24" i="7"/>
  <c r="M24" i="7"/>
  <c r="AH4" i="7"/>
  <c r="AJ10" i="7"/>
  <c r="AH10" i="7"/>
  <c r="AE18" i="7"/>
  <c r="AE19" i="7" s="1"/>
  <c r="AE20" i="7" s="1"/>
  <c r="AE32" i="7"/>
  <c r="AE33" i="7" s="1"/>
  <c r="AJ30" i="7"/>
  <c r="AH30" i="7"/>
  <c r="O16" i="7"/>
  <c r="M16" i="7"/>
  <c r="K16" i="7"/>
  <c r="AH22" i="7"/>
  <c r="AF30" i="7"/>
  <c r="AC32" i="7"/>
  <c r="M33" i="7"/>
  <c r="AJ22" i="7"/>
  <c r="H34" i="7"/>
  <c r="J35" i="7" s="1"/>
  <c r="J36" i="7" s="1"/>
  <c r="J37" i="7" s="1"/>
  <c r="J38" i="7" s="1"/>
  <c r="J39" i="7" s="1"/>
  <c r="J40" i="7" s="1"/>
  <c r="J41" i="7" s="1"/>
  <c r="H36" i="7"/>
  <c r="H38" i="7"/>
  <c r="H4" i="7"/>
  <c r="J5" i="7" s="1"/>
  <c r="AG4" i="7"/>
  <c r="AC5" i="7"/>
  <c r="AE6" i="7" s="1"/>
  <c r="H18" i="7"/>
  <c r="J19" i="7" s="1"/>
  <c r="J20" i="7" s="1"/>
  <c r="J21" i="7" s="1"/>
  <c r="J22" i="7" s="1"/>
  <c r="AC19" i="7"/>
  <c r="H21" i="7"/>
  <c r="AC33" i="7"/>
  <c r="AC35" i="7"/>
  <c r="AC37" i="7"/>
  <c r="H41" i="7"/>
  <c r="M10" i="7"/>
  <c r="H5" i="7"/>
  <c r="AC6" i="7"/>
  <c r="AH16" i="7"/>
  <c r="AC17" i="7"/>
  <c r="H19" i="7"/>
  <c r="AC20" i="7"/>
  <c r="AJ8" i="6"/>
  <c r="T2" i="6"/>
  <c r="W2" i="6" s="1"/>
  <c r="R2" i="6"/>
  <c r="AL2" i="6"/>
  <c r="AK2" i="6"/>
  <c r="O26" i="6"/>
  <c r="O27" i="6" s="1"/>
  <c r="O17" i="6"/>
  <c r="O18" i="6" s="1"/>
  <c r="O19" i="6" s="1"/>
  <c r="O20" i="6" s="1"/>
  <c r="O21" i="6" s="1"/>
  <c r="O22" i="6" s="1"/>
  <c r="R36" i="6"/>
  <c r="Q36" i="6"/>
  <c r="T36" i="6" s="1"/>
  <c r="AO21" i="6"/>
  <c r="R5" i="6"/>
  <c r="Q5" i="6"/>
  <c r="T5" i="6" s="1"/>
  <c r="AL7" i="6"/>
  <c r="AO7" i="6" s="1"/>
  <c r="AJ14" i="6"/>
  <c r="R25" i="6"/>
  <c r="R10" i="6"/>
  <c r="Q10" i="6"/>
  <c r="T10" i="6" s="1"/>
  <c r="AM21" i="6"/>
  <c r="AL21" i="6"/>
  <c r="P2" i="6"/>
  <c r="AM4" i="6"/>
  <c r="M6" i="6"/>
  <c r="O7" i="6" s="1"/>
  <c r="AO6" i="6"/>
  <c r="AI7" i="6"/>
  <c r="AK7" i="6" s="1"/>
  <c r="AM7" i="6" s="1"/>
  <c r="R15" i="6"/>
  <c r="M16" i="6"/>
  <c r="AH17" i="6"/>
  <c r="M19" i="6"/>
  <c r="M21" i="6"/>
  <c r="M25" i="6"/>
  <c r="M27" i="6"/>
  <c r="N115" i="6"/>
  <c r="P115" i="6" s="1"/>
  <c r="M115" i="6"/>
  <c r="AH14" i="6"/>
  <c r="T15" i="6"/>
  <c r="AH22" i="6"/>
  <c r="AJ23" i="6" s="1"/>
  <c r="AJ24" i="6" s="1"/>
  <c r="AJ25" i="6" s="1"/>
  <c r="AJ26" i="6" s="1"/>
  <c r="AJ27" i="6" s="1"/>
  <c r="M29" i="6"/>
  <c r="M32" i="6"/>
  <c r="N57" i="6"/>
  <c r="P57" i="6" s="1"/>
  <c r="M57" i="6"/>
  <c r="N95" i="6"/>
  <c r="P95" i="6" s="1"/>
  <c r="M95" i="6"/>
  <c r="N119" i="6"/>
  <c r="P119" i="6" s="1"/>
  <c r="M119" i="6"/>
  <c r="AH10" i="6"/>
  <c r="N84" i="6"/>
  <c r="P84" i="6" s="1"/>
  <c r="M84" i="6"/>
  <c r="N123" i="6"/>
  <c r="P123" i="6" s="1"/>
  <c r="M123" i="6"/>
  <c r="N61" i="6"/>
  <c r="P61" i="6" s="1"/>
  <c r="M61" i="6"/>
  <c r="M161" i="6"/>
  <c r="N161" i="6"/>
  <c r="P161" i="6" s="1"/>
  <c r="Q25" i="6"/>
  <c r="T25" i="6" s="1"/>
  <c r="N99" i="6"/>
  <c r="P99" i="6" s="1"/>
  <c r="M99" i="6"/>
  <c r="O58" i="6"/>
  <c r="O59" i="6" s="1"/>
  <c r="O60" i="6" s="1"/>
  <c r="AM12" i="6"/>
  <c r="O84" i="6"/>
  <c r="O85" i="6" s="1"/>
  <c r="N90" i="6"/>
  <c r="P90" i="6" s="1"/>
  <c r="M90" i="6"/>
  <c r="N127" i="6"/>
  <c r="P127" i="6" s="1"/>
  <c r="M127" i="6"/>
  <c r="N60" i="6"/>
  <c r="P60" i="6" s="1"/>
  <c r="M60" i="6"/>
  <c r="O162" i="6"/>
  <c r="O163" i="6" s="1"/>
  <c r="O164" i="6" s="1"/>
  <c r="O165" i="6" s="1"/>
  <c r="O166" i="6" s="1"/>
  <c r="O167" i="6" s="1"/>
  <c r="O168" i="6" s="1"/>
  <c r="O169" i="6" s="1"/>
  <c r="O170" i="6" s="1"/>
  <c r="O171" i="6" s="1"/>
  <c r="O172" i="6" s="1"/>
  <c r="O173" i="6" s="1"/>
  <c r="O174" i="6" s="1"/>
  <c r="O175" i="6" s="1"/>
  <c r="O176" i="6" s="1"/>
  <c r="O177" i="6" s="1"/>
  <c r="O178" i="6" s="1"/>
  <c r="O179" i="6" s="1"/>
  <c r="O180" i="6" s="1"/>
  <c r="O181" i="6" s="1"/>
  <c r="O182" i="6" s="1"/>
  <c r="O183" i="6" s="1"/>
  <c r="O184" i="6" s="1"/>
  <c r="O185" i="6" s="1"/>
  <c r="O186" i="6" s="1"/>
  <c r="O187" i="6" s="1"/>
  <c r="O188" i="6" s="1"/>
  <c r="O189" i="6" s="1"/>
  <c r="O190" i="6" s="1"/>
  <c r="O191" i="6" s="1"/>
  <c r="O192" i="6" s="1"/>
  <c r="O193" i="6" s="1"/>
  <c r="O194" i="6" s="1"/>
  <c r="O195" i="6" s="1"/>
  <c r="O196" i="6" s="1"/>
  <c r="O197" i="6" s="1"/>
  <c r="O198" i="6" s="1"/>
  <c r="O199" i="6" s="1"/>
  <c r="O200" i="6" s="1"/>
  <c r="O201" i="6" s="1"/>
  <c r="O202" i="6" s="1"/>
  <c r="O203" i="6" s="1"/>
  <c r="O204" i="6" s="1"/>
  <c r="O205" i="6" s="1"/>
  <c r="O206" i="6" s="1"/>
  <c r="O207" i="6" s="1"/>
  <c r="O208" i="6" s="1"/>
  <c r="O209" i="6" s="1"/>
  <c r="O210" i="6" s="1"/>
  <c r="O211" i="6" s="1"/>
  <c r="O212" i="6" s="1"/>
  <c r="O213" i="6" s="1"/>
  <c r="O214" i="6" s="1"/>
  <c r="O215" i="6" s="1"/>
  <c r="O216" i="6" s="1"/>
  <c r="O217" i="6" s="1"/>
  <c r="O218" i="6" s="1"/>
  <c r="O219" i="6" s="1"/>
  <c r="O220" i="6" s="1"/>
  <c r="O221" i="6" s="1"/>
  <c r="O222" i="6" s="1"/>
  <c r="O223" i="6" s="1"/>
  <c r="O224" i="6" s="1"/>
  <c r="O225" i="6" s="1"/>
  <c r="O226" i="6" s="1"/>
  <c r="O227" i="6" s="1"/>
  <c r="O228" i="6" s="1"/>
  <c r="O229" i="6" s="1"/>
  <c r="O230" i="6" s="1"/>
  <c r="O231" i="6" s="1"/>
  <c r="O232" i="6" s="1"/>
  <c r="O233" i="6" s="1"/>
  <c r="O234" i="6" s="1"/>
  <c r="O235" i="6" s="1"/>
  <c r="O236" i="6" s="1"/>
  <c r="O237" i="6" s="1"/>
  <c r="O238" i="6" s="1"/>
  <c r="O239" i="6" s="1"/>
  <c r="O240" i="6" s="1"/>
  <c r="O241" i="6" s="1"/>
  <c r="O242" i="6" s="1"/>
  <c r="O243" i="6" s="1"/>
  <c r="O244" i="6" s="1"/>
  <c r="O245" i="6" s="1"/>
  <c r="O246" i="6" s="1"/>
  <c r="O247" i="6" s="1"/>
  <c r="O248" i="6" s="1"/>
  <c r="O249" i="6" s="1"/>
  <c r="O250" i="6" s="1"/>
  <c r="O251" i="6" s="1"/>
  <c r="O252" i="6" s="1"/>
  <c r="O253" i="6" s="1"/>
  <c r="O254" i="6" s="1"/>
  <c r="O255" i="6" s="1"/>
  <c r="O256" i="6" s="1"/>
  <c r="O257" i="6" s="1"/>
  <c r="O258" i="6" s="1"/>
  <c r="O259" i="6" s="1"/>
  <c r="O260" i="6" s="1"/>
  <c r="O261" i="6" s="1"/>
  <c r="O262" i="6" s="1"/>
  <c r="O263" i="6" s="1"/>
  <c r="O264" i="6" s="1"/>
  <c r="O265" i="6" s="1"/>
  <c r="O266" i="6" s="1"/>
  <c r="O267" i="6" s="1"/>
  <c r="AH8" i="6"/>
  <c r="M33" i="6"/>
  <c r="M41" i="6"/>
  <c r="O42" i="6" s="1"/>
  <c r="O43" i="6" s="1"/>
  <c r="O44" i="6" s="1"/>
  <c r="O45" i="6" s="1"/>
  <c r="O46" i="6" s="1"/>
  <c r="O47" i="6" s="1"/>
  <c r="O48" i="6" s="1"/>
  <c r="O49" i="6" s="1"/>
  <c r="O50" i="6" s="1"/>
  <c r="O51" i="6" s="1"/>
  <c r="O52" i="6" s="1"/>
  <c r="Q54" i="6"/>
  <c r="N58" i="6"/>
  <c r="P58" i="6" s="1"/>
  <c r="M63" i="6"/>
  <c r="M85" i="6"/>
  <c r="N103" i="6"/>
  <c r="P103" i="6" s="1"/>
  <c r="M103" i="6"/>
  <c r="N111" i="6"/>
  <c r="P111" i="6" s="1"/>
  <c r="M111" i="6"/>
  <c r="T54" i="6"/>
  <c r="R82" i="6"/>
  <c r="N131" i="6"/>
  <c r="P131" i="6" s="1"/>
  <c r="M131" i="6"/>
  <c r="N107" i="6"/>
  <c r="P107" i="6" s="1"/>
  <c r="M107" i="6"/>
  <c r="N43" i="6"/>
  <c r="P43" i="6" s="1"/>
  <c r="R160" i="6"/>
  <c r="T160" i="6"/>
  <c r="N145" i="6"/>
  <c r="P145" i="6" s="1"/>
  <c r="M58" i="6"/>
  <c r="M83" i="6"/>
  <c r="M89" i="6"/>
  <c r="M94" i="6"/>
  <c r="M98" i="6"/>
  <c r="M102" i="6"/>
  <c r="M106" i="6"/>
  <c r="M110" i="6"/>
  <c r="M114" i="6"/>
  <c r="M118" i="6"/>
  <c r="M122" i="6"/>
  <c r="M126" i="6"/>
  <c r="M130" i="6"/>
  <c r="M134" i="6"/>
  <c r="N137" i="6"/>
  <c r="P137" i="6" s="1"/>
  <c r="M147" i="6"/>
  <c r="M139" i="6"/>
  <c r="N149" i="6"/>
  <c r="P149" i="6" s="1"/>
  <c r="Q159" i="6"/>
  <c r="T159" i="6" s="1"/>
  <c r="M162" i="6"/>
  <c r="N141" i="6"/>
  <c r="P141" i="6" s="1"/>
  <c r="M166" i="6"/>
  <c r="AJ5" i="5"/>
  <c r="AH5" i="5"/>
  <c r="AH10" i="5"/>
  <c r="AJ10" i="5"/>
  <c r="AJ22" i="5"/>
  <c r="AH22" i="5"/>
  <c r="AJ11" i="5"/>
  <c r="AH11" i="5"/>
  <c r="AJ15" i="5"/>
  <c r="AH15" i="5"/>
  <c r="S20" i="5"/>
  <c r="Q20" i="5"/>
  <c r="AJ39" i="5"/>
  <c r="AH39" i="5"/>
  <c r="N58" i="5"/>
  <c r="N59" i="5" s="1"/>
  <c r="N15" i="5"/>
  <c r="AN20" i="5"/>
  <c r="AL20" i="5"/>
  <c r="AH36" i="5"/>
  <c r="AJ36" i="5"/>
  <c r="AJ24" i="5"/>
  <c r="AH24" i="5"/>
  <c r="AN7" i="5"/>
  <c r="AL7" i="5"/>
  <c r="Q14" i="5"/>
  <c r="AJ16" i="5"/>
  <c r="AH16" i="5"/>
  <c r="N22" i="5"/>
  <c r="N23" i="5" s="1"/>
  <c r="AJ37" i="5"/>
  <c r="AH37" i="5"/>
  <c r="AJ3" i="5"/>
  <c r="AH3" i="5"/>
  <c r="AI4" i="5" s="1"/>
  <c r="AI5" i="5" s="1"/>
  <c r="AH21" i="5"/>
  <c r="AI22" i="5" s="1"/>
  <c r="AI23" i="5" s="1"/>
  <c r="AI24" i="5" s="1"/>
  <c r="AI25" i="5" s="1"/>
  <c r="AI26" i="5" s="1"/>
  <c r="AI27" i="5" s="1"/>
  <c r="AI28" i="5" s="1"/>
  <c r="AJ21" i="5"/>
  <c r="AJ31" i="5"/>
  <c r="AH31" i="5"/>
  <c r="AN13" i="5"/>
  <c r="AL13" i="5"/>
  <c r="Q29" i="5"/>
  <c r="AH35" i="5"/>
  <c r="AJ35" i="5"/>
  <c r="AJ9" i="5"/>
  <c r="AH9" i="5"/>
  <c r="AJ18" i="5"/>
  <c r="AH18" i="5"/>
  <c r="M88" i="5"/>
  <c r="O88" i="5" s="1"/>
  <c r="L88" i="5"/>
  <c r="Q2" i="5"/>
  <c r="AH4" i="5"/>
  <c r="AH14" i="5"/>
  <c r="AH17" i="5"/>
  <c r="O20" i="5"/>
  <c r="L24" i="5"/>
  <c r="M29" i="5"/>
  <c r="O29" i="5" s="1"/>
  <c r="AH30" i="5"/>
  <c r="AI31" i="5" s="1"/>
  <c r="AI32" i="5" s="1"/>
  <c r="M62" i="5"/>
  <c r="O62" i="5" s="1"/>
  <c r="S83" i="5"/>
  <c r="S2" i="5"/>
  <c r="AJ26" i="5"/>
  <c r="AJ30" i="5"/>
  <c r="AH32" i="5"/>
  <c r="AH33" i="5"/>
  <c r="AL30" i="5"/>
  <c r="Q83" i="5"/>
  <c r="L4" i="5"/>
  <c r="N5" i="5" s="1"/>
  <c r="N6" i="5" s="1"/>
  <c r="L14" i="5"/>
  <c r="L17" i="5"/>
  <c r="S28" i="5"/>
  <c r="P29" i="5"/>
  <c r="S29" i="5" s="1"/>
  <c r="L59" i="5"/>
  <c r="AJ34" i="5"/>
  <c r="M61" i="5"/>
  <c r="O61" i="5" s="1"/>
  <c r="L61" i="5"/>
  <c r="M84" i="5"/>
  <c r="O84" i="5" s="1"/>
  <c r="L84" i="5"/>
  <c r="N85" i="5" s="1"/>
  <c r="N86" i="5" s="1"/>
  <c r="N87" i="5" s="1"/>
  <c r="N88" i="5" s="1"/>
  <c r="N89" i="5" s="1"/>
  <c r="N90" i="5" s="1"/>
  <c r="N91" i="5" s="1"/>
  <c r="N92" i="5" s="1"/>
  <c r="N93" i="5" s="1"/>
  <c r="N94" i="5" s="1"/>
  <c r="N95" i="5" s="1"/>
  <c r="N96" i="5" s="1"/>
  <c r="N97" i="5" s="1"/>
  <c r="N98" i="5" s="1"/>
  <c r="N99" i="5" s="1"/>
  <c r="N100" i="5" s="1"/>
  <c r="N101" i="5" s="1"/>
  <c r="N102" i="5" s="1"/>
  <c r="N103" i="5" s="1"/>
  <c r="N104" i="5" s="1"/>
  <c r="N105" i="5" s="1"/>
  <c r="N106" i="5" s="1"/>
  <c r="N107" i="5" s="1"/>
  <c r="N108" i="5" s="1"/>
  <c r="N109" i="5" s="1"/>
  <c r="N110" i="5" s="1"/>
  <c r="N111" i="5" s="1"/>
  <c r="N112" i="5" s="1"/>
  <c r="N113" i="5" s="1"/>
  <c r="N114" i="5" s="1"/>
  <c r="N115" i="5" s="1"/>
  <c r="N116" i="5" s="1"/>
  <c r="N117" i="5" s="1"/>
  <c r="N118" i="5" s="1"/>
  <c r="N119" i="5" s="1"/>
  <c r="N120" i="5" s="1"/>
  <c r="N121" i="5" s="1"/>
  <c r="N122" i="5" s="1"/>
  <c r="N123" i="5" s="1"/>
  <c r="AH8" i="5"/>
  <c r="M32" i="5"/>
  <c r="O32" i="5" s="1"/>
  <c r="L32" i="5"/>
  <c r="N33" i="5" s="1"/>
  <c r="N34" i="5" s="1"/>
  <c r="N35" i="5" s="1"/>
  <c r="N36" i="5" s="1"/>
  <c r="N37" i="5" s="1"/>
  <c r="N38" i="5" s="1"/>
  <c r="Q41" i="5"/>
  <c r="AL2" i="5"/>
  <c r="L5" i="5"/>
  <c r="P14" i="5"/>
  <c r="L15" i="5"/>
  <c r="L18" i="5"/>
  <c r="AJ20" i="5"/>
  <c r="AJ23" i="5"/>
  <c r="AH27" i="5"/>
  <c r="AH28" i="5"/>
  <c r="M33" i="5"/>
  <c r="O33" i="5" s="1"/>
  <c r="M44" i="5"/>
  <c r="O44" i="5" s="1"/>
  <c r="L46" i="5"/>
  <c r="N47" i="5" s="1"/>
  <c r="N48" i="5" s="1"/>
  <c r="N49" i="5" s="1"/>
  <c r="N50" i="5" s="1"/>
  <c r="N51" i="5" s="1"/>
  <c r="N52" i="5" s="1"/>
  <c r="N53" i="5" s="1"/>
  <c r="N54" i="5" s="1"/>
  <c r="N127" i="5"/>
  <c r="AH7" i="5"/>
  <c r="AI8" i="5" s="1"/>
  <c r="AI9" i="5" s="1"/>
  <c r="AI10" i="5" s="1"/>
  <c r="AI11" i="5" s="1"/>
  <c r="AH13" i="5"/>
  <c r="AI14" i="5" s="1"/>
  <c r="AI15" i="5" s="1"/>
  <c r="AI16" i="5" s="1"/>
  <c r="AI17" i="5" s="1"/>
  <c r="AI18" i="5" s="1"/>
  <c r="L34" i="5"/>
  <c r="P56" i="5"/>
  <c r="O56" i="5"/>
  <c r="AJ7" i="5"/>
  <c r="AJ13" i="5"/>
  <c r="L23" i="5"/>
  <c r="L35" i="5"/>
  <c r="M48" i="5"/>
  <c r="O48" i="5" s="1"/>
  <c r="M64" i="5"/>
  <c r="O64" i="5" s="1"/>
  <c r="L64" i="5"/>
  <c r="N241" i="5"/>
  <c r="N242" i="5" s="1"/>
  <c r="N243" i="5" s="1"/>
  <c r="N244" i="5" s="1"/>
  <c r="N245" i="5" s="1"/>
  <c r="Q125" i="5"/>
  <c r="L127" i="5"/>
  <c r="L135" i="5"/>
  <c r="L132" i="5"/>
  <c r="L126" i="5"/>
  <c r="L134" i="5"/>
  <c r="L131" i="5"/>
  <c r="S238" i="5"/>
  <c r="Q238" i="5"/>
  <c r="M242" i="5"/>
  <c r="O242" i="5" s="1"/>
  <c r="L242" i="5"/>
  <c r="M246" i="5"/>
  <c r="O246" i="5" s="1"/>
  <c r="L246" i="5"/>
  <c r="M239" i="5"/>
  <c r="O239" i="5" s="1"/>
  <c r="L245" i="5"/>
  <c r="L6" i="4"/>
  <c r="M6" i="4" s="1"/>
  <c r="L8" i="4"/>
  <c r="M8" i="4" s="1"/>
  <c r="L15" i="4"/>
  <c r="M15" i="4" s="1"/>
  <c r="L17" i="4"/>
  <c r="M17" i="4" s="1"/>
  <c r="O6" i="4"/>
  <c r="P6" i="4" s="1"/>
  <c r="O8" i="4"/>
  <c r="P8" i="4" s="1"/>
  <c r="I7" i="4"/>
  <c r="J7" i="4" s="1"/>
  <c r="I9" i="4"/>
  <c r="J9" i="4" s="1"/>
  <c r="I16" i="4"/>
  <c r="J16" i="4" s="1"/>
  <c r="I18" i="4"/>
  <c r="J18" i="4" s="1"/>
  <c r="X98" i="2"/>
  <c r="W137" i="2"/>
  <c r="S148" i="2"/>
  <c r="Y74" i="2"/>
  <c r="V148" i="2"/>
  <c r="S151" i="2"/>
  <c r="S154" i="2"/>
  <c r="W154" i="2" s="1"/>
  <c r="V154" i="2"/>
  <c r="X95" i="2"/>
  <c r="W152" i="2"/>
  <c r="V64" i="2"/>
  <c r="V66" i="2"/>
  <c r="S67" i="2"/>
  <c r="W67" i="2" s="1"/>
  <c r="S72" i="2"/>
  <c r="AN66" i="2" s="1"/>
  <c r="AQ94" i="2" s="1"/>
  <c r="S77" i="2"/>
  <c r="AS66" i="2" s="1"/>
  <c r="AV94" i="2" s="1"/>
  <c r="O82" i="2"/>
  <c r="S94" i="2"/>
  <c r="AA120" i="2"/>
  <c r="AA123" i="2"/>
  <c r="AA126" i="2"/>
  <c r="Y137" i="2"/>
  <c r="Y143" i="2"/>
  <c r="O83" i="2"/>
  <c r="S19" i="2"/>
  <c r="S41" i="2"/>
  <c r="W41" i="2" s="1"/>
  <c r="S49" i="2"/>
  <c r="V62" i="2"/>
  <c r="W62" i="2" s="1"/>
  <c r="V67" i="2"/>
  <c r="AI66" i="2" s="1"/>
  <c r="AL94" i="2" s="1"/>
  <c r="S68" i="2"/>
  <c r="S70" i="2"/>
  <c r="W70" i="2" s="1"/>
  <c r="S73" i="2"/>
  <c r="AO66" i="2" s="1"/>
  <c r="AR94" i="2" s="1"/>
  <c r="O84" i="2"/>
  <c r="O97" i="2"/>
  <c r="V151" i="2" s="1"/>
  <c r="O101" i="2"/>
  <c r="S155" i="2" s="1"/>
  <c r="S105" i="2"/>
  <c r="AP67" i="2" s="1"/>
  <c r="AS95" i="2" s="1"/>
  <c r="S108" i="2"/>
  <c r="AS67" i="2" s="1"/>
  <c r="AV95" i="2" s="1"/>
  <c r="S118" i="2"/>
  <c r="S121" i="2"/>
  <c r="S124" i="2"/>
  <c r="V136" i="2"/>
  <c r="W136" i="2" s="1"/>
  <c r="V142" i="2"/>
  <c r="W142" i="2" s="1"/>
  <c r="V153" i="2"/>
  <c r="W153" i="2" s="1"/>
  <c r="V156" i="2"/>
  <c r="W156" i="2" s="1"/>
  <c r="O74" i="2"/>
  <c r="S143" i="2" s="1"/>
  <c r="O78" i="2"/>
  <c r="V139" i="2"/>
  <c r="W139" i="2" s="1"/>
  <c r="S21" i="2"/>
  <c r="V68" i="2"/>
  <c r="AJ66" i="2" s="1"/>
  <c r="AM94" i="2" s="1"/>
  <c r="V70" i="2"/>
  <c r="AL66" i="2" s="1"/>
  <c r="S74" i="2"/>
  <c r="AP66" i="2" s="1"/>
  <c r="AS94" i="2" s="1"/>
  <c r="S78" i="2"/>
  <c r="AT66" i="2" s="1"/>
  <c r="AW94" i="2" s="1"/>
  <c r="S93" i="2"/>
  <c r="S97" i="2"/>
  <c r="S101" i="2"/>
  <c r="X101" i="2" s="1"/>
  <c r="AA118" i="2"/>
  <c r="AA121" i="2"/>
  <c r="AA124" i="2"/>
  <c r="S63" i="2"/>
  <c r="X74" i="2" s="1"/>
  <c r="O79" i="2"/>
  <c r="O96" i="2"/>
  <c r="S150" i="2" s="1"/>
  <c r="V65" i="2"/>
  <c r="W65" i="2" s="1"/>
  <c r="AG66" i="2"/>
  <c r="AJ94" i="2" s="1"/>
  <c r="S79" i="2"/>
  <c r="AU66" i="2" s="1"/>
  <c r="AX94" i="2" s="1"/>
  <c r="V93" i="2"/>
  <c r="AG94" i="2"/>
  <c r="S103" i="2"/>
  <c r="AN67" i="2" s="1"/>
  <c r="AQ95" i="2" s="1"/>
  <c r="S106" i="2"/>
  <c r="AQ67" i="2" s="1"/>
  <c r="AT95" i="2" s="1"/>
  <c r="S109" i="2"/>
  <c r="AT67" i="2" s="1"/>
  <c r="AW95" i="2" s="1"/>
  <c r="S119" i="2"/>
  <c r="S122" i="2"/>
  <c r="S125" i="2"/>
  <c r="V141" i="2"/>
  <c r="W141" i="2" s="1"/>
  <c r="V149" i="2"/>
  <c r="W149" i="2" s="1"/>
  <c r="V152" i="2"/>
  <c r="V155" i="2"/>
  <c r="S24" i="2"/>
  <c r="S42" i="2"/>
  <c r="V63" i="2"/>
  <c r="O69" i="2"/>
  <c r="O75" i="2"/>
  <c r="O80" i="2"/>
  <c r="S96" i="2"/>
  <c r="S100" i="2"/>
  <c r="X100" i="2" s="1"/>
  <c r="S15" i="2"/>
  <c r="S35" i="2"/>
  <c r="W35" i="2" s="1"/>
  <c r="V37" i="2"/>
  <c r="W37" i="2" s="1"/>
  <c r="S43" i="2"/>
  <c r="S69" i="2"/>
  <c r="W69" i="2" s="1"/>
  <c r="O71" i="2"/>
  <c r="S75" i="2"/>
  <c r="AQ66" i="2" s="1"/>
  <c r="AT94" i="2" s="1"/>
  <c r="S80" i="2"/>
  <c r="AV66" i="2" s="1"/>
  <c r="AY94" i="2" s="1"/>
  <c r="AA119" i="2"/>
  <c r="AA122" i="2"/>
  <c r="S71" i="2"/>
  <c r="O76" i="2"/>
  <c r="S45" i="2"/>
  <c r="S64" i="2"/>
  <c r="S66" i="2"/>
  <c r="V69" i="2"/>
  <c r="AK66" i="2" s="1"/>
  <c r="AN94" i="2" s="1"/>
  <c r="S120" i="2"/>
  <c r="S123" i="2"/>
  <c r="M4" i="8" l="1"/>
  <c r="L4" i="8"/>
  <c r="AI7" i="8"/>
  <c r="AH7" i="8"/>
  <c r="AK7" i="8" s="1"/>
  <c r="M16" i="8"/>
  <c r="L16" i="8"/>
  <c r="O16" i="8" s="1"/>
  <c r="M29" i="8"/>
  <c r="L29" i="8"/>
  <c r="O29" i="8" s="1"/>
  <c r="AI17" i="8"/>
  <c r="AH17" i="8"/>
  <c r="AI12" i="8"/>
  <c r="AH12" i="8"/>
  <c r="M21" i="8"/>
  <c r="L21" i="8"/>
  <c r="O21" i="8" s="1"/>
  <c r="M11" i="8"/>
  <c r="L11" i="8"/>
  <c r="O11" i="8" s="1"/>
  <c r="AI23" i="8"/>
  <c r="AH23" i="8"/>
  <c r="L11" i="7"/>
  <c r="M11" i="7"/>
  <c r="AH11" i="7"/>
  <c r="AG11" i="7"/>
  <c r="M25" i="7"/>
  <c r="L25" i="7"/>
  <c r="M34" i="7"/>
  <c r="L34" i="7"/>
  <c r="AH5" i="7"/>
  <c r="AH6" i="7" s="1"/>
  <c r="AG5" i="7"/>
  <c r="AJ5" i="7" s="1"/>
  <c r="AH23" i="7"/>
  <c r="AG23" i="7"/>
  <c r="AH31" i="7"/>
  <c r="AG31" i="7"/>
  <c r="AH17" i="7"/>
  <c r="AG17" i="7"/>
  <c r="AJ4" i="7"/>
  <c r="AG6" i="7"/>
  <c r="AJ6" i="7" s="1"/>
  <c r="J6" i="7"/>
  <c r="M17" i="7"/>
  <c r="L17" i="7"/>
  <c r="AE34" i="7"/>
  <c r="AE35" i="7" s="1"/>
  <c r="AE36" i="7" s="1"/>
  <c r="AE37" i="7" s="1"/>
  <c r="M4" i="7"/>
  <c r="L4" i="7"/>
  <c r="AL8" i="6"/>
  <c r="AO8" i="6" s="1"/>
  <c r="AM8" i="6"/>
  <c r="R11" i="6"/>
  <c r="Q11" i="6"/>
  <c r="T11" i="6" s="1"/>
  <c r="R6" i="6"/>
  <c r="Q6" i="6"/>
  <c r="T6" i="6" s="1"/>
  <c r="O28" i="6"/>
  <c r="O29" i="6" s="1"/>
  <c r="O30" i="6" s="1"/>
  <c r="O31" i="6" s="1"/>
  <c r="O32" i="6" s="1"/>
  <c r="O33" i="6" s="1"/>
  <c r="AL13" i="6"/>
  <c r="AM13" i="6"/>
  <c r="R54" i="6"/>
  <c r="AO2" i="6"/>
  <c r="AR2" i="6" s="1"/>
  <c r="AM2" i="6"/>
  <c r="O61" i="6"/>
  <c r="O62" i="6" s="1"/>
  <c r="O63" i="6" s="1"/>
  <c r="O64" i="6" s="1"/>
  <c r="O65" i="6" s="1"/>
  <c r="O66" i="6" s="1"/>
  <c r="O67" i="6" s="1"/>
  <c r="O68" i="6" s="1"/>
  <c r="O69" i="6" s="1"/>
  <c r="O70" i="6" s="1"/>
  <c r="O71" i="6" s="1"/>
  <c r="O72" i="6" s="1"/>
  <c r="O73" i="6" s="1"/>
  <c r="O74" i="6" s="1"/>
  <c r="O75" i="6" s="1"/>
  <c r="O76" i="6" s="1"/>
  <c r="O77" i="6" s="1"/>
  <c r="O78" i="6" s="1"/>
  <c r="O79" i="6" s="1"/>
  <c r="O80" i="6" s="1"/>
  <c r="R161" i="6"/>
  <c r="Q161" i="6"/>
  <c r="T161" i="6" s="1"/>
  <c r="R26" i="6"/>
  <c r="Q26" i="6"/>
  <c r="B55" i="6"/>
  <c r="AC46" i="6"/>
  <c r="O86" i="6"/>
  <c r="O87" i="6" s="1"/>
  <c r="O88" i="6" s="1"/>
  <c r="O89" i="6" s="1"/>
  <c r="O90" i="6" s="1"/>
  <c r="O91" i="6" s="1"/>
  <c r="O92" i="6" s="1"/>
  <c r="O93" i="6" s="1"/>
  <c r="O94" i="6" s="1"/>
  <c r="O95" i="6" s="1"/>
  <c r="O96" i="6" s="1"/>
  <c r="O97" i="6" s="1"/>
  <c r="O98" i="6" s="1"/>
  <c r="O99" i="6" s="1"/>
  <c r="O100" i="6" s="1"/>
  <c r="O101" i="6" s="1"/>
  <c r="O102" i="6" s="1"/>
  <c r="O103" i="6" s="1"/>
  <c r="O104" i="6" s="1"/>
  <c r="O105" i="6" s="1"/>
  <c r="O106" i="6" s="1"/>
  <c r="O107" i="6" s="1"/>
  <c r="O108" i="6" s="1"/>
  <c r="O109" i="6" s="1"/>
  <c r="O110" i="6" s="1"/>
  <c r="O111" i="6" s="1"/>
  <c r="O112" i="6" s="1"/>
  <c r="O113" i="6" s="1"/>
  <c r="O114" i="6" s="1"/>
  <c r="O115" i="6" s="1"/>
  <c r="O116" i="6" s="1"/>
  <c r="O117" i="6" s="1"/>
  <c r="O118" i="6" s="1"/>
  <c r="O119" i="6" s="1"/>
  <c r="O120" i="6" s="1"/>
  <c r="O121" i="6" s="1"/>
  <c r="O122" i="6" s="1"/>
  <c r="O123" i="6" s="1"/>
  <c r="O124" i="6" s="1"/>
  <c r="O125" i="6" s="1"/>
  <c r="O126" i="6" s="1"/>
  <c r="O127" i="6" s="1"/>
  <c r="O128" i="6" s="1"/>
  <c r="O129" i="6" s="1"/>
  <c r="O130" i="6" s="1"/>
  <c r="O131" i="6" s="1"/>
  <c r="O132" i="6" s="1"/>
  <c r="O133" i="6" s="1"/>
  <c r="O134" i="6" s="1"/>
  <c r="O135" i="6" s="1"/>
  <c r="O136" i="6" s="1"/>
  <c r="O137" i="6" s="1"/>
  <c r="O138" i="6" s="1"/>
  <c r="O139" i="6" s="1"/>
  <c r="O140" i="6" s="1"/>
  <c r="O141" i="6" s="1"/>
  <c r="O142" i="6" s="1"/>
  <c r="O143" i="6" s="1"/>
  <c r="O144" i="6" s="1"/>
  <c r="O145" i="6" s="1"/>
  <c r="O146" i="6" s="1"/>
  <c r="O147" i="6" s="1"/>
  <c r="O148" i="6" s="1"/>
  <c r="O149" i="6" s="1"/>
  <c r="O150" i="6" s="1"/>
  <c r="O151" i="6" s="1"/>
  <c r="O152" i="6" s="1"/>
  <c r="O153" i="6" s="1"/>
  <c r="O154" i="6" s="1"/>
  <c r="O155" i="6" s="1"/>
  <c r="O156" i="6" s="1"/>
  <c r="AM22" i="6"/>
  <c r="AL22" i="6"/>
  <c r="R83" i="6"/>
  <c r="Q83" i="6"/>
  <c r="R16" i="6"/>
  <c r="Q16" i="6"/>
  <c r="AJ15" i="6"/>
  <c r="AJ16" i="6" s="1"/>
  <c r="AJ17" i="6" s="1"/>
  <c r="AJ18" i="6" s="1"/>
  <c r="R37" i="6"/>
  <c r="Q37" i="6"/>
  <c r="AJ9" i="6"/>
  <c r="AJ10" i="6" s="1"/>
  <c r="Q3" i="5"/>
  <c r="P3" i="5"/>
  <c r="Q15" i="5"/>
  <c r="P15" i="5"/>
  <c r="S15" i="5" s="1"/>
  <c r="AL21" i="5"/>
  <c r="AK21" i="5"/>
  <c r="Q56" i="5"/>
  <c r="S56" i="5"/>
  <c r="AL3" i="5"/>
  <c r="AK3" i="5"/>
  <c r="AL8" i="5"/>
  <c r="AK8" i="5"/>
  <c r="AK31" i="5"/>
  <c r="AL31" i="5"/>
  <c r="P30" i="5"/>
  <c r="S30" i="5" s="1"/>
  <c r="Q30" i="5"/>
  <c r="N16" i="5"/>
  <c r="N17" i="5" s="1"/>
  <c r="N18" i="5" s="1"/>
  <c r="AI33" i="5"/>
  <c r="AI34" i="5" s="1"/>
  <c r="AI35" i="5" s="1"/>
  <c r="AI36" i="5" s="1"/>
  <c r="AI37" i="5" s="1"/>
  <c r="AI38" i="5" s="1"/>
  <c r="AI39" i="5" s="1"/>
  <c r="P126" i="5"/>
  <c r="Q126" i="5"/>
  <c r="AL14" i="5"/>
  <c r="AK14" i="5"/>
  <c r="N60" i="5"/>
  <c r="N61" i="5" s="1"/>
  <c r="N62" i="5" s="1"/>
  <c r="N63" i="5" s="1"/>
  <c r="N64" i="5" s="1"/>
  <c r="N65" i="5" s="1"/>
  <c r="N66" i="5" s="1"/>
  <c r="N67" i="5" s="1"/>
  <c r="N68" i="5" s="1"/>
  <c r="N69" i="5" s="1"/>
  <c r="N70" i="5" s="1"/>
  <c r="N71" i="5" s="1"/>
  <c r="N72" i="5" s="1"/>
  <c r="N73" i="5" s="1"/>
  <c r="N74" i="5" s="1"/>
  <c r="N75" i="5" s="1"/>
  <c r="N76" i="5" s="1"/>
  <c r="N77" i="5" s="1"/>
  <c r="N78" i="5" s="1"/>
  <c r="N79" i="5" s="1"/>
  <c r="N80" i="5" s="1"/>
  <c r="N81" i="5" s="1"/>
  <c r="P239" i="5"/>
  <c r="Q239" i="5"/>
  <c r="N246" i="5"/>
  <c r="N247" i="5" s="1"/>
  <c r="N248" i="5" s="1"/>
  <c r="N249" i="5" s="1"/>
  <c r="N250" i="5" s="1"/>
  <c r="N251" i="5" s="1"/>
  <c r="N252" i="5" s="1"/>
  <c r="N253" i="5" s="1"/>
  <c r="N254" i="5" s="1"/>
  <c r="N255" i="5" s="1"/>
  <c r="N256" i="5" s="1"/>
  <c r="N257" i="5" s="1"/>
  <c r="N258" i="5" s="1"/>
  <c r="N259" i="5" s="1"/>
  <c r="N260" i="5" s="1"/>
  <c r="N261" i="5" s="1"/>
  <c r="N262" i="5" s="1"/>
  <c r="N263" i="5" s="1"/>
  <c r="N264" i="5" s="1"/>
  <c r="N265" i="5" s="1"/>
  <c r="N266" i="5" s="1"/>
  <c r="N267" i="5" s="1"/>
  <c r="N268" i="5" s="1"/>
  <c r="N269" i="5" s="1"/>
  <c r="N270" i="5" s="1"/>
  <c r="N271" i="5" s="1"/>
  <c r="N272" i="5" s="1"/>
  <c r="N273" i="5" s="1"/>
  <c r="N274" i="5" s="1"/>
  <c r="N275" i="5" s="1"/>
  <c r="N276" i="5" s="1"/>
  <c r="N277" i="5" s="1"/>
  <c r="N278" i="5" s="1"/>
  <c r="N279" i="5" s="1"/>
  <c r="N280" i="5" s="1"/>
  <c r="N281" i="5" s="1"/>
  <c r="N282" i="5" s="1"/>
  <c r="N283" i="5" s="1"/>
  <c r="N284" i="5" s="1"/>
  <c r="N285" i="5" s="1"/>
  <c r="N286" i="5" s="1"/>
  <c r="N287" i="5" s="1"/>
  <c r="N288" i="5" s="1"/>
  <c r="N289" i="5" s="1"/>
  <c r="N290" i="5" s="1"/>
  <c r="N291" i="5" s="1"/>
  <c r="N292" i="5" s="1"/>
  <c r="N293" i="5" s="1"/>
  <c r="N294" i="5" s="1"/>
  <c r="N295" i="5" s="1"/>
  <c r="N296" i="5" s="1"/>
  <c r="N297" i="5" s="1"/>
  <c r="N298" i="5" s="1"/>
  <c r="N299" i="5" s="1"/>
  <c r="N300" i="5" s="1"/>
  <c r="N301" i="5" s="1"/>
  <c r="N302" i="5" s="1"/>
  <c r="N303" i="5" s="1"/>
  <c r="N304" i="5" s="1"/>
  <c r="N305" i="5" s="1"/>
  <c r="N306" i="5" s="1"/>
  <c r="N307" i="5" s="1"/>
  <c r="N308" i="5" s="1"/>
  <c r="N309" i="5" s="1"/>
  <c r="N310" i="5" s="1"/>
  <c r="N311" i="5" s="1"/>
  <c r="N312" i="5" s="1"/>
  <c r="N313" i="5" s="1"/>
  <c r="N314" i="5" s="1"/>
  <c r="N315" i="5" s="1"/>
  <c r="N316" i="5" s="1"/>
  <c r="N317" i="5" s="1"/>
  <c r="N318" i="5" s="1"/>
  <c r="N319" i="5" s="1"/>
  <c r="N320" i="5" s="1"/>
  <c r="N321" i="5" s="1"/>
  <c r="N322" i="5" s="1"/>
  <c r="N323" i="5" s="1"/>
  <c r="N324" i="5" s="1"/>
  <c r="N325" i="5" s="1"/>
  <c r="N326" i="5" s="1"/>
  <c r="N327" i="5" s="1"/>
  <c r="N328" i="5" s="1"/>
  <c r="N329" i="5" s="1"/>
  <c r="N330" i="5" s="1"/>
  <c r="N331" i="5" s="1"/>
  <c r="N332" i="5" s="1"/>
  <c r="N333" i="5" s="1"/>
  <c r="N334" i="5" s="1"/>
  <c r="N335" i="5" s="1"/>
  <c r="N336" i="5" s="1"/>
  <c r="N337" i="5" s="1"/>
  <c r="N338" i="5" s="1"/>
  <c r="N339" i="5" s="1"/>
  <c r="N340" i="5" s="1"/>
  <c r="N341" i="5" s="1"/>
  <c r="N342" i="5" s="1"/>
  <c r="N343" i="5" s="1"/>
  <c r="N344" i="5" s="1"/>
  <c r="N345" i="5" s="1"/>
  <c r="N346" i="5" s="1"/>
  <c r="N347" i="5" s="1"/>
  <c r="N348" i="5" s="1"/>
  <c r="N349" i="5" s="1"/>
  <c r="N350" i="5" s="1"/>
  <c r="N351" i="5" s="1"/>
  <c r="N352" i="5" s="1"/>
  <c r="N353" i="5" s="1"/>
  <c r="N354" i="5" s="1"/>
  <c r="N355" i="5" s="1"/>
  <c r="N356" i="5" s="1"/>
  <c r="N357" i="5" s="1"/>
  <c r="N358" i="5" s="1"/>
  <c r="N359" i="5" s="1"/>
  <c r="N360" i="5" s="1"/>
  <c r="N361" i="5" s="1"/>
  <c r="N362" i="5" s="1"/>
  <c r="N363" i="5" s="1"/>
  <c r="N364" i="5" s="1"/>
  <c r="N365" i="5" s="1"/>
  <c r="N366" i="5" s="1"/>
  <c r="N367" i="5" s="1"/>
  <c r="N368" i="5" s="1"/>
  <c r="N369" i="5" s="1"/>
  <c r="N370" i="5" s="1"/>
  <c r="N371" i="5" s="1"/>
  <c r="N372" i="5" s="1"/>
  <c r="N373" i="5" s="1"/>
  <c r="N374" i="5" s="1"/>
  <c r="N375" i="5" s="1"/>
  <c r="N376" i="5" s="1"/>
  <c r="N377" i="5" s="1"/>
  <c r="N378" i="5" s="1"/>
  <c r="N379" i="5" s="1"/>
  <c r="N380" i="5" s="1"/>
  <c r="N381" i="5" s="1"/>
  <c r="N382" i="5" s="1"/>
  <c r="N383" i="5" s="1"/>
  <c r="N384" i="5" s="1"/>
  <c r="N385" i="5" s="1"/>
  <c r="N386" i="5" s="1"/>
  <c r="N387" i="5" s="1"/>
  <c r="N388" i="5" s="1"/>
  <c r="N389" i="5" s="1"/>
  <c r="N390" i="5" s="1"/>
  <c r="N391" i="5" s="1"/>
  <c r="N392" i="5" s="1"/>
  <c r="N393" i="5" s="1"/>
  <c r="N394" i="5" s="1"/>
  <c r="N395" i="5" s="1"/>
  <c r="N396" i="5" s="1"/>
  <c r="N397" i="5" s="1"/>
  <c r="N398" i="5" s="1"/>
  <c r="N399" i="5" s="1"/>
  <c r="N400" i="5" s="1"/>
  <c r="N401" i="5" s="1"/>
  <c r="N402" i="5" s="1"/>
  <c r="N403" i="5" s="1"/>
  <c r="N404" i="5" s="1"/>
  <c r="N405" i="5" s="1"/>
  <c r="N406" i="5" s="1"/>
  <c r="N407" i="5" s="1"/>
  <c r="N408" i="5" s="1"/>
  <c r="N409" i="5" s="1"/>
  <c r="N410" i="5" s="1"/>
  <c r="N411" i="5" s="1"/>
  <c r="N412" i="5" s="1"/>
  <c r="N413" i="5" s="1"/>
  <c r="N414" i="5" s="1"/>
  <c r="N415" i="5" s="1"/>
  <c r="N416" i="5" s="1"/>
  <c r="N417" i="5" s="1"/>
  <c r="N418" i="5" s="1"/>
  <c r="N419" i="5" s="1"/>
  <c r="N420" i="5" s="1"/>
  <c r="N421" i="5" s="1"/>
  <c r="N422" i="5" s="1"/>
  <c r="N423" i="5" s="1"/>
  <c r="N424" i="5" s="1"/>
  <c r="N425" i="5" s="1"/>
  <c r="N426" i="5" s="1"/>
  <c r="N427" i="5" s="1"/>
  <c r="N428" i="5" s="1"/>
  <c r="N429" i="5" s="1"/>
  <c r="N430" i="5" s="1"/>
  <c r="N431" i="5" s="1"/>
  <c r="N432" i="5" s="1"/>
  <c r="N433" i="5" s="1"/>
  <c r="N434" i="5" s="1"/>
  <c r="N435" i="5" s="1"/>
  <c r="N436" i="5" s="1"/>
  <c r="N437" i="5" s="1"/>
  <c r="N438" i="5" s="1"/>
  <c r="N439" i="5" s="1"/>
  <c r="N440" i="5" s="1"/>
  <c r="N441" i="5" s="1"/>
  <c r="N442" i="5" s="1"/>
  <c r="N443" i="5" s="1"/>
  <c r="N444" i="5" s="1"/>
  <c r="N445" i="5" s="1"/>
  <c r="N446" i="5" s="1"/>
  <c r="N447" i="5" s="1"/>
  <c r="N448" i="5" s="1"/>
  <c r="N449" i="5" s="1"/>
  <c r="N450" i="5" s="1"/>
  <c r="N451" i="5" s="1"/>
  <c r="N452" i="5" s="1"/>
  <c r="N453" i="5" s="1"/>
  <c r="N454" i="5" s="1"/>
  <c r="N455" i="5" s="1"/>
  <c r="N456" i="5" s="1"/>
  <c r="N128" i="5"/>
  <c r="N129" i="5" s="1"/>
  <c r="N130" i="5" s="1"/>
  <c r="N131" i="5" s="1"/>
  <c r="N132" i="5" s="1"/>
  <c r="N133" i="5" s="1"/>
  <c r="N134" i="5" s="1"/>
  <c r="N135" i="5" s="1"/>
  <c r="N136" i="5" s="1"/>
  <c r="N137" i="5" s="1"/>
  <c r="N138" i="5" s="1"/>
  <c r="N139" i="5" s="1"/>
  <c r="N140" i="5" s="1"/>
  <c r="N141" i="5" s="1"/>
  <c r="N142" i="5" s="1"/>
  <c r="N143" i="5" s="1"/>
  <c r="N144" i="5" s="1"/>
  <c r="N145" i="5" s="1"/>
  <c r="N146" i="5" s="1"/>
  <c r="N147" i="5" s="1"/>
  <c r="N148" i="5" s="1"/>
  <c r="N149" i="5" s="1"/>
  <c r="N150" i="5" s="1"/>
  <c r="N151" i="5" s="1"/>
  <c r="N152" i="5" s="1"/>
  <c r="N153" i="5" s="1"/>
  <c r="N154" i="5" s="1"/>
  <c r="N155" i="5" s="1"/>
  <c r="N156" i="5" s="1"/>
  <c r="N157" i="5" s="1"/>
  <c r="N158" i="5" s="1"/>
  <c r="N159" i="5" s="1"/>
  <c r="N160" i="5" s="1"/>
  <c r="N161" i="5" s="1"/>
  <c r="N162" i="5" s="1"/>
  <c r="N163" i="5" s="1"/>
  <c r="N164" i="5" s="1"/>
  <c r="N165" i="5" s="1"/>
  <c r="N166" i="5" s="1"/>
  <c r="N167" i="5" s="1"/>
  <c r="N168" i="5" s="1"/>
  <c r="N169" i="5" s="1"/>
  <c r="N170" i="5" s="1"/>
  <c r="N171" i="5" s="1"/>
  <c r="N172" i="5" s="1"/>
  <c r="N173" i="5" s="1"/>
  <c r="N174" i="5" s="1"/>
  <c r="N175" i="5" s="1"/>
  <c r="N176" i="5" s="1"/>
  <c r="N177" i="5" s="1"/>
  <c r="N178" i="5" s="1"/>
  <c r="N179" i="5" s="1"/>
  <c r="N180" i="5" s="1"/>
  <c r="N181" i="5" s="1"/>
  <c r="N182" i="5" s="1"/>
  <c r="N183" i="5" s="1"/>
  <c r="N184" i="5" s="1"/>
  <c r="N185" i="5" s="1"/>
  <c r="N186" i="5" s="1"/>
  <c r="N187" i="5" s="1"/>
  <c r="N188" i="5" s="1"/>
  <c r="N189" i="5" s="1"/>
  <c r="N190" i="5" s="1"/>
  <c r="N191" i="5" s="1"/>
  <c r="N192" i="5" s="1"/>
  <c r="N193" i="5" s="1"/>
  <c r="N194" i="5" s="1"/>
  <c r="N195" i="5" s="1"/>
  <c r="N196" i="5" s="1"/>
  <c r="N197" i="5" s="1"/>
  <c r="N198" i="5" s="1"/>
  <c r="N199" i="5" s="1"/>
  <c r="N200" i="5" s="1"/>
  <c r="N201" i="5" s="1"/>
  <c r="N202" i="5" s="1"/>
  <c r="N203" i="5" s="1"/>
  <c r="N204" i="5" s="1"/>
  <c r="N205" i="5" s="1"/>
  <c r="N206" i="5" s="1"/>
  <c r="N207" i="5" s="1"/>
  <c r="N208" i="5" s="1"/>
  <c r="N209" i="5" s="1"/>
  <c r="N210" i="5" s="1"/>
  <c r="N211" i="5" s="1"/>
  <c r="N212" i="5" s="1"/>
  <c r="N213" i="5" s="1"/>
  <c r="N214" i="5" s="1"/>
  <c r="N215" i="5" s="1"/>
  <c r="N216" i="5" s="1"/>
  <c r="N217" i="5" s="1"/>
  <c r="N218" i="5" s="1"/>
  <c r="N219" i="5" s="1"/>
  <c r="N220" i="5" s="1"/>
  <c r="N221" i="5" s="1"/>
  <c r="N222" i="5" s="1"/>
  <c r="N223" i="5" s="1"/>
  <c r="N224" i="5" s="1"/>
  <c r="N225" i="5" s="1"/>
  <c r="N226" i="5" s="1"/>
  <c r="N227" i="5" s="1"/>
  <c r="N228" i="5" s="1"/>
  <c r="N229" i="5" s="1"/>
  <c r="N230" i="5" s="1"/>
  <c r="N231" i="5" s="1"/>
  <c r="N232" i="5" s="1"/>
  <c r="N233" i="5" s="1"/>
  <c r="N234" i="5" s="1"/>
  <c r="N235" i="5" s="1"/>
  <c r="N236" i="5" s="1"/>
  <c r="Q42" i="5"/>
  <c r="P42" i="5"/>
  <c r="N24" i="5"/>
  <c r="N25" i="5" s="1"/>
  <c r="N26" i="5" s="1"/>
  <c r="Q21" i="5"/>
  <c r="P21" i="5"/>
  <c r="S14" i="5"/>
  <c r="P84" i="5"/>
  <c r="Q84" i="5"/>
  <c r="W151" i="2"/>
  <c r="W155" i="2"/>
  <c r="Z18" i="2"/>
  <c r="V138" i="2"/>
  <c r="S138" i="2"/>
  <c r="V143" i="2"/>
  <c r="W143" i="2" s="1"/>
  <c r="V140" i="2"/>
  <c r="S140" i="2"/>
  <c r="X97" i="2"/>
  <c r="AH67" i="2"/>
  <c r="AK95" i="2" s="1"/>
  <c r="V150" i="2"/>
  <c r="W68" i="2"/>
  <c r="X77" i="2"/>
  <c r="AE67" i="2"/>
  <c r="AH95" i="2" s="1"/>
  <c r="X94" i="2"/>
  <c r="X93" i="2"/>
  <c r="AD67" i="2"/>
  <c r="AH66" i="2"/>
  <c r="AK94" i="2" s="1"/>
  <c r="W66" i="2"/>
  <c r="AF66" i="2"/>
  <c r="AI94" i="2" s="1"/>
  <c r="W64" i="2"/>
  <c r="AO94" i="2"/>
  <c r="W148" i="2"/>
  <c r="W150" i="2"/>
  <c r="X80" i="2"/>
  <c r="AM66" i="2"/>
  <c r="AP94" i="2" s="1"/>
  <c r="AG67" i="2"/>
  <c r="AJ95" i="2" s="1"/>
  <c r="X96" i="2"/>
  <c r="W63" i="2"/>
  <c r="AE66" i="2"/>
  <c r="AK23" i="8" l="1"/>
  <c r="AI18" i="8"/>
  <c r="AH18" i="8"/>
  <c r="AK18" i="8" s="1"/>
  <c r="AI24" i="8"/>
  <c r="AH24" i="8"/>
  <c r="AK24" i="8" s="1"/>
  <c r="M30" i="8"/>
  <c r="L30" i="8"/>
  <c r="O30" i="8" s="1"/>
  <c r="L12" i="8"/>
  <c r="O12" i="8" s="1"/>
  <c r="M12" i="8"/>
  <c r="M17" i="8"/>
  <c r="L17" i="8"/>
  <c r="O17" i="8" s="1"/>
  <c r="M22" i="8"/>
  <c r="L22" i="8"/>
  <c r="O22" i="8" s="1"/>
  <c r="AI8" i="8"/>
  <c r="AH8" i="8"/>
  <c r="AK8" i="8" s="1"/>
  <c r="AK12" i="8"/>
  <c r="AH14" i="8"/>
  <c r="AK14" i="8" s="1"/>
  <c r="O4" i="8"/>
  <c r="R3" i="8" s="1"/>
  <c r="R42" i="8" s="1"/>
  <c r="L6" i="8"/>
  <c r="O6" i="8" s="1"/>
  <c r="AH13" i="8"/>
  <c r="AK13" i="8" s="1"/>
  <c r="AI13" i="8"/>
  <c r="AI14" i="8" s="1"/>
  <c r="M5" i="8"/>
  <c r="M6" i="8" s="1"/>
  <c r="L5" i="8"/>
  <c r="O5" i="8" s="1"/>
  <c r="AK17" i="8"/>
  <c r="O34" i="7"/>
  <c r="M35" i="7"/>
  <c r="L35" i="7"/>
  <c r="O35" i="7" s="1"/>
  <c r="AM3" i="7"/>
  <c r="X43" i="7" s="1"/>
  <c r="AJ17" i="7"/>
  <c r="AH18" i="7"/>
  <c r="AG18" i="7"/>
  <c r="AJ18" i="7" s="1"/>
  <c r="O25" i="7"/>
  <c r="L26" i="7"/>
  <c r="O26" i="7" s="1"/>
  <c r="M26" i="7"/>
  <c r="AJ31" i="7"/>
  <c r="O4" i="7"/>
  <c r="AH32" i="7"/>
  <c r="AG32" i="7"/>
  <c r="AJ32" i="7" s="1"/>
  <c r="AJ11" i="7"/>
  <c r="M5" i="7"/>
  <c r="M6" i="7" s="1"/>
  <c r="L5" i="7"/>
  <c r="O5" i="7" s="1"/>
  <c r="AJ23" i="7"/>
  <c r="AH12" i="7"/>
  <c r="AG12" i="7"/>
  <c r="AJ12" i="7" s="1"/>
  <c r="AH24" i="7"/>
  <c r="AG24" i="7"/>
  <c r="AJ24" i="7" s="1"/>
  <c r="M12" i="7"/>
  <c r="L12" i="7"/>
  <c r="O12" i="7" s="1"/>
  <c r="O17" i="7"/>
  <c r="O11" i="7"/>
  <c r="M18" i="7"/>
  <c r="L18" i="7"/>
  <c r="O18" i="7" s="1"/>
  <c r="AM23" i="6"/>
  <c r="AL23" i="6"/>
  <c r="AO23" i="6" s="1"/>
  <c r="Q12" i="6"/>
  <c r="T12" i="6" s="1"/>
  <c r="R12" i="6"/>
  <c r="R13" i="6" s="1"/>
  <c r="AO22" i="6"/>
  <c r="Q55" i="6"/>
  <c r="R55" i="6"/>
  <c r="T37" i="6"/>
  <c r="T26" i="6"/>
  <c r="R84" i="6"/>
  <c r="Q84" i="6"/>
  <c r="T84" i="6" s="1"/>
  <c r="R38" i="6"/>
  <c r="Q38" i="6"/>
  <c r="T38" i="6" s="1"/>
  <c r="R27" i="6"/>
  <c r="Q27" i="6"/>
  <c r="T27" i="6" s="1"/>
  <c r="T83" i="6"/>
  <c r="R7" i="6"/>
  <c r="Q7" i="6"/>
  <c r="T7" i="6" s="1"/>
  <c r="W4" i="6" s="1"/>
  <c r="AM14" i="6"/>
  <c r="AL14" i="6"/>
  <c r="AO14" i="6" s="1"/>
  <c r="T16" i="6"/>
  <c r="Q162" i="6"/>
  <c r="R162" i="6"/>
  <c r="AO13" i="6"/>
  <c r="AM9" i="6"/>
  <c r="AM10" i="6" s="1"/>
  <c r="AL9" i="6"/>
  <c r="R17" i="6"/>
  <c r="Q17" i="6"/>
  <c r="T17" i="6" s="1"/>
  <c r="Q13" i="6"/>
  <c r="T13" i="6" s="1"/>
  <c r="W9" i="6" s="1"/>
  <c r="AN3" i="5"/>
  <c r="S84" i="5"/>
  <c r="S42" i="5"/>
  <c r="AL4" i="5"/>
  <c r="AL5" i="5" s="1"/>
  <c r="AK4" i="5"/>
  <c r="AN4" i="5" s="1"/>
  <c r="Q85" i="5"/>
  <c r="P85" i="5"/>
  <c r="S85" i="5" s="1"/>
  <c r="Q43" i="5"/>
  <c r="P43" i="5"/>
  <c r="S43" i="5" s="1"/>
  <c r="Q57" i="5"/>
  <c r="P57" i="5"/>
  <c r="Q240" i="5"/>
  <c r="P240" i="5"/>
  <c r="S240" i="5" s="1"/>
  <c r="AN21" i="5"/>
  <c r="S239" i="5"/>
  <c r="Q31" i="5"/>
  <c r="P31" i="5"/>
  <c r="S31" i="5" s="1"/>
  <c r="AL22" i="5"/>
  <c r="AK22" i="5"/>
  <c r="AN22" i="5" s="1"/>
  <c r="S21" i="5"/>
  <c r="AL32" i="5"/>
  <c r="AK32" i="5"/>
  <c r="AN32" i="5" s="1"/>
  <c r="Q16" i="5"/>
  <c r="P16" i="5"/>
  <c r="S16" i="5" s="1"/>
  <c r="AN14" i="5"/>
  <c r="Q22" i="5"/>
  <c r="P22" i="5"/>
  <c r="S22" i="5" s="1"/>
  <c r="AL15" i="5"/>
  <c r="AK15" i="5"/>
  <c r="AN15" i="5" s="1"/>
  <c r="AN31" i="5"/>
  <c r="S3" i="5"/>
  <c r="Q127" i="5"/>
  <c r="P127" i="5"/>
  <c r="S127" i="5" s="1"/>
  <c r="AN8" i="5"/>
  <c r="Q4" i="5"/>
  <c r="P4" i="5"/>
  <c r="S4" i="5" s="1"/>
  <c r="S126" i="5"/>
  <c r="AL9" i="5"/>
  <c r="AK9" i="5"/>
  <c r="AN9" i="5" s="1"/>
  <c r="AH94" i="2"/>
  <c r="AS137" i="2"/>
  <c r="AW66" i="2"/>
  <c r="W140" i="2"/>
  <c r="AG95" i="2"/>
  <c r="AW67" i="2"/>
  <c r="W138" i="2"/>
  <c r="M31" i="8" l="1"/>
  <c r="L31" i="8"/>
  <c r="O31" i="8" s="1"/>
  <c r="AN11" i="8"/>
  <c r="S44" i="8" s="1"/>
  <c r="AI25" i="8"/>
  <c r="AH25" i="8"/>
  <c r="AK25" i="8" s="1"/>
  <c r="AI9" i="8"/>
  <c r="AH9" i="8"/>
  <c r="AK9" i="8" s="1"/>
  <c r="AN6" i="8" s="1"/>
  <c r="S43" i="8" s="1"/>
  <c r="AI19" i="8"/>
  <c r="AI20" i="8" s="1"/>
  <c r="AH19" i="8"/>
  <c r="M23" i="8"/>
  <c r="L23" i="8"/>
  <c r="O23" i="8" s="1"/>
  <c r="M18" i="8"/>
  <c r="L18" i="8"/>
  <c r="O18" i="8" s="1"/>
  <c r="R15" i="8" s="1"/>
  <c r="R44" i="8" s="1"/>
  <c r="M13" i="8"/>
  <c r="L13" i="8"/>
  <c r="O13" i="8" s="1"/>
  <c r="R10" i="8" s="1"/>
  <c r="R43" i="8" s="1"/>
  <c r="M19" i="7"/>
  <c r="L19" i="7"/>
  <c r="AH19" i="7"/>
  <c r="AH20" i="7" s="1"/>
  <c r="AG19" i="7"/>
  <c r="AJ19" i="7" s="1"/>
  <c r="AM16" i="7" s="1"/>
  <c r="X45" i="7" s="1"/>
  <c r="AG20" i="7"/>
  <c r="AJ20" i="7" s="1"/>
  <c r="M13" i="7"/>
  <c r="M14" i="7" s="1"/>
  <c r="L13" i="7"/>
  <c r="AH33" i="7"/>
  <c r="AG33" i="7"/>
  <c r="AJ33" i="7" s="1"/>
  <c r="L6" i="7"/>
  <c r="O6" i="7" s="1"/>
  <c r="AH25" i="7"/>
  <c r="AG25" i="7"/>
  <c r="AJ25" i="7" s="1"/>
  <c r="R3" i="7"/>
  <c r="W43" i="7" s="1"/>
  <c r="M36" i="7"/>
  <c r="L36" i="7"/>
  <c r="O36" i="7" s="1"/>
  <c r="AH13" i="7"/>
  <c r="AH14" i="7" s="1"/>
  <c r="AG13" i="7"/>
  <c r="M27" i="7"/>
  <c r="L27" i="7"/>
  <c r="B57" i="6"/>
  <c r="AC48" i="6"/>
  <c r="AC47" i="6"/>
  <c r="B56" i="6"/>
  <c r="R56" i="6"/>
  <c r="Q56" i="6"/>
  <c r="T56" i="6" s="1"/>
  <c r="R28" i="6"/>
  <c r="Q28" i="6"/>
  <c r="T28" i="6" s="1"/>
  <c r="Q163" i="6"/>
  <c r="T163" i="6" s="1"/>
  <c r="R163" i="6"/>
  <c r="AO9" i="6"/>
  <c r="AR6" i="6" s="1"/>
  <c r="AH48" i="6" s="1"/>
  <c r="AL10" i="6"/>
  <c r="AO10" i="6" s="1"/>
  <c r="T162" i="6"/>
  <c r="R39" i="6"/>
  <c r="Q39" i="6"/>
  <c r="T39" i="6" s="1"/>
  <c r="R85" i="6"/>
  <c r="Q85" i="6"/>
  <c r="AM24" i="6"/>
  <c r="AL24" i="6"/>
  <c r="R18" i="6"/>
  <c r="Q18" i="6"/>
  <c r="T18" i="6" s="1"/>
  <c r="T55" i="6"/>
  <c r="AM15" i="6"/>
  <c r="AL15" i="6"/>
  <c r="P86" i="5"/>
  <c r="Q86" i="5"/>
  <c r="P128" i="5"/>
  <c r="Q128" i="5"/>
  <c r="Q17" i="5"/>
  <c r="Q18" i="5" s="1"/>
  <c r="P17" i="5"/>
  <c r="S17" i="5" s="1"/>
  <c r="AK33" i="5"/>
  <c r="AN33" i="5" s="1"/>
  <c r="AL33" i="5"/>
  <c r="Q241" i="5"/>
  <c r="P241" i="5"/>
  <c r="S241" i="5" s="1"/>
  <c r="AL10" i="5"/>
  <c r="AL11" i="5" s="1"/>
  <c r="AK10" i="5"/>
  <c r="AN10" i="5" s="1"/>
  <c r="S57" i="5"/>
  <c r="P58" i="5"/>
  <c r="S58" i="5" s="1"/>
  <c r="Q58" i="5"/>
  <c r="AL16" i="5"/>
  <c r="AK16" i="5"/>
  <c r="AN16" i="5" s="1"/>
  <c r="AL23" i="5"/>
  <c r="AK23" i="5"/>
  <c r="AN23" i="5" s="1"/>
  <c r="AK5" i="5"/>
  <c r="AN5" i="5" s="1"/>
  <c r="Q23" i="5"/>
  <c r="P23" i="5"/>
  <c r="S23" i="5" s="1"/>
  <c r="Q32" i="5"/>
  <c r="P32" i="5"/>
  <c r="S32" i="5" s="1"/>
  <c r="Q44" i="5"/>
  <c r="P44" i="5"/>
  <c r="S44" i="5" s="1"/>
  <c r="AQ2" i="5"/>
  <c r="Q5" i="5"/>
  <c r="Q6" i="5" s="1"/>
  <c r="P5" i="5"/>
  <c r="AT70" i="2"/>
  <c r="AU137" i="2"/>
  <c r="AW137" i="2" s="1"/>
  <c r="AK19" i="8" l="1"/>
  <c r="AN16" i="8" s="1"/>
  <c r="S45" i="8" s="1"/>
  <c r="AH20" i="8"/>
  <c r="AK20" i="8" s="1"/>
  <c r="AH26" i="8"/>
  <c r="AI26" i="8"/>
  <c r="AI27" i="8" s="1"/>
  <c r="M32" i="8"/>
  <c r="L32" i="8"/>
  <c r="O32" i="8" s="1"/>
  <c r="M24" i="8"/>
  <c r="L24" i="8"/>
  <c r="O24" i="8" s="1"/>
  <c r="AJ13" i="7"/>
  <c r="AG14" i="7"/>
  <c r="AJ14" i="7" s="1"/>
  <c r="O13" i="7"/>
  <c r="L14" i="7"/>
  <c r="O14" i="7" s="1"/>
  <c r="M37" i="7"/>
  <c r="L37" i="7"/>
  <c r="O37" i="7" s="1"/>
  <c r="O27" i="7"/>
  <c r="AH26" i="7"/>
  <c r="AG26" i="7"/>
  <c r="M28" i="7"/>
  <c r="L28" i="7"/>
  <c r="O28" i="7" s="1"/>
  <c r="O19" i="7"/>
  <c r="AH34" i="7"/>
  <c r="AG34" i="7"/>
  <c r="M20" i="7"/>
  <c r="L20" i="7"/>
  <c r="O20" i="7" s="1"/>
  <c r="AM25" i="6"/>
  <c r="AL25" i="6"/>
  <c r="AO25" i="6" s="1"/>
  <c r="R29" i="6"/>
  <c r="Q29" i="6"/>
  <c r="AM16" i="6"/>
  <c r="AL16" i="6"/>
  <c r="AO16" i="6" s="1"/>
  <c r="R40" i="6"/>
  <c r="Q40" i="6"/>
  <c r="Q57" i="6"/>
  <c r="R57" i="6"/>
  <c r="R86" i="6"/>
  <c r="Q86" i="6"/>
  <c r="T86" i="6" s="1"/>
  <c r="R19" i="6"/>
  <c r="Q19" i="6"/>
  <c r="T85" i="6"/>
  <c r="AO15" i="6"/>
  <c r="AO24" i="6"/>
  <c r="Q164" i="6"/>
  <c r="T164" i="6" s="1"/>
  <c r="R164" i="6"/>
  <c r="S5" i="5"/>
  <c r="P6" i="5"/>
  <c r="S6" i="5" s="1"/>
  <c r="AK24" i="5"/>
  <c r="AN24" i="5" s="1"/>
  <c r="AL24" i="5"/>
  <c r="P129" i="5"/>
  <c r="S129" i="5" s="1"/>
  <c r="Q129" i="5"/>
  <c r="AL17" i="5"/>
  <c r="AL18" i="5" s="1"/>
  <c r="AK17" i="5"/>
  <c r="Q242" i="5"/>
  <c r="P242" i="5"/>
  <c r="S242" i="5" s="1"/>
  <c r="S128" i="5"/>
  <c r="Q59" i="5"/>
  <c r="P59" i="5"/>
  <c r="S59" i="5" s="1"/>
  <c r="P18" i="5"/>
  <c r="S18" i="5" s="1"/>
  <c r="V13" i="5" s="1"/>
  <c r="B56" i="5" s="1"/>
  <c r="Q87" i="5"/>
  <c r="P87" i="5"/>
  <c r="S87" i="5" s="1"/>
  <c r="Q45" i="5"/>
  <c r="P45" i="5"/>
  <c r="S45" i="5" s="1"/>
  <c r="Q33" i="5"/>
  <c r="P33" i="5"/>
  <c r="S33" i="5" s="1"/>
  <c r="AL34" i="5"/>
  <c r="AK34" i="5"/>
  <c r="S86" i="5"/>
  <c r="Q24" i="5"/>
  <c r="P24" i="5"/>
  <c r="S24" i="5" s="1"/>
  <c r="AK11" i="5"/>
  <c r="AN11" i="5" s="1"/>
  <c r="AQ7" i="5" s="1"/>
  <c r="M25" i="8" l="1"/>
  <c r="L25" i="8"/>
  <c r="O25" i="8" s="1"/>
  <c r="R20" i="8" s="1"/>
  <c r="R45" i="8" s="1"/>
  <c r="M33" i="8"/>
  <c r="L33" i="8"/>
  <c r="O33" i="8" s="1"/>
  <c r="R27" i="8" s="1"/>
  <c r="R46" i="8" s="1"/>
  <c r="AK26" i="8"/>
  <c r="AH27" i="8"/>
  <c r="AK27" i="8" s="1"/>
  <c r="AN22" i="8" s="1"/>
  <c r="S46" i="8" s="1"/>
  <c r="AJ26" i="7"/>
  <c r="AG27" i="7"/>
  <c r="AJ27" i="7" s="1"/>
  <c r="AH27" i="7"/>
  <c r="AH28" i="7" s="1"/>
  <c r="AJ34" i="7"/>
  <c r="M38" i="7"/>
  <c r="L38" i="7"/>
  <c r="O38" i="7" s="1"/>
  <c r="AH35" i="7"/>
  <c r="AG35" i="7"/>
  <c r="AJ35" i="7" s="1"/>
  <c r="M21" i="7"/>
  <c r="M22" i="7" s="1"/>
  <c r="L21" i="7"/>
  <c r="O21" i="7" s="1"/>
  <c r="L22" i="7"/>
  <c r="O22" i="7" s="1"/>
  <c r="R10" i="7"/>
  <c r="W44" i="7" s="1"/>
  <c r="R16" i="7"/>
  <c r="W45" i="7" s="1"/>
  <c r="AM10" i="7"/>
  <c r="X44" i="7" s="1"/>
  <c r="L29" i="7"/>
  <c r="M29" i="7"/>
  <c r="T57" i="6"/>
  <c r="R58" i="6"/>
  <c r="Q58" i="6"/>
  <c r="T58" i="6" s="1"/>
  <c r="T40" i="6"/>
  <c r="Q41" i="6"/>
  <c r="T41" i="6" s="1"/>
  <c r="R41" i="6"/>
  <c r="R165" i="6"/>
  <c r="Q165" i="6"/>
  <c r="T165" i="6" s="1"/>
  <c r="AM17" i="6"/>
  <c r="AM18" i="6" s="1"/>
  <c r="AL17" i="6"/>
  <c r="T19" i="6"/>
  <c r="T29" i="6"/>
  <c r="R20" i="6"/>
  <c r="Q20" i="6"/>
  <c r="T20" i="6" s="1"/>
  <c r="R30" i="6"/>
  <c r="Q30" i="6"/>
  <c r="T30" i="6" s="1"/>
  <c r="R87" i="6"/>
  <c r="Q87" i="6"/>
  <c r="AM26" i="6"/>
  <c r="AM27" i="6" s="1"/>
  <c r="AL26" i="6"/>
  <c r="P130" i="5"/>
  <c r="S130" i="5" s="1"/>
  <c r="Q130" i="5"/>
  <c r="Q88" i="5"/>
  <c r="P88" i="5"/>
  <c r="AL25" i="5"/>
  <c r="AK25" i="5"/>
  <c r="P60" i="5"/>
  <c r="S60" i="5" s="1"/>
  <c r="Q60" i="5"/>
  <c r="V2" i="5"/>
  <c r="B55" i="5" s="1"/>
  <c r="AN34" i="5"/>
  <c r="AL35" i="5"/>
  <c r="AK35" i="5"/>
  <c r="AN35" i="5" s="1"/>
  <c r="P34" i="5"/>
  <c r="S34" i="5" s="1"/>
  <c r="Q34" i="5"/>
  <c r="P243" i="5"/>
  <c r="Q243" i="5"/>
  <c r="AN17" i="5"/>
  <c r="AK18" i="5"/>
  <c r="AN18" i="5" s="1"/>
  <c r="AQ13" i="5" s="1"/>
  <c r="Q25" i="5"/>
  <c r="Q26" i="5" s="1"/>
  <c r="P25" i="5"/>
  <c r="S25" i="5" s="1"/>
  <c r="Q46" i="5"/>
  <c r="P46" i="5"/>
  <c r="S46" i="5" s="1"/>
  <c r="AH36" i="7" l="1"/>
  <c r="AH37" i="7" s="1"/>
  <c r="AG36" i="7"/>
  <c r="AJ36" i="7" s="1"/>
  <c r="M30" i="7"/>
  <c r="M31" i="7" s="1"/>
  <c r="L30" i="7"/>
  <c r="O30" i="7" s="1"/>
  <c r="AG37" i="7"/>
  <c r="AJ37" i="7" s="1"/>
  <c r="O29" i="7"/>
  <c r="L31" i="7"/>
  <c r="O31" i="7" s="1"/>
  <c r="R24" i="7" s="1"/>
  <c r="W46" i="7" s="1"/>
  <c r="AM30" i="7"/>
  <c r="X47" i="7" s="1"/>
  <c r="M39" i="7"/>
  <c r="L39" i="7"/>
  <c r="O39" i="7" s="1"/>
  <c r="AG28" i="7"/>
  <c r="AJ28" i="7" s="1"/>
  <c r="AM22" i="7" s="1"/>
  <c r="X46" i="7" s="1"/>
  <c r="R42" i="6"/>
  <c r="Q42" i="6"/>
  <c r="T42" i="6" s="1"/>
  <c r="Q31" i="6"/>
  <c r="T31" i="6" s="1"/>
  <c r="R31" i="6"/>
  <c r="R88" i="6"/>
  <c r="Q88" i="6"/>
  <c r="T88" i="6" s="1"/>
  <c r="Q166" i="6"/>
  <c r="T166" i="6" s="1"/>
  <c r="R166" i="6"/>
  <c r="R21" i="6"/>
  <c r="R22" i="6" s="1"/>
  <c r="Q21" i="6"/>
  <c r="AO26" i="6"/>
  <c r="AL27" i="6"/>
  <c r="AO27" i="6" s="1"/>
  <c r="AR20" i="6" s="1"/>
  <c r="AH50" i="6" s="1"/>
  <c r="Q59" i="6"/>
  <c r="T59" i="6" s="1"/>
  <c r="R59" i="6"/>
  <c r="AO17" i="6"/>
  <c r="AL18" i="6"/>
  <c r="AO18" i="6" s="1"/>
  <c r="AR12" i="6" s="1"/>
  <c r="AH49" i="6" s="1"/>
  <c r="T87" i="6"/>
  <c r="Q244" i="5"/>
  <c r="P244" i="5"/>
  <c r="S244" i="5" s="1"/>
  <c r="Q61" i="5"/>
  <c r="P61" i="5"/>
  <c r="S61" i="5" s="1"/>
  <c r="P35" i="5"/>
  <c r="S35" i="5" s="1"/>
  <c r="Q35" i="5"/>
  <c r="P26" i="5"/>
  <c r="S26" i="5" s="1"/>
  <c r="V20" i="5" s="1"/>
  <c r="B57" i="5" s="1"/>
  <c r="AN25" i="5"/>
  <c r="Q47" i="5"/>
  <c r="P47" i="5"/>
  <c r="S47" i="5" s="1"/>
  <c r="AL26" i="5"/>
  <c r="AK26" i="5"/>
  <c r="AN26" i="5" s="1"/>
  <c r="S88" i="5"/>
  <c r="S243" i="5"/>
  <c r="AL36" i="5"/>
  <c r="AK36" i="5"/>
  <c r="AN36" i="5" s="1"/>
  <c r="Q89" i="5"/>
  <c r="P89" i="5"/>
  <c r="S89" i="5" s="1"/>
  <c r="Q131" i="5"/>
  <c r="P131" i="5"/>
  <c r="S131" i="5" s="1"/>
  <c r="M40" i="7" l="1"/>
  <c r="M41" i="7" s="1"/>
  <c r="L40" i="7"/>
  <c r="T21" i="6"/>
  <c r="Q22" i="6"/>
  <c r="T22" i="6" s="1"/>
  <c r="W15" i="6" s="1"/>
  <c r="R89" i="6"/>
  <c r="Q89" i="6"/>
  <c r="T89" i="6" s="1"/>
  <c r="R60" i="6"/>
  <c r="Q60" i="6"/>
  <c r="R32" i="6"/>
  <c r="R33" i="6" s="1"/>
  <c r="Q32" i="6"/>
  <c r="Q167" i="6"/>
  <c r="T167" i="6" s="1"/>
  <c r="R167" i="6"/>
  <c r="Q43" i="6"/>
  <c r="T43" i="6" s="1"/>
  <c r="R43" i="6"/>
  <c r="P132" i="5"/>
  <c r="S132" i="5" s="1"/>
  <c r="Q132" i="5"/>
  <c r="P48" i="5"/>
  <c r="S48" i="5" s="1"/>
  <c r="Q48" i="5"/>
  <c r="Q36" i="5"/>
  <c r="P36" i="5"/>
  <c r="S36" i="5" s="1"/>
  <c r="AK37" i="5"/>
  <c r="AN37" i="5" s="1"/>
  <c r="AL37" i="5"/>
  <c r="Q62" i="5"/>
  <c r="P62" i="5"/>
  <c r="S62" i="5" s="1"/>
  <c r="AL27" i="5"/>
  <c r="AL28" i="5" s="1"/>
  <c r="AK27" i="5"/>
  <c r="P90" i="5"/>
  <c r="S90" i="5" s="1"/>
  <c r="Q90" i="5"/>
  <c r="Q245" i="5"/>
  <c r="P245" i="5"/>
  <c r="S245" i="5" s="1"/>
  <c r="O40" i="7" l="1"/>
  <c r="L41" i="7"/>
  <c r="O41" i="7" s="1"/>
  <c r="R33" i="7" s="1"/>
  <c r="W47" i="7" s="1"/>
  <c r="R44" i="6"/>
  <c r="Q44" i="6"/>
  <c r="T44" i="6" s="1"/>
  <c r="R61" i="6"/>
  <c r="Q61" i="6"/>
  <c r="T61" i="6" s="1"/>
  <c r="T32" i="6"/>
  <c r="Q33" i="6"/>
  <c r="T33" i="6" s="1"/>
  <c r="W24" i="6" s="1"/>
  <c r="T60" i="6"/>
  <c r="R90" i="6"/>
  <c r="Q90" i="6"/>
  <c r="T90" i="6" s="1"/>
  <c r="Q168" i="6"/>
  <c r="T168" i="6" s="1"/>
  <c r="R168" i="6"/>
  <c r="B58" i="6"/>
  <c r="AC49" i="6"/>
  <c r="Q63" i="5"/>
  <c r="P63" i="5"/>
  <c r="S63" i="5" s="1"/>
  <c r="Q246" i="5"/>
  <c r="P246" i="5"/>
  <c r="S246" i="5" s="1"/>
  <c r="AL38" i="5"/>
  <c r="AL39" i="5" s="1"/>
  <c r="AK38" i="5"/>
  <c r="Q49" i="5"/>
  <c r="P49" i="5"/>
  <c r="S49" i="5" s="1"/>
  <c r="P91" i="5"/>
  <c r="S91" i="5" s="1"/>
  <c r="Q91" i="5"/>
  <c r="Q133" i="5"/>
  <c r="P133" i="5"/>
  <c r="S133" i="5" s="1"/>
  <c r="P37" i="5"/>
  <c r="Q37" i="5"/>
  <c r="AN27" i="5"/>
  <c r="AK28" i="5"/>
  <c r="AN28" i="5" s="1"/>
  <c r="AQ20" i="5" s="1"/>
  <c r="R169" i="6" l="1"/>
  <c r="Q169" i="6"/>
  <c r="T169" i="6" s="1"/>
  <c r="R91" i="6"/>
  <c r="Q91" i="6"/>
  <c r="T91" i="6" s="1"/>
  <c r="AC50" i="6"/>
  <c r="B59" i="6"/>
  <c r="R62" i="6"/>
  <c r="Q62" i="6"/>
  <c r="T62" i="6" s="1"/>
  <c r="R45" i="6"/>
  <c r="Q45" i="6"/>
  <c r="T45" i="6" s="1"/>
  <c r="P134" i="5"/>
  <c r="S134" i="5" s="1"/>
  <c r="Q134" i="5"/>
  <c r="Q50" i="5"/>
  <c r="P50" i="5"/>
  <c r="S50" i="5" s="1"/>
  <c r="AN38" i="5"/>
  <c r="AK39" i="5"/>
  <c r="AN39" i="5" s="1"/>
  <c r="AQ30" i="5" s="1"/>
  <c r="Q92" i="5"/>
  <c r="P92" i="5"/>
  <c r="S92" i="5" s="1"/>
  <c r="P247" i="5"/>
  <c r="S247" i="5" s="1"/>
  <c r="Q247" i="5"/>
  <c r="S37" i="5"/>
  <c r="P38" i="5"/>
  <c r="S38" i="5" s="1"/>
  <c r="V28" i="5" s="1"/>
  <c r="B58" i="5" s="1"/>
  <c r="Q64" i="5"/>
  <c r="P64" i="5"/>
  <c r="S64" i="5" s="1"/>
  <c r="R46" i="6" l="1"/>
  <c r="Q46" i="6"/>
  <c r="T46" i="6" s="1"/>
  <c r="R63" i="6"/>
  <c r="Q63" i="6"/>
  <c r="T63" i="6" s="1"/>
  <c r="R92" i="6"/>
  <c r="Q92" i="6"/>
  <c r="T92" i="6" s="1"/>
  <c r="R170" i="6"/>
  <c r="Q170" i="6"/>
  <c r="T170" i="6" s="1"/>
  <c r="P93" i="5"/>
  <c r="S93" i="5" s="1"/>
  <c r="Q93" i="5"/>
  <c r="Q248" i="5"/>
  <c r="P248" i="5"/>
  <c r="S248" i="5" s="1"/>
  <c r="Q135" i="5"/>
  <c r="P135" i="5"/>
  <c r="S135" i="5" s="1"/>
  <c r="Q51" i="5"/>
  <c r="P51" i="5"/>
  <c r="S51" i="5" s="1"/>
  <c r="P65" i="5"/>
  <c r="S65" i="5" s="1"/>
  <c r="Q65" i="5"/>
  <c r="Q171" i="6" l="1"/>
  <c r="T171" i="6" s="1"/>
  <c r="R171" i="6"/>
  <c r="Q93" i="6"/>
  <c r="T93" i="6" s="1"/>
  <c r="R93" i="6"/>
  <c r="R64" i="6"/>
  <c r="Q64" i="6"/>
  <c r="T64" i="6" s="1"/>
  <c r="R47" i="6"/>
  <c r="Q47" i="6"/>
  <c r="T47" i="6" s="1"/>
  <c r="Q66" i="5"/>
  <c r="P66" i="5"/>
  <c r="S66" i="5" s="1"/>
  <c r="Q52" i="5"/>
  <c r="P52" i="5"/>
  <c r="S52" i="5" s="1"/>
  <c r="Q136" i="5"/>
  <c r="P136" i="5"/>
  <c r="S136" i="5" s="1"/>
  <c r="P249" i="5"/>
  <c r="S249" i="5" s="1"/>
  <c r="Q249" i="5"/>
  <c r="P94" i="5"/>
  <c r="S94" i="5" s="1"/>
  <c r="Q94" i="5"/>
  <c r="Q48" i="6" l="1"/>
  <c r="T48" i="6" s="1"/>
  <c r="R48" i="6"/>
  <c r="R172" i="6"/>
  <c r="Q172" i="6"/>
  <c r="T172" i="6" s="1"/>
  <c r="R65" i="6"/>
  <c r="Q65" i="6"/>
  <c r="T65" i="6" s="1"/>
  <c r="R94" i="6"/>
  <c r="Q94" i="6"/>
  <c r="T94" i="6" s="1"/>
  <c r="Q95" i="5"/>
  <c r="P95" i="5"/>
  <c r="S95" i="5" s="1"/>
  <c r="Q250" i="5"/>
  <c r="P250" i="5"/>
  <c r="S250" i="5" s="1"/>
  <c r="Q137" i="5"/>
  <c r="P137" i="5"/>
  <c r="S137" i="5" s="1"/>
  <c r="Q53" i="5"/>
  <c r="Q54" i="5" s="1"/>
  <c r="P53" i="5"/>
  <c r="Q67" i="5"/>
  <c r="P67" i="5"/>
  <c r="S67" i="5" s="1"/>
  <c r="R95" i="6" l="1"/>
  <c r="Q95" i="6"/>
  <c r="T95" i="6" s="1"/>
  <c r="R49" i="6"/>
  <c r="Q49" i="6"/>
  <c r="T49" i="6" s="1"/>
  <c r="R66" i="6"/>
  <c r="Q66" i="6"/>
  <c r="T66" i="6" s="1"/>
  <c r="R173" i="6"/>
  <c r="Q173" i="6"/>
  <c r="T173" i="6" s="1"/>
  <c r="Q138" i="5"/>
  <c r="P138" i="5"/>
  <c r="S138" i="5" s="1"/>
  <c r="Q68" i="5"/>
  <c r="P68" i="5"/>
  <c r="S68" i="5" s="1"/>
  <c r="Q251" i="5"/>
  <c r="P251" i="5"/>
  <c r="S251" i="5" s="1"/>
  <c r="S53" i="5"/>
  <c r="P54" i="5"/>
  <c r="S54" i="5" s="1"/>
  <c r="Q96" i="5"/>
  <c r="P96" i="5"/>
  <c r="S96" i="5" s="1"/>
  <c r="R67" i="6" l="1"/>
  <c r="Q67" i="6"/>
  <c r="T67" i="6" s="1"/>
  <c r="Q174" i="6"/>
  <c r="T174" i="6" s="1"/>
  <c r="R174" i="6"/>
  <c r="R50" i="6"/>
  <c r="Q50" i="6"/>
  <c r="T50" i="6" s="1"/>
  <c r="R96" i="6"/>
  <c r="Q96" i="6"/>
  <c r="T96" i="6" s="1"/>
  <c r="V40" i="5"/>
  <c r="B59" i="5" s="1"/>
  <c r="Q97" i="5"/>
  <c r="P97" i="5"/>
  <c r="S97" i="5" s="1"/>
  <c r="P252" i="5"/>
  <c r="S252" i="5" s="1"/>
  <c r="Q252" i="5"/>
  <c r="Q69" i="5"/>
  <c r="P69" i="5"/>
  <c r="S69" i="5" s="1"/>
  <c r="Q139" i="5"/>
  <c r="P139" i="5"/>
  <c r="S139" i="5" s="1"/>
  <c r="R51" i="6" l="1"/>
  <c r="R52" i="6" s="1"/>
  <c r="Q51" i="6"/>
  <c r="Q97" i="6"/>
  <c r="T97" i="6" s="1"/>
  <c r="R97" i="6"/>
  <c r="Q175" i="6"/>
  <c r="T175" i="6" s="1"/>
  <c r="R175" i="6"/>
  <c r="R68" i="6"/>
  <c r="Q68" i="6"/>
  <c r="T68" i="6" s="1"/>
  <c r="Q140" i="5"/>
  <c r="P140" i="5"/>
  <c r="S140" i="5" s="1"/>
  <c r="Q70" i="5"/>
  <c r="P70" i="5"/>
  <c r="S70" i="5" s="1"/>
  <c r="P253" i="5"/>
  <c r="S253" i="5" s="1"/>
  <c r="Q253" i="5"/>
  <c r="Q98" i="5"/>
  <c r="P98" i="5"/>
  <c r="S98" i="5" s="1"/>
  <c r="R98" i="6" l="1"/>
  <c r="Q98" i="6"/>
  <c r="T98" i="6" s="1"/>
  <c r="T51" i="6"/>
  <c r="Q52" i="6"/>
  <c r="T52" i="6" s="1"/>
  <c r="W35" i="6" s="1"/>
  <c r="R69" i="6"/>
  <c r="Q69" i="6"/>
  <c r="T69" i="6" s="1"/>
  <c r="R176" i="6"/>
  <c r="Q176" i="6"/>
  <c r="T176" i="6" s="1"/>
  <c r="Q141" i="5"/>
  <c r="P141" i="5"/>
  <c r="S141" i="5" s="1"/>
  <c r="Q254" i="5"/>
  <c r="P254" i="5"/>
  <c r="S254" i="5" s="1"/>
  <c r="Q99" i="5"/>
  <c r="P99" i="5"/>
  <c r="S99" i="5" s="1"/>
  <c r="Q71" i="5"/>
  <c r="P71" i="5"/>
  <c r="S71" i="5" s="1"/>
  <c r="Q177" i="6" l="1"/>
  <c r="T177" i="6" s="1"/>
  <c r="R177" i="6"/>
  <c r="R70" i="6"/>
  <c r="Q70" i="6"/>
  <c r="T70" i="6" s="1"/>
  <c r="AC51" i="6"/>
  <c r="B60" i="6"/>
  <c r="R99" i="6"/>
  <c r="Q99" i="6"/>
  <c r="T99" i="6" s="1"/>
  <c r="Q72" i="5"/>
  <c r="P72" i="5"/>
  <c r="S72" i="5" s="1"/>
  <c r="Q100" i="5"/>
  <c r="P100" i="5"/>
  <c r="S100" i="5" s="1"/>
  <c r="P255" i="5"/>
  <c r="S255" i="5" s="1"/>
  <c r="Q255" i="5"/>
  <c r="Q142" i="5"/>
  <c r="P142" i="5"/>
  <c r="S142" i="5" s="1"/>
  <c r="R100" i="6" l="1"/>
  <c r="Q100" i="6"/>
  <c r="T100" i="6" s="1"/>
  <c r="R71" i="6"/>
  <c r="Q71" i="6"/>
  <c r="T71" i="6" s="1"/>
  <c r="Q178" i="6"/>
  <c r="T178" i="6" s="1"/>
  <c r="R178" i="6"/>
  <c r="Q101" i="5"/>
  <c r="P101" i="5"/>
  <c r="S101" i="5" s="1"/>
  <c r="Q73" i="5"/>
  <c r="P73" i="5"/>
  <c r="S73" i="5" s="1"/>
  <c r="Q143" i="5"/>
  <c r="P143" i="5"/>
  <c r="S143" i="5" s="1"/>
  <c r="Q256" i="5"/>
  <c r="P256" i="5"/>
  <c r="S256" i="5" s="1"/>
  <c r="R179" i="6" l="1"/>
  <c r="Q179" i="6"/>
  <c r="T179" i="6" s="1"/>
  <c r="R72" i="6"/>
  <c r="Q72" i="6"/>
  <c r="T72" i="6" s="1"/>
  <c r="Q101" i="6"/>
  <c r="T101" i="6" s="1"/>
  <c r="R101" i="6"/>
  <c r="Q144" i="5"/>
  <c r="P144" i="5"/>
  <c r="S144" i="5" s="1"/>
  <c r="Q257" i="5"/>
  <c r="P257" i="5"/>
  <c r="S257" i="5" s="1"/>
  <c r="Q74" i="5"/>
  <c r="P74" i="5"/>
  <c r="S74" i="5" s="1"/>
  <c r="Q102" i="5"/>
  <c r="P102" i="5"/>
  <c r="S102" i="5" s="1"/>
  <c r="R102" i="6" l="1"/>
  <c r="Q102" i="6"/>
  <c r="T102" i="6" s="1"/>
  <c r="R73" i="6"/>
  <c r="Q73" i="6"/>
  <c r="T73" i="6" s="1"/>
  <c r="Q180" i="6"/>
  <c r="T180" i="6" s="1"/>
  <c r="R180" i="6"/>
  <c r="Q75" i="5"/>
  <c r="P75" i="5"/>
  <c r="S75" i="5" s="1"/>
  <c r="Q103" i="5"/>
  <c r="P103" i="5"/>
  <c r="S103" i="5" s="1"/>
  <c r="P258" i="5"/>
  <c r="S258" i="5" s="1"/>
  <c r="Q258" i="5"/>
  <c r="Q145" i="5"/>
  <c r="P145" i="5"/>
  <c r="S145" i="5" s="1"/>
  <c r="Q181" i="6" l="1"/>
  <c r="T181" i="6" s="1"/>
  <c r="R181" i="6"/>
  <c r="R74" i="6"/>
  <c r="Q74" i="6"/>
  <c r="T74" i="6" s="1"/>
  <c r="R103" i="6"/>
  <c r="Q103" i="6"/>
  <c r="T103" i="6" s="1"/>
  <c r="Q104" i="5"/>
  <c r="P104" i="5"/>
  <c r="S104" i="5" s="1"/>
  <c r="Q146" i="5"/>
  <c r="P146" i="5"/>
  <c r="S146" i="5" s="1"/>
  <c r="Q259" i="5"/>
  <c r="P259" i="5"/>
  <c r="S259" i="5" s="1"/>
  <c r="Q76" i="5"/>
  <c r="P76" i="5"/>
  <c r="S76" i="5" s="1"/>
  <c r="R75" i="6" l="1"/>
  <c r="Q75" i="6"/>
  <c r="T75" i="6" s="1"/>
  <c r="R182" i="6"/>
  <c r="Q182" i="6"/>
  <c r="T182" i="6" s="1"/>
  <c r="R104" i="6"/>
  <c r="Q104" i="6"/>
  <c r="T104" i="6" s="1"/>
  <c r="Q260" i="5"/>
  <c r="P260" i="5"/>
  <c r="S260" i="5" s="1"/>
  <c r="Q147" i="5"/>
  <c r="P147" i="5"/>
  <c r="S147" i="5" s="1"/>
  <c r="Q77" i="5"/>
  <c r="P77" i="5"/>
  <c r="S77" i="5" s="1"/>
  <c r="Q105" i="5"/>
  <c r="P105" i="5"/>
  <c r="S105" i="5" s="1"/>
  <c r="Q105" i="6" l="1"/>
  <c r="T105" i="6" s="1"/>
  <c r="R105" i="6"/>
  <c r="Q183" i="6"/>
  <c r="T183" i="6" s="1"/>
  <c r="R183" i="6"/>
  <c r="R76" i="6"/>
  <c r="Q76" i="6"/>
  <c r="T76" i="6" s="1"/>
  <c r="Q78" i="5"/>
  <c r="P78" i="5"/>
  <c r="S78" i="5" s="1"/>
  <c r="P106" i="5"/>
  <c r="S106" i="5" s="1"/>
  <c r="Q106" i="5"/>
  <c r="Q148" i="5"/>
  <c r="P148" i="5"/>
  <c r="S148" i="5" s="1"/>
  <c r="P261" i="5"/>
  <c r="S261" i="5" s="1"/>
  <c r="Q261" i="5"/>
  <c r="R77" i="6" l="1"/>
  <c r="Q77" i="6"/>
  <c r="T77" i="6" s="1"/>
  <c r="Q184" i="6"/>
  <c r="T184" i="6" s="1"/>
  <c r="R184" i="6"/>
  <c r="R106" i="6"/>
  <c r="Q106" i="6"/>
  <c r="T106" i="6" s="1"/>
  <c r="Q149" i="5"/>
  <c r="P149" i="5"/>
  <c r="S149" i="5" s="1"/>
  <c r="P262" i="5"/>
  <c r="S262" i="5" s="1"/>
  <c r="Q262" i="5"/>
  <c r="Q107" i="5"/>
  <c r="P107" i="5"/>
  <c r="S107" i="5" s="1"/>
  <c r="Q79" i="5"/>
  <c r="P79" i="5"/>
  <c r="S79" i="5" s="1"/>
  <c r="R107" i="6" l="1"/>
  <c r="Q107" i="6"/>
  <c r="T107" i="6" s="1"/>
  <c r="R185" i="6"/>
  <c r="Q185" i="6"/>
  <c r="T185" i="6" s="1"/>
  <c r="R78" i="6"/>
  <c r="Q78" i="6"/>
  <c r="T78" i="6" s="1"/>
  <c r="Q108" i="5"/>
  <c r="P108" i="5"/>
  <c r="S108" i="5" s="1"/>
  <c r="Q80" i="5"/>
  <c r="Q81" i="5" s="1"/>
  <c r="P80" i="5"/>
  <c r="Q263" i="5"/>
  <c r="P263" i="5"/>
  <c r="S263" i="5" s="1"/>
  <c r="Q150" i="5"/>
  <c r="P150" i="5"/>
  <c r="S150" i="5" s="1"/>
  <c r="R108" i="6" l="1"/>
  <c r="Q108" i="6"/>
  <c r="T108" i="6" s="1"/>
  <c r="R79" i="6"/>
  <c r="R80" i="6" s="1"/>
  <c r="Q79" i="6"/>
  <c r="Q186" i="6"/>
  <c r="T186" i="6" s="1"/>
  <c r="R186" i="6"/>
  <c r="P264" i="5"/>
  <c r="S264" i="5" s="1"/>
  <c r="Q264" i="5"/>
  <c r="S80" i="5"/>
  <c r="P81" i="5"/>
  <c r="S81" i="5" s="1"/>
  <c r="V56" i="5" s="1"/>
  <c r="B60" i="5" s="1"/>
  <c r="Q151" i="5"/>
  <c r="P151" i="5"/>
  <c r="S151" i="5" s="1"/>
  <c r="Q109" i="5"/>
  <c r="P109" i="5"/>
  <c r="S109" i="5" s="1"/>
  <c r="Q187" i="6" l="1"/>
  <c r="T187" i="6" s="1"/>
  <c r="R187" i="6"/>
  <c r="T79" i="6"/>
  <c r="Q80" i="6"/>
  <c r="T80" i="6" s="1"/>
  <c r="W54" i="6" s="1"/>
  <c r="Q109" i="6"/>
  <c r="T109" i="6" s="1"/>
  <c r="R109" i="6"/>
  <c r="Q152" i="5"/>
  <c r="P152" i="5"/>
  <c r="S152" i="5" s="1"/>
  <c r="Q110" i="5"/>
  <c r="P110" i="5"/>
  <c r="S110" i="5" s="1"/>
  <c r="Q265" i="5"/>
  <c r="P265" i="5"/>
  <c r="S265" i="5" s="1"/>
  <c r="R110" i="6" l="1"/>
  <c r="Q110" i="6"/>
  <c r="T110" i="6" s="1"/>
  <c r="AC52" i="6"/>
  <c r="B61" i="6"/>
  <c r="R188" i="6"/>
  <c r="Q188" i="6"/>
  <c r="T188" i="6" s="1"/>
  <c r="Q266" i="5"/>
  <c r="P266" i="5"/>
  <c r="S266" i="5" s="1"/>
  <c r="Q111" i="5"/>
  <c r="P111" i="5"/>
  <c r="S111" i="5" s="1"/>
  <c r="Q153" i="5"/>
  <c r="P153" i="5"/>
  <c r="S153" i="5" s="1"/>
  <c r="Q189" i="6" l="1"/>
  <c r="T189" i="6" s="1"/>
  <c r="R189" i="6"/>
  <c r="R111" i="6"/>
  <c r="Q111" i="6"/>
  <c r="T111" i="6" s="1"/>
  <c r="Q154" i="5"/>
  <c r="P154" i="5"/>
  <c r="S154" i="5" s="1"/>
  <c r="Q112" i="5"/>
  <c r="P112" i="5"/>
  <c r="S112" i="5" s="1"/>
  <c r="P267" i="5"/>
  <c r="S267" i="5" s="1"/>
  <c r="Q267" i="5"/>
  <c r="R112" i="6" l="1"/>
  <c r="Q112" i="6"/>
  <c r="T112" i="6" s="1"/>
  <c r="Q190" i="6"/>
  <c r="T190" i="6" s="1"/>
  <c r="R190" i="6"/>
  <c r="Q268" i="5"/>
  <c r="P268" i="5"/>
  <c r="S268" i="5" s="1"/>
  <c r="Q113" i="5"/>
  <c r="P113" i="5"/>
  <c r="S113" i="5" s="1"/>
  <c r="Q155" i="5"/>
  <c r="P155" i="5"/>
  <c r="S155" i="5" s="1"/>
  <c r="R191" i="6" l="1"/>
  <c r="Q191" i="6"/>
  <c r="T191" i="6" s="1"/>
  <c r="Q113" i="6"/>
  <c r="T113" i="6" s="1"/>
  <c r="R113" i="6"/>
  <c r="Q156" i="5"/>
  <c r="P156" i="5"/>
  <c r="S156" i="5" s="1"/>
  <c r="Q114" i="5"/>
  <c r="P114" i="5"/>
  <c r="S114" i="5" s="1"/>
  <c r="Q269" i="5"/>
  <c r="P269" i="5"/>
  <c r="S269" i="5" s="1"/>
  <c r="Q192" i="6" l="1"/>
  <c r="T192" i="6" s="1"/>
  <c r="R192" i="6"/>
  <c r="R114" i="6"/>
  <c r="Q114" i="6"/>
  <c r="T114" i="6" s="1"/>
  <c r="P270" i="5"/>
  <c r="S270" i="5" s="1"/>
  <c r="Q270" i="5"/>
  <c r="Q115" i="5"/>
  <c r="P115" i="5"/>
  <c r="S115" i="5" s="1"/>
  <c r="Q157" i="5"/>
  <c r="P157" i="5"/>
  <c r="S157" i="5" s="1"/>
  <c r="R115" i="6" l="1"/>
  <c r="Q115" i="6"/>
  <c r="T115" i="6" s="1"/>
  <c r="R193" i="6"/>
  <c r="Q193" i="6"/>
  <c r="T193" i="6" s="1"/>
  <c r="Q158" i="5"/>
  <c r="P158" i="5"/>
  <c r="S158" i="5" s="1"/>
  <c r="Q116" i="5"/>
  <c r="P116" i="5"/>
  <c r="S116" i="5" s="1"/>
  <c r="P271" i="5"/>
  <c r="S271" i="5" s="1"/>
  <c r="Q271" i="5"/>
  <c r="R194" i="6" l="1"/>
  <c r="Q194" i="6"/>
  <c r="T194" i="6" s="1"/>
  <c r="R116" i="6"/>
  <c r="Q116" i="6"/>
  <c r="T116" i="6" s="1"/>
  <c r="Q272" i="5"/>
  <c r="P272" i="5"/>
  <c r="S272" i="5" s="1"/>
  <c r="Q117" i="5"/>
  <c r="P117" i="5"/>
  <c r="S117" i="5" s="1"/>
  <c r="Q159" i="5"/>
  <c r="P159" i="5"/>
  <c r="S159" i="5" s="1"/>
  <c r="Q117" i="6" l="1"/>
  <c r="T117" i="6" s="1"/>
  <c r="R117" i="6"/>
  <c r="R195" i="6"/>
  <c r="Q195" i="6"/>
  <c r="T195" i="6" s="1"/>
  <c r="P118" i="5"/>
  <c r="S118" i="5" s="1"/>
  <c r="Q118" i="5"/>
  <c r="Q160" i="5"/>
  <c r="P160" i="5"/>
  <c r="S160" i="5" s="1"/>
  <c r="P273" i="5"/>
  <c r="S273" i="5" s="1"/>
  <c r="Q273" i="5"/>
  <c r="R196" i="6" l="1"/>
  <c r="Q196" i="6"/>
  <c r="T196" i="6" s="1"/>
  <c r="R118" i="6"/>
  <c r="Q118" i="6"/>
  <c r="T118" i="6" s="1"/>
  <c r="Q274" i="5"/>
  <c r="P274" i="5"/>
  <c r="S274" i="5" s="1"/>
  <c r="Q161" i="5"/>
  <c r="P161" i="5"/>
  <c r="S161" i="5" s="1"/>
  <c r="Q119" i="5"/>
  <c r="P119" i="5"/>
  <c r="S119" i="5" s="1"/>
  <c r="R197" i="6" l="1"/>
  <c r="Q197" i="6"/>
  <c r="T197" i="6" s="1"/>
  <c r="R119" i="6"/>
  <c r="Q119" i="6"/>
  <c r="T119" i="6" s="1"/>
  <c r="Q162" i="5"/>
  <c r="P162" i="5"/>
  <c r="S162" i="5" s="1"/>
  <c r="Q120" i="5"/>
  <c r="P120" i="5"/>
  <c r="S120" i="5" s="1"/>
  <c r="Q275" i="5"/>
  <c r="P275" i="5"/>
  <c r="S275" i="5" s="1"/>
  <c r="R120" i="6" l="1"/>
  <c r="Q120" i="6"/>
  <c r="T120" i="6" s="1"/>
  <c r="R198" i="6"/>
  <c r="Q198" i="6"/>
  <c r="T198" i="6" s="1"/>
  <c r="P276" i="5"/>
  <c r="S276" i="5" s="1"/>
  <c r="Q276" i="5"/>
  <c r="Q121" i="5"/>
  <c r="P121" i="5"/>
  <c r="S121" i="5" s="1"/>
  <c r="Q163" i="5"/>
  <c r="P163" i="5"/>
  <c r="S163" i="5" s="1"/>
  <c r="R199" i="6" l="1"/>
  <c r="Q199" i="6"/>
  <c r="T199" i="6" s="1"/>
  <c r="Q121" i="6"/>
  <c r="T121" i="6" s="1"/>
  <c r="R121" i="6"/>
  <c r="Q122" i="5"/>
  <c r="Q123" i="5" s="1"/>
  <c r="P122" i="5"/>
  <c r="Q164" i="5"/>
  <c r="P164" i="5"/>
  <c r="S164" i="5" s="1"/>
  <c r="Q277" i="5"/>
  <c r="P277" i="5"/>
  <c r="S277" i="5" s="1"/>
  <c r="R122" i="6" l="1"/>
  <c r="Q122" i="6"/>
  <c r="T122" i="6" s="1"/>
  <c r="R200" i="6"/>
  <c r="Q200" i="6"/>
  <c r="T200" i="6" s="1"/>
  <c r="Q165" i="5"/>
  <c r="P165" i="5"/>
  <c r="S165" i="5" s="1"/>
  <c r="Q278" i="5"/>
  <c r="P278" i="5"/>
  <c r="S278" i="5" s="1"/>
  <c r="S122" i="5"/>
  <c r="P123" i="5"/>
  <c r="S123" i="5" s="1"/>
  <c r="V83" i="5" s="1"/>
  <c r="B61" i="5" s="1"/>
  <c r="R123" i="6" l="1"/>
  <c r="Q123" i="6"/>
  <c r="T123" i="6" s="1"/>
  <c r="R201" i="6"/>
  <c r="Q201" i="6"/>
  <c r="T201" i="6" s="1"/>
  <c r="Q166" i="5"/>
  <c r="P166" i="5"/>
  <c r="S166" i="5" s="1"/>
  <c r="P279" i="5"/>
  <c r="S279" i="5" s="1"/>
  <c r="Q279" i="5"/>
  <c r="R202" i="6" l="1"/>
  <c r="Q202" i="6"/>
  <c r="T202" i="6" s="1"/>
  <c r="R124" i="6"/>
  <c r="Q124" i="6"/>
  <c r="T124" i="6" s="1"/>
  <c r="P280" i="5"/>
  <c r="S280" i="5" s="1"/>
  <c r="Q280" i="5"/>
  <c r="Q167" i="5"/>
  <c r="P167" i="5"/>
  <c r="S167" i="5" s="1"/>
  <c r="Q125" i="6" l="1"/>
  <c r="T125" i="6" s="1"/>
  <c r="R125" i="6"/>
  <c r="R203" i="6"/>
  <c r="Q203" i="6"/>
  <c r="T203" i="6" s="1"/>
  <c r="Q168" i="5"/>
  <c r="P168" i="5"/>
  <c r="S168" i="5" s="1"/>
  <c r="Q281" i="5"/>
  <c r="P281" i="5"/>
  <c r="S281" i="5" s="1"/>
  <c r="R204" i="6" l="1"/>
  <c r="Q204" i="6"/>
  <c r="T204" i="6" s="1"/>
  <c r="R126" i="6"/>
  <c r="Q126" i="6"/>
  <c r="T126" i="6" s="1"/>
  <c r="Q169" i="5"/>
  <c r="P169" i="5"/>
  <c r="S169" i="5" s="1"/>
  <c r="P282" i="5"/>
  <c r="S282" i="5" s="1"/>
  <c r="Q282" i="5"/>
  <c r="R127" i="6" l="1"/>
  <c r="Q127" i="6"/>
  <c r="T127" i="6" s="1"/>
  <c r="R205" i="6"/>
  <c r="Q205" i="6"/>
  <c r="T205" i="6" s="1"/>
  <c r="Q283" i="5"/>
  <c r="P283" i="5"/>
  <c r="S283" i="5" s="1"/>
  <c r="Q170" i="5"/>
  <c r="P170" i="5"/>
  <c r="S170" i="5" s="1"/>
  <c r="R206" i="6" l="1"/>
  <c r="Q206" i="6"/>
  <c r="T206" i="6" s="1"/>
  <c r="R128" i="6"/>
  <c r="Q128" i="6"/>
  <c r="T128" i="6" s="1"/>
  <c r="Q171" i="5"/>
  <c r="P171" i="5"/>
  <c r="S171" i="5" s="1"/>
  <c r="Q284" i="5"/>
  <c r="P284" i="5"/>
  <c r="S284" i="5" s="1"/>
  <c r="Q129" i="6" l="1"/>
  <c r="T129" i="6" s="1"/>
  <c r="R129" i="6"/>
  <c r="R207" i="6"/>
  <c r="Q207" i="6"/>
  <c r="T207" i="6" s="1"/>
  <c r="P285" i="5"/>
  <c r="S285" i="5" s="1"/>
  <c r="Q285" i="5"/>
  <c r="Q172" i="5"/>
  <c r="P172" i="5"/>
  <c r="S172" i="5" s="1"/>
  <c r="R208" i="6" l="1"/>
  <c r="Q208" i="6"/>
  <c r="T208" i="6" s="1"/>
  <c r="R130" i="6"/>
  <c r="Q130" i="6"/>
  <c r="T130" i="6" s="1"/>
  <c r="Q173" i="5"/>
  <c r="P173" i="5"/>
  <c r="S173" i="5" s="1"/>
  <c r="Q286" i="5"/>
  <c r="P286" i="5"/>
  <c r="S286" i="5" s="1"/>
  <c r="R131" i="6" l="1"/>
  <c r="Q131" i="6"/>
  <c r="T131" i="6" s="1"/>
  <c r="R209" i="6"/>
  <c r="Q209" i="6"/>
  <c r="T209" i="6" s="1"/>
  <c r="Q287" i="5"/>
  <c r="P287" i="5"/>
  <c r="S287" i="5" s="1"/>
  <c r="Q174" i="5"/>
  <c r="P174" i="5"/>
  <c r="S174" i="5" s="1"/>
  <c r="R210" i="6" l="1"/>
  <c r="Q210" i="6"/>
  <c r="T210" i="6" s="1"/>
  <c r="R132" i="6"/>
  <c r="Q132" i="6"/>
  <c r="T132" i="6" s="1"/>
  <c r="Q175" i="5"/>
  <c r="P175" i="5"/>
  <c r="S175" i="5" s="1"/>
  <c r="P288" i="5"/>
  <c r="S288" i="5" s="1"/>
  <c r="Q288" i="5"/>
  <c r="Q133" i="6" l="1"/>
  <c r="T133" i="6" s="1"/>
  <c r="R133" i="6"/>
  <c r="R211" i="6"/>
  <c r="Q211" i="6"/>
  <c r="T211" i="6" s="1"/>
  <c r="Q176" i="5"/>
  <c r="P176" i="5"/>
  <c r="S176" i="5" s="1"/>
  <c r="P289" i="5"/>
  <c r="S289" i="5" s="1"/>
  <c r="Q289" i="5"/>
  <c r="R134" i="6" l="1"/>
  <c r="Q134" i="6"/>
  <c r="T134" i="6" s="1"/>
  <c r="R212" i="6"/>
  <c r="Q212" i="6"/>
  <c r="T212" i="6" s="1"/>
  <c r="Q290" i="5"/>
  <c r="P290" i="5"/>
  <c r="S290" i="5" s="1"/>
  <c r="Q177" i="5"/>
  <c r="P177" i="5"/>
  <c r="S177" i="5" s="1"/>
  <c r="R213" i="6" l="1"/>
  <c r="Q213" i="6"/>
  <c r="T213" i="6" s="1"/>
  <c r="R135" i="6"/>
  <c r="Q135" i="6"/>
  <c r="T135" i="6" s="1"/>
  <c r="Q178" i="5"/>
  <c r="P178" i="5"/>
  <c r="S178" i="5" s="1"/>
  <c r="P291" i="5"/>
  <c r="S291" i="5" s="1"/>
  <c r="Q291" i="5"/>
  <c r="R136" i="6" l="1"/>
  <c r="Q136" i="6"/>
  <c r="T136" i="6" s="1"/>
  <c r="R214" i="6"/>
  <c r="Q214" i="6"/>
  <c r="T214" i="6" s="1"/>
  <c r="Q292" i="5"/>
  <c r="P292" i="5"/>
  <c r="S292" i="5" s="1"/>
  <c r="P179" i="5"/>
  <c r="S179" i="5" s="1"/>
  <c r="Q179" i="5"/>
  <c r="R215" i="6" l="1"/>
  <c r="Q215" i="6"/>
  <c r="T215" i="6" s="1"/>
  <c r="R137" i="6"/>
  <c r="Q137" i="6"/>
  <c r="T137" i="6" s="1"/>
  <c r="Q293" i="5"/>
  <c r="P293" i="5"/>
  <c r="S293" i="5" s="1"/>
  <c r="Q180" i="5"/>
  <c r="P180" i="5"/>
  <c r="S180" i="5" s="1"/>
  <c r="R138" i="6" l="1"/>
  <c r="Q138" i="6"/>
  <c r="T138" i="6" s="1"/>
  <c r="R216" i="6"/>
  <c r="Q216" i="6"/>
  <c r="T216" i="6" s="1"/>
  <c r="Q181" i="5"/>
  <c r="P181" i="5"/>
  <c r="S181" i="5" s="1"/>
  <c r="P294" i="5"/>
  <c r="S294" i="5" s="1"/>
  <c r="Q294" i="5"/>
  <c r="R217" i="6" l="1"/>
  <c r="Q217" i="6"/>
  <c r="T217" i="6" s="1"/>
  <c r="Q139" i="6"/>
  <c r="T139" i="6" s="1"/>
  <c r="R139" i="6"/>
  <c r="Q295" i="5"/>
  <c r="P295" i="5"/>
  <c r="S295" i="5" s="1"/>
  <c r="Q182" i="5"/>
  <c r="P182" i="5"/>
  <c r="S182" i="5" s="1"/>
  <c r="R140" i="6" l="1"/>
  <c r="Q140" i="6"/>
  <c r="T140" i="6" s="1"/>
  <c r="R218" i="6"/>
  <c r="Q218" i="6"/>
  <c r="T218" i="6" s="1"/>
  <c r="Q183" i="5"/>
  <c r="P183" i="5"/>
  <c r="S183" i="5" s="1"/>
  <c r="Q296" i="5"/>
  <c r="P296" i="5"/>
  <c r="S296" i="5" s="1"/>
  <c r="R219" i="6" l="1"/>
  <c r="Q219" i="6"/>
  <c r="T219" i="6" s="1"/>
  <c r="R141" i="6"/>
  <c r="Q141" i="6"/>
  <c r="T141" i="6" s="1"/>
  <c r="P297" i="5"/>
  <c r="S297" i="5" s="1"/>
  <c r="Q297" i="5"/>
  <c r="Q184" i="5"/>
  <c r="P184" i="5"/>
  <c r="S184" i="5" s="1"/>
  <c r="R142" i="6" l="1"/>
  <c r="Q142" i="6"/>
  <c r="T142" i="6" s="1"/>
  <c r="R220" i="6"/>
  <c r="Q220" i="6"/>
  <c r="T220" i="6" s="1"/>
  <c r="Q185" i="5"/>
  <c r="P185" i="5"/>
  <c r="S185" i="5" s="1"/>
  <c r="P298" i="5"/>
  <c r="S298" i="5" s="1"/>
  <c r="Q298" i="5"/>
  <c r="R221" i="6" l="1"/>
  <c r="Q221" i="6"/>
  <c r="T221" i="6" s="1"/>
  <c r="R143" i="6"/>
  <c r="Q143" i="6"/>
  <c r="T143" i="6" s="1"/>
  <c r="Q299" i="5"/>
  <c r="P299" i="5"/>
  <c r="S299" i="5" s="1"/>
  <c r="Q186" i="5"/>
  <c r="P186" i="5"/>
  <c r="S186" i="5" s="1"/>
  <c r="R144" i="6" l="1"/>
  <c r="Q144" i="6"/>
  <c r="T144" i="6" s="1"/>
  <c r="R222" i="6"/>
  <c r="Q222" i="6"/>
  <c r="T222" i="6" s="1"/>
  <c r="P300" i="5"/>
  <c r="S300" i="5" s="1"/>
  <c r="Q300" i="5"/>
  <c r="Q187" i="5"/>
  <c r="P187" i="5"/>
  <c r="S187" i="5" s="1"/>
  <c r="R223" i="6" l="1"/>
  <c r="Q223" i="6"/>
  <c r="T223" i="6" s="1"/>
  <c r="R145" i="6"/>
  <c r="Q145" i="6"/>
  <c r="T145" i="6" s="1"/>
  <c r="Q188" i="5"/>
  <c r="P188" i="5"/>
  <c r="S188" i="5" s="1"/>
  <c r="P301" i="5"/>
  <c r="S301" i="5" s="1"/>
  <c r="Q301" i="5"/>
  <c r="R146" i="6" l="1"/>
  <c r="Q146" i="6"/>
  <c r="T146" i="6" s="1"/>
  <c r="R224" i="6"/>
  <c r="Q224" i="6"/>
  <c r="T224" i="6" s="1"/>
  <c r="Q189" i="5"/>
  <c r="P189" i="5"/>
  <c r="S189" i="5" s="1"/>
  <c r="Q302" i="5"/>
  <c r="P302" i="5"/>
  <c r="S302" i="5" s="1"/>
  <c r="R225" i="6" l="1"/>
  <c r="Q225" i="6"/>
  <c r="T225" i="6" s="1"/>
  <c r="R147" i="6"/>
  <c r="Q147" i="6"/>
  <c r="T147" i="6" s="1"/>
  <c r="Q303" i="5"/>
  <c r="P303" i="5"/>
  <c r="S303" i="5" s="1"/>
  <c r="Q190" i="5"/>
  <c r="P190" i="5"/>
  <c r="S190" i="5" s="1"/>
  <c r="R148" i="6" l="1"/>
  <c r="Q148" i="6"/>
  <c r="T148" i="6" s="1"/>
  <c r="R226" i="6"/>
  <c r="Q226" i="6"/>
  <c r="T226" i="6" s="1"/>
  <c r="Q191" i="5"/>
  <c r="P191" i="5"/>
  <c r="S191" i="5" s="1"/>
  <c r="Q304" i="5"/>
  <c r="P304" i="5"/>
  <c r="S304" i="5" s="1"/>
  <c r="R227" i="6" l="1"/>
  <c r="Q227" i="6"/>
  <c r="T227" i="6" s="1"/>
  <c r="R149" i="6"/>
  <c r="Q149" i="6"/>
  <c r="T149" i="6" s="1"/>
  <c r="Q305" i="5"/>
  <c r="P305" i="5"/>
  <c r="S305" i="5" s="1"/>
  <c r="Q192" i="5"/>
  <c r="P192" i="5"/>
  <c r="S192" i="5" s="1"/>
  <c r="R150" i="6" l="1"/>
  <c r="Q150" i="6"/>
  <c r="T150" i="6" s="1"/>
  <c r="R228" i="6"/>
  <c r="Q228" i="6"/>
  <c r="T228" i="6" s="1"/>
  <c r="Q193" i="5"/>
  <c r="P193" i="5"/>
  <c r="S193" i="5" s="1"/>
  <c r="Q306" i="5"/>
  <c r="P306" i="5"/>
  <c r="S306" i="5" s="1"/>
  <c r="R229" i="6" l="1"/>
  <c r="Q229" i="6"/>
  <c r="T229" i="6" s="1"/>
  <c r="R151" i="6"/>
  <c r="Q151" i="6"/>
  <c r="T151" i="6" s="1"/>
  <c r="Q307" i="5"/>
  <c r="P307" i="5"/>
  <c r="S307" i="5" s="1"/>
  <c r="Q194" i="5"/>
  <c r="P194" i="5"/>
  <c r="S194" i="5" s="1"/>
  <c r="R152" i="6" l="1"/>
  <c r="Q152" i="6"/>
  <c r="T152" i="6" s="1"/>
  <c r="R230" i="6"/>
  <c r="Q230" i="6"/>
  <c r="T230" i="6" s="1"/>
  <c r="Q195" i="5"/>
  <c r="P195" i="5"/>
  <c r="S195" i="5" s="1"/>
  <c r="Q308" i="5"/>
  <c r="P308" i="5"/>
  <c r="S308" i="5" s="1"/>
  <c r="R231" i="6" l="1"/>
  <c r="Q231" i="6"/>
  <c r="T231" i="6" s="1"/>
  <c r="R153" i="6"/>
  <c r="Q153" i="6"/>
  <c r="T153" i="6" s="1"/>
  <c r="Q309" i="5"/>
  <c r="P309" i="5"/>
  <c r="S309" i="5" s="1"/>
  <c r="Q196" i="5"/>
  <c r="P196" i="5"/>
  <c r="S196" i="5" s="1"/>
  <c r="R154" i="6" l="1"/>
  <c r="Q154" i="6"/>
  <c r="T154" i="6" s="1"/>
  <c r="R232" i="6"/>
  <c r="Q232" i="6"/>
  <c r="T232" i="6" s="1"/>
  <c r="Q197" i="5"/>
  <c r="P197" i="5"/>
  <c r="S197" i="5" s="1"/>
  <c r="Q310" i="5"/>
  <c r="P310" i="5"/>
  <c r="S310" i="5" s="1"/>
  <c r="R233" i="6" l="1"/>
  <c r="Q233" i="6"/>
  <c r="T233" i="6" s="1"/>
  <c r="R155" i="6"/>
  <c r="R156" i="6" s="1"/>
  <c r="Q155" i="6"/>
  <c r="Q311" i="5"/>
  <c r="P311" i="5"/>
  <c r="S311" i="5" s="1"/>
  <c r="P198" i="5"/>
  <c r="S198" i="5" s="1"/>
  <c r="Q198" i="5"/>
  <c r="T155" i="6" l="1"/>
  <c r="Q156" i="6"/>
  <c r="T156" i="6" s="1"/>
  <c r="W82" i="6" s="1"/>
  <c r="R234" i="6"/>
  <c r="Q234" i="6"/>
  <c r="T234" i="6" s="1"/>
  <c r="Q199" i="5"/>
  <c r="P199" i="5"/>
  <c r="S199" i="5" s="1"/>
  <c r="Q312" i="5"/>
  <c r="P312" i="5"/>
  <c r="S312" i="5" s="1"/>
  <c r="R235" i="6" l="1"/>
  <c r="Q235" i="6"/>
  <c r="T235" i="6" s="1"/>
  <c r="B62" i="6"/>
  <c r="AC53" i="6"/>
  <c r="Q313" i="5"/>
  <c r="P313" i="5"/>
  <c r="S313" i="5" s="1"/>
  <c r="Q200" i="5"/>
  <c r="P200" i="5"/>
  <c r="S200" i="5" s="1"/>
  <c r="R236" i="6" l="1"/>
  <c r="Q236" i="6"/>
  <c r="T236" i="6" s="1"/>
  <c r="Q201" i="5"/>
  <c r="P201" i="5"/>
  <c r="S201" i="5" s="1"/>
  <c r="P314" i="5"/>
  <c r="S314" i="5" s="1"/>
  <c r="Q314" i="5"/>
  <c r="R237" i="6" l="1"/>
  <c r="Q237" i="6"/>
  <c r="T237" i="6" s="1"/>
  <c r="Q315" i="5"/>
  <c r="P315" i="5"/>
  <c r="S315" i="5" s="1"/>
  <c r="Q202" i="5"/>
  <c r="P202" i="5"/>
  <c r="S202" i="5" s="1"/>
  <c r="R238" i="6" l="1"/>
  <c r="Q238" i="6"/>
  <c r="T238" i="6" s="1"/>
  <c r="Q203" i="5"/>
  <c r="P203" i="5"/>
  <c r="S203" i="5" s="1"/>
  <c r="Q316" i="5"/>
  <c r="P316" i="5"/>
  <c r="S316" i="5" s="1"/>
  <c r="R239" i="6" l="1"/>
  <c r="Q239" i="6"/>
  <c r="T239" i="6" s="1"/>
  <c r="Q317" i="5"/>
  <c r="P317" i="5"/>
  <c r="S317" i="5" s="1"/>
  <c r="Q204" i="5"/>
  <c r="P204" i="5"/>
  <c r="S204" i="5" s="1"/>
  <c r="R240" i="6" l="1"/>
  <c r="Q240" i="6"/>
  <c r="T240" i="6" s="1"/>
  <c r="Q205" i="5"/>
  <c r="P205" i="5"/>
  <c r="S205" i="5" s="1"/>
  <c r="Q318" i="5"/>
  <c r="P318" i="5"/>
  <c r="S318" i="5" s="1"/>
  <c r="R241" i="6" l="1"/>
  <c r="Q241" i="6"/>
  <c r="T241" i="6" s="1"/>
  <c r="Q319" i="5"/>
  <c r="P319" i="5"/>
  <c r="S319" i="5" s="1"/>
  <c r="Q206" i="5"/>
  <c r="P206" i="5"/>
  <c r="S206" i="5" s="1"/>
  <c r="R242" i="6" l="1"/>
  <c r="Q242" i="6"/>
  <c r="T242" i="6" s="1"/>
  <c r="Q207" i="5"/>
  <c r="P207" i="5"/>
  <c r="S207" i="5" s="1"/>
  <c r="Q320" i="5"/>
  <c r="P320" i="5"/>
  <c r="S320" i="5" s="1"/>
  <c r="R243" i="6" l="1"/>
  <c r="Q243" i="6"/>
  <c r="T243" i="6" s="1"/>
  <c r="Q321" i="5"/>
  <c r="P321" i="5"/>
  <c r="S321" i="5" s="1"/>
  <c r="Q208" i="5"/>
  <c r="P208" i="5"/>
  <c r="S208" i="5" s="1"/>
  <c r="R244" i="6" l="1"/>
  <c r="Q244" i="6"/>
  <c r="T244" i="6" s="1"/>
  <c r="Q209" i="5"/>
  <c r="P209" i="5"/>
  <c r="S209" i="5" s="1"/>
  <c r="Q322" i="5"/>
  <c r="P322" i="5"/>
  <c r="S322" i="5" s="1"/>
  <c r="R245" i="6" l="1"/>
  <c r="Q245" i="6"/>
  <c r="T245" i="6" s="1"/>
  <c r="P323" i="5"/>
  <c r="S323" i="5" s="1"/>
  <c r="Q323" i="5"/>
  <c r="Q210" i="5"/>
  <c r="P210" i="5"/>
  <c r="S210" i="5" s="1"/>
  <c r="R246" i="6" l="1"/>
  <c r="Q246" i="6"/>
  <c r="T246" i="6" s="1"/>
  <c r="Q324" i="5"/>
  <c r="P324" i="5"/>
  <c r="S324" i="5" s="1"/>
  <c r="Q211" i="5"/>
  <c r="P211" i="5"/>
  <c r="S211" i="5" s="1"/>
  <c r="R247" i="6" l="1"/>
  <c r="Q247" i="6"/>
  <c r="T247" i="6" s="1"/>
  <c r="Q212" i="5"/>
  <c r="P212" i="5"/>
  <c r="S212" i="5" s="1"/>
  <c r="Q325" i="5"/>
  <c r="P325" i="5"/>
  <c r="S325" i="5" s="1"/>
  <c r="R248" i="6" l="1"/>
  <c r="Q248" i="6"/>
  <c r="T248" i="6" s="1"/>
  <c r="P326" i="5"/>
  <c r="S326" i="5" s="1"/>
  <c r="Q326" i="5"/>
  <c r="Q213" i="5"/>
  <c r="P213" i="5"/>
  <c r="S213" i="5" s="1"/>
  <c r="R249" i="6" l="1"/>
  <c r="Q249" i="6"/>
  <c r="T249" i="6" s="1"/>
  <c r="Q327" i="5"/>
  <c r="P327" i="5"/>
  <c r="S327" i="5" s="1"/>
  <c r="Q214" i="5"/>
  <c r="P214" i="5"/>
  <c r="S214" i="5" s="1"/>
  <c r="R250" i="6" l="1"/>
  <c r="Q250" i="6"/>
  <c r="T250" i="6" s="1"/>
  <c r="P215" i="5"/>
  <c r="S215" i="5" s="1"/>
  <c r="Q215" i="5"/>
  <c r="Q328" i="5"/>
  <c r="P328" i="5"/>
  <c r="S328" i="5" s="1"/>
  <c r="R251" i="6" l="1"/>
  <c r="Q251" i="6"/>
  <c r="T251" i="6" s="1"/>
  <c r="Q216" i="5"/>
  <c r="P216" i="5"/>
  <c r="S216" i="5" s="1"/>
  <c r="Q329" i="5"/>
  <c r="P329" i="5"/>
  <c r="S329" i="5" s="1"/>
  <c r="R252" i="6" l="1"/>
  <c r="Q252" i="6"/>
  <c r="T252" i="6" s="1"/>
  <c r="Q330" i="5"/>
  <c r="P330" i="5"/>
  <c r="S330" i="5" s="1"/>
  <c r="Q217" i="5"/>
  <c r="P217" i="5"/>
  <c r="S217" i="5" s="1"/>
  <c r="R253" i="6" l="1"/>
  <c r="Q253" i="6"/>
  <c r="T253" i="6" s="1"/>
  <c r="Q218" i="5"/>
  <c r="P218" i="5"/>
  <c r="S218" i="5" s="1"/>
  <c r="Q331" i="5"/>
  <c r="P331" i="5"/>
  <c r="S331" i="5" s="1"/>
  <c r="R254" i="6" l="1"/>
  <c r="Q254" i="6"/>
  <c r="T254" i="6" s="1"/>
  <c r="Q332" i="5"/>
  <c r="P332" i="5"/>
  <c r="S332" i="5" s="1"/>
  <c r="Q219" i="5"/>
  <c r="P219" i="5"/>
  <c r="S219" i="5" s="1"/>
  <c r="R255" i="6" l="1"/>
  <c r="Q255" i="6"/>
  <c r="T255" i="6" s="1"/>
  <c r="Q220" i="5"/>
  <c r="P220" i="5"/>
  <c r="S220" i="5" s="1"/>
  <c r="Q333" i="5"/>
  <c r="P333" i="5"/>
  <c r="S333" i="5" s="1"/>
  <c r="R256" i="6" l="1"/>
  <c r="Q256" i="6"/>
  <c r="T256" i="6" s="1"/>
  <c r="Q334" i="5"/>
  <c r="P334" i="5"/>
  <c r="S334" i="5" s="1"/>
  <c r="P221" i="5"/>
  <c r="S221" i="5" s="1"/>
  <c r="Q221" i="5"/>
  <c r="R257" i="6" l="1"/>
  <c r="Q257" i="6"/>
  <c r="T257" i="6" s="1"/>
  <c r="P222" i="5"/>
  <c r="S222" i="5" s="1"/>
  <c r="Q222" i="5"/>
  <c r="Q335" i="5"/>
  <c r="P335" i="5"/>
  <c r="S335" i="5" s="1"/>
  <c r="R258" i="6" l="1"/>
  <c r="Q258" i="6"/>
  <c r="T258" i="6" s="1"/>
  <c r="Q223" i="5"/>
  <c r="P223" i="5"/>
  <c r="S223" i="5" s="1"/>
  <c r="P336" i="5"/>
  <c r="S336" i="5" s="1"/>
  <c r="Q336" i="5"/>
  <c r="R259" i="6" l="1"/>
  <c r="Q259" i="6"/>
  <c r="T259" i="6" s="1"/>
  <c r="Q337" i="5"/>
  <c r="P337" i="5"/>
  <c r="S337" i="5" s="1"/>
  <c r="P224" i="5"/>
  <c r="S224" i="5" s="1"/>
  <c r="Q224" i="5"/>
  <c r="R260" i="6" l="1"/>
  <c r="Q260" i="6"/>
  <c r="T260" i="6" s="1"/>
  <c r="P225" i="5"/>
  <c r="S225" i="5" s="1"/>
  <c r="Q225" i="5"/>
  <c r="Q338" i="5"/>
  <c r="P338" i="5"/>
  <c r="S338" i="5" s="1"/>
  <c r="R261" i="6" l="1"/>
  <c r="Q261" i="6"/>
  <c r="T261" i="6" s="1"/>
  <c r="Q226" i="5"/>
  <c r="P226" i="5"/>
  <c r="S226" i="5" s="1"/>
  <c r="Q339" i="5"/>
  <c r="P339" i="5"/>
  <c r="S339" i="5" s="1"/>
  <c r="R262" i="6" l="1"/>
  <c r="Q262" i="6"/>
  <c r="T262" i="6" s="1"/>
  <c r="Q340" i="5"/>
  <c r="P340" i="5"/>
  <c r="S340" i="5" s="1"/>
  <c r="P227" i="5"/>
  <c r="S227" i="5" s="1"/>
  <c r="Q227" i="5"/>
  <c r="R263" i="6" l="1"/>
  <c r="Q263" i="6"/>
  <c r="T263" i="6" s="1"/>
  <c r="Q228" i="5"/>
  <c r="P228" i="5"/>
  <c r="S228" i="5" s="1"/>
  <c r="Q341" i="5"/>
  <c r="P341" i="5"/>
  <c r="S341" i="5" s="1"/>
  <c r="R264" i="6" l="1"/>
  <c r="Q264" i="6"/>
  <c r="T264" i="6" s="1"/>
  <c r="Q342" i="5"/>
  <c r="P342" i="5"/>
  <c r="S342" i="5" s="1"/>
  <c r="Q229" i="5"/>
  <c r="P229" i="5"/>
  <c r="S229" i="5" s="1"/>
  <c r="R265" i="6" l="1"/>
  <c r="Q265" i="6"/>
  <c r="T265" i="6" s="1"/>
  <c r="Q230" i="5"/>
  <c r="P230" i="5"/>
  <c r="S230" i="5" s="1"/>
  <c r="Q343" i="5"/>
  <c r="P343" i="5"/>
  <c r="S343" i="5" s="1"/>
  <c r="R266" i="6" l="1"/>
  <c r="R267" i="6" s="1"/>
  <c r="Q266" i="6"/>
  <c r="Q344" i="5"/>
  <c r="P344" i="5"/>
  <c r="S344" i="5" s="1"/>
  <c r="Q231" i="5"/>
  <c r="P231" i="5"/>
  <c r="S231" i="5" s="1"/>
  <c r="T266" i="6" l="1"/>
  <c r="Q267" i="6"/>
  <c r="T267" i="6" s="1"/>
  <c r="W158" i="6" s="1"/>
  <c r="Q232" i="5"/>
  <c r="P232" i="5"/>
  <c r="S232" i="5" s="1"/>
  <c r="Q345" i="5"/>
  <c r="P345" i="5"/>
  <c r="S345" i="5" s="1"/>
  <c r="AC54" i="6" l="1"/>
  <c r="B63" i="6"/>
  <c r="Q346" i="5"/>
  <c r="P346" i="5"/>
  <c r="S346" i="5" s="1"/>
  <c r="Q233" i="5"/>
  <c r="P233" i="5"/>
  <c r="S233" i="5" s="1"/>
  <c r="Q234" i="5" l="1"/>
  <c r="P234" i="5"/>
  <c r="S234" i="5" s="1"/>
  <c r="Q347" i="5"/>
  <c r="P347" i="5"/>
  <c r="S347" i="5" s="1"/>
  <c r="P348" i="5" l="1"/>
  <c r="S348" i="5" s="1"/>
  <c r="Q348" i="5"/>
  <c r="Q235" i="5"/>
  <c r="Q236" i="5" s="1"/>
  <c r="P235" i="5"/>
  <c r="S235" i="5" l="1"/>
  <c r="P236" i="5"/>
  <c r="S236" i="5" s="1"/>
  <c r="V125" i="5" s="1"/>
  <c r="B62" i="5" s="1"/>
  <c r="Q349" i="5"/>
  <c r="P349" i="5"/>
  <c r="S349" i="5" s="1"/>
  <c r="Q350" i="5" l="1"/>
  <c r="P350" i="5"/>
  <c r="S350" i="5" s="1"/>
  <c r="Q351" i="5" l="1"/>
  <c r="P351" i="5"/>
  <c r="S351" i="5" s="1"/>
  <c r="Q352" i="5" l="1"/>
  <c r="P352" i="5"/>
  <c r="S352" i="5" s="1"/>
  <c r="Q353" i="5" l="1"/>
  <c r="P353" i="5"/>
  <c r="S353" i="5" s="1"/>
  <c r="Q354" i="5" l="1"/>
  <c r="P354" i="5"/>
  <c r="S354" i="5" s="1"/>
  <c r="Q355" i="5" l="1"/>
  <c r="P355" i="5"/>
  <c r="S355" i="5" s="1"/>
  <c r="Q356" i="5" l="1"/>
  <c r="P356" i="5"/>
  <c r="S356" i="5" s="1"/>
  <c r="Q357" i="5" l="1"/>
  <c r="P357" i="5"/>
  <c r="S357" i="5" s="1"/>
  <c r="P358" i="5" l="1"/>
  <c r="S358" i="5" s="1"/>
  <c r="Q358" i="5"/>
  <c r="Q359" i="5" l="1"/>
  <c r="P359" i="5"/>
  <c r="S359" i="5" s="1"/>
  <c r="Q360" i="5" l="1"/>
  <c r="P360" i="5"/>
  <c r="S360" i="5" s="1"/>
  <c r="P361" i="5" l="1"/>
  <c r="S361" i="5" s="1"/>
  <c r="Q361" i="5"/>
  <c r="Q362" i="5" l="1"/>
  <c r="P362" i="5"/>
  <c r="S362" i="5" s="1"/>
  <c r="Q363" i="5" l="1"/>
  <c r="P363" i="5"/>
  <c r="S363" i="5" s="1"/>
  <c r="P364" i="5" l="1"/>
  <c r="S364" i="5" s="1"/>
  <c r="Q364" i="5"/>
  <c r="Q365" i="5" l="1"/>
  <c r="P365" i="5"/>
  <c r="S365" i="5" s="1"/>
  <c r="Q366" i="5" l="1"/>
  <c r="P366" i="5"/>
  <c r="S366" i="5" s="1"/>
  <c r="P367" i="5" l="1"/>
  <c r="S367" i="5" s="1"/>
  <c r="Q367" i="5"/>
  <c r="Q368" i="5" l="1"/>
  <c r="P368" i="5"/>
  <c r="S368" i="5" s="1"/>
  <c r="Q369" i="5" l="1"/>
  <c r="P369" i="5"/>
  <c r="S369" i="5" s="1"/>
  <c r="Q370" i="5" l="1"/>
  <c r="P370" i="5"/>
  <c r="S370" i="5" s="1"/>
  <c r="Q371" i="5" l="1"/>
  <c r="P371" i="5"/>
  <c r="S371" i="5" s="1"/>
  <c r="P372" i="5" l="1"/>
  <c r="S372" i="5" s="1"/>
  <c r="Q372" i="5"/>
  <c r="Q373" i="5" l="1"/>
  <c r="P373" i="5"/>
  <c r="S373" i="5" s="1"/>
  <c r="Q374" i="5" l="1"/>
  <c r="P374" i="5"/>
  <c r="S374" i="5" s="1"/>
  <c r="P375" i="5" l="1"/>
  <c r="S375" i="5" s="1"/>
  <c r="Q375" i="5"/>
  <c r="Q376" i="5" l="1"/>
  <c r="P376" i="5"/>
  <c r="S376" i="5" s="1"/>
  <c r="Q377" i="5" l="1"/>
  <c r="P377" i="5"/>
  <c r="S377" i="5" s="1"/>
  <c r="Q378" i="5" l="1"/>
  <c r="P378" i="5"/>
  <c r="S378" i="5" s="1"/>
  <c r="Q379" i="5" l="1"/>
  <c r="P379" i="5"/>
  <c r="S379" i="5" s="1"/>
  <c r="Q380" i="5" l="1"/>
  <c r="P380" i="5"/>
  <c r="S380" i="5" s="1"/>
  <c r="Q381" i="5" l="1"/>
  <c r="P381" i="5"/>
  <c r="S381" i="5" s="1"/>
  <c r="Q382" i="5" l="1"/>
  <c r="P382" i="5"/>
  <c r="S382" i="5" s="1"/>
  <c r="Q383" i="5" l="1"/>
  <c r="P383" i="5"/>
  <c r="S383" i="5" s="1"/>
  <c r="Q384" i="5" l="1"/>
  <c r="P384" i="5"/>
  <c r="S384" i="5" s="1"/>
  <c r="Q385" i="5" l="1"/>
  <c r="P385" i="5"/>
  <c r="S385" i="5" s="1"/>
  <c r="Q386" i="5" l="1"/>
  <c r="P386" i="5"/>
  <c r="S386" i="5" s="1"/>
  <c r="Q387" i="5" l="1"/>
  <c r="P387" i="5"/>
  <c r="S387" i="5" s="1"/>
  <c r="Q388" i="5" l="1"/>
  <c r="P388" i="5"/>
  <c r="S388" i="5" s="1"/>
  <c r="Q389" i="5" l="1"/>
  <c r="P389" i="5"/>
  <c r="S389" i="5" s="1"/>
  <c r="Q390" i="5" l="1"/>
  <c r="P390" i="5"/>
  <c r="S390" i="5" s="1"/>
  <c r="Q391" i="5" l="1"/>
  <c r="P391" i="5"/>
  <c r="S391" i="5" s="1"/>
  <c r="Q392" i="5" l="1"/>
  <c r="P392" i="5"/>
  <c r="S392" i="5" s="1"/>
  <c r="Q393" i="5" l="1"/>
  <c r="P393" i="5"/>
  <c r="S393" i="5" s="1"/>
  <c r="Q394" i="5" l="1"/>
  <c r="P394" i="5"/>
  <c r="S394" i="5" s="1"/>
  <c r="Q395" i="5" l="1"/>
  <c r="P395" i="5"/>
  <c r="S395" i="5" s="1"/>
  <c r="Q396" i="5" l="1"/>
  <c r="P396" i="5"/>
  <c r="S396" i="5" s="1"/>
  <c r="Q397" i="5" l="1"/>
  <c r="P397" i="5"/>
  <c r="S397" i="5" s="1"/>
  <c r="Q398" i="5" l="1"/>
  <c r="P398" i="5"/>
  <c r="S398" i="5" s="1"/>
  <c r="Q399" i="5" l="1"/>
  <c r="P399" i="5"/>
  <c r="S399" i="5" s="1"/>
  <c r="Q400" i="5" l="1"/>
  <c r="P400" i="5"/>
  <c r="S400" i="5" s="1"/>
  <c r="Q401" i="5" l="1"/>
  <c r="P401" i="5"/>
  <c r="S401" i="5" s="1"/>
  <c r="Q402" i="5" l="1"/>
  <c r="P402" i="5"/>
  <c r="S402" i="5" s="1"/>
  <c r="Q403" i="5" l="1"/>
  <c r="P403" i="5"/>
  <c r="S403" i="5" s="1"/>
  <c r="Q404" i="5" l="1"/>
  <c r="P404" i="5"/>
  <c r="S404" i="5" s="1"/>
  <c r="Q405" i="5" l="1"/>
  <c r="P405" i="5"/>
  <c r="S405" i="5" s="1"/>
  <c r="Q406" i="5" l="1"/>
  <c r="P406" i="5"/>
  <c r="S406" i="5" s="1"/>
  <c r="Q407" i="5" l="1"/>
  <c r="P407" i="5"/>
  <c r="S407" i="5" s="1"/>
  <c r="Q408" i="5" l="1"/>
  <c r="P408" i="5"/>
  <c r="S408" i="5" s="1"/>
  <c r="Q409" i="5" l="1"/>
  <c r="P409" i="5"/>
  <c r="S409" i="5" s="1"/>
  <c r="Q410" i="5" l="1"/>
  <c r="P410" i="5"/>
  <c r="S410" i="5" s="1"/>
  <c r="Q411" i="5" l="1"/>
  <c r="P411" i="5"/>
  <c r="S411" i="5" s="1"/>
  <c r="Q412" i="5" l="1"/>
  <c r="P412" i="5"/>
  <c r="S412" i="5" s="1"/>
  <c r="Q413" i="5" l="1"/>
  <c r="P413" i="5"/>
  <c r="S413" i="5" s="1"/>
  <c r="Q414" i="5" l="1"/>
  <c r="P414" i="5"/>
  <c r="S414" i="5" s="1"/>
  <c r="Q415" i="5" l="1"/>
  <c r="P415" i="5"/>
  <c r="S415" i="5" s="1"/>
  <c r="Q416" i="5" l="1"/>
  <c r="P416" i="5"/>
  <c r="S416" i="5" s="1"/>
  <c r="Q417" i="5" l="1"/>
  <c r="P417" i="5"/>
  <c r="S417" i="5" s="1"/>
  <c r="Q418" i="5" l="1"/>
  <c r="P418" i="5"/>
  <c r="S418" i="5" s="1"/>
  <c r="Q419" i="5" l="1"/>
  <c r="P419" i="5"/>
  <c r="S419" i="5" s="1"/>
  <c r="Q420" i="5" l="1"/>
  <c r="P420" i="5"/>
  <c r="S420" i="5" s="1"/>
  <c r="Q421" i="5" l="1"/>
  <c r="P421" i="5"/>
  <c r="S421" i="5" s="1"/>
  <c r="Q422" i="5" l="1"/>
  <c r="P422" i="5"/>
  <c r="S422" i="5" s="1"/>
  <c r="Q423" i="5" l="1"/>
  <c r="P423" i="5"/>
  <c r="S423" i="5" s="1"/>
  <c r="Q424" i="5" l="1"/>
  <c r="P424" i="5"/>
  <c r="S424" i="5" s="1"/>
  <c r="Q425" i="5" l="1"/>
  <c r="P425" i="5"/>
  <c r="S425" i="5" s="1"/>
  <c r="Q426" i="5" l="1"/>
  <c r="P426" i="5"/>
  <c r="S426" i="5" s="1"/>
  <c r="Q427" i="5" l="1"/>
  <c r="P427" i="5"/>
  <c r="S427" i="5" s="1"/>
  <c r="Q428" i="5" l="1"/>
  <c r="P428" i="5"/>
  <c r="S428" i="5" s="1"/>
  <c r="Q429" i="5" l="1"/>
  <c r="P429" i="5"/>
  <c r="S429" i="5" s="1"/>
  <c r="Q430" i="5" l="1"/>
  <c r="P430" i="5"/>
  <c r="S430" i="5" s="1"/>
  <c r="Q431" i="5" l="1"/>
  <c r="P431" i="5"/>
  <c r="S431" i="5" s="1"/>
  <c r="Q432" i="5" l="1"/>
  <c r="P432" i="5"/>
  <c r="S432" i="5" s="1"/>
  <c r="Q433" i="5" l="1"/>
  <c r="P433" i="5"/>
  <c r="S433" i="5" s="1"/>
  <c r="Q434" i="5" l="1"/>
  <c r="P434" i="5"/>
  <c r="S434" i="5" s="1"/>
  <c r="Q435" i="5" l="1"/>
  <c r="P435" i="5"/>
  <c r="S435" i="5" s="1"/>
  <c r="Q436" i="5" l="1"/>
  <c r="P436" i="5"/>
  <c r="S436" i="5" s="1"/>
  <c r="Q437" i="5" l="1"/>
  <c r="P437" i="5"/>
  <c r="S437" i="5" s="1"/>
  <c r="Q438" i="5" l="1"/>
  <c r="P438" i="5"/>
  <c r="S438" i="5" s="1"/>
  <c r="Q439" i="5" l="1"/>
  <c r="P439" i="5"/>
  <c r="S439" i="5" s="1"/>
  <c r="Q440" i="5" l="1"/>
  <c r="P440" i="5"/>
  <c r="S440" i="5" s="1"/>
  <c r="Q441" i="5" l="1"/>
  <c r="P441" i="5"/>
  <c r="S441" i="5" s="1"/>
  <c r="Q442" i="5" l="1"/>
  <c r="P442" i="5"/>
  <c r="S442" i="5" s="1"/>
  <c r="Q443" i="5" l="1"/>
  <c r="P443" i="5"/>
  <c r="S443" i="5" s="1"/>
  <c r="Q444" i="5" l="1"/>
  <c r="P444" i="5"/>
  <c r="S444" i="5" s="1"/>
  <c r="Q445" i="5" l="1"/>
  <c r="P445" i="5"/>
  <c r="S445" i="5" s="1"/>
  <c r="Q446" i="5" l="1"/>
  <c r="P446" i="5"/>
  <c r="S446" i="5" s="1"/>
  <c r="Q447" i="5" l="1"/>
  <c r="P447" i="5"/>
  <c r="S447" i="5" s="1"/>
  <c r="Q448" i="5" l="1"/>
  <c r="P448" i="5"/>
  <c r="S448" i="5" s="1"/>
  <c r="Q449" i="5" l="1"/>
  <c r="P449" i="5"/>
  <c r="S449" i="5" s="1"/>
  <c r="Q450" i="5" l="1"/>
  <c r="P450" i="5"/>
  <c r="S450" i="5" s="1"/>
  <c r="Q451" i="5" l="1"/>
  <c r="P451" i="5"/>
  <c r="S451" i="5" s="1"/>
  <c r="Q452" i="5" l="1"/>
  <c r="P452" i="5"/>
  <c r="S452" i="5" s="1"/>
  <c r="Q453" i="5" l="1"/>
  <c r="P453" i="5"/>
  <c r="S453" i="5" s="1"/>
  <c r="Q454" i="5" l="1"/>
  <c r="P454" i="5"/>
  <c r="S454" i="5" s="1"/>
  <c r="Q455" i="5" l="1"/>
  <c r="Q456" i="5" s="1"/>
  <c r="P455" i="5"/>
  <c r="S455" i="5" l="1"/>
  <c r="P456" i="5"/>
  <c r="S456" i="5" s="1"/>
  <c r="V238" i="5" s="1"/>
  <c r="B63" i="5" s="1"/>
</calcChain>
</file>

<file path=xl/sharedStrings.xml><?xml version="1.0" encoding="utf-8"?>
<sst xmlns="http://schemas.openxmlformats.org/spreadsheetml/2006/main" count="2353" uniqueCount="290">
  <si>
    <r>
      <rPr>
        <b/>
        <sz val="18"/>
        <color rgb="FFFA5D00"/>
        <rFont val="맑은 고딕"/>
        <family val="3"/>
        <charset val="129"/>
        <scheme val="minor"/>
      </rPr>
      <t xml:space="preserve">  </t>
    </r>
    <r>
      <rPr>
        <b/>
        <sz val="18"/>
        <color theme="0"/>
        <rFont val="맑은 고딕"/>
        <family val="3"/>
        <charset val="129"/>
        <scheme val="minor"/>
      </rPr>
      <t>티어3[1302]</t>
    </r>
    <r>
      <rPr>
        <b/>
        <sz val="18"/>
        <color rgb="FFFF0066"/>
        <rFont val="맑은 고딕"/>
        <family val="3"/>
        <charset val="129"/>
        <scheme val="minor"/>
      </rPr>
      <t xml:space="preserve"> 무기</t>
    </r>
  </si>
  <si>
    <t>값어치 테이블</t>
    <phoneticPr fontId="4" type="noConversion"/>
  </si>
  <si>
    <t>단계</t>
  </si>
  <si>
    <t>아이템 레벨</t>
  </si>
  <si>
    <t>성공률(풀숨)</t>
  </si>
  <si>
    <t>재련 실패 시</t>
  </si>
  <si>
    <t>파괴석 결정</t>
  </si>
  <si>
    <t>명예의 돌파석</t>
  </si>
  <si>
    <t>하급 오레하 융화 재료</t>
  </si>
  <si>
    <t>명예의 파편</t>
  </si>
  <si>
    <t>골드</t>
  </si>
  <si>
    <t>실링</t>
  </si>
  <si>
    <t>필요 경험치</t>
  </si>
  <si>
    <t>태양의 은총</t>
  </si>
  <si>
    <t>태양의 축복</t>
  </si>
  <si>
    <t>태양의 가호</t>
  </si>
  <si>
    <t>수호석결정</t>
    <phoneticPr fontId="4" type="noConversion"/>
  </si>
  <si>
    <t>명돌</t>
    <phoneticPr fontId="4" type="noConversion"/>
  </si>
  <si>
    <t>오레하재료</t>
    <phoneticPr fontId="4" type="noConversion"/>
  </si>
  <si>
    <t>명예의 파편</t>
    <phoneticPr fontId="4" type="noConversion"/>
  </si>
  <si>
    <t>재봉술가격</t>
    <phoneticPr fontId="4" type="noConversion"/>
  </si>
  <si>
    <t>1304(+2)</t>
  </si>
  <si>
    <t>1307(+3)</t>
  </si>
  <si>
    <t>일반</t>
    <phoneticPr fontId="4" type="noConversion"/>
  </si>
  <si>
    <t>기대횟수</t>
    <phoneticPr fontId="4" type="noConversion"/>
  </si>
  <si>
    <t>기대비용</t>
    <phoneticPr fontId="4" type="noConversion"/>
  </si>
  <si>
    <t>재봉</t>
    <phoneticPr fontId="4" type="noConversion"/>
  </si>
  <si>
    <t>차익</t>
    <phoneticPr fontId="4" type="noConversion"/>
  </si>
  <si>
    <t>순수골드비용</t>
    <phoneticPr fontId="4" type="noConversion"/>
  </si>
  <si>
    <t>1310(+3)</t>
  </si>
  <si>
    <t>1315(+5)</t>
  </si>
  <si>
    <t>1320(+5)</t>
  </si>
  <si>
    <t>1325(+5)</t>
  </si>
  <si>
    <t>1330(+5)</t>
  </si>
  <si>
    <t>60%(100%)</t>
  </si>
  <si>
    <t>+6.00% 최대 60.00%</t>
  </si>
  <si>
    <r>
      <rPr>
        <b/>
        <sz val="12"/>
        <color theme="1"/>
        <rFont val="맑은 고딕"/>
        <family val="3"/>
        <charset val="129"/>
        <scheme val="minor"/>
      </rPr>
      <t>12개</t>
    </r>
    <r>
      <rPr>
        <sz val="12"/>
        <color theme="1"/>
        <rFont val="맑은 고딕"/>
        <family val="3"/>
        <charset val="129"/>
        <scheme val="minor"/>
      </rPr>
      <t>(개당 1.67%)</t>
    </r>
  </si>
  <si>
    <r>
      <rPr>
        <b/>
        <sz val="12"/>
        <color theme="1"/>
        <rFont val="맑은 고딕"/>
        <family val="3"/>
        <charset val="129"/>
        <scheme val="minor"/>
      </rPr>
      <t>6개</t>
    </r>
    <r>
      <rPr>
        <sz val="12"/>
        <color theme="1"/>
        <rFont val="맑은 고딕"/>
        <family val="3"/>
        <charset val="129"/>
        <scheme val="minor"/>
      </rPr>
      <t>(개당 3.33%)</t>
    </r>
  </si>
  <si>
    <r>
      <rPr>
        <b/>
        <sz val="12"/>
        <color theme="1"/>
        <rFont val="맑은 고딕"/>
        <family val="3"/>
        <charset val="129"/>
        <scheme val="minor"/>
      </rPr>
      <t>2개</t>
    </r>
    <r>
      <rPr>
        <sz val="12"/>
        <color theme="1"/>
        <rFont val="맑은 고딕"/>
        <family val="3"/>
        <charset val="129"/>
        <scheme val="minor"/>
      </rPr>
      <t>(개당 10.00%)</t>
    </r>
  </si>
  <si>
    <t>1335(+5)</t>
  </si>
  <si>
    <t>45%(90%)</t>
  </si>
  <si>
    <t>+4.50% 최대 45.00%</t>
  </si>
  <si>
    <r>
      <rPr>
        <b/>
        <sz val="12"/>
        <color theme="1"/>
        <rFont val="맑은 고딕"/>
        <family val="3"/>
        <charset val="129"/>
        <scheme val="minor"/>
      </rPr>
      <t>12개</t>
    </r>
    <r>
      <rPr>
        <sz val="12"/>
        <color theme="1"/>
        <rFont val="맑은 고딕"/>
        <family val="3"/>
        <charset val="129"/>
        <scheme val="minor"/>
      </rPr>
      <t>(개당 1.25%)</t>
    </r>
  </si>
  <si>
    <r>
      <rPr>
        <b/>
        <sz val="12"/>
        <color theme="1"/>
        <rFont val="맑은 고딕"/>
        <family val="3"/>
        <charset val="129"/>
        <scheme val="minor"/>
      </rPr>
      <t>6개</t>
    </r>
    <r>
      <rPr>
        <sz val="12"/>
        <color theme="1"/>
        <rFont val="맑은 고딕"/>
        <family val="3"/>
        <charset val="129"/>
        <scheme val="minor"/>
      </rPr>
      <t>(개당 2.50%)</t>
    </r>
  </si>
  <si>
    <r>
      <rPr>
        <b/>
        <sz val="12"/>
        <color theme="1"/>
        <rFont val="맑은 고딕"/>
        <family val="3"/>
        <charset val="129"/>
        <scheme val="minor"/>
      </rPr>
      <t>2개</t>
    </r>
    <r>
      <rPr>
        <sz val="12"/>
        <color theme="1"/>
        <rFont val="맑은 고딕"/>
        <family val="3"/>
        <charset val="129"/>
        <scheme val="minor"/>
      </rPr>
      <t>(개당 7.50%)</t>
    </r>
  </si>
  <si>
    <t>1340(+5)</t>
  </si>
  <si>
    <t>30%(60%)</t>
  </si>
  <si>
    <t>+3.00% 최대 30.00%</t>
  </si>
  <si>
    <r>
      <rPr>
        <b/>
        <sz val="12"/>
        <color theme="1"/>
        <rFont val="맑은 고딕"/>
        <family val="3"/>
        <charset val="129"/>
        <scheme val="minor"/>
      </rPr>
      <t>12개</t>
    </r>
    <r>
      <rPr>
        <sz val="12"/>
        <color theme="1"/>
        <rFont val="맑은 고딕"/>
        <family val="3"/>
        <charset val="129"/>
        <scheme val="minor"/>
      </rPr>
      <t>(개당 0.84%)</t>
    </r>
  </si>
  <si>
    <r>
      <rPr>
        <b/>
        <sz val="12"/>
        <color theme="1"/>
        <rFont val="맑은 고딕"/>
        <family val="3"/>
        <charset val="129"/>
        <scheme val="minor"/>
      </rPr>
      <t>6개</t>
    </r>
    <r>
      <rPr>
        <sz val="12"/>
        <color theme="1"/>
        <rFont val="맑은 고딕"/>
        <family val="3"/>
        <charset val="129"/>
        <scheme val="minor"/>
      </rPr>
      <t>(개당 1.67%)</t>
    </r>
  </si>
  <si>
    <r>
      <rPr>
        <b/>
        <sz val="12"/>
        <color theme="1"/>
        <rFont val="맑은 고딕"/>
        <family val="3"/>
        <charset val="129"/>
        <scheme val="minor"/>
      </rPr>
      <t>2개</t>
    </r>
    <r>
      <rPr>
        <sz val="12"/>
        <color theme="1"/>
        <rFont val="맑은 고딕"/>
        <family val="3"/>
        <charset val="129"/>
        <scheme val="minor"/>
      </rPr>
      <t>(개당 5.00%)</t>
    </r>
  </si>
  <si>
    <t>1345(+5)</t>
  </si>
  <si>
    <t>1350(+5)</t>
  </si>
  <si>
    <t>1355(+5)</t>
  </si>
  <si>
    <t>15%(30%)</t>
  </si>
  <si>
    <t>+1.50% 최대 15.00%</t>
  </si>
  <si>
    <r>
      <rPr>
        <b/>
        <sz val="12"/>
        <color theme="1"/>
        <rFont val="맑은 고딕"/>
        <family val="3"/>
        <charset val="129"/>
        <scheme val="minor"/>
      </rPr>
      <t>24개</t>
    </r>
    <r>
      <rPr>
        <sz val="12"/>
        <color theme="1"/>
        <rFont val="맑은 고딕"/>
        <family val="3"/>
        <charset val="129"/>
        <scheme val="minor"/>
      </rPr>
      <t>(개당 0.21%)</t>
    </r>
  </si>
  <si>
    <r>
      <rPr>
        <b/>
        <sz val="12"/>
        <color theme="1"/>
        <rFont val="맑은 고딕"/>
        <family val="3"/>
        <charset val="129"/>
        <scheme val="minor"/>
      </rPr>
      <t>12개</t>
    </r>
    <r>
      <rPr>
        <sz val="12"/>
        <color theme="1"/>
        <rFont val="맑은 고딕"/>
        <family val="3"/>
        <charset val="129"/>
        <scheme val="minor"/>
      </rPr>
      <t>(개당 0.42%)</t>
    </r>
  </si>
  <si>
    <r>
      <rPr>
        <b/>
        <sz val="12"/>
        <color theme="1"/>
        <rFont val="맑은 고딕"/>
        <family val="3"/>
        <charset val="129"/>
        <scheme val="minor"/>
      </rPr>
      <t>4개</t>
    </r>
    <r>
      <rPr>
        <sz val="12"/>
        <color theme="1"/>
        <rFont val="맑은 고딕"/>
        <family val="3"/>
        <charset val="129"/>
        <scheme val="minor"/>
      </rPr>
      <t>(개당 1.25%)</t>
    </r>
  </si>
  <si>
    <t>1360(+5)</t>
  </si>
  <si>
    <t>1365(+5)</t>
  </si>
  <si>
    <t>풀재료</t>
    <phoneticPr fontId="4" type="noConversion"/>
  </si>
  <si>
    <t>골드만</t>
    <phoneticPr fontId="4" type="noConversion"/>
  </si>
  <si>
    <t>1370(+5)</t>
  </si>
  <si>
    <t>10%(20%)</t>
  </si>
  <si>
    <t>+1.00% 최대 10.00%</t>
  </si>
  <si>
    <r>
      <rPr>
        <b/>
        <sz val="12"/>
        <color theme="1"/>
        <rFont val="맑은 고딕"/>
        <family val="3"/>
        <charset val="129"/>
        <scheme val="minor"/>
      </rPr>
      <t>24개</t>
    </r>
    <r>
      <rPr>
        <sz val="12"/>
        <color theme="1"/>
        <rFont val="맑은 고딕"/>
        <family val="3"/>
        <charset val="129"/>
        <scheme val="minor"/>
      </rPr>
      <t>(개당 0.14%)</t>
    </r>
  </si>
  <si>
    <r>
      <rPr>
        <b/>
        <sz val="12"/>
        <color theme="1"/>
        <rFont val="맑은 고딕"/>
        <family val="3"/>
        <charset val="129"/>
        <scheme val="minor"/>
      </rPr>
      <t>12개</t>
    </r>
    <r>
      <rPr>
        <sz val="12"/>
        <color theme="1"/>
        <rFont val="맑은 고딕"/>
        <family val="3"/>
        <charset val="129"/>
        <scheme val="minor"/>
      </rPr>
      <t>(개당 0.28%)</t>
    </r>
  </si>
  <si>
    <r>
      <rPr>
        <b/>
        <sz val="12"/>
        <color theme="1"/>
        <rFont val="맑은 고딕"/>
        <family val="3"/>
        <charset val="129"/>
        <scheme val="minor"/>
      </rPr>
      <t>4개</t>
    </r>
    <r>
      <rPr>
        <sz val="12"/>
        <color theme="1"/>
        <rFont val="맑은 고딕"/>
        <family val="3"/>
        <charset val="129"/>
        <scheme val="minor"/>
      </rPr>
      <t>(개당 0.83%)</t>
    </r>
  </si>
  <si>
    <t>올9 - 올15</t>
    <phoneticPr fontId="4" type="noConversion"/>
  </si>
  <si>
    <t>1375(+5)</t>
  </si>
  <si>
    <t>1380(+5)</t>
  </si>
  <si>
    <t>1385(+5)</t>
  </si>
  <si>
    <t>5%(10%)</t>
  </si>
  <si>
    <t>+0.50% 최대 05.00%</t>
  </si>
  <si>
    <r>
      <rPr>
        <b/>
        <sz val="12"/>
        <color theme="1"/>
        <rFont val="맑은 고딕"/>
        <family val="3"/>
        <charset val="129"/>
        <scheme val="minor"/>
      </rPr>
      <t>36개</t>
    </r>
    <r>
      <rPr>
        <sz val="12"/>
        <color theme="1"/>
        <rFont val="맑은 고딕"/>
        <family val="3"/>
        <charset val="129"/>
        <scheme val="minor"/>
      </rPr>
      <t>(개당 0.05%)</t>
    </r>
  </si>
  <si>
    <r>
      <rPr>
        <b/>
        <sz val="12"/>
        <color theme="1"/>
        <rFont val="맑은 고딕"/>
        <family val="3"/>
        <charset val="129"/>
        <scheme val="minor"/>
      </rPr>
      <t>18개</t>
    </r>
    <r>
      <rPr>
        <sz val="12"/>
        <color theme="1"/>
        <rFont val="맑은 고딕"/>
        <family val="3"/>
        <charset val="129"/>
        <scheme val="minor"/>
      </rPr>
      <t>(개당 0.09%)</t>
    </r>
  </si>
  <si>
    <r>
      <rPr>
        <b/>
        <sz val="12"/>
        <color theme="1"/>
        <rFont val="맑은 고딕"/>
        <family val="3"/>
        <charset val="129"/>
        <scheme val="minor"/>
      </rPr>
      <t>6개</t>
    </r>
    <r>
      <rPr>
        <sz val="12"/>
        <color theme="1"/>
        <rFont val="맑은 고딕"/>
        <family val="3"/>
        <charset val="129"/>
        <scheme val="minor"/>
      </rPr>
      <t>(개당 0.28%)</t>
    </r>
  </si>
  <si>
    <t>1390(+5)</t>
  </si>
  <si>
    <t>1395(+5)</t>
  </si>
  <si>
    <t>3%(6%)</t>
  </si>
  <si>
    <t>+0.30% 최대 03.00%</t>
  </si>
  <si>
    <r>
      <rPr>
        <b/>
        <sz val="12"/>
        <color theme="1"/>
        <rFont val="맑은 고딕"/>
        <family val="3"/>
        <charset val="129"/>
        <scheme val="minor"/>
      </rPr>
      <t>36개</t>
    </r>
    <r>
      <rPr>
        <sz val="12"/>
        <color theme="1"/>
        <rFont val="맑은 고딕"/>
        <family val="3"/>
        <charset val="129"/>
        <scheme val="minor"/>
      </rPr>
      <t>(개당 0.03%)</t>
    </r>
  </si>
  <si>
    <r>
      <rPr>
        <b/>
        <sz val="12"/>
        <color theme="1"/>
        <rFont val="맑은 고딕"/>
        <family val="3"/>
        <charset val="129"/>
        <scheme val="minor"/>
      </rPr>
      <t>18개</t>
    </r>
    <r>
      <rPr>
        <sz val="12"/>
        <color theme="1"/>
        <rFont val="맑은 고딕"/>
        <family val="3"/>
        <charset val="129"/>
        <scheme val="minor"/>
      </rPr>
      <t>(개당 0.06%)</t>
    </r>
  </si>
  <si>
    <r>
      <rPr>
        <b/>
        <sz val="12"/>
        <color theme="1"/>
        <rFont val="맑은 고딕"/>
        <family val="3"/>
        <charset val="129"/>
        <scheme val="minor"/>
      </rPr>
      <t>6개</t>
    </r>
    <r>
      <rPr>
        <sz val="12"/>
        <color theme="1"/>
        <rFont val="맑은 고딕"/>
        <family val="3"/>
        <charset val="129"/>
        <scheme val="minor"/>
      </rPr>
      <t>(개당 0.17%)</t>
    </r>
  </si>
  <si>
    <t>1400(+5)</t>
  </si>
  <si>
    <t>1405(+5)</t>
  </si>
  <si>
    <t>1%(2%)</t>
  </si>
  <si>
    <t>+0.10% 최대 1.00%</t>
  </si>
  <si>
    <r>
      <rPr>
        <b/>
        <sz val="12"/>
        <color theme="1"/>
        <rFont val="맑은 고딕"/>
        <family val="3"/>
        <charset val="129"/>
        <scheme val="minor"/>
      </rPr>
      <t>48개</t>
    </r>
    <r>
      <rPr>
        <sz val="12"/>
        <color theme="1"/>
        <rFont val="맑은 고딕"/>
        <family val="3"/>
        <charset val="129"/>
        <scheme val="minor"/>
      </rPr>
      <t>(개당 0.01%)</t>
    </r>
  </si>
  <si>
    <r>
      <rPr>
        <b/>
        <sz val="12"/>
        <color theme="1"/>
        <rFont val="맑은 고딕"/>
        <family val="3"/>
        <charset val="129"/>
        <scheme val="minor"/>
      </rPr>
      <t>24개</t>
    </r>
    <r>
      <rPr>
        <sz val="12"/>
        <color theme="1"/>
        <rFont val="맑은 고딕"/>
        <family val="3"/>
        <charset val="129"/>
        <scheme val="minor"/>
      </rPr>
      <t>(개당 0.02%)</t>
    </r>
  </si>
  <si>
    <r>
      <rPr>
        <b/>
        <sz val="12"/>
        <color theme="1"/>
        <rFont val="맑은 고딕"/>
        <family val="3"/>
        <charset val="129"/>
        <scheme val="minor"/>
      </rPr>
      <t>8개</t>
    </r>
    <r>
      <rPr>
        <sz val="12"/>
        <color theme="1"/>
        <rFont val="맑은 고딕"/>
        <family val="3"/>
        <charset val="129"/>
        <scheme val="minor"/>
      </rPr>
      <t>(개당 0.04%)</t>
    </r>
  </si>
  <si>
    <t>1410(+5)</t>
  </si>
  <si>
    <t>1415(+5)</t>
  </si>
  <si>
    <t>0.5%(1.5%)</t>
  </si>
  <si>
    <t>+0.05% 최대 0.50%</t>
  </si>
  <si>
    <t>1430(+15)</t>
  </si>
  <si>
    <r>
      <rPr>
        <b/>
        <sz val="18"/>
        <color rgb="FFFA5D00"/>
        <rFont val="맑은 고딕"/>
        <family val="3"/>
        <charset val="129"/>
        <scheme val="minor"/>
      </rPr>
      <t xml:space="preserve">  </t>
    </r>
    <r>
      <rPr>
        <b/>
        <sz val="18"/>
        <color theme="0"/>
        <rFont val="맑은 고딕"/>
        <family val="3"/>
        <charset val="129"/>
        <scheme val="minor"/>
      </rPr>
      <t>티어3[1302]</t>
    </r>
    <r>
      <rPr>
        <b/>
        <sz val="18"/>
        <color rgb="FFFF0066"/>
        <rFont val="맑은 고딕"/>
        <family val="3"/>
        <charset val="129"/>
        <scheme val="minor"/>
      </rPr>
      <t xml:space="preserve"> </t>
    </r>
    <r>
      <rPr>
        <b/>
        <sz val="18"/>
        <color rgb="FF3399FF"/>
        <rFont val="맑은 고딕"/>
        <family val="3"/>
        <charset val="129"/>
        <scheme val="minor"/>
      </rPr>
      <t>방어구</t>
    </r>
  </si>
  <si>
    <t>수호석 결정</t>
  </si>
  <si>
    <t>정리</t>
  </si>
  <si>
    <t>구간</t>
  </si>
  <si>
    <t>풀숨 정리</t>
    <phoneticPr fontId="4" type="noConversion"/>
  </si>
  <si>
    <t>성공확률</t>
  </si>
  <si>
    <t>평균 시행</t>
  </si>
  <si>
    <t>9~11</t>
  </si>
  <si>
    <t>12~14</t>
  </si>
  <si>
    <t>15~17</t>
  </si>
  <si>
    <t>1340=방어구</t>
    <phoneticPr fontId="4" type="noConversion"/>
  </si>
  <si>
    <t>18~19</t>
  </si>
  <si>
    <t>영지효과x</t>
    <phoneticPr fontId="4" type="noConversion"/>
  </si>
  <si>
    <t>위명돌</t>
    <phoneticPr fontId="4" type="noConversion"/>
  </si>
  <si>
    <t>1302재봉술가격</t>
    <phoneticPr fontId="4" type="noConversion"/>
  </si>
  <si>
    <t>20~21</t>
  </si>
  <si>
    <r>
      <rPr>
        <b/>
        <sz val="18"/>
        <color rgb="FFFA5D00"/>
        <rFont val="맑은 고딕"/>
        <family val="3"/>
        <charset val="129"/>
        <scheme val="minor"/>
      </rPr>
      <t xml:space="preserve">  </t>
    </r>
    <r>
      <rPr>
        <b/>
        <sz val="18"/>
        <color theme="0"/>
        <rFont val="맑은 고딕"/>
        <family val="3"/>
        <charset val="129"/>
        <scheme val="minor"/>
      </rPr>
      <t>티어3[1340]</t>
    </r>
    <r>
      <rPr>
        <b/>
        <sz val="18"/>
        <color rgb="FFFF0066"/>
        <rFont val="맑은 고딕"/>
        <family val="3"/>
        <charset val="129"/>
        <scheme val="minor"/>
      </rPr>
      <t xml:space="preserve"> </t>
    </r>
    <r>
      <rPr>
        <b/>
        <sz val="18"/>
        <color rgb="FF3399FF"/>
        <rFont val="맑은 고딕"/>
        <family val="3"/>
        <charset val="129"/>
        <scheme val="minor"/>
      </rPr>
      <t>방어구</t>
    </r>
    <phoneticPr fontId="4" type="noConversion"/>
  </si>
  <si>
    <t>22~23</t>
  </si>
  <si>
    <t>중급 오레하 융화 재료</t>
    <phoneticPr fontId="4" type="noConversion"/>
  </si>
  <si>
    <t>1회 트라이비용</t>
    <phoneticPr fontId="4" type="noConversion"/>
  </si>
  <si>
    <t>24~25</t>
  </si>
  <si>
    <t>레벨</t>
    <phoneticPr fontId="4" type="noConversion"/>
  </si>
  <si>
    <t>7강</t>
    <phoneticPr fontId="4" type="noConversion"/>
  </si>
  <si>
    <t>8강</t>
  </si>
  <si>
    <t>9강</t>
  </si>
  <si>
    <t>10강</t>
  </si>
  <si>
    <t>11강</t>
  </si>
  <si>
    <t>12강</t>
  </si>
  <si>
    <t>13강</t>
    <phoneticPr fontId="4" type="noConversion"/>
  </si>
  <si>
    <t>14강</t>
  </si>
  <si>
    <t>15강</t>
  </si>
  <si>
    <t>16강</t>
  </si>
  <si>
    <t>17강</t>
  </si>
  <si>
    <t>18강</t>
  </si>
  <si>
    <t>19강</t>
  </si>
  <si>
    <t>20강</t>
  </si>
  <si>
    <t>21강</t>
  </si>
  <si>
    <t>22강</t>
  </si>
  <si>
    <t>23강</t>
  </si>
  <si>
    <t>24강</t>
  </si>
  <si>
    <t>25강</t>
  </si>
  <si>
    <t>합계</t>
    <phoneticPr fontId="4" type="noConversion"/>
  </si>
  <si>
    <t>방어구</t>
    <phoneticPr fontId="4" type="noConversion"/>
  </si>
  <si>
    <t>무기</t>
    <phoneticPr fontId="4" type="noConversion"/>
  </si>
  <si>
    <t>방어구5</t>
    <phoneticPr fontId="4" type="noConversion"/>
  </si>
  <si>
    <t>총합</t>
    <phoneticPr fontId="4" type="noConversion"/>
  </si>
  <si>
    <t>무기1</t>
    <phoneticPr fontId="4" type="noConversion"/>
  </si>
  <si>
    <t>올6 - 올12</t>
    <phoneticPr fontId="4" type="noConversion"/>
  </si>
  <si>
    <t>올 12 - 올15</t>
    <phoneticPr fontId="4" type="noConversion"/>
  </si>
  <si>
    <r>
      <rPr>
        <b/>
        <sz val="12"/>
        <color theme="1"/>
        <rFont val="맑은 고딕"/>
        <family val="3"/>
        <charset val="129"/>
        <scheme val="minor"/>
      </rPr>
      <t>6개</t>
    </r>
    <r>
      <rPr>
        <sz val="12"/>
        <color theme="1"/>
        <rFont val="맑은 고딕"/>
        <family val="3"/>
        <charset val="129"/>
        <scheme val="minor"/>
      </rPr>
      <t>(개당 0.28%)</t>
    </r>
    <phoneticPr fontId="4" type="noConversion"/>
  </si>
  <si>
    <r>
      <rPr>
        <b/>
        <sz val="12"/>
        <color theme="1"/>
        <rFont val="맑은 고딕"/>
        <family val="3"/>
        <charset val="129"/>
        <scheme val="minor"/>
      </rPr>
      <t>6개</t>
    </r>
    <r>
      <rPr>
        <sz val="12"/>
        <color theme="1"/>
        <rFont val="맑은 고딕"/>
        <family val="3"/>
        <charset val="129"/>
        <scheme val="minor"/>
      </rPr>
      <t>(개당 0.17%)</t>
    </r>
    <phoneticPr fontId="4" type="noConversion"/>
  </si>
  <si>
    <t>15-16</t>
    <phoneticPr fontId="4" type="noConversion"/>
  </si>
  <si>
    <t>0.5%(1.5%)</t>
    <phoneticPr fontId="4" type="noConversion"/>
  </si>
  <si>
    <r>
      <rPr>
        <b/>
        <sz val="18"/>
        <color rgb="FFFA5D00"/>
        <rFont val="맑은 고딕"/>
        <family val="3"/>
        <charset val="129"/>
        <scheme val="minor"/>
      </rPr>
      <t xml:space="preserve">  </t>
    </r>
    <r>
      <rPr>
        <b/>
        <sz val="18"/>
        <color theme="0"/>
        <rFont val="맑은 고딕"/>
        <family val="3"/>
        <charset val="129"/>
        <scheme val="minor"/>
      </rPr>
      <t>티어3[1340]</t>
    </r>
    <r>
      <rPr>
        <b/>
        <sz val="18"/>
        <color rgb="FFFF0066"/>
        <rFont val="맑은 고딕"/>
        <family val="3"/>
        <charset val="129"/>
        <scheme val="minor"/>
      </rPr>
      <t xml:space="preserve"> 무기</t>
    </r>
    <phoneticPr fontId="4" type="noConversion"/>
  </si>
  <si>
    <t>개당 가격</t>
    <phoneticPr fontId="4" type="noConversion"/>
  </si>
  <si>
    <t>파괴 결정</t>
    <phoneticPr fontId="4" type="noConversion"/>
  </si>
  <si>
    <t>야금술 가격</t>
    <phoneticPr fontId="4" type="noConversion"/>
  </si>
  <si>
    <t>은총</t>
    <phoneticPr fontId="4" type="noConversion"/>
  </si>
  <si>
    <t>축복</t>
    <phoneticPr fontId="4" type="noConversion"/>
  </si>
  <si>
    <t>가호</t>
    <phoneticPr fontId="4" type="noConversion"/>
  </si>
  <si>
    <t>풀숨 가격</t>
    <phoneticPr fontId="4" type="noConversion"/>
  </si>
  <si>
    <t>0.83레벨을 올리는데 필요한 비용</t>
    <phoneticPr fontId="4" type="noConversion"/>
  </si>
  <si>
    <t>단조 확률</t>
    <phoneticPr fontId="4" type="noConversion"/>
  </si>
  <si>
    <t>순수골드</t>
    <phoneticPr fontId="4" type="noConversion"/>
  </si>
  <si>
    <t>ㅁ</t>
    <phoneticPr fontId="4" type="noConversion"/>
  </si>
  <si>
    <t>주차구간</t>
    <phoneticPr fontId="4" type="noConversion"/>
  </si>
  <si>
    <t>1302장비</t>
    <phoneticPr fontId="4" type="noConversion"/>
  </si>
  <si>
    <t>영지효과 있을때 방어구 재봉 유무 골드 비교</t>
  </si>
  <si>
    <t>영지효과 있을때 무기 강화비용</t>
    <phoneticPr fontId="4" type="noConversion"/>
  </si>
  <si>
    <t>기본확률</t>
  </si>
  <si>
    <t>기대횟수</t>
  </si>
  <si>
    <t>기대비용</t>
  </si>
  <si>
    <t>영지 x 평균 시행 횟수(방어구)</t>
    <phoneticPr fontId="4" type="noConversion"/>
  </si>
  <si>
    <t>재봉x</t>
    <phoneticPr fontId="4" type="noConversion"/>
  </si>
  <si>
    <t>재봉0</t>
    <phoneticPr fontId="4" type="noConversion"/>
  </si>
  <si>
    <t>영지x 평균시행 평균 횟수(무기)</t>
    <phoneticPr fontId="4" type="noConversion"/>
  </si>
  <si>
    <t>구간</t>
    <phoneticPr fontId="4" type="noConversion"/>
  </si>
  <si>
    <t>9~15강화비용</t>
    <phoneticPr fontId="4" type="noConversion"/>
  </si>
  <si>
    <t>영지효과 있을때 방어구 확률</t>
    <phoneticPr fontId="4" type="noConversion"/>
  </si>
  <si>
    <t>영지효과 있을때 무기 확률</t>
    <phoneticPr fontId="4" type="noConversion"/>
  </si>
  <si>
    <t>영지효과 있을때 방어구 재봉 유무 골드 비교</t>
    <phoneticPr fontId="4" type="noConversion"/>
  </si>
  <si>
    <t>평균</t>
    <phoneticPr fontId="4" type="noConversion"/>
  </si>
  <si>
    <t>강화단계</t>
  </si>
  <si>
    <t>구간확률</t>
  </si>
  <si>
    <t>재봉x</t>
  </si>
  <si>
    <t>재봉ㅇ</t>
  </si>
  <si>
    <t>기본확률</t>
    <phoneticPr fontId="4" type="noConversion"/>
  </si>
  <si>
    <t>노재봉순수골드</t>
    <phoneticPr fontId="4" type="noConversion"/>
  </si>
  <si>
    <t>재봉순수골드</t>
    <phoneticPr fontId="4" type="noConversion"/>
  </si>
  <si>
    <t>강화</t>
    <phoneticPr fontId="4" type="noConversion"/>
  </si>
  <si>
    <t>~7</t>
  </si>
  <si>
    <t>~8</t>
  </si>
  <si>
    <t>6~12</t>
    <phoneticPr fontId="4" type="noConversion"/>
  </si>
  <si>
    <t>효율</t>
    <phoneticPr fontId="4" type="noConversion"/>
  </si>
  <si>
    <t>올16</t>
    <phoneticPr fontId="4" type="noConversion"/>
  </si>
  <si>
    <t>차이</t>
    <phoneticPr fontId="4" type="noConversion"/>
  </si>
  <si>
    <t>12~15</t>
    <phoneticPr fontId="4" type="noConversion"/>
  </si>
  <si>
    <t>골드만 쓰는 15-16</t>
    <phoneticPr fontId="4" type="noConversion"/>
  </si>
  <si>
    <t>영지효과 있을때 무기 재봉 유무 골드 비교</t>
    <phoneticPr fontId="4" type="noConversion"/>
  </si>
  <si>
    <t>노야금순수골드</t>
    <phoneticPr fontId="4" type="noConversion"/>
  </si>
  <si>
    <t>야금순수골드</t>
    <phoneticPr fontId="4" type="noConversion"/>
  </si>
  <si>
    <t>노숨기준 장기백 확률</t>
    <phoneticPr fontId="4" type="noConversion"/>
  </si>
  <si>
    <t>성공확률</t>
    <phoneticPr fontId="4" type="noConversion"/>
  </si>
  <si>
    <t>강화구간</t>
    <phoneticPr fontId="4" type="noConversion"/>
  </si>
  <si>
    <t>확률</t>
    <phoneticPr fontId="4" type="noConversion"/>
  </si>
  <si>
    <t>풀숨기준 장기백 확률</t>
    <phoneticPr fontId="4" type="noConversion"/>
  </si>
  <si>
    <t>가격</t>
    <phoneticPr fontId="4" type="noConversion"/>
  </si>
  <si>
    <t>개수</t>
    <phoneticPr fontId="4" type="noConversion"/>
  </si>
  <si>
    <t>소형</t>
    <phoneticPr fontId="4" type="noConversion"/>
  </si>
  <si>
    <t>중형</t>
    <phoneticPr fontId="4" type="noConversion"/>
  </si>
  <si>
    <t>대형</t>
    <phoneticPr fontId="4" type="noConversion"/>
  </si>
  <si>
    <t>영지효과 10%는 못받는 사람이라면</t>
    <phoneticPr fontId="4" type="noConversion"/>
  </si>
  <si>
    <t>영지효과 10%는 받는 사람이라면</t>
    <phoneticPr fontId="4" type="noConversion"/>
  </si>
  <si>
    <t>n강에 트라이</t>
    <phoneticPr fontId="4" type="noConversion"/>
  </si>
  <si>
    <t>재봉술 사용 쓰면</t>
    <phoneticPr fontId="4" type="noConversion"/>
  </si>
  <si>
    <t>이득금</t>
    <phoneticPr fontId="4" type="noConversion"/>
  </si>
  <si>
    <t>손해</t>
    <phoneticPr fontId="4" type="noConversion"/>
  </si>
  <si>
    <t>8강</t>
    <phoneticPr fontId="4" type="noConversion"/>
  </si>
  <si>
    <t>이득</t>
    <phoneticPr fontId="4" type="noConversion"/>
  </si>
  <si>
    <t>13강</t>
  </si>
  <si>
    <t>개이득</t>
    <phoneticPr fontId="4" type="noConversion"/>
  </si>
  <si>
    <t>야금술 사용 쓰면</t>
    <phoneticPr fontId="4" type="noConversion"/>
  </si>
  <si>
    <t>11강</t>
    <phoneticPr fontId="4" type="noConversion"/>
  </si>
  <si>
    <t>재봉술 가격</t>
    <phoneticPr fontId="4" type="noConversion"/>
  </si>
  <si>
    <t>*명예의 파편, 수호파괴결정, 위명돌, 기본골드, 융화재료를 모두 합한 값</t>
    <phoneticPr fontId="4" type="noConversion"/>
  </si>
  <si>
    <t>목표</t>
    <phoneticPr fontId="4" type="noConversion"/>
  </si>
  <si>
    <t>컨텐츠</t>
    <phoneticPr fontId="4" type="noConversion"/>
  </si>
  <si>
    <t>벌리는 비용</t>
    <phoneticPr fontId="4" type="noConversion"/>
  </si>
  <si>
    <t>이전단계에서 사용되는 골드</t>
    <phoneticPr fontId="4" type="noConversion"/>
  </si>
  <si>
    <t>재료다ㅇ</t>
    <phoneticPr fontId="4" type="noConversion"/>
  </si>
  <si>
    <t>재료ㅇ 영지ㅇ</t>
    <phoneticPr fontId="4" type="noConversion"/>
  </si>
  <si>
    <t>올9</t>
    <phoneticPr fontId="4" type="noConversion"/>
  </si>
  <si>
    <t>낙원3종+오레하2종</t>
    <phoneticPr fontId="4" type="noConversion"/>
  </si>
  <si>
    <t>기본</t>
    <phoneticPr fontId="4" type="noConversion"/>
  </si>
  <si>
    <t>(올15)올6</t>
    <phoneticPr fontId="4" type="noConversion"/>
  </si>
  <si>
    <t>오레하2종+아르고스1</t>
    <phoneticPr fontId="4" type="noConversion"/>
  </si>
  <si>
    <t>올12</t>
    <phoneticPr fontId="4" type="noConversion"/>
  </si>
  <si>
    <t>오레하2종+아르고스3</t>
    <phoneticPr fontId="4" type="noConversion"/>
  </si>
  <si>
    <t>이전의 보유하고있던 골드까지 복구하는데 걸리는 시간</t>
    <phoneticPr fontId="4" type="noConversion"/>
  </si>
  <si>
    <t>올15</t>
    <phoneticPr fontId="4" type="noConversion"/>
  </si>
  <si>
    <t>아르고스3 + 발탄</t>
    <phoneticPr fontId="4" type="noConversion"/>
  </si>
  <si>
    <t>풀만 먹어야 하는 기간</t>
    <phoneticPr fontId="4" type="noConversion"/>
  </si>
  <si>
    <t>몇 달?</t>
    <phoneticPr fontId="4" type="noConversion"/>
  </si>
  <si>
    <t>풀만 먹어야 하는 기간</t>
  </si>
  <si>
    <t>아르고스3 + 발탄+비아</t>
    <phoneticPr fontId="4" type="noConversion"/>
  </si>
  <si>
    <t>이전과 비교했을때 얼마나 더 해야 이득을 볼 수 있는지</t>
    <phoneticPr fontId="4" type="noConversion"/>
  </si>
  <si>
    <t>몇주차까지 해야 본전</t>
    <phoneticPr fontId="4" type="noConversion"/>
  </si>
  <si>
    <t>강화 시트</t>
    <phoneticPr fontId="4" type="noConversion"/>
  </si>
  <si>
    <t>기본 확률</t>
    <phoneticPr fontId="4" type="noConversion"/>
  </si>
  <si>
    <t>추가확률</t>
    <phoneticPr fontId="4" type="noConversion"/>
  </si>
  <si>
    <t>실패시 쌓이는 장기백</t>
    <phoneticPr fontId="4" type="noConversion"/>
  </si>
  <si>
    <t>합산 확률</t>
    <phoneticPr fontId="4" type="noConversion"/>
  </si>
  <si>
    <t>누적 장기백</t>
    <phoneticPr fontId="4" type="noConversion"/>
  </si>
  <si>
    <t>확률 퍼센</t>
    <phoneticPr fontId="4" type="noConversion"/>
  </si>
  <si>
    <t>구간 분포</t>
    <phoneticPr fontId="4" type="noConversion"/>
  </si>
  <si>
    <t>모두 실패할 확률</t>
    <phoneticPr fontId="4" type="noConversion"/>
  </si>
  <si>
    <t>강화 횟수</t>
    <phoneticPr fontId="4" type="noConversion"/>
  </si>
  <si>
    <t>강화 횟수 + 구간 확률</t>
    <phoneticPr fontId="4" type="noConversion"/>
  </si>
  <si>
    <t>각횟+구확의 합</t>
    <phoneticPr fontId="4" type="noConversion"/>
  </si>
  <si>
    <t>재봉술</t>
    <phoneticPr fontId="4" type="noConversion"/>
  </si>
  <si>
    <t>현재 강화 횟수</t>
    <phoneticPr fontId="4" type="noConversion"/>
  </si>
  <si>
    <t>일때 상태</t>
    <phoneticPr fontId="4" type="noConversion"/>
  </si>
  <si>
    <t>누르면 장기백으로 성공</t>
    <phoneticPr fontId="4" type="noConversion"/>
  </si>
  <si>
    <t>강화 횟수 * 구간 확률 합</t>
    <phoneticPr fontId="4" type="noConversion"/>
  </si>
  <si>
    <t>출처 http://www.inven.co.kr/board/lostark/4821/73836</t>
    <phoneticPr fontId="4" type="noConversion"/>
  </si>
  <si>
    <t>두번째 참고자료</t>
    <phoneticPr fontId="4" type="noConversion"/>
  </si>
  <si>
    <t>http://www.inven.co.kr/board/lostark/4821/73836</t>
  </si>
  <si>
    <t>재봉확률</t>
    <phoneticPr fontId="4" type="noConversion"/>
  </si>
  <si>
    <t>정리</t>
    <phoneticPr fontId="4" type="noConversion"/>
  </si>
  <si>
    <t>방어구 장기백 분포</t>
    <phoneticPr fontId="4" type="noConversion"/>
  </si>
  <si>
    <t>평균 시행</t>
    <phoneticPr fontId="4" type="noConversion"/>
  </si>
  <si>
    <t>9~11</t>
    <phoneticPr fontId="4" type="noConversion"/>
  </si>
  <si>
    <t>12~14</t>
    <phoneticPr fontId="4" type="noConversion"/>
  </si>
  <si>
    <t>15~17</t>
    <phoneticPr fontId="4" type="noConversion"/>
  </si>
  <si>
    <t>18~19</t>
    <phoneticPr fontId="4" type="noConversion"/>
  </si>
  <si>
    <t>20~21</t>
    <phoneticPr fontId="4" type="noConversion"/>
  </si>
  <si>
    <t>22~23</t>
    <phoneticPr fontId="4" type="noConversion"/>
  </si>
  <si>
    <t>24~25</t>
    <phoneticPr fontId="4" type="noConversion"/>
  </si>
  <si>
    <t>숨결</t>
    <phoneticPr fontId="4" type="noConversion"/>
  </si>
  <si>
    <t>단조</t>
    <phoneticPr fontId="4" type="noConversion"/>
  </si>
  <si>
    <t>재봉구간</t>
    <phoneticPr fontId="4" type="noConversion"/>
  </si>
  <si>
    <t>장기백 확률</t>
    <phoneticPr fontId="4" type="noConversion"/>
  </si>
  <si>
    <t>재봉술을 쓰지 않을때의 방어구 확률 표</t>
    <phoneticPr fontId="4" type="noConversion"/>
  </si>
  <si>
    <t>잽봉술을 사용했을때의 방어구 확률 표</t>
    <phoneticPr fontId="4" type="noConversion"/>
  </si>
  <si>
    <t>재봉술추가</t>
    <phoneticPr fontId="4" type="noConversion"/>
  </si>
  <si>
    <t>강화단계</t>
    <phoneticPr fontId="4" type="noConversion"/>
  </si>
  <si>
    <t>구간확률</t>
    <phoneticPr fontId="4" type="noConversion"/>
  </si>
  <si>
    <t>재봉ㅇ</t>
    <phoneticPr fontId="4" type="noConversion"/>
  </si>
  <si>
    <t>~7</t>
    <phoneticPr fontId="4" type="noConversion"/>
  </si>
  <si>
    <t>~8</t>
    <phoneticPr fontId="4" type="noConversion"/>
  </si>
  <si>
    <t>야금술을 쓰지 않을때의 방어구 확률 표</t>
    <phoneticPr fontId="4" type="noConversion"/>
  </si>
  <si>
    <t>야금술을 썻을 때의 방어구 확률 표</t>
    <phoneticPr fontId="4" type="noConversion"/>
  </si>
  <si>
    <t>야금술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</si>
</sst>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.000%"/>
    <numFmt numFmtId="178" formatCode="0.0000%"/>
  </numFmts>
  <fonts count="24" x14ac:knownFonts="1">
    <font>
      <sz val="11"/>
      <color theme="1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570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8"/>
      <color rgb="FFFF0066"/>
      <name val="맑은 고딕"/>
      <family val="3"/>
      <charset val="129"/>
      <scheme val="minor"/>
    </font>
    <font>
      <b/>
      <sz val="18"/>
      <color rgb="FFFA5D00"/>
      <name val="맑은 고딕"/>
      <family val="3"/>
      <charset val="129"/>
      <scheme val="minor"/>
    </font>
    <font>
      <b/>
      <sz val="18"/>
      <color theme="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2"/>
      <color theme="0"/>
      <name val="맑은 고딕"/>
      <family val="3"/>
      <charset val="129"/>
      <scheme val="minor"/>
    </font>
    <font>
      <b/>
      <sz val="12"/>
      <color rgb="FF00B0FA"/>
      <name val="맑은 고딕"/>
      <family val="3"/>
      <charset val="129"/>
      <scheme val="minor"/>
    </font>
    <font>
      <b/>
      <sz val="12"/>
      <color rgb="FF8DF901"/>
      <name val="맑은 고딕"/>
      <family val="3"/>
      <charset val="129"/>
      <scheme val="minor"/>
    </font>
    <font>
      <b/>
      <sz val="12"/>
      <color rgb="FFBD92DE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1"/>
      <name val="맑은 고딕"/>
      <family val="2"/>
      <charset val="129"/>
      <scheme val="minor"/>
    </font>
    <font>
      <b/>
      <sz val="12"/>
      <color theme="5" tint="-0.249977111117893"/>
      <name val="맑은 고딕"/>
      <family val="3"/>
      <charset val="129"/>
      <scheme val="minor"/>
    </font>
    <font>
      <b/>
      <sz val="18"/>
      <color rgb="FF3399FF"/>
      <name val="맑은 고딕"/>
      <family val="3"/>
      <charset val="129"/>
      <scheme val="minor"/>
    </font>
    <font>
      <b/>
      <sz val="12"/>
      <color theme="8" tint="-0.249977111117893"/>
      <name val="맑은 고딕"/>
      <family val="3"/>
      <charset val="129"/>
      <scheme val="minor"/>
    </font>
    <font>
      <b/>
      <sz val="12"/>
      <color rgb="FF00B0F0"/>
      <name val="맑은 고딕"/>
      <family val="3"/>
      <charset val="129"/>
      <scheme val="minor"/>
    </font>
    <font>
      <sz val="9"/>
      <color rgb="FF000000"/>
      <name val="굴림"/>
      <family val="3"/>
      <charset val="129"/>
    </font>
    <font>
      <b/>
      <sz val="11"/>
      <color rgb="FF9C0006"/>
      <name val="맑은 고딕"/>
      <family val="3"/>
      <charset val="129"/>
      <scheme val="minor"/>
    </font>
    <font>
      <b/>
      <sz val="11"/>
      <color rgb="FF006100"/>
      <name val="맑은 고딕"/>
      <family val="3"/>
      <charset val="129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6521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8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thin">
        <color theme="0"/>
      </bottom>
      <diagonal/>
    </border>
    <border>
      <left/>
      <right/>
      <top style="medium">
        <color theme="0" tint="-0.499984740745262"/>
      </top>
      <bottom style="thin">
        <color theme="0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thin">
        <color theme="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medium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medium">
        <color theme="0" tint="-0.499984740745262"/>
      </right>
      <top style="thin">
        <color theme="0" tint="-0.499984740745262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14996795556505021"/>
      </bottom>
      <diagonal/>
    </border>
    <border>
      <left/>
      <right/>
      <top style="thin">
        <color theme="0" tint="-0.499984740745262"/>
      </top>
      <bottom style="thin">
        <color theme="0" tint="-0.14996795556505021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14996795556505021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49998474074526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499984740745262"/>
      </left>
      <right/>
      <top style="thin">
        <color theme="0" tint="-0.14996795556505021"/>
      </top>
      <bottom style="thin">
        <color theme="0" tint="-0.499984740745262"/>
      </bottom>
      <diagonal/>
    </border>
    <border>
      <left/>
      <right/>
      <top style="thin">
        <color theme="0" tint="-0.14996795556505021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14996795556505021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499984740745262"/>
      </right>
      <top style="thin">
        <color theme="0" tint="-0.14996795556505021"/>
      </top>
      <bottom/>
      <diagonal/>
    </border>
    <border>
      <left style="medium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14996795556505021"/>
      </top>
      <bottom style="medium">
        <color theme="0" tint="-0.499984740745262"/>
      </bottom>
      <diagonal/>
    </border>
    <border>
      <left/>
      <right/>
      <top style="thin">
        <color theme="0" tint="-0.14996795556505021"/>
      </top>
      <bottom style="medium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14996795556505021"/>
      </top>
      <bottom style="medium">
        <color theme="0" tint="-0.499984740745262"/>
      </bottom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thin">
        <color theme="0"/>
      </top>
      <bottom style="thin">
        <color theme="0" tint="-0.499984740745262"/>
      </bottom>
      <diagonal/>
    </border>
    <border>
      <left/>
      <right/>
      <top style="thin">
        <color theme="0"/>
      </top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theme="0" tint="-0.499984740745262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theme="0" tint="-0.499984740745262"/>
      </bottom>
      <diagonal/>
    </border>
    <border>
      <left/>
      <right/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medium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indexed="64"/>
      </right>
      <top/>
      <bottom style="thin">
        <color theme="0" tint="-0.499984740745262"/>
      </bottom>
      <diagonal/>
    </border>
    <border>
      <left/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indexed="64"/>
      </right>
      <top style="thin">
        <color theme="0" tint="-0.499984740745262"/>
      </top>
      <bottom/>
      <diagonal/>
    </border>
    <border>
      <left style="medium">
        <color indexed="64"/>
      </left>
      <right/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/>
      <top style="thin">
        <color theme="0" tint="-0.14996795556505021"/>
      </top>
      <bottom style="medium">
        <color indexed="64"/>
      </bottom>
      <diagonal/>
    </border>
    <border>
      <left/>
      <right/>
      <top style="thin">
        <color theme="0" tint="-0.14996795556505021"/>
      </top>
      <bottom style="medium">
        <color indexed="64"/>
      </bottom>
      <diagonal/>
    </border>
    <border>
      <left/>
      <right style="thin">
        <color theme="0" tint="-0.499984740745262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499984740745262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theme="0" tint="-0.499984740745262"/>
      </top>
      <bottom/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</borders>
  <cellStyleXfs count="4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</cellStyleXfs>
  <cellXfs count="329">
    <xf numFmtId="0" fontId="0" fillId="0" borderId="0" xfId="0">
      <alignment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8" fillId="6" borderId="5" xfId="0" applyFont="1" applyFill="1" applyBorder="1">
      <alignment vertical="center"/>
    </xf>
    <xf numFmtId="0" fontId="8" fillId="6" borderId="6" xfId="0" applyFont="1" applyFill="1" applyBorder="1">
      <alignment vertical="center"/>
    </xf>
    <xf numFmtId="0" fontId="8" fillId="6" borderId="7" xfId="0" applyFont="1" applyFill="1" applyBorder="1">
      <alignment vertical="center"/>
    </xf>
    <xf numFmtId="0" fontId="9" fillId="7" borderId="8" xfId="0" applyFont="1" applyFill="1" applyBorder="1" applyAlignment="1">
      <alignment horizontal="center" vertical="center"/>
    </xf>
    <xf numFmtId="0" fontId="9" fillId="7" borderId="9" xfId="0" applyFont="1" applyFill="1" applyBorder="1" applyAlignment="1">
      <alignment horizontal="center" vertical="center"/>
    </xf>
    <xf numFmtId="0" fontId="9" fillId="7" borderId="9" xfId="0" applyFont="1" applyFill="1" applyBorder="1" applyAlignment="1" applyProtection="1">
      <alignment horizontal="center" vertical="center"/>
      <protection hidden="1"/>
    </xf>
    <xf numFmtId="0" fontId="10" fillId="7" borderId="9" xfId="0" applyFont="1" applyFill="1" applyBorder="1" applyAlignment="1" applyProtection="1">
      <alignment horizontal="center" vertical="center"/>
      <protection hidden="1"/>
    </xf>
    <xf numFmtId="0" fontId="11" fillId="7" borderId="9" xfId="0" applyFont="1" applyFill="1" applyBorder="1" applyAlignment="1" applyProtection="1">
      <alignment horizontal="center" vertical="center"/>
      <protection hidden="1"/>
    </xf>
    <xf numFmtId="0" fontId="11" fillId="7" borderId="9" xfId="0" applyFont="1" applyFill="1" applyBorder="1" applyAlignment="1">
      <alignment horizontal="center" vertical="center"/>
    </xf>
    <xf numFmtId="0" fontId="10" fillId="7" borderId="9" xfId="0" applyFont="1" applyFill="1" applyBorder="1" applyAlignment="1">
      <alignment horizontal="center" vertical="center"/>
    </xf>
    <xf numFmtId="0" fontId="12" fillId="7" borderId="10" xfId="0" applyFont="1" applyFill="1" applyBorder="1" applyAlignment="1">
      <alignment horizontal="center" vertical="center"/>
    </xf>
    <xf numFmtId="0" fontId="12" fillId="7" borderId="0" xfId="0" applyFont="1" applyFill="1" applyAlignment="1">
      <alignment horizontal="center" vertical="center"/>
    </xf>
    <xf numFmtId="0" fontId="13" fillId="6" borderId="8" xfId="0" applyFont="1" applyFill="1" applyBorder="1" applyAlignment="1">
      <alignment horizontal="center" vertical="center"/>
    </xf>
    <xf numFmtId="0" fontId="14" fillId="6" borderId="9" xfId="0" applyFont="1" applyFill="1" applyBorder="1" applyAlignment="1">
      <alignment horizontal="center" vertical="center"/>
    </xf>
    <xf numFmtId="9" fontId="14" fillId="0" borderId="11" xfId="0" applyNumberFormat="1" applyFont="1" applyBorder="1" applyAlignment="1">
      <alignment horizontal="center" vertical="center"/>
    </xf>
    <xf numFmtId="9" fontId="14" fillId="0" borderId="12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3" fontId="14" fillId="0" borderId="9" xfId="0" applyNumberFormat="1" applyFont="1" applyBorder="1" applyAlignment="1">
      <alignment horizontal="center" vertical="center"/>
    </xf>
    <xf numFmtId="3" fontId="14" fillId="0" borderId="12" xfId="0" applyNumberFormat="1" applyFont="1" applyBorder="1" applyAlignment="1">
      <alignment horizontal="center" vertical="center"/>
    </xf>
    <xf numFmtId="3" fontId="14" fillId="0" borderId="13" xfId="0" applyNumberFormat="1" applyFont="1" applyBorder="1" applyAlignment="1">
      <alignment horizontal="center" vertical="center"/>
    </xf>
    <xf numFmtId="3" fontId="14" fillId="0" borderId="14" xfId="0" applyNumberFormat="1" applyFont="1" applyBorder="1" applyAlignment="1">
      <alignment horizontal="center" vertical="center"/>
    </xf>
    <xf numFmtId="3" fontId="14" fillId="0" borderId="15" xfId="0" applyNumberFormat="1" applyFont="1" applyBorder="1" applyAlignment="1">
      <alignment horizontal="center" vertical="center"/>
    </xf>
    <xf numFmtId="3" fontId="14" fillId="0" borderId="0" xfId="0" applyNumberFormat="1" applyFont="1" applyAlignment="1">
      <alignment horizontal="center"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13" fillId="6" borderId="19" xfId="0" applyFont="1" applyFill="1" applyBorder="1" applyAlignment="1">
      <alignment horizontal="center" vertical="center"/>
    </xf>
    <xf numFmtId="0" fontId="14" fillId="6" borderId="20" xfId="0" applyFont="1" applyFill="1" applyBorder="1" applyAlignment="1">
      <alignment horizontal="center" vertical="center"/>
    </xf>
    <xf numFmtId="9" fontId="14" fillId="0" borderId="21" xfId="0" applyNumberFormat="1" applyFont="1" applyBorder="1" applyAlignment="1">
      <alignment horizontal="center" vertical="center"/>
    </xf>
    <xf numFmtId="9" fontId="14" fillId="0" borderId="22" xfId="0" applyNumberFormat="1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3" fontId="14" fillId="0" borderId="20" xfId="0" applyNumberFormat="1" applyFont="1" applyBorder="1" applyAlignment="1">
      <alignment horizontal="center" vertical="center"/>
    </xf>
    <xf numFmtId="3" fontId="14" fillId="0" borderId="23" xfId="0" applyNumberFormat="1" applyFont="1" applyBorder="1" applyAlignment="1">
      <alignment horizontal="center" vertical="center"/>
    </xf>
    <xf numFmtId="3" fontId="14" fillId="0" borderId="0" xfId="0" applyNumberFormat="1" applyFont="1" applyAlignment="1">
      <alignment horizontal="center" vertical="center"/>
    </xf>
    <xf numFmtId="3" fontId="14" fillId="0" borderId="24" xfId="0" applyNumberFormat="1" applyFont="1" applyBorder="1" applyAlignment="1">
      <alignment horizontal="center" vertical="center"/>
    </xf>
    <xf numFmtId="0" fontId="15" fillId="8" borderId="5" xfId="0" applyFont="1" applyFill="1" applyBorder="1" applyAlignment="1">
      <alignment horizontal="center" vertical="center"/>
    </xf>
    <xf numFmtId="0" fontId="15" fillId="8" borderId="25" xfId="0" applyFont="1" applyFill="1" applyBorder="1" applyAlignment="1">
      <alignment horizontal="center" vertical="center"/>
    </xf>
    <xf numFmtId="0" fontId="15" fillId="8" borderId="26" xfId="0" applyFont="1" applyFill="1" applyBorder="1" applyAlignment="1">
      <alignment horizontal="center" vertical="center"/>
    </xf>
    <xf numFmtId="0" fontId="15" fillId="8" borderId="27" xfId="0" applyFont="1" applyFill="1" applyBorder="1" applyAlignment="1">
      <alignment horizontal="center" vertical="center"/>
    </xf>
    <xf numFmtId="3" fontId="13" fillId="8" borderId="25" xfId="0" applyNumberFormat="1" applyFont="1" applyFill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0" fillId="0" borderId="26" xfId="0" applyBorder="1">
      <alignment vertical="center"/>
    </xf>
    <xf numFmtId="0" fontId="16" fillId="0" borderId="27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3" fontId="14" fillId="0" borderId="22" xfId="0" applyNumberFormat="1" applyFont="1" applyBorder="1" applyAlignment="1">
      <alignment horizontal="center" vertical="center"/>
    </xf>
    <xf numFmtId="0" fontId="8" fillId="8" borderId="28" xfId="0" applyFont="1" applyFill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3" fontId="14" fillId="0" borderId="11" xfId="0" applyNumberFormat="1" applyFont="1" applyBorder="1" applyAlignment="1">
      <alignment horizontal="center" vertical="center"/>
    </xf>
    <xf numFmtId="3" fontId="14" fillId="0" borderId="9" xfId="0" applyNumberFormat="1" applyFont="1" applyBorder="1" applyAlignment="1">
      <alignment horizontal="center" vertical="center"/>
    </xf>
    <xf numFmtId="3" fontId="14" fillId="0" borderId="10" xfId="0" applyNumberFormat="1" applyFont="1" applyBorder="1" applyAlignment="1">
      <alignment horizontal="center" vertical="center"/>
    </xf>
    <xf numFmtId="3" fontId="13" fillId="8" borderId="28" xfId="0" applyNumberFormat="1" applyFont="1" applyFill="1" applyBorder="1" applyAlignment="1">
      <alignment horizontal="center" vertical="center"/>
    </xf>
    <xf numFmtId="0" fontId="17" fillId="6" borderId="19" xfId="0" applyFont="1" applyFill="1" applyBorder="1" applyAlignment="1">
      <alignment horizontal="center" vertical="center"/>
    </xf>
    <xf numFmtId="9" fontId="14" fillId="0" borderId="22" xfId="0" quotePrefix="1" applyNumberFormat="1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9" fontId="14" fillId="0" borderId="13" xfId="0" applyNumberFormat="1" applyFont="1" applyBorder="1" applyAlignment="1">
      <alignment horizontal="center" vertical="center"/>
    </xf>
    <xf numFmtId="9" fontId="14" fillId="0" borderId="31" xfId="0" quotePrefix="1" applyNumberFormat="1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3" fontId="14" fillId="0" borderId="33" xfId="0" applyNumberFormat="1" applyFont="1" applyBorder="1" applyAlignment="1">
      <alignment horizontal="center" vertical="center"/>
    </xf>
    <xf numFmtId="3" fontId="14" fillId="0" borderId="34" xfId="0" applyNumberFormat="1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9" fontId="14" fillId="0" borderId="23" xfId="0" applyNumberFormat="1" applyFont="1" applyBorder="1" applyAlignment="1">
      <alignment horizontal="center" vertical="center"/>
    </xf>
    <xf numFmtId="9" fontId="14" fillId="0" borderId="35" xfId="0" quotePrefix="1" applyNumberFormat="1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3" fontId="14" fillId="0" borderId="37" xfId="0" applyNumberFormat="1" applyFont="1" applyBorder="1" applyAlignment="1">
      <alignment horizontal="center" vertical="center"/>
    </xf>
    <xf numFmtId="3" fontId="14" fillId="0" borderId="38" xfId="0" applyNumberFormat="1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9" fontId="14" fillId="0" borderId="11" xfId="0" applyNumberFormat="1" applyFont="1" applyBorder="1" applyAlignment="1">
      <alignment horizontal="center" vertical="center"/>
    </xf>
    <xf numFmtId="9" fontId="14" fillId="0" borderId="12" xfId="0" quotePrefix="1" applyNumberFormat="1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3" fontId="14" fillId="0" borderId="40" xfId="0" applyNumberFormat="1" applyFont="1" applyBorder="1" applyAlignment="1">
      <alignment horizontal="center" vertical="center"/>
    </xf>
    <xf numFmtId="3" fontId="14" fillId="0" borderId="41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8" fillId="8" borderId="2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6" borderId="14" xfId="0" applyFont="1" applyFill="1" applyBorder="1" applyAlignment="1">
      <alignment horizontal="center" vertical="center"/>
    </xf>
    <xf numFmtId="9" fontId="14" fillId="0" borderId="21" xfId="0" applyNumberFormat="1" applyFont="1" applyBorder="1" applyAlignment="1">
      <alignment horizontal="center" vertical="center"/>
    </xf>
    <xf numFmtId="9" fontId="14" fillId="0" borderId="22" xfId="0" quotePrefix="1" applyNumberFormat="1" applyFont="1" applyBorder="1" applyAlignment="1">
      <alignment horizontal="center" vertical="center"/>
    </xf>
    <xf numFmtId="0" fontId="8" fillId="8" borderId="16" xfId="0" applyFont="1" applyFill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3" fontId="14" fillId="0" borderId="43" xfId="0" applyNumberFormat="1" applyFont="1" applyBorder="1" applyAlignment="1">
      <alignment horizontal="center" vertical="center"/>
    </xf>
    <xf numFmtId="3" fontId="14" fillId="0" borderId="44" xfId="0" applyNumberFormat="1" applyFont="1" applyBorder="1" applyAlignment="1">
      <alignment horizontal="center" vertical="center"/>
    </xf>
    <xf numFmtId="0" fontId="17" fillId="6" borderId="45" xfId="0" applyFont="1" applyFill="1" applyBorder="1" applyAlignment="1">
      <alignment horizontal="center" vertical="center"/>
    </xf>
    <xf numFmtId="0" fontId="14" fillId="6" borderId="46" xfId="0" applyFont="1" applyFill="1" applyBorder="1" applyAlignment="1">
      <alignment horizontal="center" vertical="center"/>
    </xf>
    <xf numFmtId="9" fontId="14" fillId="0" borderId="47" xfId="0" applyNumberFormat="1" applyFont="1" applyBorder="1" applyAlignment="1">
      <alignment horizontal="center" vertical="center"/>
    </xf>
    <xf numFmtId="9" fontId="14" fillId="0" borderId="48" xfId="0" quotePrefix="1" applyNumberFormat="1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3" fontId="14" fillId="0" borderId="50" xfId="0" applyNumberFormat="1" applyFont="1" applyBorder="1" applyAlignment="1">
      <alignment horizontal="center" vertical="center"/>
    </xf>
    <xf numFmtId="3" fontId="14" fillId="0" borderId="51" xfId="0" applyNumberFormat="1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0" fontId="5" fillId="9" borderId="2" xfId="0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  <xf numFmtId="0" fontId="5" fillId="9" borderId="0" xfId="0" applyFont="1" applyFill="1" applyAlignment="1">
      <alignment horizontal="center" vertical="center"/>
    </xf>
    <xf numFmtId="0" fontId="9" fillId="7" borderId="55" xfId="0" applyFont="1" applyFill="1" applyBorder="1" applyAlignment="1">
      <alignment horizontal="center" vertical="center"/>
    </xf>
    <xf numFmtId="0" fontId="9" fillId="7" borderId="56" xfId="0" applyFont="1" applyFill="1" applyBorder="1" applyAlignment="1">
      <alignment horizontal="center" vertical="center"/>
    </xf>
    <xf numFmtId="0" fontId="19" fillId="6" borderId="19" xfId="0" applyFont="1" applyFill="1" applyBorder="1" applyAlignment="1">
      <alignment horizontal="center" vertical="center"/>
    </xf>
    <xf numFmtId="0" fontId="0" fillId="6" borderId="57" xfId="0" applyFill="1" applyBorder="1" applyAlignment="1">
      <alignment horizontal="center" vertical="center"/>
    </xf>
    <xf numFmtId="0" fontId="0" fillId="6" borderId="27" xfId="0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5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19" fillId="6" borderId="45" xfId="0" applyFont="1" applyFill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2" fillId="7" borderId="9" xfId="0" applyFont="1" applyFill="1" applyBorder="1" applyAlignment="1">
      <alignment horizontal="center" vertical="center"/>
    </xf>
    <xf numFmtId="0" fontId="15" fillId="8" borderId="6" xfId="0" applyFont="1" applyFill="1" applyBorder="1" applyAlignment="1">
      <alignment horizontal="center" vertical="center"/>
    </xf>
    <xf numFmtId="0" fontId="15" fillId="8" borderId="7" xfId="0" applyFont="1" applyFill="1" applyBorder="1" applyAlignment="1">
      <alignment horizontal="center" vertical="center"/>
    </xf>
    <xf numFmtId="0" fontId="16" fillId="0" borderId="29" xfId="1" applyFont="1" applyFill="1" applyBorder="1" applyAlignment="1">
      <alignment horizontal="center" vertical="center"/>
    </xf>
    <xf numFmtId="0" fontId="0" fillId="6" borderId="58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6" borderId="59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76" fontId="0" fillId="0" borderId="57" xfId="0" applyNumberFormat="1" applyBorder="1" applyAlignment="1">
      <alignment horizontal="center" vertical="center"/>
    </xf>
    <xf numFmtId="0" fontId="16" fillId="0" borderId="0" xfId="1" applyFont="1" applyFill="1" applyAlignment="1">
      <alignment horizontal="center" vertical="center"/>
    </xf>
    <xf numFmtId="0" fontId="0" fillId="6" borderId="60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6" fontId="0" fillId="0" borderId="60" xfId="0" applyNumberFormat="1" applyBorder="1" applyAlignment="1">
      <alignment horizontal="center" vertical="center"/>
    </xf>
    <xf numFmtId="0" fontId="0" fillId="6" borderId="25" xfId="0" applyFill="1" applyBorder="1">
      <alignment vertical="center"/>
    </xf>
    <xf numFmtId="0" fontId="0" fillId="6" borderId="27" xfId="0" applyFill="1" applyBorder="1">
      <alignment vertical="center"/>
    </xf>
    <xf numFmtId="0" fontId="16" fillId="0" borderId="18" xfId="1" applyFont="1" applyFill="1" applyBorder="1" applyAlignment="1">
      <alignment horizontal="center" vertical="center"/>
    </xf>
    <xf numFmtId="0" fontId="0" fillId="6" borderId="16" xfId="0" applyFill="1" applyBorder="1">
      <alignment vertical="center"/>
    </xf>
    <xf numFmtId="0" fontId="0" fillId="0" borderId="58" xfId="0" applyBorder="1">
      <alignment vertical="center"/>
    </xf>
    <xf numFmtId="176" fontId="0" fillId="0" borderId="0" xfId="0" applyNumberFormat="1">
      <alignment vertical="center"/>
    </xf>
    <xf numFmtId="0" fontId="8" fillId="8" borderId="57" xfId="0" applyFont="1" applyFill="1" applyBorder="1" applyAlignment="1">
      <alignment horizontal="center" vertical="center"/>
    </xf>
    <xf numFmtId="0" fontId="16" fillId="0" borderId="27" xfId="1" applyFont="1" applyFill="1" applyBorder="1" applyAlignment="1">
      <alignment horizontal="center" vertical="center"/>
    </xf>
    <xf numFmtId="0" fontId="8" fillId="8" borderId="59" xfId="0" applyFont="1" applyFill="1" applyBorder="1" applyAlignment="1">
      <alignment horizontal="center" vertical="center"/>
    </xf>
    <xf numFmtId="0" fontId="8" fillId="8" borderId="60" xfId="0" applyFont="1" applyFill="1" applyBorder="1" applyAlignment="1">
      <alignment horizontal="center" vertical="center"/>
    </xf>
    <xf numFmtId="0" fontId="9" fillId="7" borderId="61" xfId="0" applyFont="1" applyFill="1" applyBorder="1" applyAlignment="1">
      <alignment horizontal="center" vertical="center"/>
    </xf>
    <xf numFmtId="0" fontId="9" fillId="7" borderId="0" xfId="0" applyFont="1" applyFill="1" applyAlignment="1">
      <alignment horizontal="center" vertical="center"/>
    </xf>
    <xf numFmtId="0" fontId="9" fillId="7" borderId="0" xfId="0" applyFont="1" applyFill="1" applyAlignment="1" applyProtection="1">
      <alignment horizontal="center" vertical="center"/>
      <protection hidden="1"/>
    </xf>
    <xf numFmtId="0" fontId="10" fillId="7" borderId="0" xfId="0" applyFont="1" applyFill="1" applyAlignment="1" applyProtection="1">
      <alignment horizontal="center" vertical="center"/>
      <protection hidden="1"/>
    </xf>
    <xf numFmtId="0" fontId="20" fillId="7" borderId="0" xfId="0" applyFont="1" applyFill="1" applyAlignment="1" applyProtection="1">
      <alignment horizontal="center" vertical="center"/>
      <protection hidden="1"/>
    </xf>
    <xf numFmtId="0" fontId="11" fillId="7" borderId="0" xfId="0" applyFont="1" applyFill="1" applyAlignment="1">
      <alignment horizontal="center" vertical="center"/>
    </xf>
    <xf numFmtId="0" fontId="10" fillId="7" borderId="0" xfId="0" applyFont="1" applyFill="1" applyAlignment="1">
      <alignment horizontal="center" vertical="center"/>
    </xf>
    <xf numFmtId="0" fontId="13" fillId="6" borderId="62" xfId="0" applyFont="1" applyFill="1" applyBorder="1" applyAlignment="1">
      <alignment horizontal="center" vertical="center"/>
    </xf>
    <xf numFmtId="0" fontId="14" fillId="6" borderId="63" xfId="0" applyFont="1" applyFill="1" applyBorder="1" applyAlignment="1">
      <alignment horizontal="center" vertical="center"/>
    </xf>
    <xf numFmtId="9" fontId="14" fillId="0" borderId="64" xfId="0" applyNumberFormat="1" applyFont="1" applyBorder="1" applyAlignment="1">
      <alignment horizontal="center" vertical="center"/>
    </xf>
    <xf numFmtId="9" fontId="14" fillId="0" borderId="65" xfId="0" applyNumberFormat="1" applyFont="1" applyBorder="1" applyAlignment="1">
      <alignment horizontal="center" vertical="center"/>
    </xf>
    <xf numFmtId="0" fontId="14" fillId="0" borderId="64" xfId="0" applyFont="1" applyBorder="1" applyAlignment="1">
      <alignment horizontal="center" vertical="center"/>
    </xf>
    <xf numFmtId="0" fontId="14" fillId="0" borderId="63" xfId="0" applyFont="1" applyBorder="1" applyAlignment="1">
      <alignment horizontal="center" vertical="center"/>
    </xf>
    <xf numFmtId="3" fontId="14" fillId="0" borderId="63" xfId="0" applyNumberFormat="1" applyFont="1" applyBorder="1" applyAlignment="1">
      <alignment horizontal="center" vertical="center"/>
    </xf>
    <xf numFmtId="3" fontId="14" fillId="0" borderId="65" xfId="0" applyNumberFormat="1" applyFont="1" applyBorder="1" applyAlignment="1">
      <alignment horizontal="center" vertical="center"/>
    </xf>
    <xf numFmtId="3" fontId="14" fillId="0" borderId="66" xfId="0" applyNumberFormat="1" applyFont="1" applyBorder="1" applyAlignment="1">
      <alignment horizontal="center" vertical="center"/>
    </xf>
    <xf numFmtId="3" fontId="14" fillId="0" borderId="26" xfId="0" applyNumberFormat="1" applyFont="1" applyBorder="1" applyAlignment="1">
      <alignment horizontal="center" vertical="center"/>
    </xf>
    <xf numFmtId="3" fontId="14" fillId="0" borderId="27" xfId="0" applyNumberFormat="1" applyFont="1" applyBorder="1" applyAlignment="1">
      <alignment horizontal="center" vertical="center"/>
    </xf>
    <xf numFmtId="3" fontId="14" fillId="0" borderId="26" xfId="0" applyNumberFormat="1" applyFont="1" applyBorder="1" applyAlignment="1">
      <alignment horizontal="center" vertical="center"/>
    </xf>
    <xf numFmtId="0" fontId="0" fillId="0" borderId="25" xfId="0" applyBorder="1">
      <alignment vertical="center"/>
    </xf>
    <xf numFmtId="0" fontId="0" fillId="0" borderId="27" xfId="0" applyBorder="1">
      <alignment vertical="center"/>
    </xf>
    <xf numFmtId="0" fontId="13" fillId="6" borderId="67" xfId="0" applyFont="1" applyFill="1" applyBorder="1" applyAlignment="1">
      <alignment horizontal="center" vertical="center"/>
    </xf>
    <xf numFmtId="3" fontId="14" fillId="0" borderId="29" xfId="0" applyNumberFormat="1" applyFont="1" applyBorder="1" applyAlignment="1">
      <alignment horizontal="center" vertical="center"/>
    </xf>
    <xf numFmtId="3" fontId="14" fillId="0" borderId="0" xfId="0" applyNumberFormat="1" applyFont="1" applyAlignment="1">
      <alignment horizontal="left"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8" borderId="58" xfId="0" applyFill="1" applyBorder="1">
      <alignment vertical="center"/>
    </xf>
    <xf numFmtId="0" fontId="0" fillId="8" borderId="6" xfId="0" applyFill="1" applyBorder="1">
      <alignment vertical="center"/>
    </xf>
    <xf numFmtId="0" fontId="0" fillId="8" borderId="7" xfId="0" applyFill="1" applyBorder="1">
      <alignment vertical="center"/>
    </xf>
    <xf numFmtId="0" fontId="0" fillId="8" borderId="5" xfId="0" applyFill="1" applyBorder="1">
      <alignment vertical="center"/>
    </xf>
    <xf numFmtId="0" fontId="0" fillId="0" borderId="57" xfId="0" applyBorder="1">
      <alignment vertical="center"/>
    </xf>
    <xf numFmtId="3" fontId="14" fillId="0" borderId="68" xfId="0" applyNumberFormat="1" applyFont="1" applyBorder="1" applyAlignment="1">
      <alignment horizontal="center" vertical="center"/>
    </xf>
    <xf numFmtId="0" fontId="0" fillId="8" borderId="59" xfId="0" applyFill="1" applyBorder="1" applyAlignment="1">
      <alignment horizontal="center" vertical="center"/>
    </xf>
    <xf numFmtId="0" fontId="16" fillId="0" borderId="28" xfId="0" applyFont="1" applyBorder="1">
      <alignment vertical="center"/>
    </xf>
    <xf numFmtId="0" fontId="16" fillId="0" borderId="0" xfId="0" applyFont="1">
      <alignment vertical="center"/>
    </xf>
    <xf numFmtId="0" fontId="16" fillId="0" borderId="29" xfId="1" applyFont="1" applyFill="1" applyBorder="1">
      <alignment vertical="center"/>
    </xf>
    <xf numFmtId="0" fontId="16" fillId="0" borderId="29" xfId="0" applyFont="1" applyBorder="1">
      <alignment vertical="center"/>
    </xf>
    <xf numFmtId="0" fontId="0" fillId="0" borderId="29" xfId="0" applyBorder="1">
      <alignment vertical="center"/>
    </xf>
    <xf numFmtId="0" fontId="0" fillId="0" borderId="59" xfId="0" applyBorder="1">
      <alignment vertical="center"/>
    </xf>
    <xf numFmtId="0" fontId="0" fillId="0" borderId="28" xfId="0" applyBorder="1">
      <alignment vertical="center"/>
    </xf>
    <xf numFmtId="0" fontId="0" fillId="6" borderId="26" xfId="0" applyFill="1" applyBorder="1" applyAlignment="1">
      <alignment horizontal="center" vertical="center"/>
    </xf>
    <xf numFmtId="0" fontId="17" fillId="6" borderId="67" xfId="0" applyFont="1" applyFill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4" fillId="0" borderId="69" xfId="0" applyFont="1" applyBorder="1" applyAlignment="1">
      <alignment horizontal="center" vertical="center"/>
    </xf>
    <xf numFmtId="0" fontId="0" fillId="6" borderId="28" xfId="0" applyFill="1" applyBorder="1" applyAlignment="1">
      <alignment horizontal="center" vertical="center"/>
    </xf>
    <xf numFmtId="3" fontId="14" fillId="8" borderId="59" xfId="0" applyNumberFormat="1" applyFont="1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14" fillId="0" borderId="70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1" fillId="2" borderId="0" xfId="1">
      <alignment vertical="center"/>
    </xf>
    <xf numFmtId="3" fontId="14" fillId="8" borderId="60" xfId="0" applyNumberFormat="1" applyFont="1" applyFill="1" applyBorder="1" applyAlignment="1">
      <alignment horizontal="center" vertical="center"/>
    </xf>
    <xf numFmtId="0" fontId="16" fillId="0" borderId="16" xfId="0" applyFont="1" applyBorder="1">
      <alignment vertical="center"/>
    </xf>
    <xf numFmtId="0" fontId="16" fillId="0" borderId="17" xfId="0" applyFont="1" applyBorder="1">
      <alignment vertical="center"/>
    </xf>
    <xf numFmtId="0" fontId="16" fillId="0" borderId="18" xfId="0" applyFont="1" applyBorder="1">
      <alignment vertical="center"/>
    </xf>
    <xf numFmtId="0" fontId="16" fillId="0" borderId="18" xfId="1" applyFont="1" applyFill="1" applyBorder="1">
      <alignment vertical="center"/>
    </xf>
    <xf numFmtId="0" fontId="0" fillId="0" borderId="60" xfId="0" applyBorder="1">
      <alignment vertical="center"/>
    </xf>
    <xf numFmtId="0" fontId="16" fillId="0" borderId="25" xfId="0" applyFont="1" applyBorder="1">
      <alignment vertical="center"/>
    </xf>
    <xf numFmtId="0" fontId="16" fillId="0" borderId="26" xfId="0" applyFont="1" applyBorder="1">
      <alignment vertical="center"/>
    </xf>
    <xf numFmtId="0" fontId="16" fillId="0" borderId="27" xfId="1" applyFont="1" applyFill="1" applyBorder="1">
      <alignment vertical="center"/>
    </xf>
    <xf numFmtId="0" fontId="0" fillId="6" borderId="58" xfId="0" applyFill="1" applyBorder="1">
      <alignment vertical="center"/>
    </xf>
    <xf numFmtId="0" fontId="0" fillId="8" borderId="60" xfId="0" applyFill="1" applyBorder="1" applyAlignment="1">
      <alignment horizontal="center" vertical="center"/>
    </xf>
    <xf numFmtId="0" fontId="17" fillId="6" borderId="71" xfId="0" applyFont="1" applyFill="1" applyBorder="1" applyAlignment="1">
      <alignment horizontal="center" vertical="center"/>
    </xf>
    <xf numFmtId="9" fontId="14" fillId="0" borderId="72" xfId="0" applyNumberFormat="1" applyFont="1" applyBorder="1" applyAlignment="1">
      <alignment horizontal="center" vertical="center"/>
    </xf>
    <xf numFmtId="9" fontId="14" fillId="0" borderId="73" xfId="0" quotePrefix="1" applyNumberFormat="1" applyFont="1" applyBorder="1" applyAlignment="1">
      <alignment horizontal="center" vertical="center"/>
    </xf>
    <xf numFmtId="0" fontId="14" fillId="0" borderId="74" xfId="0" applyFont="1" applyBorder="1" applyAlignment="1">
      <alignment horizontal="center" vertical="center"/>
    </xf>
    <xf numFmtId="0" fontId="14" fillId="0" borderId="75" xfId="0" applyFont="1" applyBorder="1" applyAlignment="1">
      <alignment horizontal="center" vertical="center"/>
    </xf>
    <xf numFmtId="3" fontId="14" fillId="0" borderId="75" xfId="0" applyNumberFormat="1" applyFont="1" applyBorder="1" applyAlignment="1">
      <alignment horizontal="center" vertical="center"/>
    </xf>
    <xf numFmtId="3" fontId="14" fillId="0" borderId="76" xfId="0" applyNumberFormat="1" applyFont="1" applyBorder="1" applyAlignment="1">
      <alignment horizontal="center" vertical="center"/>
    </xf>
    <xf numFmtId="0" fontId="14" fillId="0" borderId="77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" fillId="2" borderId="16" xfId="1" applyBorder="1">
      <alignment vertical="center"/>
    </xf>
    <xf numFmtId="0" fontId="1" fillId="2" borderId="58" xfId="1" applyBorder="1">
      <alignment vertical="center"/>
    </xf>
    <xf numFmtId="0" fontId="8" fillId="6" borderId="58" xfId="0" applyFont="1" applyFill="1" applyBorder="1">
      <alignment vertical="center"/>
    </xf>
    <xf numFmtId="0" fontId="8" fillId="6" borderId="28" xfId="0" applyFont="1" applyFill="1" applyBorder="1" applyAlignment="1">
      <alignment horizontal="center" vertical="center"/>
    </xf>
    <xf numFmtId="0" fontId="8" fillId="6" borderId="59" xfId="0" applyFont="1" applyFill="1" applyBorder="1" applyAlignment="1">
      <alignment horizontal="left" vertical="center"/>
    </xf>
    <xf numFmtId="0" fontId="1" fillId="2" borderId="29" xfId="1" applyBorder="1">
      <alignment vertical="center"/>
    </xf>
    <xf numFmtId="0" fontId="0" fillId="6" borderId="57" xfId="0" applyFill="1" applyBorder="1">
      <alignment vertical="center"/>
    </xf>
    <xf numFmtId="0" fontId="0" fillId="6" borderId="0" xfId="0" applyFill="1">
      <alignment vertical="center"/>
    </xf>
    <xf numFmtId="3" fontId="13" fillId="6" borderId="28" xfId="0" applyNumberFormat="1" applyFont="1" applyFill="1" applyBorder="1" applyAlignment="1">
      <alignment horizontal="center" vertical="center"/>
    </xf>
    <xf numFmtId="0" fontId="21" fillId="0" borderId="0" xfId="0" applyFont="1">
      <alignment vertical="center"/>
    </xf>
    <xf numFmtId="0" fontId="0" fillId="10" borderId="29" xfId="0" applyFill="1" applyBorder="1">
      <alignment vertical="center"/>
    </xf>
    <xf numFmtId="0" fontId="8" fillId="6" borderId="16" xfId="0" applyFont="1" applyFill="1" applyBorder="1" applyAlignment="1">
      <alignment horizontal="center" vertical="center"/>
    </xf>
    <xf numFmtId="0" fontId="8" fillId="6" borderId="60" xfId="0" applyFont="1" applyFill="1" applyBorder="1" applyAlignment="1">
      <alignment horizontal="left" vertical="center"/>
    </xf>
    <xf numFmtId="0" fontId="0" fillId="10" borderId="7" xfId="0" applyFill="1" applyBorder="1">
      <alignment vertical="center"/>
    </xf>
    <xf numFmtId="0" fontId="0" fillId="10" borderId="18" xfId="0" applyFill="1" applyBorder="1">
      <alignment vertical="center"/>
    </xf>
    <xf numFmtId="0" fontId="0" fillId="6" borderId="5" xfId="0" applyFill="1" applyBorder="1">
      <alignment vertical="center"/>
    </xf>
    <xf numFmtId="0" fontId="0" fillId="6" borderId="6" xfId="0" applyFill="1" applyBorder="1">
      <alignment vertical="center"/>
    </xf>
    <xf numFmtId="0" fontId="0" fillId="6" borderId="7" xfId="0" applyFill="1" applyBorder="1">
      <alignment vertical="center"/>
    </xf>
    <xf numFmtId="0" fontId="1" fillId="2" borderId="18" xfId="1" applyBorder="1">
      <alignment vertical="center"/>
    </xf>
    <xf numFmtId="177" fontId="8" fillId="0" borderId="58" xfId="0" applyNumberFormat="1" applyFont="1" applyBorder="1" applyAlignment="1">
      <alignment horizontal="center" vertical="center"/>
    </xf>
    <xf numFmtId="177" fontId="8" fillId="0" borderId="17" xfId="0" applyNumberFormat="1" applyFont="1" applyBorder="1" applyAlignment="1">
      <alignment horizontal="center" vertical="center"/>
    </xf>
    <xf numFmtId="9" fontId="14" fillId="0" borderId="62" xfId="0" applyNumberFormat="1" applyFont="1" applyBorder="1" applyAlignment="1">
      <alignment horizontal="center" vertical="center"/>
    </xf>
    <xf numFmtId="9" fontId="14" fillId="0" borderId="78" xfId="0" applyNumberFormat="1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70" xfId="0" applyFont="1" applyBorder="1" applyAlignment="1">
      <alignment horizontal="center" vertical="center"/>
    </xf>
    <xf numFmtId="9" fontId="14" fillId="0" borderId="25" xfId="0" applyNumberFormat="1" applyFont="1" applyBorder="1" applyAlignment="1">
      <alignment horizontal="center" vertical="center"/>
    </xf>
    <xf numFmtId="178" fontId="8" fillId="0" borderId="58" xfId="0" applyNumberFormat="1" applyFont="1" applyBorder="1" applyAlignment="1">
      <alignment horizontal="center" vertical="center"/>
    </xf>
    <xf numFmtId="178" fontId="8" fillId="0" borderId="17" xfId="0" applyNumberFormat="1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9" fontId="14" fillId="0" borderId="28" xfId="0" applyNumberFormat="1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9" fontId="14" fillId="0" borderId="16" xfId="0" applyNumberFormat="1" applyFont="1" applyBorder="1" applyAlignment="1">
      <alignment horizontal="center" vertical="center"/>
    </xf>
    <xf numFmtId="9" fontId="14" fillId="0" borderId="71" xfId="0" applyNumberFormat="1" applyFont="1" applyBorder="1" applyAlignment="1">
      <alignment horizontal="center" vertical="center"/>
    </xf>
    <xf numFmtId="0" fontId="14" fillId="0" borderId="77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8" fillId="11" borderId="25" xfId="0" applyFont="1" applyFill="1" applyBorder="1">
      <alignment vertical="center"/>
    </xf>
    <xf numFmtId="0" fontId="8" fillId="11" borderId="26" xfId="0" applyFont="1" applyFill="1" applyBorder="1">
      <alignment vertical="center"/>
    </xf>
    <xf numFmtId="0" fontId="8" fillId="12" borderId="57" xfId="0" applyFont="1" applyFill="1" applyBorder="1">
      <alignment vertical="center"/>
    </xf>
    <xf numFmtId="0" fontId="8" fillId="0" borderId="0" xfId="0" applyFont="1">
      <alignment vertical="center"/>
    </xf>
    <xf numFmtId="0" fontId="8" fillId="13" borderId="25" xfId="0" applyFont="1" applyFill="1" applyBorder="1">
      <alignment vertical="center"/>
    </xf>
    <xf numFmtId="0" fontId="8" fillId="13" borderId="26" xfId="0" applyFont="1" applyFill="1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2" fillId="3" borderId="0" xfId="2" applyFont="1" applyBorder="1" applyAlignment="1">
      <alignment horizontal="center" vertical="center"/>
    </xf>
    <xf numFmtId="0" fontId="22" fillId="3" borderId="79" xfId="2" applyFont="1" applyBorder="1" applyAlignment="1">
      <alignment horizontal="center" vertical="center"/>
    </xf>
    <xf numFmtId="0" fontId="22" fillId="3" borderId="1" xfId="2" applyFont="1" applyBorder="1" applyAlignment="1">
      <alignment horizontal="center" vertical="center"/>
    </xf>
    <xf numFmtId="0" fontId="23" fillId="2" borderId="0" xfId="1" applyFont="1" applyBorder="1" applyAlignment="1">
      <alignment horizontal="center" vertical="center"/>
    </xf>
    <xf numFmtId="0" fontId="23" fillId="2" borderId="17" xfId="1" applyFont="1" applyBorder="1" applyAlignment="1">
      <alignment horizontal="center" vertical="center"/>
    </xf>
    <xf numFmtId="0" fontId="23" fillId="13" borderId="17" xfId="1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11" borderId="25" xfId="0" applyFont="1" applyFill="1" applyBorder="1" applyAlignment="1">
      <alignment horizontal="left" vertical="center"/>
    </xf>
    <xf numFmtId="0" fontId="8" fillId="11" borderId="26" xfId="0" applyFont="1" applyFill="1" applyBorder="1" applyAlignment="1">
      <alignment horizontal="center" vertical="center"/>
    </xf>
    <xf numFmtId="0" fontId="8" fillId="14" borderId="57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13" borderId="25" xfId="0" applyFont="1" applyFill="1" applyBorder="1" applyAlignment="1">
      <alignment horizontal="left" vertical="center"/>
    </xf>
    <xf numFmtId="0" fontId="8" fillId="13" borderId="26" xfId="0" applyFont="1" applyFill="1" applyBorder="1" applyAlignment="1">
      <alignment horizontal="center" vertical="center"/>
    </xf>
    <xf numFmtId="0" fontId="1" fillId="2" borderId="0" xfId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1" fillId="2" borderId="17" xfId="1" applyBorder="1" applyAlignment="1">
      <alignment horizontal="center" vertical="center"/>
    </xf>
    <xf numFmtId="0" fontId="8" fillId="12" borderId="58" xfId="0" applyFont="1" applyFill="1" applyBorder="1" applyAlignment="1">
      <alignment horizontal="center" vertical="center"/>
    </xf>
    <xf numFmtId="0" fontId="8" fillId="14" borderId="58" xfId="0" applyFont="1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2" fillId="3" borderId="6" xfId="2" applyBorder="1" applyAlignment="1">
      <alignment horizontal="center" vertical="center"/>
    </xf>
    <xf numFmtId="0" fontId="3" fillId="4" borderId="6" xfId="3" applyBorder="1" applyAlignment="1">
      <alignment horizontal="center" vertical="center"/>
    </xf>
    <xf numFmtId="0" fontId="1" fillId="2" borderId="7" xfId="1" applyBorder="1" applyAlignment="1">
      <alignment horizontal="center" vertical="center"/>
    </xf>
    <xf numFmtId="0" fontId="2" fillId="3" borderId="58" xfId="2" applyBorder="1" applyAlignment="1">
      <alignment horizontal="center" vertical="center"/>
    </xf>
    <xf numFmtId="0" fontId="3" fillId="4" borderId="58" xfId="3" applyBorder="1" applyAlignment="1">
      <alignment horizontal="center" vertical="center"/>
    </xf>
    <xf numFmtId="0" fontId="1" fillId="2" borderId="58" xfId="1" applyBorder="1" applyAlignment="1">
      <alignment horizontal="center" vertical="center"/>
    </xf>
    <xf numFmtId="9" fontId="0" fillId="0" borderId="25" xfId="0" applyNumberFormat="1" applyBorder="1">
      <alignment vertical="center"/>
    </xf>
    <xf numFmtId="9" fontId="0" fillId="0" borderId="26" xfId="0" applyNumberFormat="1" applyBorder="1">
      <alignment vertical="center"/>
    </xf>
    <xf numFmtId="0" fontId="8" fillId="0" borderId="57" xfId="0" applyFont="1" applyBorder="1">
      <alignment vertical="center"/>
    </xf>
    <xf numFmtId="0" fontId="8" fillId="0" borderId="59" xfId="0" applyFont="1" applyBorder="1">
      <alignment vertical="center"/>
    </xf>
    <xf numFmtId="0" fontId="8" fillId="0" borderId="60" xfId="0" applyFont="1" applyBorder="1">
      <alignment vertical="center"/>
    </xf>
    <xf numFmtId="9" fontId="0" fillId="0" borderId="28" xfId="0" applyNumberFormat="1" applyBorder="1">
      <alignment vertical="center"/>
    </xf>
    <xf numFmtId="9" fontId="0" fillId="0" borderId="0" xfId="0" applyNumberFormat="1">
      <alignment vertical="center"/>
    </xf>
    <xf numFmtId="0" fontId="8" fillId="0" borderId="17" xfId="0" applyFont="1" applyBorder="1">
      <alignment vertical="center"/>
    </xf>
    <xf numFmtId="0" fontId="0" fillId="6" borderId="26" xfId="0" applyFill="1" applyBorder="1">
      <alignment vertical="center"/>
    </xf>
    <xf numFmtId="9" fontId="0" fillId="6" borderId="28" xfId="0" applyNumberFormat="1" applyFill="1" applyBorder="1">
      <alignment vertical="center"/>
    </xf>
    <xf numFmtId="9" fontId="0" fillId="6" borderId="0" xfId="0" applyNumberFormat="1" applyFill="1">
      <alignment vertical="center"/>
    </xf>
    <xf numFmtId="0" fontId="8" fillId="6" borderId="59" xfId="0" applyFont="1" applyFill="1" applyBorder="1">
      <alignment vertical="center"/>
    </xf>
    <xf numFmtId="0" fontId="0" fillId="6" borderId="29" xfId="0" applyFill="1" applyBorder="1">
      <alignment vertical="center"/>
    </xf>
    <xf numFmtId="0" fontId="0" fillId="6" borderId="28" xfId="0" applyFill="1" applyBorder="1">
      <alignment vertical="center"/>
    </xf>
    <xf numFmtId="9" fontId="0" fillId="6" borderId="25" xfId="0" applyNumberFormat="1" applyFill="1" applyBorder="1">
      <alignment vertical="center"/>
    </xf>
    <xf numFmtId="9" fontId="0" fillId="6" borderId="26" xfId="0" applyNumberFormat="1" applyFill="1" applyBorder="1">
      <alignment vertical="center"/>
    </xf>
    <xf numFmtId="0" fontId="8" fillId="6" borderId="57" xfId="0" applyFont="1" applyFill="1" applyBorder="1">
      <alignment vertical="center"/>
    </xf>
    <xf numFmtId="0" fontId="8" fillId="6" borderId="60" xfId="0" applyFont="1" applyFill="1" applyBorder="1">
      <alignment vertical="center"/>
    </xf>
    <xf numFmtId="0" fontId="8" fillId="0" borderId="26" xfId="0" applyFont="1" applyBorder="1">
      <alignment vertical="center"/>
    </xf>
    <xf numFmtId="177" fontId="0" fillId="0" borderId="25" xfId="0" applyNumberFormat="1" applyBorder="1">
      <alignment vertical="center"/>
    </xf>
    <xf numFmtId="0" fontId="2" fillId="3" borderId="0" xfId="2" applyBorder="1">
      <alignment vertical="center"/>
    </xf>
    <xf numFmtId="0" fontId="16" fillId="0" borderId="0" xfId="0" applyFont="1" applyBorder="1" applyAlignment="1">
      <alignment horizontal="center" vertical="center"/>
    </xf>
    <xf numFmtId="0" fontId="1" fillId="2" borderId="27" xfId="1" applyBorder="1">
      <alignment vertical="center"/>
    </xf>
    <xf numFmtId="0" fontId="16" fillId="0" borderId="0" xfId="0" applyFont="1" applyBorder="1">
      <alignment vertical="center"/>
    </xf>
    <xf numFmtId="0" fontId="0" fillId="0" borderId="0" xfId="0" applyBorder="1">
      <alignment vertical="center"/>
    </xf>
  </cellXfs>
  <cellStyles count="4">
    <cellStyle name="나쁨" xfId="2" builtinId="27"/>
    <cellStyle name="보통" xfId="3" builtinId="28"/>
    <cellStyle name="좋음" xfId="1" builtinId="2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ko-KR" altLang="en-US"/>
              <a:t>강화 비용</a:t>
            </a:r>
            <a:endParaRPr lang="en-US" altLang="ko-K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숫자놀이!$AC$66</c:f>
              <c:strCache>
                <c:ptCount val="1"/>
                <c:pt idx="0">
                  <c:v>방어구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숫자놀이!$AD$65:$AN$65</c:f>
              <c:strCache>
                <c:ptCount val="11"/>
                <c:pt idx="0">
                  <c:v>7강</c:v>
                </c:pt>
                <c:pt idx="1">
                  <c:v>8강</c:v>
                </c:pt>
                <c:pt idx="2">
                  <c:v>9강</c:v>
                </c:pt>
                <c:pt idx="3">
                  <c:v>10강</c:v>
                </c:pt>
                <c:pt idx="4">
                  <c:v>11강</c:v>
                </c:pt>
                <c:pt idx="5">
                  <c:v>12강</c:v>
                </c:pt>
                <c:pt idx="6">
                  <c:v>13강</c:v>
                </c:pt>
                <c:pt idx="7">
                  <c:v>14강</c:v>
                </c:pt>
                <c:pt idx="8">
                  <c:v>15강</c:v>
                </c:pt>
                <c:pt idx="9">
                  <c:v>16강</c:v>
                </c:pt>
                <c:pt idx="10">
                  <c:v>17강</c:v>
                </c:pt>
              </c:strCache>
            </c:strRef>
          </c:cat>
          <c:val>
            <c:numRef>
              <c:f>숫자놀이!$AD$66:$AN$66</c:f>
              <c:numCache>
                <c:formatCode>General</c:formatCode>
                <c:ptCount val="11"/>
                <c:pt idx="0">
                  <c:v>1129.6215331839999</c:v>
                </c:pt>
                <c:pt idx="1">
                  <c:v>1581.6370118584791</c:v>
                </c:pt>
                <c:pt idx="2">
                  <c:v>2196.7019290972157</c:v>
                </c:pt>
                <c:pt idx="3">
                  <c:v>2196.7019290972157</c:v>
                </c:pt>
                <c:pt idx="4">
                  <c:v>2196.7019290972157</c:v>
                </c:pt>
                <c:pt idx="5">
                  <c:v>4440.0402266013771</c:v>
                </c:pt>
                <c:pt idx="6">
                  <c:v>4440.0402266013771</c:v>
                </c:pt>
                <c:pt idx="7">
                  <c:v>4508.8972754925617</c:v>
                </c:pt>
                <c:pt idx="8">
                  <c:v>5461.8742758997323</c:v>
                </c:pt>
                <c:pt idx="9">
                  <c:v>7296.2475523455805</c:v>
                </c:pt>
                <c:pt idx="10">
                  <c:v>7296.2475523455805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6E-43D0-8F92-AC2AED885C5C}"/>
            </c:ext>
          </c:extLst>
        </c:ser>
        <c:ser>
          <c:idx val="1"/>
          <c:order val="1"/>
          <c:tx>
            <c:strRef>
              <c:f>숫자놀이!$AC$67</c:f>
              <c:strCache>
                <c:ptCount val="1"/>
                <c:pt idx="0">
                  <c:v>무기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  <a:headEnd w="lg" len="lg"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숫자놀이!$AD$65:$AN$65</c:f>
              <c:strCache>
                <c:ptCount val="11"/>
                <c:pt idx="0">
                  <c:v>7강</c:v>
                </c:pt>
                <c:pt idx="1">
                  <c:v>8강</c:v>
                </c:pt>
                <c:pt idx="2">
                  <c:v>9강</c:v>
                </c:pt>
                <c:pt idx="3">
                  <c:v>10강</c:v>
                </c:pt>
                <c:pt idx="4">
                  <c:v>11강</c:v>
                </c:pt>
                <c:pt idx="5">
                  <c:v>12강</c:v>
                </c:pt>
                <c:pt idx="6">
                  <c:v>13강</c:v>
                </c:pt>
                <c:pt idx="7">
                  <c:v>14강</c:v>
                </c:pt>
                <c:pt idx="8">
                  <c:v>15강</c:v>
                </c:pt>
                <c:pt idx="9">
                  <c:v>16강</c:v>
                </c:pt>
                <c:pt idx="10">
                  <c:v>17강</c:v>
                </c:pt>
              </c:strCache>
            </c:strRef>
          </c:cat>
          <c:val>
            <c:numRef>
              <c:f>숫자놀이!$AD$67:$AN$67</c:f>
              <c:numCache>
                <c:formatCode>General</c:formatCode>
                <c:ptCount val="11"/>
                <c:pt idx="0">
                  <c:v>2610.48</c:v>
                </c:pt>
                <c:pt idx="1">
                  <c:v>3502.9533036959997</c:v>
                </c:pt>
                <c:pt idx="2">
                  <c:v>5145.9490908160005</c:v>
                </c:pt>
                <c:pt idx="3">
                  <c:v>5568.925034752001</c:v>
                </c:pt>
                <c:pt idx="4">
                  <c:v>5601.2034187520003</c:v>
                </c:pt>
                <c:pt idx="5">
                  <c:v>13317.700170184609</c:v>
                </c:pt>
                <c:pt idx="6">
                  <c:v>13820.606593791508</c:v>
                </c:pt>
                <c:pt idx="7">
                  <c:v>13975.940850427858</c:v>
                </c:pt>
                <c:pt idx="8">
                  <c:v>18002.087642350089</c:v>
                </c:pt>
                <c:pt idx="9">
                  <c:v>22535.632206011389</c:v>
                </c:pt>
                <c:pt idx="10">
                  <c:v>23267.140672454698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6E-43D0-8F92-AC2AED885C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8451328"/>
        <c:axId val="2078455488"/>
      </c:lineChart>
      <c:catAx>
        <c:axId val="207845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2078455488"/>
        <c:crosses val="autoZero"/>
        <c:auto val="1"/>
        <c:lblAlgn val="ctr"/>
        <c:lblOffset val="100"/>
        <c:noMultiLvlLbl val="0"/>
      </c:catAx>
      <c:valAx>
        <c:axId val="2078455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2078451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ko-KR" sz="1400" b="0" i="0" u="none" strike="noStrike" baseline="0">
                <a:effectLst/>
              </a:rPr>
              <a:t>0.83</a:t>
            </a:r>
            <a:r>
              <a:rPr lang="ko-KR" altLang="en-US" sz="1400" b="0" i="0" u="none" strike="noStrike" baseline="0">
                <a:effectLst/>
              </a:rPr>
              <a:t>레벨을 올리는데 필요한 비용</a:t>
            </a:r>
            <a:r>
              <a:rPr lang="ko-KR" altLang="en-US" sz="1400" b="0" i="0" u="none" strike="noStrike" baseline="0"/>
              <a:t> </a:t>
            </a:r>
            <a:endParaRPr lang="ko-KR" alt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>
        <c:manualLayout>
          <c:layoutTarget val="inner"/>
          <c:xMode val="edge"/>
          <c:yMode val="edge"/>
          <c:x val="6.4853348776417657E-2"/>
          <c:y val="0.12499111281102451"/>
          <c:w val="0.92132409870170906"/>
          <c:h val="0.7515171016196649"/>
        </c:manualLayout>
      </c:layout>
      <c:lineChart>
        <c:grouping val="standard"/>
        <c:varyColors val="0"/>
        <c:ser>
          <c:idx val="0"/>
          <c:order val="0"/>
          <c:tx>
            <c:strRef>
              <c:f>숫자놀이!$AF$94</c:f>
              <c:strCache>
                <c:ptCount val="1"/>
                <c:pt idx="0">
                  <c:v>방어구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숫자놀이!$AG$93:$AS$93</c:f>
              <c:strCache>
                <c:ptCount val="13"/>
                <c:pt idx="0">
                  <c:v>7강</c:v>
                </c:pt>
                <c:pt idx="1">
                  <c:v>8강</c:v>
                </c:pt>
                <c:pt idx="2">
                  <c:v>9강</c:v>
                </c:pt>
                <c:pt idx="3">
                  <c:v>10강</c:v>
                </c:pt>
                <c:pt idx="4">
                  <c:v>11강</c:v>
                </c:pt>
                <c:pt idx="5">
                  <c:v>12강</c:v>
                </c:pt>
                <c:pt idx="6">
                  <c:v>13강</c:v>
                </c:pt>
                <c:pt idx="7">
                  <c:v>14강</c:v>
                </c:pt>
                <c:pt idx="8">
                  <c:v>15강</c:v>
                </c:pt>
                <c:pt idx="9">
                  <c:v>16강</c:v>
                </c:pt>
                <c:pt idx="10">
                  <c:v>17강</c:v>
                </c:pt>
                <c:pt idx="11">
                  <c:v>18강</c:v>
                </c:pt>
                <c:pt idx="12">
                  <c:v>19강</c:v>
                </c:pt>
              </c:strCache>
            </c:strRef>
          </c:cat>
          <c:val>
            <c:numRef>
              <c:f>숫자놀이!$AG$94:$AS$94</c:f>
              <c:numCache>
                <c:formatCode>General</c:formatCode>
                <c:ptCount val="13"/>
                <c:pt idx="0">
                  <c:v>1129.6215331839999</c:v>
                </c:pt>
                <c:pt idx="1">
                  <c:v>1581.6370118584791</c:v>
                </c:pt>
                <c:pt idx="2">
                  <c:v>2196.7019290972157</c:v>
                </c:pt>
                <c:pt idx="3">
                  <c:v>2196.7019290972157</c:v>
                </c:pt>
                <c:pt idx="4">
                  <c:v>2196.7019290972157</c:v>
                </c:pt>
                <c:pt idx="5">
                  <c:v>4440.0402266013771</c:v>
                </c:pt>
                <c:pt idx="6">
                  <c:v>4440.0402266013771</c:v>
                </c:pt>
                <c:pt idx="7">
                  <c:v>4508.8972754925617</c:v>
                </c:pt>
                <c:pt idx="8">
                  <c:v>5461.8742758997323</c:v>
                </c:pt>
                <c:pt idx="9">
                  <c:v>2432.0825174485267</c:v>
                </c:pt>
                <c:pt idx="10">
                  <c:v>2432.0825174485267</c:v>
                </c:pt>
                <c:pt idx="11">
                  <c:v>4340.1453357956789</c:v>
                </c:pt>
                <c:pt idx="12">
                  <c:v>4800.1424598306894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39E-460F-B757-2A6A66CC5398}"/>
            </c:ext>
          </c:extLst>
        </c:ser>
        <c:ser>
          <c:idx val="1"/>
          <c:order val="1"/>
          <c:tx>
            <c:strRef>
              <c:f>숫자놀이!$AF$95</c:f>
              <c:strCache>
                <c:ptCount val="1"/>
                <c:pt idx="0">
                  <c:v>무기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숫자놀이!$AG$93:$AS$93</c:f>
              <c:strCache>
                <c:ptCount val="13"/>
                <c:pt idx="0">
                  <c:v>7강</c:v>
                </c:pt>
                <c:pt idx="1">
                  <c:v>8강</c:v>
                </c:pt>
                <c:pt idx="2">
                  <c:v>9강</c:v>
                </c:pt>
                <c:pt idx="3">
                  <c:v>10강</c:v>
                </c:pt>
                <c:pt idx="4">
                  <c:v>11강</c:v>
                </c:pt>
                <c:pt idx="5">
                  <c:v>12강</c:v>
                </c:pt>
                <c:pt idx="6">
                  <c:v>13강</c:v>
                </c:pt>
                <c:pt idx="7">
                  <c:v>14강</c:v>
                </c:pt>
                <c:pt idx="8">
                  <c:v>15강</c:v>
                </c:pt>
                <c:pt idx="9">
                  <c:v>16강</c:v>
                </c:pt>
                <c:pt idx="10">
                  <c:v>17강</c:v>
                </c:pt>
                <c:pt idx="11">
                  <c:v>18강</c:v>
                </c:pt>
                <c:pt idx="12">
                  <c:v>19강</c:v>
                </c:pt>
              </c:strCache>
            </c:strRef>
          </c:cat>
          <c:val>
            <c:numRef>
              <c:f>숫자놀이!$AG$95:$AS$95</c:f>
              <c:numCache>
                <c:formatCode>General</c:formatCode>
                <c:ptCount val="13"/>
                <c:pt idx="0">
                  <c:v>2610.48</c:v>
                </c:pt>
                <c:pt idx="1">
                  <c:v>3502.9533036959997</c:v>
                </c:pt>
                <c:pt idx="2">
                  <c:v>5145.9490908160005</c:v>
                </c:pt>
                <c:pt idx="3">
                  <c:v>5568.925034752001</c:v>
                </c:pt>
                <c:pt idx="4">
                  <c:v>5601.2034187520003</c:v>
                </c:pt>
                <c:pt idx="5">
                  <c:v>13317.700170184609</c:v>
                </c:pt>
                <c:pt idx="6">
                  <c:v>13820.606593791508</c:v>
                </c:pt>
                <c:pt idx="7">
                  <c:v>13975.940850427858</c:v>
                </c:pt>
                <c:pt idx="8">
                  <c:v>18002.087642350089</c:v>
                </c:pt>
                <c:pt idx="9">
                  <c:v>7511.8774020037963</c:v>
                </c:pt>
                <c:pt idx="10">
                  <c:v>7755.713557484899</c:v>
                </c:pt>
                <c:pt idx="11">
                  <c:v>17589.44301922082</c:v>
                </c:pt>
                <c:pt idx="12">
                  <c:v>17980.772063134886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9E-460F-B757-2A6A66CC53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6096800"/>
        <c:axId val="286097216"/>
      </c:lineChart>
      <c:catAx>
        <c:axId val="286096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286097216"/>
        <c:crosses val="autoZero"/>
        <c:auto val="1"/>
        <c:lblAlgn val="ctr"/>
        <c:lblOffset val="100"/>
        <c:noMultiLvlLbl val="0"/>
      </c:catAx>
      <c:valAx>
        <c:axId val="28609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286096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ko-KR" sz="1400" b="0" i="0" u="none" strike="noStrike" baseline="0">
                <a:effectLst/>
              </a:rPr>
              <a:t>0.83</a:t>
            </a:r>
            <a:r>
              <a:rPr lang="ko-KR" altLang="en-US" sz="1400" b="0" i="0" u="none" strike="noStrike" baseline="0">
                <a:effectLst/>
              </a:rPr>
              <a:t>레벨을 올리는데 필요한 비용</a:t>
            </a:r>
            <a:r>
              <a:rPr lang="ko-KR" altLang="en-US" sz="1400" b="0" i="0" u="none" strike="noStrike" baseline="0"/>
              <a:t> </a:t>
            </a:r>
            <a:endParaRPr lang="ko-KR" alt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>
        <c:manualLayout>
          <c:layoutTarget val="inner"/>
          <c:xMode val="edge"/>
          <c:yMode val="edge"/>
          <c:x val="5.7865793531661387E-2"/>
          <c:y val="0.11580877537655533"/>
          <c:w val="0.92132409870170906"/>
          <c:h val="0.7515171016196649"/>
        </c:manualLayout>
      </c:layout>
      <c:lineChart>
        <c:grouping val="standard"/>
        <c:varyColors val="0"/>
        <c:ser>
          <c:idx val="0"/>
          <c:order val="0"/>
          <c:tx>
            <c:strRef>
              <c:f>숫자놀이!$AF$94</c:f>
              <c:strCache>
                <c:ptCount val="1"/>
                <c:pt idx="0">
                  <c:v>방어구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숫자놀이!$AG$93:$AY$93</c:f>
              <c:strCache>
                <c:ptCount val="19"/>
                <c:pt idx="0">
                  <c:v>7강</c:v>
                </c:pt>
                <c:pt idx="1">
                  <c:v>8강</c:v>
                </c:pt>
                <c:pt idx="2">
                  <c:v>9강</c:v>
                </c:pt>
                <c:pt idx="3">
                  <c:v>10강</c:v>
                </c:pt>
                <c:pt idx="4">
                  <c:v>11강</c:v>
                </c:pt>
                <c:pt idx="5">
                  <c:v>12강</c:v>
                </c:pt>
                <c:pt idx="6">
                  <c:v>13강</c:v>
                </c:pt>
                <c:pt idx="7">
                  <c:v>14강</c:v>
                </c:pt>
                <c:pt idx="8">
                  <c:v>15강</c:v>
                </c:pt>
                <c:pt idx="9">
                  <c:v>16강</c:v>
                </c:pt>
                <c:pt idx="10">
                  <c:v>17강</c:v>
                </c:pt>
                <c:pt idx="11">
                  <c:v>18강</c:v>
                </c:pt>
                <c:pt idx="12">
                  <c:v>19강</c:v>
                </c:pt>
                <c:pt idx="13">
                  <c:v>20강</c:v>
                </c:pt>
                <c:pt idx="14">
                  <c:v>21강</c:v>
                </c:pt>
                <c:pt idx="15">
                  <c:v>22강</c:v>
                </c:pt>
                <c:pt idx="16">
                  <c:v>23강</c:v>
                </c:pt>
                <c:pt idx="17">
                  <c:v>24강</c:v>
                </c:pt>
                <c:pt idx="18">
                  <c:v>25강</c:v>
                </c:pt>
              </c:strCache>
            </c:strRef>
          </c:cat>
          <c:val>
            <c:numRef>
              <c:f>숫자놀이!$AG$94:$AY$94</c:f>
              <c:numCache>
                <c:formatCode>General</c:formatCode>
                <c:ptCount val="19"/>
                <c:pt idx="0">
                  <c:v>1129.6215331839999</c:v>
                </c:pt>
                <c:pt idx="1">
                  <c:v>1581.6370118584791</c:v>
                </c:pt>
                <c:pt idx="2">
                  <c:v>2196.7019290972157</c:v>
                </c:pt>
                <c:pt idx="3">
                  <c:v>2196.7019290972157</c:v>
                </c:pt>
                <c:pt idx="4">
                  <c:v>2196.7019290972157</c:v>
                </c:pt>
                <c:pt idx="5">
                  <c:v>4440.0402266013771</c:v>
                </c:pt>
                <c:pt idx="6">
                  <c:v>4440.0402266013771</c:v>
                </c:pt>
                <c:pt idx="7">
                  <c:v>4508.8972754925617</c:v>
                </c:pt>
                <c:pt idx="8">
                  <c:v>5461.8742758997323</c:v>
                </c:pt>
                <c:pt idx="9">
                  <c:v>2432.0825174485267</c:v>
                </c:pt>
                <c:pt idx="10">
                  <c:v>2432.0825174485267</c:v>
                </c:pt>
                <c:pt idx="11">
                  <c:v>4340.1453357956789</c:v>
                </c:pt>
                <c:pt idx="12">
                  <c:v>4800.1424598306894</c:v>
                </c:pt>
                <c:pt idx="13">
                  <c:v>7961.0126566979443</c:v>
                </c:pt>
                <c:pt idx="14">
                  <c:v>8797.5094539787206</c:v>
                </c:pt>
                <c:pt idx="15">
                  <c:v>26413.907090654069</c:v>
                </c:pt>
                <c:pt idx="16">
                  <c:v>29275.020768377897</c:v>
                </c:pt>
                <c:pt idx="17">
                  <c:v>63172.176654573959</c:v>
                </c:pt>
                <c:pt idx="18">
                  <c:v>42904.040920471431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603-4CCE-9EEA-B359A1AB9B43}"/>
            </c:ext>
          </c:extLst>
        </c:ser>
        <c:ser>
          <c:idx val="1"/>
          <c:order val="1"/>
          <c:tx>
            <c:strRef>
              <c:f>숫자놀이!$AF$95</c:f>
              <c:strCache>
                <c:ptCount val="1"/>
                <c:pt idx="0">
                  <c:v>무기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숫자놀이!$AG$93:$AY$93</c:f>
              <c:strCache>
                <c:ptCount val="19"/>
                <c:pt idx="0">
                  <c:v>7강</c:v>
                </c:pt>
                <c:pt idx="1">
                  <c:v>8강</c:v>
                </c:pt>
                <c:pt idx="2">
                  <c:v>9강</c:v>
                </c:pt>
                <c:pt idx="3">
                  <c:v>10강</c:v>
                </c:pt>
                <c:pt idx="4">
                  <c:v>11강</c:v>
                </c:pt>
                <c:pt idx="5">
                  <c:v>12강</c:v>
                </c:pt>
                <c:pt idx="6">
                  <c:v>13강</c:v>
                </c:pt>
                <c:pt idx="7">
                  <c:v>14강</c:v>
                </c:pt>
                <c:pt idx="8">
                  <c:v>15강</c:v>
                </c:pt>
                <c:pt idx="9">
                  <c:v>16강</c:v>
                </c:pt>
                <c:pt idx="10">
                  <c:v>17강</c:v>
                </c:pt>
                <c:pt idx="11">
                  <c:v>18강</c:v>
                </c:pt>
                <c:pt idx="12">
                  <c:v>19강</c:v>
                </c:pt>
                <c:pt idx="13">
                  <c:v>20강</c:v>
                </c:pt>
                <c:pt idx="14">
                  <c:v>21강</c:v>
                </c:pt>
                <c:pt idx="15">
                  <c:v>22강</c:v>
                </c:pt>
                <c:pt idx="16">
                  <c:v>23강</c:v>
                </c:pt>
                <c:pt idx="17">
                  <c:v>24강</c:v>
                </c:pt>
                <c:pt idx="18">
                  <c:v>25강</c:v>
                </c:pt>
              </c:strCache>
            </c:strRef>
          </c:cat>
          <c:val>
            <c:numRef>
              <c:f>숫자놀이!$AG$95:$AY$95</c:f>
              <c:numCache>
                <c:formatCode>General</c:formatCode>
                <c:ptCount val="19"/>
                <c:pt idx="0">
                  <c:v>2610.48</c:v>
                </c:pt>
                <c:pt idx="1">
                  <c:v>3502.9533036959997</c:v>
                </c:pt>
                <c:pt idx="2">
                  <c:v>5145.9490908160005</c:v>
                </c:pt>
                <c:pt idx="3">
                  <c:v>5568.925034752001</c:v>
                </c:pt>
                <c:pt idx="4">
                  <c:v>5601.2034187520003</c:v>
                </c:pt>
                <c:pt idx="5">
                  <c:v>13317.700170184609</c:v>
                </c:pt>
                <c:pt idx="6">
                  <c:v>13820.606593791508</c:v>
                </c:pt>
                <c:pt idx="7">
                  <c:v>13975.940850427858</c:v>
                </c:pt>
                <c:pt idx="8">
                  <c:v>18002.087642350089</c:v>
                </c:pt>
                <c:pt idx="9">
                  <c:v>7511.8774020037963</c:v>
                </c:pt>
                <c:pt idx="10">
                  <c:v>7755.713557484899</c:v>
                </c:pt>
                <c:pt idx="11">
                  <c:v>17589.44301922082</c:v>
                </c:pt>
                <c:pt idx="12">
                  <c:v>17980.772063134886</c:v>
                </c:pt>
                <c:pt idx="13">
                  <c:v>27727.4209516433</c:v>
                </c:pt>
                <c:pt idx="14">
                  <c:v>27727.4209516433</c:v>
                </c:pt>
                <c:pt idx="15">
                  <c:v>83849.064396591173</c:v>
                </c:pt>
                <c:pt idx="16">
                  <c:v>87071.350325888197</c:v>
                </c:pt>
                <c:pt idx="17">
                  <c:v>131263.68936099819</c:v>
                </c:pt>
                <c:pt idx="18">
                  <c:v>84473.423076299892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603-4CCE-9EEA-B359A1AB9B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6096800"/>
        <c:axId val="286097216"/>
      </c:lineChart>
      <c:catAx>
        <c:axId val="286096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286097216"/>
        <c:crosses val="autoZero"/>
        <c:auto val="1"/>
        <c:lblAlgn val="ctr"/>
        <c:lblOffset val="100"/>
        <c:noMultiLvlLbl val="0"/>
      </c:catAx>
      <c:valAx>
        <c:axId val="28609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286096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ko-KR" altLang="en-US"/>
              <a:t>구간별 장기백 확률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숫자놀이!$AQ$156</c:f>
              <c:strCache>
                <c:ptCount val="1"/>
                <c:pt idx="0">
                  <c:v>확률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숫자놀이!$AR$155:$AZ$155</c:f>
              <c:strCache>
                <c:ptCount val="9"/>
                <c:pt idx="0">
                  <c:v>7</c:v>
                </c:pt>
                <c:pt idx="1">
                  <c:v>8</c:v>
                </c:pt>
                <c:pt idx="2">
                  <c:v>9~11</c:v>
                </c:pt>
                <c:pt idx="3">
                  <c:v>12~14</c:v>
                </c:pt>
                <c:pt idx="4">
                  <c:v>15~17</c:v>
                </c:pt>
                <c:pt idx="5">
                  <c:v>18~19</c:v>
                </c:pt>
                <c:pt idx="6">
                  <c:v>20~21</c:v>
                </c:pt>
                <c:pt idx="7">
                  <c:v>22~23</c:v>
                </c:pt>
                <c:pt idx="8">
                  <c:v>24~25</c:v>
                </c:pt>
              </c:strCache>
            </c:strRef>
          </c:cat>
          <c:val>
            <c:numRef>
              <c:f>숫자놀이!$AR$156:$AZ$156</c:f>
              <c:numCache>
                <c:formatCode>0.000%</c:formatCode>
                <c:ptCount val="9"/>
                <c:pt idx="0">
                  <c:v>8.3775999999999851E-3</c:v>
                </c:pt>
                <c:pt idx="1">
                  <c:v>1.9618315749999837E-2</c:v>
                </c:pt>
                <c:pt idx="2">
                  <c:v>5.8408134400000034E-2</c:v>
                </c:pt>
                <c:pt idx="3">
                  <c:v>8.4770099847533142E-2</c:v>
                </c:pt>
                <c:pt idx="4">
                  <c:v>8.5029184818092518E-2</c:v>
                </c:pt>
                <c:pt idx="5">
                  <c:v>9.68848997212719E-2</c:v>
                </c:pt>
                <c:pt idx="6">
                  <c:v>0.10011729530718394</c:v>
                </c:pt>
                <c:pt idx="7">
                  <c:v>0.11230044708668308</c:v>
                </c:pt>
                <c:pt idx="8">
                  <c:v>0.11495156526689587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D6-479B-A9CF-0C44B0A1AE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58823680"/>
        <c:axId val="1858824096"/>
      </c:barChart>
      <c:catAx>
        <c:axId val="1858823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858824096"/>
        <c:crosses val="autoZero"/>
        <c:auto val="1"/>
        <c:lblAlgn val="ctr"/>
        <c:lblOffset val="100"/>
        <c:noMultiLvlLbl val="0"/>
      </c:catAx>
      <c:valAx>
        <c:axId val="1858824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858823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ko-KR" altLang="en-US"/>
              <a:t>구간별 장기백 확률</a:t>
            </a:r>
            <a:r>
              <a:rPr lang="en-US" altLang="ko-KR"/>
              <a:t>(</a:t>
            </a:r>
            <a:r>
              <a:rPr lang="ko-KR" altLang="en-US"/>
              <a:t>풀숨</a:t>
            </a:r>
            <a:r>
              <a:rPr lang="en-US" altLang="ko-KR"/>
              <a:t>)</a:t>
            </a:r>
            <a:endParaRPr lang="ko-KR" alt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숫자놀이!$AQ$165</c:f>
              <c:strCache>
                <c:ptCount val="1"/>
                <c:pt idx="0">
                  <c:v>확률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숫자놀이!$AR$164:$AZ$164</c:f>
              <c:strCache>
                <c:ptCount val="9"/>
                <c:pt idx="0">
                  <c:v>7</c:v>
                </c:pt>
                <c:pt idx="1">
                  <c:v>8</c:v>
                </c:pt>
                <c:pt idx="2">
                  <c:v>9~11</c:v>
                </c:pt>
                <c:pt idx="3">
                  <c:v>12~14</c:v>
                </c:pt>
                <c:pt idx="4">
                  <c:v>15~17</c:v>
                </c:pt>
                <c:pt idx="5">
                  <c:v>18~19</c:v>
                </c:pt>
                <c:pt idx="6">
                  <c:v>20~21</c:v>
                </c:pt>
                <c:pt idx="7">
                  <c:v>22~23</c:v>
                </c:pt>
                <c:pt idx="8">
                  <c:v>24~25</c:v>
                </c:pt>
              </c:strCache>
            </c:strRef>
          </c:cat>
          <c:val>
            <c:numRef>
              <c:f>숫자놀이!$AR$165:$AZ$165</c:f>
              <c:numCache>
                <c:formatCode>0.0000%</c:formatCode>
                <c:ptCount val="9"/>
                <c:pt idx="0">
                  <c:v>0</c:v>
                </c:pt>
                <c:pt idx="1">
                  <c:v>5.6925000000000089E-5</c:v>
                </c:pt>
                <c:pt idx="2">
                  <c:v>1.5599200000000035E-2</c:v>
                </c:pt>
                <c:pt idx="3">
                  <c:v>5.1344572300000002E-2</c:v>
                </c:pt>
                <c:pt idx="4">
                  <c:v>8.4151979847935765E-2</c:v>
                </c:pt>
                <c:pt idx="5">
                  <c:v>7.3661554396321674E-2</c:v>
                </c:pt>
                <c:pt idx="6">
                  <c:v>0.10302169036312792</c:v>
                </c:pt>
                <c:pt idx="7">
                  <c:v>0.11108231048411876</c:v>
                </c:pt>
                <c:pt idx="8">
                  <c:v>0.11371228359100582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E6-416A-9547-933F07C3DC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07480192"/>
        <c:axId val="2107481024"/>
      </c:barChart>
      <c:catAx>
        <c:axId val="2107480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2107481024"/>
        <c:crosses val="autoZero"/>
        <c:auto val="1"/>
        <c:lblAlgn val="ctr"/>
        <c:lblOffset val="100"/>
        <c:noMultiLvlLbl val="0"/>
      </c:catAx>
      <c:valAx>
        <c:axId val="210748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21074801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209549</xdr:colOff>
      <xdr:row>67</xdr:row>
      <xdr:rowOff>200024</xdr:rowOff>
    </xdr:from>
    <xdr:to>
      <xdr:col>42</xdr:col>
      <xdr:colOff>269874</xdr:colOff>
      <xdr:row>87</xdr:row>
      <xdr:rowOff>209549</xdr:rowOff>
    </xdr:to>
    <xdr:graphicFrame macro="">
      <xdr:nvGraphicFramePr>
        <xdr:cNvPr id="2" name="차트 1">
          <a:extLst>
            <a:ext uri="{FF2B5EF4-FFF2-40B4-BE49-F238E27FC236}">
              <a16:creationId xmlns:a16="http://schemas.microsoft.com/office/drawing/2014/main" id="{758E602E-97CD-4318-B927-2DA4D5D670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31</xdr:col>
      <xdr:colOff>389965</xdr:colOff>
      <xdr:row>97</xdr:row>
      <xdr:rowOff>17929</xdr:rowOff>
    </xdr:from>
    <xdr:to>
      <xdr:col>41</xdr:col>
      <xdr:colOff>685240</xdr:colOff>
      <xdr:row>115</xdr:row>
      <xdr:rowOff>144248</xdr:rowOff>
    </xdr:to>
    <xdr:graphicFrame macro="">
      <xdr:nvGraphicFramePr>
        <xdr:cNvPr id="3" name="차트 2">
          <a:extLst>
            <a:ext uri="{FF2B5EF4-FFF2-40B4-BE49-F238E27FC236}">
              <a16:creationId xmlns:a16="http://schemas.microsoft.com/office/drawing/2014/main" id="{328BEF1C-AB19-49FF-900A-3DF170C2DC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45</xdr:col>
      <xdr:colOff>0</xdr:colOff>
      <xdr:row>108</xdr:row>
      <xdr:rowOff>57150</xdr:rowOff>
    </xdr:from>
    <xdr:to>
      <xdr:col>45</xdr:col>
      <xdr:colOff>0</xdr:colOff>
      <xdr:row>109</xdr:row>
      <xdr:rowOff>171450</xdr:rowOff>
    </xdr:to>
    <xdr:cxnSp macro="">
      <xdr:nvCxnSpPr>
        <xdr:cNvPr id="4" name="직선 화살표 연결선 3">
          <a:extLst>
            <a:ext uri="{FF2B5EF4-FFF2-40B4-BE49-F238E27FC236}">
              <a16:creationId xmlns:a16="http://schemas.microsoft.com/office/drawing/2014/main" id="{5C2E8D2F-6EBC-4783-B528-AC4F61FDD7A0}"/>
            </a:ext>
          </a:extLst>
        </xdr:cNvPr>
        <xdr:cNvCxnSpPr/>
      </xdr:nvCxnSpPr>
      <xdr:spPr>
        <a:xfrm>
          <a:off x="40205025" y="24622125"/>
          <a:ext cx="0" cy="333375"/>
        </a:xfrm>
        <a:prstGeom prst="straightConnector1">
          <a:avLst/>
        </a:prstGeom>
        <a:ln w="317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46</xdr:col>
      <xdr:colOff>47625</xdr:colOff>
      <xdr:row>112</xdr:row>
      <xdr:rowOff>19050</xdr:rowOff>
    </xdr:from>
    <xdr:to>
      <xdr:col>47</xdr:col>
      <xdr:colOff>733425</xdr:colOff>
      <xdr:row>113</xdr:row>
      <xdr:rowOff>219075</xdr:rowOff>
    </xdr:to>
    <xdr:cxnSp macro="">
      <xdr:nvCxnSpPr>
        <xdr:cNvPr id="5" name="직선 화살표 연결선 4">
          <a:extLst>
            <a:ext uri="{FF2B5EF4-FFF2-40B4-BE49-F238E27FC236}">
              <a16:creationId xmlns:a16="http://schemas.microsoft.com/office/drawing/2014/main" id="{9999153E-521E-4BE5-8D53-F9CC11A374E4}"/>
            </a:ext>
          </a:extLst>
        </xdr:cNvPr>
        <xdr:cNvCxnSpPr/>
      </xdr:nvCxnSpPr>
      <xdr:spPr>
        <a:xfrm flipH="1">
          <a:off x="41157525" y="25488900"/>
          <a:ext cx="1628775" cy="409575"/>
        </a:xfrm>
        <a:prstGeom prst="straightConnector1">
          <a:avLst/>
        </a:prstGeom>
        <a:ln w="31750">
          <a:solidFill>
            <a:srgbClr val="00B0F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46</xdr:col>
      <xdr:colOff>47625</xdr:colOff>
      <xdr:row>116</xdr:row>
      <xdr:rowOff>0</xdr:rowOff>
    </xdr:from>
    <xdr:to>
      <xdr:col>47</xdr:col>
      <xdr:colOff>733425</xdr:colOff>
      <xdr:row>117</xdr:row>
      <xdr:rowOff>200025</xdr:rowOff>
    </xdr:to>
    <xdr:cxnSp macro="">
      <xdr:nvCxnSpPr>
        <xdr:cNvPr id="6" name="직선 화살표 연결선 5">
          <a:extLst>
            <a:ext uri="{FF2B5EF4-FFF2-40B4-BE49-F238E27FC236}">
              <a16:creationId xmlns:a16="http://schemas.microsoft.com/office/drawing/2014/main" id="{174E7A2E-5659-4C43-833D-F868D870D0EB}"/>
            </a:ext>
          </a:extLst>
        </xdr:cNvPr>
        <xdr:cNvCxnSpPr/>
      </xdr:nvCxnSpPr>
      <xdr:spPr>
        <a:xfrm flipH="1">
          <a:off x="41157525" y="26336625"/>
          <a:ext cx="1628775" cy="419100"/>
        </a:xfrm>
        <a:prstGeom prst="straightConnector1">
          <a:avLst/>
        </a:prstGeom>
        <a:ln w="31750">
          <a:solidFill>
            <a:srgbClr val="00B0F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46</xdr:col>
      <xdr:colOff>47625</xdr:colOff>
      <xdr:row>120</xdr:row>
      <xdr:rowOff>19050</xdr:rowOff>
    </xdr:from>
    <xdr:to>
      <xdr:col>47</xdr:col>
      <xdr:colOff>733425</xdr:colOff>
      <xdr:row>121</xdr:row>
      <xdr:rowOff>209550</xdr:rowOff>
    </xdr:to>
    <xdr:cxnSp macro="">
      <xdr:nvCxnSpPr>
        <xdr:cNvPr id="7" name="직선 화살표 연결선 6">
          <a:extLst>
            <a:ext uri="{FF2B5EF4-FFF2-40B4-BE49-F238E27FC236}">
              <a16:creationId xmlns:a16="http://schemas.microsoft.com/office/drawing/2014/main" id="{CD9A19BD-85E6-4BDA-82A1-3E269301B1AB}"/>
            </a:ext>
          </a:extLst>
        </xdr:cNvPr>
        <xdr:cNvCxnSpPr/>
      </xdr:nvCxnSpPr>
      <xdr:spPr>
        <a:xfrm flipH="1">
          <a:off x="41157525" y="27241500"/>
          <a:ext cx="1628775" cy="409575"/>
        </a:xfrm>
        <a:prstGeom prst="straightConnector1">
          <a:avLst/>
        </a:prstGeom>
        <a:ln w="31750">
          <a:solidFill>
            <a:srgbClr val="00B0F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46</xdr:col>
      <xdr:colOff>76200</xdr:colOff>
      <xdr:row>111</xdr:row>
      <xdr:rowOff>0</xdr:rowOff>
    </xdr:from>
    <xdr:to>
      <xdr:col>47</xdr:col>
      <xdr:colOff>600075</xdr:colOff>
      <xdr:row>111</xdr:row>
      <xdr:rowOff>0</xdr:rowOff>
    </xdr:to>
    <xdr:cxnSp macro="">
      <xdr:nvCxnSpPr>
        <xdr:cNvPr id="8" name="직선 화살표 연결선 7">
          <a:extLst>
            <a:ext uri="{FF2B5EF4-FFF2-40B4-BE49-F238E27FC236}">
              <a16:creationId xmlns:a16="http://schemas.microsoft.com/office/drawing/2014/main" id="{7C44510E-83E8-4CB7-8F14-575C46F4B7BF}"/>
            </a:ext>
          </a:extLst>
        </xdr:cNvPr>
        <xdr:cNvCxnSpPr/>
      </xdr:nvCxnSpPr>
      <xdr:spPr>
        <a:xfrm>
          <a:off x="41186100" y="25241250"/>
          <a:ext cx="1466850" cy="0"/>
        </a:xfrm>
        <a:prstGeom prst="straightConnector1">
          <a:avLst/>
        </a:prstGeom>
        <a:ln w="31750">
          <a:solidFill>
            <a:schemeClr val="accent2">
              <a:lumMod val="75000"/>
            </a:schemeClr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46</xdr:col>
      <xdr:colOff>76200</xdr:colOff>
      <xdr:row>115</xdr:row>
      <xdr:rowOff>9525</xdr:rowOff>
    </xdr:from>
    <xdr:to>
      <xdr:col>47</xdr:col>
      <xdr:colOff>600075</xdr:colOff>
      <xdr:row>115</xdr:row>
      <xdr:rowOff>9525</xdr:rowOff>
    </xdr:to>
    <xdr:cxnSp macro="">
      <xdr:nvCxnSpPr>
        <xdr:cNvPr id="9" name="직선 화살표 연결선 8">
          <a:extLst>
            <a:ext uri="{FF2B5EF4-FFF2-40B4-BE49-F238E27FC236}">
              <a16:creationId xmlns:a16="http://schemas.microsoft.com/office/drawing/2014/main" id="{1D8D2F7A-3E58-47E8-B8BC-320E2E0D3DC3}"/>
            </a:ext>
          </a:extLst>
        </xdr:cNvPr>
        <xdr:cNvCxnSpPr/>
      </xdr:nvCxnSpPr>
      <xdr:spPr>
        <a:xfrm>
          <a:off x="41186100" y="26127075"/>
          <a:ext cx="1466850" cy="0"/>
        </a:xfrm>
        <a:prstGeom prst="straightConnector1">
          <a:avLst/>
        </a:prstGeom>
        <a:ln w="31750">
          <a:solidFill>
            <a:schemeClr val="accent2">
              <a:lumMod val="75000"/>
            </a:schemeClr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46</xdr:col>
      <xdr:colOff>76200</xdr:colOff>
      <xdr:row>119</xdr:row>
      <xdr:rowOff>9525</xdr:rowOff>
    </xdr:from>
    <xdr:to>
      <xdr:col>47</xdr:col>
      <xdr:colOff>600075</xdr:colOff>
      <xdr:row>119</xdr:row>
      <xdr:rowOff>9525</xdr:rowOff>
    </xdr:to>
    <xdr:cxnSp macro="">
      <xdr:nvCxnSpPr>
        <xdr:cNvPr id="10" name="직선 화살표 연결선 9">
          <a:extLst>
            <a:ext uri="{FF2B5EF4-FFF2-40B4-BE49-F238E27FC236}">
              <a16:creationId xmlns:a16="http://schemas.microsoft.com/office/drawing/2014/main" id="{A9C62E7E-B8E4-4562-85A6-AF840AF33FEA}"/>
            </a:ext>
          </a:extLst>
        </xdr:cNvPr>
        <xdr:cNvCxnSpPr/>
      </xdr:nvCxnSpPr>
      <xdr:spPr>
        <a:xfrm>
          <a:off x="41186100" y="27003375"/>
          <a:ext cx="1466850" cy="0"/>
        </a:xfrm>
        <a:prstGeom prst="straightConnector1">
          <a:avLst/>
        </a:prstGeom>
        <a:ln w="31750">
          <a:solidFill>
            <a:schemeClr val="accent2">
              <a:lumMod val="75000"/>
            </a:schemeClr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46</xdr:col>
      <xdr:colOff>76200</xdr:colOff>
      <xdr:row>123</xdr:row>
      <xdr:rowOff>19050</xdr:rowOff>
    </xdr:from>
    <xdr:to>
      <xdr:col>47</xdr:col>
      <xdr:colOff>600075</xdr:colOff>
      <xdr:row>123</xdr:row>
      <xdr:rowOff>19050</xdr:rowOff>
    </xdr:to>
    <xdr:cxnSp macro="">
      <xdr:nvCxnSpPr>
        <xdr:cNvPr id="11" name="직선 화살표 연결선 10">
          <a:extLst>
            <a:ext uri="{FF2B5EF4-FFF2-40B4-BE49-F238E27FC236}">
              <a16:creationId xmlns:a16="http://schemas.microsoft.com/office/drawing/2014/main" id="{BF06DE26-1615-460B-901F-96D7A7946D18}"/>
            </a:ext>
          </a:extLst>
        </xdr:cNvPr>
        <xdr:cNvCxnSpPr/>
      </xdr:nvCxnSpPr>
      <xdr:spPr>
        <a:xfrm>
          <a:off x="41186100" y="27908250"/>
          <a:ext cx="1466850" cy="0"/>
        </a:xfrm>
        <a:prstGeom prst="straightConnector1">
          <a:avLst/>
        </a:prstGeom>
        <a:ln w="31750">
          <a:solidFill>
            <a:schemeClr val="accent2">
              <a:lumMod val="75000"/>
            </a:schemeClr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132229</xdr:colOff>
      <xdr:row>117</xdr:row>
      <xdr:rowOff>71716</xdr:rowOff>
    </xdr:from>
    <xdr:to>
      <xdr:col>41</xdr:col>
      <xdr:colOff>427504</xdr:colOff>
      <xdr:row>137</xdr:row>
      <xdr:rowOff>69167</xdr:rowOff>
    </xdr:to>
    <xdr:graphicFrame macro="">
      <xdr:nvGraphicFramePr>
        <xdr:cNvPr id="12" name="차트 11">
          <a:extLst>
            <a:ext uri="{FF2B5EF4-FFF2-40B4-BE49-F238E27FC236}">
              <a16:creationId xmlns:a16="http://schemas.microsoft.com/office/drawing/2014/main" id="{FFC5FD81-5C45-44F9-88EB-2AB62F2970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46</xdr:col>
      <xdr:colOff>47625</xdr:colOff>
      <xdr:row>124</xdr:row>
      <xdr:rowOff>41463</xdr:rowOff>
    </xdr:from>
    <xdr:to>
      <xdr:col>47</xdr:col>
      <xdr:colOff>733425</xdr:colOff>
      <xdr:row>126</xdr:row>
      <xdr:rowOff>7844</xdr:rowOff>
    </xdr:to>
    <xdr:cxnSp macro="">
      <xdr:nvCxnSpPr>
        <xdr:cNvPr id="13" name="직선 화살표 연결선 12">
          <a:extLst>
            <a:ext uri="{FF2B5EF4-FFF2-40B4-BE49-F238E27FC236}">
              <a16:creationId xmlns:a16="http://schemas.microsoft.com/office/drawing/2014/main" id="{2987CE7E-F0CD-434E-A67D-1205E62BEC67}"/>
            </a:ext>
          </a:extLst>
        </xdr:cNvPr>
        <xdr:cNvCxnSpPr/>
      </xdr:nvCxnSpPr>
      <xdr:spPr>
        <a:xfrm flipH="1">
          <a:off x="41157525" y="28149738"/>
          <a:ext cx="1628775" cy="404531"/>
        </a:xfrm>
        <a:prstGeom prst="straightConnector1">
          <a:avLst/>
        </a:prstGeom>
        <a:ln w="31750">
          <a:solidFill>
            <a:srgbClr val="00B0F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46</xdr:col>
      <xdr:colOff>76200</xdr:colOff>
      <xdr:row>126</xdr:row>
      <xdr:rowOff>209550</xdr:rowOff>
    </xdr:from>
    <xdr:to>
      <xdr:col>47</xdr:col>
      <xdr:colOff>600075</xdr:colOff>
      <xdr:row>126</xdr:row>
      <xdr:rowOff>209550</xdr:rowOff>
    </xdr:to>
    <xdr:cxnSp macro="">
      <xdr:nvCxnSpPr>
        <xdr:cNvPr id="14" name="직선 화살표 연결선 13">
          <a:extLst>
            <a:ext uri="{FF2B5EF4-FFF2-40B4-BE49-F238E27FC236}">
              <a16:creationId xmlns:a16="http://schemas.microsoft.com/office/drawing/2014/main" id="{AF032249-F3CD-464C-8C18-99B27DF27FBA}"/>
            </a:ext>
          </a:extLst>
        </xdr:cNvPr>
        <xdr:cNvCxnSpPr/>
      </xdr:nvCxnSpPr>
      <xdr:spPr>
        <a:xfrm>
          <a:off x="41186100" y="28755975"/>
          <a:ext cx="1466850" cy="0"/>
        </a:xfrm>
        <a:prstGeom prst="straightConnector1">
          <a:avLst/>
        </a:prstGeom>
        <a:ln w="31750">
          <a:solidFill>
            <a:schemeClr val="accent2">
              <a:lumMod val="75000"/>
            </a:schemeClr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263338</xdr:colOff>
      <xdr:row>138</xdr:row>
      <xdr:rowOff>40340</xdr:rowOff>
    </xdr:from>
    <xdr:to>
      <xdr:col>40</xdr:col>
      <xdr:colOff>603250</xdr:colOff>
      <xdr:row>157</xdr:row>
      <xdr:rowOff>112058</xdr:rowOff>
    </xdr:to>
    <xdr:graphicFrame macro="">
      <xdr:nvGraphicFramePr>
        <xdr:cNvPr id="15" name="차트 14">
          <a:extLst>
            <a:ext uri="{FF2B5EF4-FFF2-40B4-BE49-F238E27FC236}">
              <a16:creationId xmlns:a16="http://schemas.microsoft.com/office/drawing/2014/main" id="{5319DE3D-55C7-488B-8A0F-B31A352731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31</xdr:col>
      <xdr:colOff>261937</xdr:colOff>
      <xdr:row>159</xdr:row>
      <xdr:rowOff>9524</xdr:rowOff>
    </xdr:from>
    <xdr:to>
      <xdr:col>40</xdr:col>
      <xdr:colOff>600075</xdr:colOff>
      <xdr:row>177</xdr:row>
      <xdr:rowOff>122872</xdr:rowOff>
    </xdr:to>
    <xdr:graphicFrame macro="">
      <xdr:nvGraphicFramePr>
        <xdr:cNvPr id="16" name="차트 15">
          <a:extLst>
            <a:ext uri="{FF2B5EF4-FFF2-40B4-BE49-F238E27FC236}">
              <a16:creationId xmlns:a16="http://schemas.microsoft.com/office/drawing/2014/main" id="{E5E7B26E-6DBA-4BA9-B083-02D1FB4D01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35</xdr:row>
      <xdr:rowOff>19049</xdr:rowOff>
    </xdr:from>
    <xdr:to>
      <xdr:col>3</xdr:col>
      <xdr:colOff>1630682</xdr:colOff>
      <xdr:row>47</xdr:row>
      <xdr:rowOff>123825</xdr:rowOff>
    </xdr:to>
    <xdr:pic>
      <xdr:nvPicPr>
        <xdr:cNvPr id="2" name="그림 1">
          <a:extLst>
            <a:ext uri="{FF2B5EF4-FFF2-40B4-BE49-F238E27FC236}">
              <a16:creationId xmlns:a16="http://schemas.microsoft.com/office/drawing/2014/main" id="{DF8F18A9-0584-44BF-9776-22AEB390D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7762874"/>
          <a:ext cx="4297682" cy="26860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35</xdr:row>
      <xdr:rowOff>19049</xdr:rowOff>
    </xdr:from>
    <xdr:to>
      <xdr:col>3</xdr:col>
      <xdr:colOff>1630682</xdr:colOff>
      <xdr:row>47</xdr:row>
      <xdr:rowOff>157443</xdr:rowOff>
    </xdr:to>
    <xdr:pic>
      <xdr:nvPicPr>
        <xdr:cNvPr id="2" name="그림 1">
          <a:extLst>
            <a:ext uri="{FF2B5EF4-FFF2-40B4-BE49-F238E27FC236}">
              <a16:creationId xmlns:a16="http://schemas.microsoft.com/office/drawing/2014/main" id="{EE473534-D3BA-41D1-916F-7072FC0D3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7829549"/>
          <a:ext cx="4297682" cy="26910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52285;&#51025;/&#47196;&#50500;/&#49452;&#47560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숙제"/>
      <sheetName val="Sheet1"/>
      <sheetName val="향해협동 스타트"/>
      <sheetName val="모험물 보상"/>
      <sheetName val="영지 제작"/>
      <sheetName val="트포"/>
      <sheetName val="보조재료 비율"/>
      <sheetName val="숫자놀이"/>
      <sheetName val="재봉손해"/>
      <sheetName val="카게보상"/>
      <sheetName val="배럭등급업비용"/>
      <sheetName val="구간별 강화 트라이 횟수"/>
      <sheetName val="구간별 강화 트라이 횟수 무기편"/>
      <sheetName val="1340영지효과o 방어구"/>
      <sheetName val="1340영지효과o 무기(풀숨)"/>
      <sheetName val="버트"/>
      <sheetName val="호감도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65">
          <cell r="AD65" t="str">
            <v>7강</v>
          </cell>
          <cell r="AE65" t="str">
            <v>8강</v>
          </cell>
          <cell r="AF65" t="str">
            <v>9강</v>
          </cell>
          <cell r="AG65" t="str">
            <v>10강</v>
          </cell>
          <cell r="AH65" t="str">
            <v>11강</v>
          </cell>
          <cell r="AI65" t="str">
            <v>12강</v>
          </cell>
          <cell r="AJ65" t="str">
            <v>13강</v>
          </cell>
          <cell r="AK65" t="str">
            <v>14강</v>
          </cell>
          <cell r="AL65" t="str">
            <v>15강</v>
          </cell>
          <cell r="AM65" t="str">
            <v>16강</v>
          </cell>
          <cell r="AN65" t="str">
            <v>17강</v>
          </cell>
        </row>
        <row r="66">
          <cell r="AC66" t="str">
            <v>방어구</v>
          </cell>
          <cell r="AD66">
            <v>1129.6215331839999</v>
          </cell>
          <cell r="AE66">
            <v>1581.6370118584791</v>
          </cell>
          <cell r="AF66">
            <v>2196.7019290972157</v>
          </cell>
          <cell r="AG66">
            <v>2196.7019290972157</v>
          </cell>
          <cell r="AH66">
            <v>2196.7019290972157</v>
          </cell>
          <cell r="AI66">
            <v>4440.0402266013771</v>
          </cell>
          <cell r="AJ66">
            <v>4440.0402266013771</v>
          </cell>
          <cell r="AK66">
            <v>4508.8972754925617</v>
          </cell>
          <cell r="AL66">
            <v>5461.8742758997323</v>
          </cell>
          <cell r="AM66">
            <v>7296.2475523455805</v>
          </cell>
          <cell r="AN66">
            <v>7296.2475523455805</v>
          </cell>
        </row>
        <row r="67">
          <cell r="AC67" t="str">
            <v>무기</v>
          </cell>
          <cell r="AD67">
            <v>2610.48</v>
          </cell>
          <cell r="AE67">
            <v>3502.9533036959997</v>
          </cell>
          <cell r="AF67">
            <v>5145.9490908160005</v>
          </cell>
          <cell r="AG67">
            <v>5568.925034752001</v>
          </cell>
          <cell r="AH67">
            <v>5601.2034187520003</v>
          </cell>
          <cell r="AI67">
            <v>13317.700170184609</v>
          </cell>
          <cell r="AJ67">
            <v>13820.606593791508</v>
          </cell>
          <cell r="AK67">
            <v>13975.940850427858</v>
          </cell>
          <cell r="AL67">
            <v>18002.087642350089</v>
          </cell>
          <cell r="AM67">
            <v>22535.632206011389</v>
          </cell>
          <cell r="AN67">
            <v>23267.140672454698</v>
          </cell>
        </row>
        <row r="93">
          <cell r="AG93" t="str">
            <v>7강</v>
          </cell>
          <cell r="AH93" t="str">
            <v>8강</v>
          </cell>
          <cell r="AI93" t="str">
            <v>9강</v>
          </cell>
          <cell r="AJ93" t="str">
            <v>10강</v>
          </cell>
          <cell r="AK93" t="str">
            <v>11강</v>
          </cell>
          <cell r="AL93" t="str">
            <v>12강</v>
          </cell>
          <cell r="AM93" t="str">
            <v>13강</v>
          </cell>
          <cell r="AN93" t="str">
            <v>14강</v>
          </cell>
          <cell r="AO93" t="str">
            <v>15강</v>
          </cell>
          <cell r="AP93" t="str">
            <v>16강</v>
          </cell>
          <cell r="AQ93" t="str">
            <v>17강</v>
          </cell>
          <cell r="AR93" t="str">
            <v>18강</v>
          </cell>
          <cell r="AS93" t="str">
            <v>19강</v>
          </cell>
          <cell r="AT93" t="str">
            <v>20강</v>
          </cell>
          <cell r="AU93" t="str">
            <v>21강</v>
          </cell>
          <cell r="AV93" t="str">
            <v>22강</v>
          </cell>
          <cell r="AW93" t="str">
            <v>23강</v>
          </cell>
          <cell r="AX93" t="str">
            <v>24강</v>
          </cell>
          <cell r="AY93" t="str">
            <v>25강</v>
          </cell>
        </row>
        <row r="94">
          <cell r="AF94" t="str">
            <v>방어구</v>
          </cell>
          <cell r="AG94">
            <v>1129.6215331839999</v>
          </cell>
          <cell r="AH94">
            <v>1581.6370118584791</v>
          </cell>
          <cell r="AI94">
            <v>2196.7019290972157</v>
          </cell>
          <cell r="AJ94">
            <v>2196.7019290972157</v>
          </cell>
          <cell r="AK94">
            <v>2196.7019290972157</v>
          </cell>
          <cell r="AL94">
            <v>4440.0402266013771</v>
          </cell>
          <cell r="AM94">
            <v>4440.0402266013771</v>
          </cell>
          <cell r="AN94">
            <v>4508.8972754925617</v>
          </cell>
          <cell r="AO94">
            <v>5461.8742758997323</v>
          </cell>
          <cell r="AP94">
            <v>2432.0825174485267</v>
          </cell>
          <cell r="AQ94">
            <v>2432.0825174485267</v>
          </cell>
          <cell r="AR94">
            <v>4340.1453357956789</v>
          </cell>
          <cell r="AS94">
            <v>4800.1424598306894</v>
          </cell>
          <cell r="AT94">
            <v>7961.0126566979443</v>
          </cell>
          <cell r="AU94">
            <v>8797.5094539787206</v>
          </cell>
          <cell r="AV94">
            <v>26413.907090654069</v>
          </cell>
          <cell r="AW94">
            <v>29275.020768377897</v>
          </cell>
          <cell r="AX94">
            <v>63172.176654573959</v>
          </cell>
          <cell r="AY94">
            <v>42904.040920471431</v>
          </cell>
        </row>
        <row r="95">
          <cell r="AF95" t="str">
            <v>무기</v>
          </cell>
          <cell r="AG95">
            <v>2610.48</v>
          </cell>
          <cell r="AH95">
            <v>3502.9533036959997</v>
          </cell>
          <cell r="AI95">
            <v>5145.9490908160005</v>
          </cell>
          <cell r="AJ95">
            <v>5568.925034752001</v>
          </cell>
          <cell r="AK95">
            <v>5601.2034187520003</v>
          </cell>
          <cell r="AL95">
            <v>13317.700170184609</v>
          </cell>
          <cell r="AM95">
            <v>13820.606593791508</v>
          </cell>
          <cell r="AN95">
            <v>13975.940850427858</v>
          </cell>
          <cell r="AO95">
            <v>18002.087642350089</v>
          </cell>
          <cell r="AP95">
            <v>7511.8774020037963</v>
          </cell>
          <cell r="AQ95">
            <v>7755.713557484899</v>
          </cell>
          <cell r="AR95">
            <v>17589.44301922082</v>
          </cell>
          <cell r="AS95">
            <v>17980.772063134886</v>
          </cell>
          <cell r="AT95">
            <v>27727.4209516433</v>
          </cell>
          <cell r="AU95">
            <v>27727.4209516433</v>
          </cell>
          <cell r="AV95">
            <v>83849.064396591173</v>
          </cell>
          <cell r="AW95">
            <v>87071.350325888197</v>
          </cell>
          <cell r="AX95">
            <v>131263.68936099819</v>
          </cell>
          <cell r="AY95">
            <v>84473.423076299892</v>
          </cell>
        </row>
        <row r="155">
          <cell r="AR155">
            <v>7</v>
          </cell>
          <cell r="AS155">
            <v>8</v>
          </cell>
          <cell r="AT155" t="str">
            <v>9~11</v>
          </cell>
          <cell r="AU155" t="str">
            <v>12~14</v>
          </cell>
          <cell r="AV155" t="str">
            <v>15~17</v>
          </cell>
          <cell r="AW155" t="str">
            <v>18~19</v>
          </cell>
          <cell r="AX155" t="str">
            <v>20~21</v>
          </cell>
          <cell r="AY155" t="str">
            <v>22~23</v>
          </cell>
          <cell r="AZ155" t="str">
            <v>24~25</v>
          </cell>
        </row>
        <row r="156">
          <cell r="AQ156" t="str">
            <v>확률</v>
          </cell>
          <cell r="AR156">
            <v>8.3775999999999851E-3</v>
          </cell>
          <cell r="AS156">
            <v>1.9618315749999837E-2</v>
          </cell>
          <cell r="AT156">
            <v>5.8408134400000034E-2</v>
          </cell>
          <cell r="AU156">
            <v>8.4770099847533142E-2</v>
          </cell>
          <cell r="AV156">
            <v>8.5029184818092518E-2</v>
          </cell>
          <cell r="AW156">
            <v>9.68848997212719E-2</v>
          </cell>
          <cell r="AX156">
            <v>0.10011729530718394</v>
          </cell>
          <cell r="AY156">
            <v>0.11230044708668308</v>
          </cell>
          <cell r="AZ156">
            <v>0.11495156526689587</v>
          </cell>
        </row>
        <row r="164">
          <cell r="AR164">
            <v>7</v>
          </cell>
          <cell r="AS164">
            <v>8</v>
          </cell>
          <cell r="AT164" t="str">
            <v>9~11</v>
          </cell>
          <cell r="AU164" t="str">
            <v>12~14</v>
          </cell>
          <cell r="AV164" t="str">
            <v>15~17</v>
          </cell>
          <cell r="AW164" t="str">
            <v>18~19</v>
          </cell>
          <cell r="AX164" t="str">
            <v>20~21</v>
          </cell>
          <cell r="AY164" t="str">
            <v>22~23</v>
          </cell>
          <cell r="AZ164" t="str">
            <v>24~25</v>
          </cell>
        </row>
        <row r="165">
          <cell r="AQ165" t="str">
            <v>확률</v>
          </cell>
          <cell r="AR165">
            <v>0</v>
          </cell>
          <cell r="AS165">
            <v>5.6925000000000089E-5</v>
          </cell>
          <cell r="AT165">
            <v>1.5599200000000035E-2</v>
          </cell>
          <cell r="AU165">
            <v>5.1344572300000002E-2</v>
          </cell>
          <cell r="AV165">
            <v>8.4151979847935765E-2</v>
          </cell>
          <cell r="AW165">
            <v>7.3661554396321674E-2</v>
          </cell>
          <cell r="AX165">
            <v>0.10302169036312792</v>
          </cell>
          <cell r="AY165">
            <v>0.11108231048411876</v>
          </cell>
          <cell r="AZ165">
            <v>0.11371228359100582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03FA32-D179-4C06-B11B-EBCBE98F9953}">
  <dimension ref="A1"/>
  <sheetViews>
    <sheetView workbookViewId="0"/>
  </sheetViews>
  <sheetFormatPr defaultRowHeight="16.5" x14ac:dyDescent="0.3"/>
  <sheetData/>
  <phoneticPr fontId="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86F70E-112F-4A60-9E10-7E1E9CDD8825}">
  <dimension ref="A1:BD187"/>
  <sheetViews>
    <sheetView tabSelected="1" topLeftCell="A49" zoomScale="85" zoomScaleNormal="85" workbookViewId="0">
      <pane xSplit="1" topLeftCell="I1" activePane="topRight" state="frozen"/>
      <selection activeCell="A71" sqref="A71"/>
      <selection pane="topRight" activeCell="V76" sqref="V76"/>
    </sheetView>
  </sheetViews>
  <sheetFormatPr defaultColWidth="9" defaultRowHeight="16.5" x14ac:dyDescent="0.3"/>
  <cols>
    <col min="1" max="1" width="9" customWidth="1"/>
    <col min="2" max="2" width="14.375" bestFit="1" customWidth="1"/>
    <col min="3" max="3" width="13.625" bestFit="1" customWidth="1"/>
    <col min="4" max="4" width="21.875" bestFit="1" customWidth="1"/>
    <col min="5" max="5" width="9" customWidth="1"/>
    <col min="6" max="6" width="15" bestFit="1" customWidth="1"/>
    <col min="7" max="7" width="23.25" bestFit="1" customWidth="1"/>
    <col min="8" max="8" width="12.75" bestFit="1" customWidth="1"/>
    <col min="9" max="9" width="5.75" bestFit="1" customWidth="1"/>
    <col min="10" max="10" width="9" customWidth="1"/>
    <col min="11" max="11" width="12.75" bestFit="1" customWidth="1"/>
    <col min="12" max="14" width="18.25" bestFit="1" customWidth="1"/>
    <col min="15" max="15" width="18.25" customWidth="1"/>
    <col min="16" max="16" width="9" customWidth="1"/>
    <col min="17" max="17" width="11.625" bestFit="1" customWidth="1"/>
    <col min="18" max="18" width="9" customWidth="1"/>
    <col min="20" max="20" width="11" bestFit="1" customWidth="1"/>
    <col min="21" max="22" width="13.375" bestFit="1" customWidth="1"/>
    <col min="23" max="23" width="13.75" bestFit="1" customWidth="1"/>
    <col min="24" max="24" width="16.625" bestFit="1" customWidth="1"/>
    <col min="25" max="25" width="14.5" customWidth="1"/>
    <col min="26" max="26" width="11.625" bestFit="1" customWidth="1"/>
    <col min="27" max="27" width="11" bestFit="1" customWidth="1"/>
    <col min="33" max="43" width="9.125" bestFit="1" customWidth="1"/>
    <col min="44" max="45" width="9.5" bestFit="1" customWidth="1"/>
    <col min="46" max="46" width="11.875" bestFit="1" customWidth="1"/>
    <col min="47" max="47" width="12.375" bestFit="1" customWidth="1"/>
    <col min="48" max="48" width="13.125" bestFit="1" customWidth="1"/>
    <col min="49" max="49" width="10.125" bestFit="1" customWidth="1"/>
    <col min="50" max="52" width="10.625" bestFit="1" customWidth="1"/>
  </cols>
  <sheetData>
    <row r="1" spans="1:27" ht="27" thickBot="1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4"/>
      <c r="Q1" s="5" t="s">
        <v>1</v>
      </c>
      <c r="R1" s="6"/>
      <c r="S1" s="6"/>
      <c r="T1" s="6"/>
      <c r="U1" s="7"/>
    </row>
    <row r="2" spans="1:27" ht="18" thickBot="1" x14ac:dyDescent="0.35">
      <c r="A2" s="8" t="s">
        <v>2</v>
      </c>
      <c r="B2" s="9" t="s">
        <v>3</v>
      </c>
      <c r="C2" s="9" t="s">
        <v>4</v>
      </c>
      <c r="D2" s="9" t="s">
        <v>5</v>
      </c>
      <c r="E2" s="10" t="s">
        <v>6</v>
      </c>
      <c r="F2" s="11" t="s">
        <v>7</v>
      </c>
      <c r="G2" s="12" t="s">
        <v>8</v>
      </c>
      <c r="H2" s="9" t="s">
        <v>9</v>
      </c>
      <c r="I2" s="9" t="s">
        <v>10</v>
      </c>
      <c r="J2" s="9" t="s">
        <v>11</v>
      </c>
      <c r="K2" s="9" t="s">
        <v>12</v>
      </c>
      <c r="L2" s="13" t="s">
        <v>13</v>
      </c>
      <c r="M2" s="14" t="s">
        <v>14</v>
      </c>
      <c r="N2" s="15" t="s">
        <v>15</v>
      </c>
      <c r="O2" s="16"/>
      <c r="Q2" s="5" t="s">
        <v>16</v>
      </c>
      <c r="R2" s="6" t="s">
        <v>17</v>
      </c>
      <c r="S2" s="6" t="s">
        <v>18</v>
      </c>
      <c r="T2" s="6" t="s">
        <v>19</v>
      </c>
      <c r="U2" s="7" t="s">
        <v>20</v>
      </c>
    </row>
    <row r="3" spans="1:27" ht="18" thickBot="1" x14ac:dyDescent="0.35">
      <c r="A3" s="17">
        <v>1</v>
      </c>
      <c r="B3" s="18" t="s">
        <v>21</v>
      </c>
      <c r="C3" s="19">
        <v>1</v>
      </c>
      <c r="D3" s="20"/>
      <c r="E3" s="21">
        <v>138</v>
      </c>
      <c r="F3" s="22">
        <v>4</v>
      </c>
      <c r="G3" s="22"/>
      <c r="H3" s="22">
        <v>32</v>
      </c>
      <c r="I3" s="22"/>
      <c r="J3" s="23">
        <v>15860</v>
      </c>
      <c r="K3" s="24">
        <v>678</v>
      </c>
      <c r="L3" s="25"/>
      <c r="M3" s="26"/>
      <c r="N3" s="27"/>
      <c r="O3" s="28"/>
      <c r="Q3" s="29">
        <v>0.1</v>
      </c>
      <c r="R3" s="30">
        <v>23</v>
      </c>
      <c r="S3" s="30">
        <v>10</v>
      </c>
      <c r="T3" s="30">
        <f>U29</f>
        <v>0.18</v>
      </c>
      <c r="U3" s="31">
        <v>210</v>
      </c>
    </row>
    <row r="4" spans="1:27" ht="18" thickBot="1" x14ac:dyDescent="0.35">
      <c r="A4" s="32">
        <v>2</v>
      </c>
      <c r="B4" s="33" t="s">
        <v>22</v>
      </c>
      <c r="C4" s="34">
        <v>1</v>
      </c>
      <c r="D4" s="35"/>
      <c r="E4" s="21">
        <v>138</v>
      </c>
      <c r="F4" s="22">
        <v>4</v>
      </c>
      <c r="G4" s="22"/>
      <c r="H4" s="22">
        <v>32</v>
      </c>
      <c r="I4" s="36"/>
      <c r="J4" s="37">
        <v>16240</v>
      </c>
      <c r="K4" s="24">
        <v>678</v>
      </c>
      <c r="L4" s="38"/>
      <c r="M4" s="39"/>
      <c r="N4" s="40"/>
      <c r="O4" s="28"/>
      <c r="P4" s="41"/>
      <c r="Q4" s="42" t="s">
        <v>23</v>
      </c>
      <c r="R4" s="43" t="s">
        <v>24</v>
      </c>
      <c r="S4" s="44" t="s">
        <v>25</v>
      </c>
      <c r="T4" s="42" t="s">
        <v>26</v>
      </c>
      <c r="U4" s="43" t="s">
        <v>24</v>
      </c>
      <c r="V4" s="44" t="s">
        <v>25</v>
      </c>
      <c r="W4" s="43" t="s">
        <v>27</v>
      </c>
      <c r="X4" s="43"/>
      <c r="Y4" s="44" t="s">
        <v>28</v>
      </c>
    </row>
    <row r="5" spans="1:27" ht="17.25" x14ac:dyDescent="0.3">
      <c r="A5" s="32">
        <v>3</v>
      </c>
      <c r="B5" s="33" t="s">
        <v>29</v>
      </c>
      <c r="C5" s="34">
        <v>1</v>
      </c>
      <c r="D5" s="35"/>
      <c r="E5" s="21">
        <v>138</v>
      </c>
      <c r="F5" s="22">
        <v>6</v>
      </c>
      <c r="G5" s="22"/>
      <c r="H5" s="37">
        <v>32</v>
      </c>
      <c r="I5" s="36"/>
      <c r="J5" s="37">
        <v>16640</v>
      </c>
      <c r="K5" s="24">
        <v>678</v>
      </c>
      <c r="L5" s="38"/>
      <c r="M5" s="39"/>
      <c r="N5" s="40"/>
      <c r="O5" s="28"/>
      <c r="P5" s="45">
        <v>6</v>
      </c>
      <c r="Q5" s="46">
        <v>100</v>
      </c>
      <c r="R5" s="47"/>
      <c r="S5" s="48"/>
      <c r="T5" s="46">
        <f t="shared" ref="T5:T14" si="0">Q5+10</f>
        <v>110</v>
      </c>
      <c r="U5" s="47"/>
      <c r="V5" s="49"/>
      <c r="W5" s="46"/>
      <c r="X5" s="47"/>
      <c r="Y5" s="50">
        <f>R5*I9</f>
        <v>0</v>
      </c>
    </row>
    <row r="6" spans="1:27" ht="17.25" x14ac:dyDescent="0.3">
      <c r="A6" s="32">
        <v>4</v>
      </c>
      <c r="B6" s="33" t="s">
        <v>30</v>
      </c>
      <c r="C6" s="34">
        <v>1</v>
      </c>
      <c r="D6" s="35"/>
      <c r="E6" s="51">
        <v>198</v>
      </c>
      <c r="F6" s="36">
        <v>6</v>
      </c>
      <c r="G6" s="36">
        <v>2</v>
      </c>
      <c r="H6" s="36">
        <v>46</v>
      </c>
      <c r="I6" s="36"/>
      <c r="J6" s="37">
        <v>17040</v>
      </c>
      <c r="K6" s="52">
        <v>974</v>
      </c>
      <c r="L6" s="38"/>
      <c r="M6" s="39"/>
      <c r="N6" s="40"/>
      <c r="O6" s="28"/>
      <c r="P6" s="53">
        <v>7</v>
      </c>
      <c r="Q6" s="54">
        <v>60</v>
      </c>
      <c r="R6" s="55">
        <v>1</v>
      </c>
      <c r="S6" s="55">
        <f>(E9*$Q$3+F9*$R$3+G9*$S$3+H9*$T$3+I9+AC92)*R6</f>
        <v>1340.6</v>
      </c>
      <c r="T6" s="54">
        <f t="shared" si="0"/>
        <v>70</v>
      </c>
      <c r="U6" s="55">
        <v>1</v>
      </c>
      <c r="V6" s="56">
        <f>(E9*$Q$3+F9*$R$3+G9*$S$3+H9*$T$3+I9+$U$3+AC92)*U6</f>
        <v>1550.6</v>
      </c>
      <c r="W6" s="54">
        <f>S6-V6</f>
        <v>-210</v>
      </c>
      <c r="X6" s="325"/>
      <c r="Y6" s="57">
        <f>I9*R6</f>
        <v>400</v>
      </c>
    </row>
    <row r="7" spans="1:27" ht="17.25" x14ac:dyDescent="0.3">
      <c r="A7" s="32">
        <v>5</v>
      </c>
      <c r="B7" s="33" t="s">
        <v>31</v>
      </c>
      <c r="C7" s="34">
        <v>1</v>
      </c>
      <c r="D7" s="35"/>
      <c r="E7" s="51">
        <v>198</v>
      </c>
      <c r="F7" s="36">
        <v>6</v>
      </c>
      <c r="G7" s="36">
        <v>2</v>
      </c>
      <c r="H7" s="36">
        <v>46</v>
      </c>
      <c r="I7" s="36"/>
      <c r="J7" s="37">
        <v>17460</v>
      </c>
      <c r="K7" s="52">
        <v>974</v>
      </c>
      <c r="L7" s="38"/>
      <c r="M7" s="39"/>
      <c r="N7" s="40"/>
      <c r="O7" s="28"/>
      <c r="P7" s="53">
        <v>8</v>
      </c>
      <c r="Q7" s="54">
        <v>45</v>
      </c>
      <c r="R7" s="55">
        <v>1.1055626999999999</v>
      </c>
      <c r="S7" s="55">
        <f t="shared" ref="S7:S24" si="1">(E10*$Q$3+F10*$R$3+G10*$S$3+H10*$T$3+I10+AC93)*R7</f>
        <v>2026.0542040199998</v>
      </c>
      <c r="T7" s="54">
        <f t="shared" si="0"/>
        <v>55</v>
      </c>
      <c r="U7" s="55">
        <v>1</v>
      </c>
      <c r="V7" s="56">
        <f t="shared" ref="V7:V14" si="2">(E10*$Q$3+F10*$R$3+G10*$S$3+H10*$T$3+I10+$U$3+AC93)*U7</f>
        <v>2042.6</v>
      </c>
      <c r="W7" s="54">
        <f t="shared" ref="W7:W14" si="3">S7-V7</f>
        <v>-16.545795980000094</v>
      </c>
      <c r="X7" s="325"/>
      <c r="Y7" s="57">
        <f t="shared" ref="Y7:Y14" si="4">I10*R7</f>
        <v>442.22507999999993</v>
      </c>
    </row>
    <row r="8" spans="1:27" ht="17.25" x14ac:dyDescent="0.3">
      <c r="A8" s="32">
        <v>6</v>
      </c>
      <c r="B8" s="33" t="s">
        <v>32</v>
      </c>
      <c r="C8" s="34">
        <v>1</v>
      </c>
      <c r="D8" s="35"/>
      <c r="E8" s="51">
        <v>198</v>
      </c>
      <c r="F8" s="36">
        <v>6</v>
      </c>
      <c r="G8" s="36">
        <v>2</v>
      </c>
      <c r="H8" s="36">
        <v>46</v>
      </c>
      <c r="I8" s="36"/>
      <c r="J8" s="37">
        <v>17900</v>
      </c>
      <c r="K8" s="52">
        <v>974</v>
      </c>
      <c r="L8" s="58"/>
      <c r="M8" s="59"/>
      <c r="N8" s="60"/>
      <c r="O8" s="28"/>
      <c r="P8" s="61">
        <v>9</v>
      </c>
      <c r="Q8" s="54">
        <v>30</v>
      </c>
      <c r="R8" s="55">
        <v>1.6139192000000002</v>
      </c>
      <c r="S8" s="55">
        <f t="shared" si="1"/>
        <v>2957.6683259200004</v>
      </c>
      <c r="T8" s="54">
        <f t="shared" si="0"/>
        <v>40</v>
      </c>
      <c r="U8" s="55">
        <v>1.4604394000000003</v>
      </c>
      <c r="V8" s="56">
        <f t="shared" si="2"/>
        <v>2983.0935184400005</v>
      </c>
      <c r="W8" s="54">
        <f t="shared" si="3"/>
        <v>-25.42519252000011</v>
      </c>
      <c r="X8" s="325"/>
      <c r="Y8" s="57">
        <f t="shared" si="4"/>
        <v>645.56768000000011</v>
      </c>
    </row>
    <row r="9" spans="1:27" ht="17.25" x14ac:dyDescent="0.3">
      <c r="A9" s="62">
        <v>7</v>
      </c>
      <c r="B9" s="33" t="s">
        <v>33</v>
      </c>
      <c r="C9" s="34" t="s">
        <v>34</v>
      </c>
      <c r="D9" s="63" t="s">
        <v>35</v>
      </c>
      <c r="E9" s="51">
        <v>258</v>
      </c>
      <c r="F9" s="36">
        <v>8</v>
      </c>
      <c r="G9" s="36">
        <v>4</v>
      </c>
      <c r="H9" s="36">
        <v>60</v>
      </c>
      <c r="I9" s="36">
        <v>400</v>
      </c>
      <c r="J9" s="37">
        <v>18320</v>
      </c>
      <c r="K9" s="52">
        <v>1272</v>
      </c>
      <c r="L9" s="36" t="s">
        <v>36</v>
      </c>
      <c r="M9" s="36" t="s">
        <v>37</v>
      </c>
      <c r="N9" s="64" t="s">
        <v>38</v>
      </c>
      <c r="O9" s="65"/>
      <c r="P9" s="53">
        <v>10</v>
      </c>
      <c r="Q9" s="54">
        <v>30</v>
      </c>
      <c r="R9" s="55">
        <v>1.6139192000000002</v>
      </c>
      <c r="S9" s="55">
        <f t="shared" si="1"/>
        <v>3045.9819845440002</v>
      </c>
      <c r="T9" s="54">
        <f t="shared" si="0"/>
        <v>40</v>
      </c>
      <c r="U9" s="55">
        <v>1.4604394000000003</v>
      </c>
      <c r="V9" s="56">
        <f t="shared" si="2"/>
        <v>3063.0087624080002</v>
      </c>
      <c r="W9" s="54">
        <f t="shared" si="3"/>
        <v>-17.026777863999996</v>
      </c>
      <c r="X9" s="325"/>
      <c r="Y9" s="57">
        <f t="shared" si="4"/>
        <v>645.56768000000011</v>
      </c>
    </row>
    <row r="10" spans="1:27" ht="17.25" x14ac:dyDescent="0.3">
      <c r="A10" s="62">
        <v>8</v>
      </c>
      <c r="B10" s="33" t="s">
        <v>39</v>
      </c>
      <c r="C10" s="34" t="s">
        <v>40</v>
      </c>
      <c r="D10" s="63" t="s">
        <v>41</v>
      </c>
      <c r="E10" s="51">
        <v>258</v>
      </c>
      <c r="F10" s="36">
        <v>8</v>
      </c>
      <c r="G10" s="36">
        <v>4</v>
      </c>
      <c r="H10" s="36">
        <v>60</v>
      </c>
      <c r="I10" s="36">
        <v>400</v>
      </c>
      <c r="J10" s="37">
        <v>18780</v>
      </c>
      <c r="K10" s="52">
        <v>1272</v>
      </c>
      <c r="L10" s="36" t="s">
        <v>42</v>
      </c>
      <c r="M10" s="36" t="s">
        <v>43</v>
      </c>
      <c r="N10" s="64" t="s">
        <v>44</v>
      </c>
      <c r="O10" s="65"/>
      <c r="P10" s="53">
        <v>11</v>
      </c>
      <c r="Q10" s="54">
        <v>30</v>
      </c>
      <c r="R10" s="55">
        <v>1.6139192000000002</v>
      </c>
      <c r="S10" s="55">
        <f t="shared" si="1"/>
        <v>3045.9819845440002</v>
      </c>
      <c r="T10" s="54">
        <f t="shared" si="0"/>
        <v>40</v>
      </c>
      <c r="U10" s="55">
        <v>1.4604394000000003</v>
      </c>
      <c r="V10" s="56">
        <f t="shared" si="2"/>
        <v>3063.0087624080002</v>
      </c>
      <c r="W10" s="54">
        <f t="shared" si="3"/>
        <v>-17.026777863999996</v>
      </c>
      <c r="X10" s="325"/>
      <c r="Y10" s="57">
        <f t="shared" si="4"/>
        <v>645.56768000000011</v>
      </c>
    </row>
    <row r="11" spans="1:27" ht="17.25" x14ac:dyDescent="0.3">
      <c r="A11" s="62">
        <v>9</v>
      </c>
      <c r="B11" s="33" t="s">
        <v>45</v>
      </c>
      <c r="C11" s="66" t="s">
        <v>46</v>
      </c>
      <c r="D11" s="67" t="s">
        <v>47</v>
      </c>
      <c r="E11" s="68">
        <v>258</v>
      </c>
      <c r="F11" s="69">
        <v>8</v>
      </c>
      <c r="G11" s="69">
        <v>4</v>
      </c>
      <c r="H11" s="69">
        <v>60</v>
      </c>
      <c r="I11" s="69">
        <v>400</v>
      </c>
      <c r="J11" s="70">
        <v>19240</v>
      </c>
      <c r="K11" s="71">
        <v>1272</v>
      </c>
      <c r="L11" s="72" t="s">
        <v>48</v>
      </c>
      <c r="M11" s="73" t="s">
        <v>49</v>
      </c>
      <c r="N11" s="74" t="s">
        <v>50</v>
      </c>
      <c r="O11" s="65"/>
      <c r="P11" s="61">
        <v>12</v>
      </c>
      <c r="Q11" s="54">
        <v>15</v>
      </c>
      <c r="R11" s="55">
        <v>2.9813838652999993</v>
      </c>
      <c r="S11" s="55">
        <f t="shared" si="1"/>
        <v>9121.0072867895924</v>
      </c>
      <c r="T11" s="54">
        <f t="shared" si="0"/>
        <v>25</v>
      </c>
      <c r="U11" s="55">
        <v>2.3535493429749992</v>
      </c>
      <c r="V11" s="56">
        <f t="shared" si="2"/>
        <v>7694.5059379750237</v>
      </c>
      <c r="W11" s="54">
        <f t="shared" si="3"/>
        <v>1426.5013488145687</v>
      </c>
      <c r="X11" s="325"/>
      <c r="Y11" s="57">
        <f t="shared" si="4"/>
        <v>1192.5535461199997</v>
      </c>
    </row>
    <row r="12" spans="1:27" ht="17.25" x14ac:dyDescent="0.3">
      <c r="A12" s="62">
        <v>10</v>
      </c>
      <c r="B12" s="33" t="s">
        <v>51</v>
      </c>
      <c r="C12" s="75"/>
      <c r="D12" s="76"/>
      <c r="E12" s="77">
        <v>320</v>
      </c>
      <c r="F12" s="78">
        <v>10</v>
      </c>
      <c r="G12" s="78">
        <v>4</v>
      </c>
      <c r="H12" s="78">
        <v>74</v>
      </c>
      <c r="I12" s="78">
        <v>400</v>
      </c>
      <c r="J12" s="79">
        <v>19720</v>
      </c>
      <c r="K12" s="80">
        <v>1568</v>
      </c>
      <c r="L12" s="81"/>
      <c r="M12" s="82"/>
      <c r="N12" s="83"/>
      <c r="O12" s="65"/>
      <c r="P12" s="53">
        <v>13</v>
      </c>
      <c r="Q12" s="54">
        <v>15</v>
      </c>
      <c r="R12" s="55">
        <v>2.9813838652999993</v>
      </c>
      <c r="S12" s="55">
        <f t="shared" si="1"/>
        <v>9206.0363546279495</v>
      </c>
      <c r="T12" s="54">
        <f t="shared" si="0"/>
        <v>25</v>
      </c>
      <c r="U12" s="55">
        <v>2.3535493429749992</v>
      </c>
      <c r="V12" s="56">
        <f t="shared" si="2"/>
        <v>7761.6291652366717</v>
      </c>
      <c r="W12" s="54">
        <f t="shared" si="3"/>
        <v>1444.4071893912778</v>
      </c>
      <c r="X12" s="325"/>
      <c r="Y12" s="57">
        <f t="shared" si="4"/>
        <v>1192.5535461199997</v>
      </c>
    </row>
    <row r="13" spans="1:27" ht="17.25" x14ac:dyDescent="0.3">
      <c r="A13" s="62">
        <v>11</v>
      </c>
      <c r="B13" s="33" t="s">
        <v>52</v>
      </c>
      <c r="C13" s="84"/>
      <c r="D13" s="85"/>
      <c r="E13" s="86">
        <v>320</v>
      </c>
      <c r="F13" s="87">
        <v>10</v>
      </c>
      <c r="G13" s="87">
        <v>4</v>
      </c>
      <c r="H13" s="87">
        <v>74</v>
      </c>
      <c r="I13" s="87">
        <v>400</v>
      </c>
      <c r="J13" s="88">
        <v>20200</v>
      </c>
      <c r="K13" s="89">
        <v>1568</v>
      </c>
      <c r="L13" s="90"/>
      <c r="M13" s="91"/>
      <c r="N13" s="92"/>
      <c r="O13" s="65"/>
      <c r="P13" s="53">
        <v>14</v>
      </c>
      <c r="Q13" s="54">
        <v>15</v>
      </c>
      <c r="R13" s="55">
        <v>2.9813838652999993</v>
      </c>
      <c r="S13" s="55">
        <f t="shared" si="1"/>
        <v>9343.1800124317506</v>
      </c>
      <c r="T13" s="54">
        <f t="shared" si="0"/>
        <v>25</v>
      </c>
      <c r="U13" s="55">
        <v>2.3535493429749992</v>
      </c>
      <c r="V13" s="56">
        <f t="shared" si="2"/>
        <v>7869.8924350135212</v>
      </c>
      <c r="W13" s="54">
        <f t="shared" si="3"/>
        <v>1473.2875774182294</v>
      </c>
      <c r="X13" s="325"/>
      <c r="Y13" s="57">
        <f t="shared" si="4"/>
        <v>1192.5535461199997</v>
      </c>
    </row>
    <row r="14" spans="1:27" ht="18" thickBot="1" x14ac:dyDescent="0.35">
      <c r="A14" s="62">
        <v>12</v>
      </c>
      <c r="B14" s="33" t="s">
        <v>53</v>
      </c>
      <c r="C14" s="66" t="s">
        <v>54</v>
      </c>
      <c r="D14" s="67" t="s">
        <v>55</v>
      </c>
      <c r="E14" s="68">
        <v>320</v>
      </c>
      <c r="F14" s="69">
        <v>10</v>
      </c>
      <c r="G14" s="69">
        <v>4</v>
      </c>
      <c r="H14" s="69">
        <v>74</v>
      </c>
      <c r="I14" s="69">
        <v>400</v>
      </c>
      <c r="J14" s="70">
        <v>20700</v>
      </c>
      <c r="K14" s="71">
        <v>1568</v>
      </c>
      <c r="L14" s="72" t="s">
        <v>56</v>
      </c>
      <c r="M14" s="73" t="s">
        <v>57</v>
      </c>
      <c r="N14" s="74" t="s">
        <v>58</v>
      </c>
      <c r="O14" s="65"/>
      <c r="P14" s="53">
        <v>15</v>
      </c>
      <c r="Q14" s="54">
        <v>10</v>
      </c>
      <c r="R14" s="55">
        <v>4.170515772196735</v>
      </c>
      <c r="S14" s="55">
        <f t="shared" si="1"/>
        <v>13069.729147541017</v>
      </c>
      <c r="T14" s="93">
        <f t="shared" si="0"/>
        <v>20</v>
      </c>
      <c r="U14" s="94">
        <v>3.0315527230880006</v>
      </c>
      <c r="V14" s="95">
        <f t="shared" si="2"/>
        <v>10137.02725757058</v>
      </c>
      <c r="W14" s="93">
        <f t="shared" si="3"/>
        <v>2932.7018899704362</v>
      </c>
      <c r="X14" s="94"/>
      <c r="Y14" s="133">
        <f t="shared" si="4"/>
        <v>1668.206308878694</v>
      </c>
    </row>
    <row r="15" spans="1:27" ht="17.25" x14ac:dyDescent="0.3">
      <c r="A15" s="62">
        <v>13</v>
      </c>
      <c r="B15" s="33" t="s">
        <v>59</v>
      </c>
      <c r="C15" s="75"/>
      <c r="D15" s="76"/>
      <c r="E15" s="77">
        <v>380</v>
      </c>
      <c r="F15" s="78">
        <v>10</v>
      </c>
      <c r="G15" s="78">
        <v>6</v>
      </c>
      <c r="H15" s="79">
        <v>88</v>
      </c>
      <c r="I15" s="79">
        <v>400</v>
      </c>
      <c r="J15" s="79">
        <v>21200</v>
      </c>
      <c r="K15" s="80">
        <v>1864</v>
      </c>
      <c r="L15" s="81"/>
      <c r="M15" s="82"/>
      <c r="N15" s="83"/>
      <c r="O15" s="65"/>
      <c r="P15" s="96">
        <v>16</v>
      </c>
      <c r="Q15" s="46">
        <v>10</v>
      </c>
      <c r="R15" s="47">
        <v>4.170515772196735</v>
      </c>
      <c r="S15" s="49">
        <f t="shared" si="1"/>
        <v>13118.774413022049</v>
      </c>
      <c r="T15" s="55"/>
      <c r="U15" s="55"/>
      <c r="V15" s="55"/>
      <c r="W15" s="55"/>
      <c r="X15" s="55"/>
      <c r="Y15" s="97"/>
    </row>
    <row r="16" spans="1:27" ht="17.25" x14ac:dyDescent="0.3">
      <c r="A16" s="62">
        <v>14</v>
      </c>
      <c r="B16" s="33" t="s">
        <v>60</v>
      </c>
      <c r="C16" s="84"/>
      <c r="D16" s="85"/>
      <c r="E16" s="86">
        <v>380</v>
      </c>
      <c r="F16" s="87">
        <v>12</v>
      </c>
      <c r="G16" s="87">
        <v>6</v>
      </c>
      <c r="H16" s="88">
        <v>88</v>
      </c>
      <c r="I16" s="88">
        <v>400</v>
      </c>
      <c r="J16" s="88">
        <v>21720</v>
      </c>
      <c r="K16" s="89">
        <v>1864</v>
      </c>
      <c r="L16" s="90"/>
      <c r="M16" s="91"/>
      <c r="N16" s="92"/>
      <c r="O16" s="65"/>
      <c r="P16" s="53">
        <v>17</v>
      </c>
      <c r="Q16" s="54">
        <v>10</v>
      </c>
      <c r="R16" s="55">
        <v>4.170515772196735</v>
      </c>
      <c r="S16" s="56">
        <f t="shared" si="1"/>
        <v>13151.804897937847</v>
      </c>
      <c r="T16" s="55"/>
      <c r="U16" s="55"/>
      <c r="V16" s="55"/>
      <c r="W16" s="55"/>
      <c r="X16" s="55"/>
      <c r="Y16" s="97"/>
      <c r="Z16" t="s">
        <v>61</v>
      </c>
      <c r="AA16" t="s">
        <v>62</v>
      </c>
    </row>
    <row r="17" spans="1:27" ht="17.25" x14ac:dyDescent="0.3">
      <c r="A17" s="62">
        <v>15</v>
      </c>
      <c r="B17" s="33" t="s">
        <v>63</v>
      </c>
      <c r="C17" s="66" t="s">
        <v>64</v>
      </c>
      <c r="D17" s="67" t="s">
        <v>65</v>
      </c>
      <c r="E17" s="68">
        <v>380</v>
      </c>
      <c r="F17" s="69">
        <v>12</v>
      </c>
      <c r="G17" s="69">
        <v>6</v>
      </c>
      <c r="H17" s="70">
        <v>88</v>
      </c>
      <c r="I17" s="70">
        <v>400</v>
      </c>
      <c r="J17" s="70">
        <v>22260</v>
      </c>
      <c r="K17" s="71">
        <v>1864</v>
      </c>
      <c r="L17" s="72" t="s">
        <v>66</v>
      </c>
      <c r="M17" s="73" t="s">
        <v>67</v>
      </c>
      <c r="N17" s="74" t="s">
        <v>68</v>
      </c>
      <c r="O17" s="65"/>
      <c r="P17" s="53">
        <v>18</v>
      </c>
      <c r="Q17" s="54">
        <v>5</v>
      </c>
      <c r="R17" s="55">
        <v>7.5236294010651275</v>
      </c>
      <c r="S17" s="56">
        <f t="shared" si="1"/>
        <v>32351.305479404007</v>
      </c>
      <c r="T17" s="55"/>
      <c r="U17" s="55"/>
      <c r="V17" s="55"/>
      <c r="W17" s="55"/>
      <c r="X17" s="55"/>
      <c r="Y17" s="97"/>
      <c r="Z17" t="s">
        <v>69</v>
      </c>
      <c r="AA17" t="s">
        <v>69</v>
      </c>
    </row>
    <row r="18" spans="1:27" ht="17.25" x14ac:dyDescent="0.3">
      <c r="A18" s="62">
        <v>16</v>
      </c>
      <c r="B18" s="33" t="s">
        <v>70</v>
      </c>
      <c r="C18" s="75"/>
      <c r="D18" s="76"/>
      <c r="E18" s="77">
        <v>440</v>
      </c>
      <c r="F18" s="78">
        <v>12</v>
      </c>
      <c r="G18" s="78">
        <v>6</v>
      </c>
      <c r="H18" s="79">
        <v>120</v>
      </c>
      <c r="I18" s="79">
        <v>400</v>
      </c>
      <c r="J18" s="79">
        <v>22800</v>
      </c>
      <c r="K18" s="80">
        <v>2544</v>
      </c>
      <c r="L18" s="81"/>
      <c r="M18" s="82"/>
      <c r="N18" s="83"/>
      <c r="O18" s="65"/>
      <c r="P18" s="53">
        <v>19</v>
      </c>
      <c r="Q18" s="54">
        <v>5</v>
      </c>
      <c r="R18" s="55">
        <v>7.5236294010651275</v>
      </c>
      <c r="S18" s="56">
        <f t="shared" si="1"/>
        <v>32652.551600622653</v>
      </c>
      <c r="T18" s="55"/>
      <c r="U18" s="55"/>
      <c r="V18" s="55"/>
      <c r="W18" s="55"/>
      <c r="X18" s="55"/>
      <c r="Y18" s="97"/>
      <c r="Z18">
        <f>SUM(S36:S41)*5+SUM(S9:S14)</f>
        <v>107078.79931144675</v>
      </c>
      <c r="AA18">
        <f>SUM(Y36:Y41)*5+SUM(Y9:Y14)</f>
        <v>36044.071340780589</v>
      </c>
    </row>
    <row r="19" spans="1:27" ht="17.25" x14ac:dyDescent="0.3">
      <c r="A19" s="62">
        <v>17</v>
      </c>
      <c r="B19" s="33" t="s">
        <v>71</v>
      </c>
      <c r="C19" s="84"/>
      <c r="D19" s="85"/>
      <c r="E19" s="86">
        <v>440</v>
      </c>
      <c r="F19" s="87">
        <v>12</v>
      </c>
      <c r="G19" s="87">
        <v>6</v>
      </c>
      <c r="H19" s="88">
        <v>164</v>
      </c>
      <c r="I19" s="88">
        <v>400</v>
      </c>
      <c r="J19" s="88">
        <v>23380</v>
      </c>
      <c r="K19" s="89">
        <v>3476</v>
      </c>
      <c r="L19" s="90"/>
      <c r="M19" s="91"/>
      <c r="N19" s="92"/>
      <c r="O19" s="65"/>
      <c r="P19" s="53">
        <v>20</v>
      </c>
      <c r="Q19" s="54">
        <v>3</v>
      </c>
      <c r="R19" s="55">
        <v>11.585660642546532</v>
      </c>
      <c r="S19" s="56">
        <f t="shared" si="1"/>
        <v>49135.713637891247</v>
      </c>
      <c r="T19" s="55"/>
      <c r="U19" s="55"/>
      <c r="V19" s="55"/>
      <c r="W19" s="55"/>
      <c r="X19" s="55"/>
      <c r="Y19" s="97"/>
    </row>
    <row r="20" spans="1:27" ht="17.25" x14ac:dyDescent="0.3">
      <c r="A20" s="62">
        <v>18</v>
      </c>
      <c r="B20" s="33" t="s">
        <v>72</v>
      </c>
      <c r="C20" s="66" t="s">
        <v>73</v>
      </c>
      <c r="D20" s="67" t="s">
        <v>74</v>
      </c>
      <c r="E20" s="68">
        <v>440</v>
      </c>
      <c r="F20" s="69">
        <v>14</v>
      </c>
      <c r="G20" s="69">
        <v>6</v>
      </c>
      <c r="H20" s="70">
        <v>222</v>
      </c>
      <c r="I20" s="70">
        <v>400</v>
      </c>
      <c r="J20" s="70">
        <v>23940</v>
      </c>
      <c r="K20" s="71">
        <v>4704</v>
      </c>
      <c r="L20" s="72" t="s">
        <v>75</v>
      </c>
      <c r="M20" s="73" t="s">
        <v>76</v>
      </c>
      <c r="N20" s="74" t="s">
        <v>77</v>
      </c>
      <c r="O20" s="65"/>
      <c r="P20" s="53">
        <v>21</v>
      </c>
      <c r="Q20" s="54">
        <v>3</v>
      </c>
      <c r="R20" s="55">
        <v>11.585660642546532</v>
      </c>
      <c r="S20" s="56">
        <f t="shared" si="1"/>
        <v>49671.898012428297</v>
      </c>
      <c r="T20" s="55"/>
      <c r="U20" s="55"/>
      <c r="V20" s="55"/>
      <c r="W20" s="55"/>
      <c r="X20" s="55"/>
      <c r="Y20" s="97"/>
    </row>
    <row r="21" spans="1:27" ht="17.25" x14ac:dyDescent="0.3">
      <c r="A21" s="62">
        <v>19</v>
      </c>
      <c r="B21" s="33" t="s">
        <v>78</v>
      </c>
      <c r="C21" s="84"/>
      <c r="D21" s="85"/>
      <c r="E21" s="86">
        <v>500</v>
      </c>
      <c r="F21" s="87">
        <v>14</v>
      </c>
      <c r="G21" s="87">
        <v>8</v>
      </c>
      <c r="H21" s="88">
        <v>300</v>
      </c>
      <c r="I21" s="88">
        <v>400</v>
      </c>
      <c r="J21" s="88">
        <v>24520</v>
      </c>
      <c r="K21" s="89">
        <v>6354</v>
      </c>
      <c r="L21" s="90"/>
      <c r="M21" s="91"/>
      <c r="N21" s="92"/>
      <c r="O21" s="65"/>
      <c r="P21" s="53">
        <v>22</v>
      </c>
      <c r="Q21" s="54">
        <v>1</v>
      </c>
      <c r="R21" s="55">
        <v>31.459443464888786</v>
      </c>
      <c r="S21" s="56">
        <f t="shared" si="1"/>
        <v>148708.78925852929</v>
      </c>
      <c r="T21" s="55"/>
      <c r="U21" s="55"/>
      <c r="V21" s="55"/>
      <c r="W21" s="55"/>
      <c r="X21" s="55"/>
      <c r="Y21" s="97"/>
    </row>
    <row r="22" spans="1:27" ht="17.25" x14ac:dyDescent="0.3">
      <c r="A22" s="62">
        <v>20</v>
      </c>
      <c r="B22" s="98" t="s">
        <v>79</v>
      </c>
      <c r="C22" s="66" t="s">
        <v>80</v>
      </c>
      <c r="D22" s="67" t="s">
        <v>81</v>
      </c>
      <c r="E22" s="68">
        <v>500</v>
      </c>
      <c r="F22" s="69">
        <v>16</v>
      </c>
      <c r="G22" s="69">
        <v>8</v>
      </c>
      <c r="H22" s="70">
        <v>406</v>
      </c>
      <c r="I22" s="70">
        <v>400</v>
      </c>
      <c r="J22" s="70">
        <v>25120</v>
      </c>
      <c r="K22" s="71">
        <v>8598</v>
      </c>
      <c r="L22" s="72" t="s">
        <v>82</v>
      </c>
      <c r="M22" s="73" t="s">
        <v>83</v>
      </c>
      <c r="N22" s="74" t="s">
        <v>84</v>
      </c>
      <c r="O22" s="65"/>
      <c r="P22" s="53">
        <v>23</v>
      </c>
      <c r="Q22" s="54">
        <v>1</v>
      </c>
      <c r="R22" s="55">
        <v>31.459443464888786</v>
      </c>
      <c r="S22" s="56">
        <f t="shared" si="1"/>
        <v>150844.25628092594</v>
      </c>
      <c r="T22" s="55"/>
      <c r="U22" s="55"/>
      <c r="V22" s="55"/>
      <c r="W22" s="55"/>
      <c r="X22" s="55"/>
      <c r="Y22" s="97"/>
    </row>
    <row r="23" spans="1:27" ht="17.25" x14ac:dyDescent="0.3">
      <c r="A23" s="62">
        <v>21</v>
      </c>
      <c r="B23" s="98" t="s">
        <v>85</v>
      </c>
      <c r="C23" s="84"/>
      <c r="D23" s="85"/>
      <c r="E23" s="86">
        <v>500</v>
      </c>
      <c r="F23" s="87">
        <v>16</v>
      </c>
      <c r="G23" s="87">
        <v>8</v>
      </c>
      <c r="H23" s="88">
        <v>552</v>
      </c>
      <c r="I23" s="88">
        <v>420</v>
      </c>
      <c r="J23" s="88">
        <v>25760</v>
      </c>
      <c r="K23" s="89">
        <v>11688</v>
      </c>
      <c r="L23" s="90"/>
      <c r="M23" s="91"/>
      <c r="N23" s="92"/>
      <c r="O23" s="65"/>
      <c r="P23" s="53">
        <v>24</v>
      </c>
      <c r="Q23" s="54">
        <v>0.5</v>
      </c>
      <c r="R23" s="55">
        <v>45.7392395455933</v>
      </c>
      <c r="S23" s="56">
        <f t="shared" si="1"/>
        <v>222768.39228285759</v>
      </c>
      <c r="T23" s="55"/>
      <c r="U23" s="55"/>
      <c r="V23" s="55"/>
      <c r="W23" s="55"/>
      <c r="X23" s="55"/>
      <c r="Y23" s="97"/>
    </row>
    <row r="24" spans="1:27" ht="18" thickBot="1" x14ac:dyDescent="0.35">
      <c r="A24" s="62">
        <v>22</v>
      </c>
      <c r="B24" s="98" t="s">
        <v>86</v>
      </c>
      <c r="C24" s="99" t="s">
        <v>87</v>
      </c>
      <c r="D24" s="100" t="s">
        <v>88</v>
      </c>
      <c r="E24" s="68">
        <v>560</v>
      </c>
      <c r="F24" s="69">
        <v>18</v>
      </c>
      <c r="G24" s="69">
        <v>8</v>
      </c>
      <c r="H24" s="70">
        <v>750</v>
      </c>
      <c r="I24" s="70">
        <v>430</v>
      </c>
      <c r="J24" s="70">
        <v>26380</v>
      </c>
      <c r="K24" s="71">
        <v>15900</v>
      </c>
      <c r="L24" s="72" t="s">
        <v>89</v>
      </c>
      <c r="M24" s="73" t="s">
        <v>90</v>
      </c>
      <c r="N24" s="74" t="s">
        <v>91</v>
      </c>
      <c r="O24" s="65"/>
      <c r="P24" s="101">
        <v>25</v>
      </c>
      <c r="Q24" s="93">
        <v>0.5</v>
      </c>
      <c r="R24" s="94">
        <v>45.7392395455933</v>
      </c>
      <c r="S24" s="95">
        <f t="shared" si="1"/>
        <v>230578.82482766311</v>
      </c>
      <c r="T24" s="55"/>
      <c r="U24" s="55"/>
      <c r="V24" s="55"/>
      <c r="W24" s="55"/>
      <c r="X24" s="55"/>
      <c r="Y24" s="97"/>
    </row>
    <row r="25" spans="1:27" ht="17.25" x14ac:dyDescent="0.3">
      <c r="A25" s="62">
        <v>23</v>
      </c>
      <c r="B25" s="98" t="s">
        <v>92</v>
      </c>
      <c r="C25" s="99"/>
      <c r="D25" s="100"/>
      <c r="E25" s="102">
        <v>560</v>
      </c>
      <c r="F25" s="103">
        <v>18</v>
      </c>
      <c r="G25" s="103">
        <v>8</v>
      </c>
      <c r="H25" s="104">
        <v>1016</v>
      </c>
      <c r="I25" s="104">
        <v>450</v>
      </c>
      <c r="J25" s="104">
        <v>27020</v>
      </c>
      <c r="K25" s="105">
        <v>21540</v>
      </c>
      <c r="L25" s="81"/>
      <c r="M25" s="82"/>
      <c r="N25" s="83"/>
      <c r="O25" s="65"/>
    </row>
    <row r="26" spans="1:27" ht="18" thickBot="1" x14ac:dyDescent="0.35">
      <c r="A26" s="62">
        <v>24</v>
      </c>
      <c r="B26" s="98" t="s">
        <v>93</v>
      </c>
      <c r="C26" s="99" t="s">
        <v>94</v>
      </c>
      <c r="D26" s="100" t="s">
        <v>95</v>
      </c>
      <c r="E26" s="68">
        <v>560</v>
      </c>
      <c r="F26" s="69">
        <v>18</v>
      </c>
      <c r="G26" s="69">
        <v>8</v>
      </c>
      <c r="H26" s="70">
        <v>1380</v>
      </c>
      <c r="I26" s="70">
        <v>460</v>
      </c>
      <c r="J26" s="70">
        <v>27700</v>
      </c>
      <c r="K26" s="71">
        <v>29256</v>
      </c>
      <c r="L26" s="81"/>
      <c r="M26" s="82"/>
      <c r="N26" s="83"/>
      <c r="O26" s="65"/>
    </row>
    <row r="27" spans="1:27" ht="18" thickBot="1" x14ac:dyDescent="0.35">
      <c r="A27" s="106">
        <v>25</v>
      </c>
      <c r="B27" s="107" t="s">
        <v>96</v>
      </c>
      <c r="C27" s="108"/>
      <c r="D27" s="109"/>
      <c r="E27" s="110">
        <v>622</v>
      </c>
      <c r="F27" s="111">
        <v>20</v>
      </c>
      <c r="G27" s="111">
        <v>8</v>
      </c>
      <c r="H27" s="112">
        <v>1872</v>
      </c>
      <c r="I27" s="112">
        <v>490</v>
      </c>
      <c r="J27" s="112">
        <v>28360</v>
      </c>
      <c r="K27" s="113">
        <v>39668</v>
      </c>
      <c r="L27" s="114"/>
      <c r="M27" s="115"/>
      <c r="N27" s="116"/>
      <c r="O27" s="65"/>
      <c r="R27" s="5" t="s">
        <v>1</v>
      </c>
      <c r="S27" s="6"/>
      <c r="T27" s="6"/>
      <c r="U27" s="6"/>
      <c r="V27" s="7"/>
    </row>
    <row r="28" spans="1:27" ht="17.25" thickBot="1" x14ac:dyDescent="0.35">
      <c r="R28" s="5" t="s">
        <v>16</v>
      </c>
      <c r="S28" s="6" t="s">
        <v>17</v>
      </c>
      <c r="T28" s="6" t="s">
        <v>18</v>
      </c>
      <c r="U28" s="6" t="s">
        <v>19</v>
      </c>
      <c r="V28" s="7" t="s">
        <v>20</v>
      </c>
      <c r="W28">
        <v>500</v>
      </c>
      <c r="X28">
        <v>90</v>
      </c>
      <c r="Z28" t="s">
        <v>17</v>
      </c>
    </row>
    <row r="29" spans="1:27" ht="27" thickBot="1" x14ac:dyDescent="0.35">
      <c r="A29" s="117" t="s">
        <v>97</v>
      </c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9"/>
      <c r="O29" s="120"/>
      <c r="R29" s="29">
        <v>0.1</v>
      </c>
      <c r="S29" s="30">
        <v>23</v>
      </c>
      <c r="T29" s="30">
        <v>10</v>
      </c>
      <c r="U29" s="30">
        <f>X28/W28</f>
        <v>0.18</v>
      </c>
      <c r="V29" s="31">
        <v>175</v>
      </c>
      <c r="Z29">
        <v>20</v>
      </c>
    </row>
    <row r="30" spans="1:27" ht="18" thickBot="1" x14ac:dyDescent="0.35">
      <c r="A30" s="121" t="s">
        <v>2</v>
      </c>
      <c r="B30" s="122" t="s">
        <v>3</v>
      </c>
      <c r="C30" s="122" t="s">
        <v>4</v>
      </c>
      <c r="D30" s="122" t="s">
        <v>5</v>
      </c>
      <c r="E30" s="10" t="s">
        <v>98</v>
      </c>
      <c r="F30" s="11" t="s">
        <v>7</v>
      </c>
      <c r="G30" s="12" t="s">
        <v>8</v>
      </c>
      <c r="H30" s="9" t="s">
        <v>9</v>
      </c>
      <c r="I30" s="9" t="s">
        <v>10</v>
      </c>
      <c r="J30" s="122" t="s">
        <v>11</v>
      </c>
      <c r="K30" s="122" t="s">
        <v>12</v>
      </c>
      <c r="L30" s="13" t="s">
        <v>13</v>
      </c>
      <c r="M30" s="14" t="s">
        <v>14</v>
      </c>
      <c r="N30" s="15" t="s">
        <v>15</v>
      </c>
      <c r="O30" s="16"/>
    </row>
    <row r="31" spans="1:27" ht="18" thickBot="1" x14ac:dyDescent="0.35">
      <c r="A31" s="17">
        <v>1</v>
      </c>
      <c r="B31" s="18" t="s">
        <v>21</v>
      </c>
      <c r="C31" s="19">
        <v>1</v>
      </c>
      <c r="D31" s="20"/>
      <c r="E31" s="21">
        <v>82</v>
      </c>
      <c r="F31" s="22">
        <v>2</v>
      </c>
      <c r="G31" s="22"/>
      <c r="H31" s="22">
        <v>22</v>
      </c>
      <c r="I31" s="22"/>
      <c r="J31" s="23">
        <v>11100</v>
      </c>
      <c r="K31" s="24">
        <v>474</v>
      </c>
      <c r="L31" s="25"/>
      <c r="M31" s="26"/>
      <c r="N31" s="27"/>
      <c r="O31" s="28"/>
      <c r="P31" s="41"/>
      <c r="Q31" s="42" t="s">
        <v>23</v>
      </c>
      <c r="R31" s="43" t="s">
        <v>24</v>
      </c>
      <c r="S31" s="44" t="s">
        <v>25</v>
      </c>
      <c r="T31" s="42" t="s">
        <v>26</v>
      </c>
      <c r="U31" s="43" t="s">
        <v>24</v>
      </c>
      <c r="V31" s="44" t="s">
        <v>25</v>
      </c>
      <c r="W31" s="43" t="s">
        <v>27</v>
      </c>
      <c r="X31" s="43"/>
      <c r="Y31" s="44" t="s">
        <v>28</v>
      </c>
    </row>
    <row r="32" spans="1:27" ht="17.25" x14ac:dyDescent="0.3">
      <c r="A32" s="32">
        <v>2</v>
      </c>
      <c r="B32" s="33" t="s">
        <v>22</v>
      </c>
      <c r="C32" s="34">
        <v>1</v>
      </c>
      <c r="D32" s="35"/>
      <c r="E32" s="21">
        <v>82</v>
      </c>
      <c r="F32" s="22">
        <v>2</v>
      </c>
      <c r="G32" s="22"/>
      <c r="H32" s="22">
        <v>22</v>
      </c>
      <c r="I32" s="36"/>
      <c r="J32" s="37">
        <v>11380</v>
      </c>
      <c r="K32" s="24">
        <v>474</v>
      </c>
      <c r="L32" s="38"/>
      <c r="M32" s="39"/>
      <c r="N32" s="40"/>
      <c r="O32" s="28"/>
      <c r="P32" s="45">
        <v>6</v>
      </c>
      <c r="Q32" s="46">
        <v>100</v>
      </c>
      <c r="R32" s="47">
        <v>1</v>
      </c>
      <c r="S32" s="48"/>
      <c r="T32" s="46">
        <f t="shared" ref="T32:T41" si="5">Q32+10</f>
        <v>110</v>
      </c>
      <c r="U32" s="47">
        <v>1</v>
      </c>
      <c r="V32" s="49"/>
      <c r="W32" s="46"/>
      <c r="X32" s="47"/>
      <c r="Y32" s="50"/>
    </row>
    <row r="33" spans="1:25" ht="17.25" x14ac:dyDescent="0.3">
      <c r="A33" s="32">
        <v>3</v>
      </c>
      <c r="B33" s="33" t="s">
        <v>29</v>
      </c>
      <c r="C33" s="34">
        <v>1</v>
      </c>
      <c r="D33" s="35"/>
      <c r="E33" s="21">
        <v>82</v>
      </c>
      <c r="F33" s="22">
        <v>4</v>
      </c>
      <c r="G33" s="22"/>
      <c r="H33" s="37">
        <v>22</v>
      </c>
      <c r="I33" s="36"/>
      <c r="J33" s="37">
        <v>11660</v>
      </c>
      <c r="K33" s="24">
        <v>474</v>
      </c>
      <c r="L33" s="38"/>
      <c r="M33" s="39"/>
      <c r="N33" s="40"/>
      <c r="O33" s="28"/>
      <c r="P33" s="53">
        <v>7</v>
      </c>
      <c r="Q33" s="54">
        <v>60</v>
      </c>
      <c r="R33" s="55">
        <v>1.5824575999999999</v>
      </c>
      <c r="S33" s="55">
        <f>(E37*$R$29+F37*$S$29+G37*$T$29+H37*$U$29+I37)*R33</f>
        <v>562.02564121599994</v>
      </c>
      <c r="T33" s="54">
        <f t="shared" si="5"/>
        <v>70</v>
      </c>
      <c r="U33" s="55">
        <v>1.3849600000000004</v>
      </c>
      <c r="V33" s="56">
        <f>(E37*$R$29+F37*$S$29+G37*$T$29+H37*$U$29+I37+$V$29)*U33</f>
        <v>734.25039360000017</v>
      </c>
      <c r="W33" s="54">
        <f>S33-V33</f>
        <v>-172.22475238400023</v>
      </c>
      <c r="X33" s="325"/>
      <c r="Y33" s="57">
        <f>I37*R33</f>
        <v>348.140672</v>
      </c>
    </row>
    <row r="34" spans="1:25" ht="17.25" x14ac:dyDescent="0.3">
      <c r="A34" s="32">
        <v>4</v>
      </c>
      <c r="B34" s="33" t="s">
        <v>30</v>
      </c>
      <c r="C34" s="34">
        <v>1</v>
      </c>
      <c r="D34" s="35"/>
      <c r="E34" s="51">
        <v>120</v>
      </c>
      <c r="F34" s="36">
        <v>4</v>
      </c>
      <c r="G34" s="36">
        <v>2</v>
      </c>
      <c r="H34" s="36">
        <v>32</v>
      </c>
      <c r="I34" s="36"/>
      <c r="J34" s="37">
        <v>11960</v>
      </c>
      <c r="K34" s="52">
        <v>682</v>
      </c>
      <c r="L34" s="38"/>
      <c r="M34" s="39"/>
      <c r="N34" s="40"/>
      <c r="O34" s="28"/>
      <c r="P34" s="53">
        <v>8</v>
      </c>
      <c r="Q34" s="54">
        <v>45</v>
      </c>
      <c r="R34" s="55">
        <v>2.0281557907499992</v>
      </c>
      <c r="S34" s="55">
        <f t="shared" ref="S34:S51" si="6">(E38*$R$29+F38*$S$29+G38*$T$29+H38*$U$29+I38)*R34</f>
        <v>720.31981064276965</v>
      </c>
      <c r="T34" s="54">
        <f t="shared" si="5"/>
        <v>55</v>
      </c>
      <c r="U34" s="55">
        <v>1.7185271500000003</v>
      </c>
      <c r="V34" s="56">
        <f t="shared" ref="V34:V41" si="7">(E38*$R$29+F38*$S$29+G38*$T$29+H38*$U$29+I38+$V$29)*U34</f>
        <v>911.09435384400012</v>
      </c>
      <c r="W34" s="54">
        <f t="shared" ref="W34:W41" si="8">S34-V34</f>
        <v>-190.77454320123047</v>
      </c>
      <c r="X34" s="325"/>
      <c r="Y34" s="57">
        <f t="shared" ref="Y34:Y41" si="9">I38*R34</f>
        <v>446.19427396499981</v>
      </c>
    </row>
    <row r="35" spans="1:25" ht="17.25" x14ac:dyDescent="0.3">
      <c r="A35" s="32">
        <v>5</v>
      </c>
      <c r="B35" s="33" t="s">
        <v>31</v>
      </c>
      <c r="C35" s="34">
        <v>1</v>
      </c>
      <c r="D35" s="35"/>
      <c r="E35" s="51">
        <v>120</v>
      </c>
      <c r="F35" s="36">
        <v>4</v>
      </c>
      <c r="G35" s="36">
        <v>2</v>
      </c>
      <c r="H35" s="36">
        <v>32</v>
      </c>
      <c r="I35" s="36"/>
      <c r="J35" s="37">
        <v>12240</v>
      </c>
      <c r="K35" s="52">
        <v>682</v>
      </c>
      <c r="L35" s="38"/>
      <c r="M35" s="39"/>
      <c r="N35" s="40"/>
      <c r="O35" s="28"/>
      <c r="P35" s="61">
        <v>9</v>
      </c>
      <c r="Q35" s="54">
        <v>30</v>
      </c>
      <c r="R35" s="55">
        <v>2.8168623423999999</v>
      </c>
      <c r="S35" s="55">
        <f t="shared" si="6"/>
        <v>1000.4368295267839</v>
      </c>
      <c r="T35" s="54">
        <f t="shared" si="5"/>
        <v>40</v>
      </c>
      <c r="U35" s="55">
        <v>2.2660764640000002</v>
      </c>
      <c r="V35" s="56">
        <f t="shared" si="7"/>
        <v>1201.3830981542401</v>
      </c>
      <c r="W35" s="54">
        <f t="shared" si="8"/>
        <v>-200.94626862745622</v>
      </c>
      <c r="X35" s="325"/>
      <c r="Y35" s="57">
        <f t="shared" si="9"/>
        <v>619.70971532800002</v>
      </c>
    </row>
    <row r="36" spans="1:25" ht="17.25" x14ac:dyDescent="0.3">
      <c r="A36" s="32">
        <v>6</v>
      </c>
      <c r="B36" s="33" t="s">
        <v>32</v>
      </c>
      <c r="C36" s="34">
        <v>1</v>
      </c>
      <c r="D36" s="35"/>
      <c r="E36" s="51">
        <v>120</v>
      </c>
      <c r="F36" s="36">
        <v>4</v>
      </c>
      <c r="G36" s="36">
        <v>2</v>
      </c>
      <c r="H36" s="36">
        <v>32</v>
      </c>
      <c r="I36" s="36"/>
      <c r="J36" s="37">
        <v>12540</v>
      </c>
      <c r="K36" s="52">
        <v>682</v>
      </c>
      <c r="L36" s="58"/>
      <c r="M36" s="59"/>
      <c r="N36" s="60"/>
      <c r="O36" s="28"/>
      <c r="P36" s="53">
        <v>10</v>
      </c>
      <c r="Q36" s="54">
        <v>30</v>
      </c>
      <c r="R36" s="55">
        <v>2.8168623423999999</v>
      </c>
      <c r="S36" s="55">
        <f t="shared" si="6"/>
        <v>1200.5467303308799</v>
      </c>
      <c r="T36" s="54">
        <f t="shared" si="5"/>
        <v>40</v>
      </c>
      <c r="U36" s="55">
        <v>2.2660764640000002</v>
      </c>
      <c r="V36" s="56">
        <f t="shared" si="7"/>
        <v>1362.3651701568001</v>
      </c>
      <c r="W36" s="54">
        <f t="shared" si="8"/>
        <v>-161.81843982592022</v>
      </c>
      <c r="X36" s="325"/>
      <c r="Y36" s="57">
        <f t="shared" si="9"/>
        <v>619.70971532800002</v>
      </c>
    </row>
    <row r="37" spans="1:25" ht="17.25" x14ac:dyDescent="0.3">
      <c r="A37" s="123">
        <v>7</v>
      </c>
      <c r="B37" s="33" t="s">
        <v>33</v>
      </c>
      <c r="C37" s="34" t="s">
        <v>34</v>
      </c>
      <c r="D37" s="63" t="s">
        <v>35</v>
      </c>
      <c r="E37" s="51">
        <v>156</v>
      </c>
      <c r="F37" s="36">
        <v>4</v>
      </c>
      <c r="G37" s="36">
        <v>2</v>
      </c>
      <c r="H37" s="36">
        <v>42</v>
      </c>
      <c r="I37" s="36">
        <v>220</v>
      </c>
      <c r="J37" s="37">
        <v>12840</v>
      </c>
      <c r="K37" s="52">
        <v>888</v>
      </c>
      <c r="L37" s="36" t="s">
        <v>36</v>
      </c>
      <c r="M37" s="36" t="s">
        <v>37</v>
      </c>
      <c r="N37" s="64" t="s">
        <v>38</v>
      </c>
      <c r="O37" s="65"/>
      <c r="P37" s="53">
        <v>11</v>
      </c>
      <c r="Q37" s="54">
        <v>30</v>
      </c>
      <c r="R37" s="55">
        <v>2.8168623423999999</v>
      </c>
      <c r="S37" s="55">
        <f t="shared" si="6"/>
        <v>1200.5467303308799</v>
      </c>
      <c r="T37" s="54">
        <f t="shared" si="5"/>
        <v>40</v>
      </c>
      <c r="U37" s="55">
        <v>2.2660764640000002</v>
      </c>
      <c r="V37" s="56">
        <f t="shared" si="7"/>
        <v>1362.3651701568001</v>
      </c>
      <c r="W37" s="54">
        <f t="shared" si="8"/>
        <v>-161.81843982592022</v>
      </c>
      <c r="X37" s="325"/>
      <c r="Y37" s="57">
        <f t="shared" si="9"/>
        <v>619.70971532800002</v>
      </c>
    </row>
    <row r="38" spans="1:25" ht="17.25" x14ac:dyDescent="0.3">
      <c r="A38" s="123">
        <v>8</v>
      </c>
      <c r="B38" s="33" t="s">
        <v>39</v>
      </c>
      <c r="C38" s="34" t="s">
        <v>40</v>
      </c>
      <c r="D38" s="63" t="s">
        <v>41</v>
      </c>
      <c r="E38" s="51">
        <v>156</v>
      </c>
      <c r="F38" s="36">
        <v>4</v>
      </c>
      <c r="G38" s="36">
        <v>2</v>
      </c>
      <c r="H38" s="36">
        <v>42</v>
      </c>
      <c r="I38" s="36">
        <v>220</v>
      </c>
      <c r="J38" s="37">
        <v>13160</v>
      </c>
      <c r="K38" s="52">
        <v>888</v>
      </c>
      <c r="L38" s="36" t="s">
        <v>42</v>
      </c>
      <c r="M38" s="36" t="s">
        <v>43</v>
      </c>
      <c r="N38" s="64" t="s">
        <v>44</v>
      </c>
      <c r="O38" s="65"/>
      <c r="P38" s="61">
        <v>12</v>
      </c>
      <c r="Q38" s="54">
        <v>15</v>
      </c>
      <c r="R38" s="55">
        <v>4.8509540575691759</v>
      </c>
      <c r="S38" s="55">
        <f t="shared" si="6"/>
        <v>2067.4766193359828</v>
      </c>
      <c r="T38" s="54">
        <f t="shared" si="5"/>
        <v>25</v>
      </c>
      <c r="U38" s="55">
        <v>3.4428524445592386</v>
      </c>
      <c r="V38" s="56">
        <f t="shared" si="7"/>
        <v>2069.8428896690143</v>
      </c>
      <c r="W38" s="54">
        <f t="shared" si="8"/>
        <v>-2.3662703330314798</v>
      </c>
      <c r="X38" s="325"/>
      <c r="Y38" s="57">
        <f t="shared" si="9"/>
        <v>1067.2098926652186</v>
      </c>
    </row>
    <row r="39" spans="1:25" ht="17.25" x14ac:dyDescent="0.3">
      <c r="A39" s="123">
        <v>9</v>
      </c>
      <c r="B39" s="33" t="s">
        <v>45</v>
      </c>
      <c r="C39" s="66" t="s">
        <v>46</v>
      </c>
      <c r="D39" s="67" t="s">
        <v>47</v>
      </c>
      <c r="E39" s="68">
        <v>156</v>
      </c>
      <c r="F39" s="69">
        <v>4</v>
      </c>
      <c r="G39" s="69">
        <v>2</v>
      </c>
      <c r="H39" s="69">
        <v>42</v>
      </c>
      <c r="I39" s="69">
        <v>220</v>
      </c>
      <c r="J39" s="70">
        <v>13480</v>
      </c>
      <c r="K39" s="71">
        <v>888</v>
      </c>
      <c r="L39" s="72" t="s">
        <v>48</v>
      </c>
      <c r="M39" s="73" t="s">
        <v>49</v>
      </c>
      <c r="N39" s="74" t="s">
        <v>50</v>
      </c>
      <c r="O39" s="65"/>
      <c r="P39" s="53">
        <v>13</v>
      </c>
      <c r="Q39" s="54">
        <v>15</v>
      </c>
      <c r="R39" s="55">
        <v>4.8509540575691759</v>
      </c>
      <c r="S39" s="55">
        <f t="shared" si="6"/>
        <v>2093.6717712468562</v>
      </c>
      <c r="T39" s="54">
        <f t="shared" si="5"/>
        <v>25</v>
      </c>
      <c r="U39" s="55">
        <v>3.4428524445592386</v>
      </c>
      <c r="V39" s="56">
        <f t="shared" si="7"/>
        <v>2088.4342928696342</v>
      </c>
      <c r="W39" s="54">
        <f t="shared" si="8"/>
        <v>5.2374783772220326</v>
      </c>
      <c r="X39" s="325"/>
      <c r="Y39" s="57">
        <f t="shared" si="9"/>
        <v>1067.2098926652186</v>
      </c>
    </row>
    <row r="40" spans="1:25" ht="17.25" x14ac:dyDescent="0.3">
      <c r="A40" s="123">
        <v>10</v>
      </c>
      <c r="B40" s="33" t="s">
        <v>51</v>
      </c>
      <c r="C40" s="75"/>
      <c r="D40" s="76"/>
      <c r="E40" s="77">
        <v>192</v>
      </c>
      <c r="F40" s="78">
        <v>6</v>
      </c>
      <c r="G40" s="78">
        <v>4</v>
      </c>
      <c r="H40" s="78">
        <v>50</v>
      </c>
      <c r="I40" s="78">
        <v>220</v>
      </c>
      <c r="J40" s="79">
        <v>13820</v>
      </c>
      <c r="K40" s="80">
        <v>1096</v>
      </c>
      <c r="L40" s="81"/>
      <c r="M40" s="82"/>
      <c r="N40" s="83"/>
      <c r="O40" s="65"/>
      <c r="P40" s="53">
        <v>14</v>
      </c>
      <c r="Q40" s="54">
        <v>15</v>
      </c>
      <c r="R40" s="55">
        <v>4.8509540575691759</v>
      </c>
      <c r="S40" s="55">
        <f t="shared" si="6"/>
        <v>2316.8156578950384</v>
      </c>
      <c r="T40" s="54">
        <f t="shared" si="5"/>
        <v>25</v>
      </c>
      <c r="U40" s="55">
        <v>3.4428524445592386</v>
      </c>
      <c r="V40" s="56">
        <f t="shared" si="7"/>
        <v>2246.8055053193593</v>
      </c>
      <c r="W40" s="54">
        <f t="shared" si="8"/>
        <v>70.010152575679058</v>
      </c>
      <c r="X40" s="325"/>
      <c r="Y40" s="57">
        <f t="shared" si="9"/>
        <v>1067.2098926652186</v>
      </c>
    </row>
    <row r="41" spans="1:25" ht="18" thickBot="1" x14ac:dyDescent="0.35">
      <c r="A41" s="123">
        <v>11</v>
      </c>
      <c r="B41" s="33" t="s">
        <v>52</v>
      </c>
      <c r="C41" s="84"/>
      <c r="D41" s="85"/>
      <c r="E41" s="86">
        <v>192</v>
      </c>
      <c r="F41" s="87">
        <v>6</v>
      </c>
      <c r="G41" s="87">
        <v>4</v>
      </c>
      <c r="H41" s="87">
        <v>50</v>
      </c>
      <c r="I41" s="87">
        <v>220</v>
      </c>
      <c r="J41" s="88">
        <v>14140</v>
      </c>
      <c r="K41" s="89">
        <v>1096</v>
      </c>
      <c r="L41" s="90"/>
      <c r="M41" s="91"/>
      <c r="N41" s="92"/>
      <c r="O41" s="65"/>
      <c r="P41" s="53">
        <v>15</v>
      </c>
      <c r="Q41" s="93">
        <v>10</v>
      </c>
      <c r="R41" s="94">
        <v>6.6380213548032874</v>
      </c>
      <c r="S41" s="94">
        <f t="shared" si="6"/>
        <v>3170.31899905405</v>
      </c>
      <c r="T41" s="93">
        <f t="shared" si="5"/>
        <v>20</v>
      </c>
      <c r="U41" s="94">
        <v>4.170515772196735</v>
      </c>
      <c r="V41" s="95">
        <f t="shared" si="7"/>
        <v>2721.6785929355892</v>
      </c>
      <c r="W41" s="93">
        <f t="shared" si="8"/>
        <v>448.64040611846076</v>
      </c>
      <c r="X41" s="94"/>
      <c r="Y41" s="133">
        <f t="shared" si="9"/>
        <v>1460.3646980567232</v>
      </c>
    </row>
    <row r="42" spans="1:25" ht="17.25" x14ac:dyDescent="0.3">
      <c r="A42" s="123">
        <v>12</v>
      </c>
      <c r="B42" s="33" t="s">
        <v>53</v>
      </c>
      <c r="C42" s="66" t="s">
        <v>54</v>
      </c>
      <c r="D42" s="67" t="s">
        <v>55</v>
      </c>
      <c r="E42" s="68">
        <v>192</v>
      </c>
      <c r="F42" s="69">
        <v>6</v>
      </c>
      <c r="G42" s="69">
        <v>4</v>
      </c>
      <c r="H42" s="69">
        <v>50</v>
      </c>
      <c r="I42" s="69">
        <v>220</v>
      </c>
      <c r="J42" s="70">
        <v>14500</v>
      </c>
      <c r="K42" s="71">
        <v>1096</v>
      </c>
      <c r="L42" s="72" t="s">
        <v>56</v>
      </c>
      <c r="M42" s="73" t="s">
        <v>57</v>
      </c>
      <c r="N42" s="74" t="s">
        <v>58</v>
      </c>
      <c r="O42" s="65"/>
      <c r="P42" s="96">
        <v>16</v>
      </c>
      <c r="Q42" s="54">
        <v>10</v>
      </c>
      <c r="R42" s="55">
        <v>6.6380213548032874</v>
      </c>
      <c r="S42" s="56">
        <f t="shared" si="6"/>
        <v>3286.8826540443961</v>
      </c>
      <c r="T42" s="55"/>
      <c r="U42" s="55"/>
      <c r="V42" s="55"/>
      <c r="W42" s="55"/>
      <c r="X42" s="55"/>
      <c r="Y42" s="97"/>
    </row>
    <row r="43" spans="1:25" ht="17.25" x14ac:dyDescent="0.3">
      <c r="A43" s="123">
        <v>13</v>
      </c>
      <c r="B43" s="33" t="s">
        <v>59</v>
      </c>
      <c r="C43" s="75"/>
      <c r="D43" s="76"/>
      <c r="E43" s="77">
        <v>228</v>
      </c>
      <c r="F43" s="78">
        <v>6</v>
      </c>
      <c r="G43" s="78">
        <v>4</v>
      </c>
      <c r="H43" s="79">
        <v>60</v>
      </c>
      <c r="I43" s="79">
        <v>220</v>
      </c>
      <c r="J43" s="79">
        <v>14860</v>
      </c>
      <c r="K43" s="80">
        <v>1304</v>
      </c>
      <c r="L43" s="81"/>
      <c r="M43" s="82"/>
      <c r="N43" s="83"/>
      <c r="O43" s="65"/>
      <c r="P43" s="53">
        <v>17</v>
      </c>
      <c r="Q43" s="54">
        <v>10</v>
      </c>
      <c r="R43" s="55">
        <v>6.6380213548032874</v>
      </c>
      <c r="S43" s="56">
        <f t="shared" si="6"/>
        <v>3389.1081829083664</v>
      </c>
      <c r="T43" s="55"/>
      <c r="U43" s="55"/>
      <c r="V43" s="55"/>
      <c r="W43" s="55"/>
      <c r="X43" s="55"/>
      <c r="Y43" s="97"/>
    </row>
    <row r="44" spans="1:25" ht="17.25" x14ac:dyDescent="0.3">
      <c r="A44" s="123">
        <v>14</v>
      </c>
      <c r="B44" s="33" t="s">
        <v>60</v>
      </c>
      <c r="C44" s="84"/>
      <c r="D44" s="85"/>
      <c r="E44" s="86">
        <v>228</v>
      </c>
      <c r="F44" s="87">
        <v>8</v>
      </c>
      <c r="G44" s="87">
        <v>4</v>
      </c>
      <c r="H44" s="88">
        <v>60</v>
      </c>
      <c r="I44" s="88">
        <v>220</v>
      </c>
      <c r="J44" s="88">
        <v>15220</v>
      </c>
      <c r="K44" s="89">
        <v>1304</v>
      </c>
      <c r="L44" s="90"/>
      <c r="M44" s="91"/>
      <c r="N44" s="92"/>
      <c r="O44" s="65"/>
      <c r="P44" s="53">
        <v>18</v>
      </c>
      <c r="Q44" s="54">
        <v>5</v>
      </c>
      <c r="R44" s="55">
        <v>11.442714528234115</v>
      </c>
      <c r="S44" s="56">
        <f t="shared" si="6"/>
        <v>5924.5798741384951</v>
      </c>
      <c r="T44" s="55"/>
      <c r="U44" s="55"/>
      <c r="V44" s="55"/>
      <c r="W44" s="55"/>
      <c r="X44" s="55"/>
      <c r="Y44" s="97"/>
    </row>
    <row r="45" spans="1:25" ht="17.25" x14ac:dyDescent="0.3">
      <c r="A45" s="123">
        <v>15</v>
      </c>
      <c r="B45" s="33" t="s">
        <v>63</v>
      </c>
      <c r="C45" s="66" t="s">
        <v>64</v>
      </c>
      <c r="D45" s="67" t="s">
        <v>65</v>
      </c>
      <c r="E45" s="68">
        <v>228</v>
      </c>
      <c r="F45" s="69">
        <v>8</v>
      </c>
      <c r="G45" s="69">
        <v>4</v>
      </c>
      <c r="H45" s="70">
        <v>60</v>
      </c>
      <c r="I45" s="70">
        <v>220</v>
      </c>
      <c r="J45" s="70">
        <v>15600</v>
      </c>
      <c r="K45" s="71">
        <v>1304</v>
      </c>
      <c r="L45" s="72" t="s">
        <v>66</v>
      </c>
      <c r="M45" s="73" t="s">
        <v>67</v>
      </c>
      <c r="N45" s="74" t="s">
        <v>68</v>
      </c>
      <c r="O45" s="65"/>
      <c r="P45" s="53">
        <v>19</v>
      </c>
      <c r="Q45" s="54">
        <v>5</v>
      </c>
      <c r="R45" s="55">
        <v>11.442714528234115</v>
      </c>
      <c r="S45" s="56">
        <f t="shared" si="6"/>
        <v>6305.8511222192556</v>
      </c>
      <c r="T45" s="55"/>
      <c r="U45" s="55"/>
      <c r="V45" s="55"/>
      <c r="W45" s="55"/>
      <c r="X45" s="55"/>
      <c r="Y45" s="97"/>
    </row>
    <row r="46" spans="1:25" ht="17.25" x14ac:dyDescent="0.3">
      <c r="A46" s="123">
        <v>16</v>
      </c>
      <c r="B46" s="33" t="s">
        <v>70</v>
      </c>
      <c r="C46" s="75"/>
      <c r="D46" s="76"/>
      <c r="E46" s="77">
        <v>264</v>
      </c>
      <c r="F46" s="78">
        <v>8</v>
      </c>
      <c r="G46" s="78">
        <v>4</v>
      </c>
      <c r="H46" s="79">
        <v>82</v>
      </c>
      <c r="I46" s="79">
        <v>230</v>
      </c>
      <c r="J46" s="79">
        <v>15980</v>
      </c>
      <c r="K46" s="80">
        <v>1768</v>
      </c>
      <c r="L46" s="81"/>
      <c r="M46" s="82"/>
      <c r="N46" s="83"/>
      <c r="O46" s="65"/>
      <c r="P46" s="53">
        <v>20</v>
      </c>
      <c r="Q46" s="54">
        <v>3</v>
      </c>
      <c r="R46" s="55">
        <v>17.573462127747405</v>
      </c>
      <c r="S46" s="56">
        <f t="shared" si="6"/>
        <v>10720.514836411026</v>
      </c>
      <c r="T46" s="55"/>
      <c r="U46" s="55"/>
      <c r="V46" s="55"/>
      <c r="W46" s="55"/>
      <c r="X46" s="55"/>
      <c r="Y46" s="97"/>
    </row>
    <row r="47" spans="1:25" ht="17.25" x14ac:dyDescent="0.3">
      <c r="A47" s="123">
        <v>17</v>
      </c>
      <c r="B47" s="33" t="s">
        <v>71</v>
      </c>
      <c r="C47" s="84"/>
      <c r="D47" s="85"/>
      <c r="E47" s="86">
        <v>264</v>
      </c>
      <c r="F47" s="87">
        <v>8</v>
      </c>
      <c r="G47" s="87">
        <v>4</v>
      </c>
      <c r="H47" s="88">
        <v>112</v>
      </c>
      <c r="I47" s="88">
        <v>240</v>
      </c>
      <c r="J47" s="88">
        <v>16380</v>
      </c>
      <c r="K47" s="89">
        <v>2414</v>
      </c>
      <c r="L47" s="90"/>
      <c r="M47" s="91"/>
      <c r="N47" s="92"/>
      <c r="O47" s="65"/>
      <c r="P47" s="53">
        <v>21</v>
      </c>
      <c r="Q47" s="54">
        <v>3</v>
      </c>
      <c r="R47" s="55">
        <v>17.573462127747405</v>
      </c>
      <c r="S47" s="56">
        <f t="shared" si="6"/>
        <v>11036.83715471048</v>
      </c>
      <c r="T47" s="55"/>
      <c r="U47" s="55"/>
      <c r="V47" s="55"/>
      <c r="W47" s="55"/>
      <c r="X47" s="55"/>
      <c r="Y47" s="97"/>
    </row>
    <row r="48" spans="1:25" ht="17.25" x14ac:dyDescent="0.3">
      <c r="A48" s="123">
        <v>18</v>
      </c>
      <c r="B48" s="33" t="s">
        <v>72</v>
      </c>
      <c r="C48" s="66" t="s">
        <v>73</v>
      </c>
      <c r="D48" s="67" t="s">
        <v>74</v>
      </c>
      <c r="E48" s="68">
        <v>264</v>
      </c>
      <c r="F48" s="69">
        <v>8</v>
      </c>
      <c r="G48" s="69">
        <v>4</v>
      </c>
      <c r="H48" s="70">
        <v>152</v>
      </c>
      <c r="I48" s="70">
        <v>240</v>
      </c>
      <c r="J48" s="70">
        <v>16760</v>
      </c>
      <c r="K48" s="71">
        <v>3276</v>
      </c>
      <c r="L48" s="72" t="s">
        <v>75</v>
      </c>
      <c r="M48" s="73" t="s">
        <v>76</v>
      </c>
      <c r="N48" s="74" t="s">
        <v>77</v>
      </c>
      <c r="O48" s="65"/>
      <c r="P48" s="53">
        <v>22</v>
      </c>
      <c r="Q48" s="54">
        <v>1</v>
      </c>
      <c r="R48" s="55">
        <v>47.150851643438173</v>
      </c>
      <c r="S48" s="56">
        <f t="shared" si="6"/>
        <v>30936.616780292654</v>
      </c>
      <c r="T48" s="55"/>
      <c r="U48" s="55"/>
      <c r="V48" s="55"/>
      <c r="W48" s="55"/>
      <c r="X48" s="55"/>
      <c r="Y48" s="97"/>
    </row>
    <row r="49" spans="1:52" ht="18" thickBot="1" x14ac:dyDescent="0.35">
      <c r="A49" s="123">
        <v>19</v>
      </c>
      <c r="B49" s="33" t="s">
        <v>78</v>
      </c>
      <c r="C49" s="84"/>
      <c r="D49" s="85"/>
      <c r="E49" s="86">
        <v>300</v>
      </c>
      <c r="F49" s="87">
        <v>8</v>
      </c>
      <c r="G49" s="87">
        <v>6</v>
      </c>
      <c r="H49" s="88">
        <v>206</v>
      </c>
      <c r="I49" s="88">
        <v>240</v>
      </c>
      <c r="J49" s="88">
        <v>17180</v>
      </c>
      <c r="K49" s="89">
        <v>4392</v>
      </c>
      <c r="L49" s="90"/>
      <c r="M49" s="91"/>
      <c r="N49" s="92"/>
      <c r="O49" s="65"/>
      <c r="P49" s="53">
        <v>23</v>
      </c>
      <c r="Q49" s="54">
        <v>1</v>
      </c>
      <c r="R49" s="55">
        <v>47.150851643438173</v>
      </c>
      <c r="S49" s="56">
        <f t="shared" si="6"/>
        <v>32498.252986723328</v>
      </c>
      <c r="T49" s="55"/>
      <c r="U49" s="55"/>
      <c r="V49" s="55"/>
      <c r="W49" s="55"/>
      <c r="X49" s="55"/>
      <c r="Y49" s="97"/>
      <c r="AD49" s="97" t="s">
        <v>99</v>
      </c>
      <c r="AE49" s="97"/>
      <c r="AF49" s="97" t="s">
        <v>100</v>
      </c>
      <c r="AG49" s="97"/>
      <c r="AH49" s="97" t="s">
        <v>101</v>
      </c>
      <c r="AI49" s="97"/>
      <c r="AJ49" s="97" t="s">
        <v>100</v>
      </c>
    </row>
    <row r="50" spans="1:52" ht="18" thickBot="1" x14ac:dyDescent="0.35">
      <c r="A50" s="123">
        <v>20</v>
      </c>
      <c r="B50" s="98" t="s">
        <v>79</v>
      </c>
      <c r="C50" s="66" t="s">
        <v>80</v>
      </c>
      <c r="D50" s="67" t="s">
        <v>81</v>
      </c>
      <c r="E50" s="68">
        <v>300</v>
      </c>
      <c r="F50" s="69">
        <v>10</v>
      </c>
      <c r="G50" s="69">
        <v>6</v>
      </c>
      <c r="H50" s="70">
        <v>278</v>
      </c>
      <c r="I50" s="70">
        <v>240</v>
      </c>
      <c r="J50" s="70">
        <v>17620</v>
      </c>
      <c r="K50" s="71">
        <v>5926</v>
      </c>
      <c r="L50" s="72" t="s">
        <v>82</v>
      </c>
      <c r="M50" s="73" t="s">
        <v>83</v>
      </c>
      <c r="N50" s="74" t="s">
        <v>84</v>
      </c>
      <c r="O50" s="65"/>
      <c r="P50" s="53">
        <v>24</v>
      </c>
      <c r="Q50" s="54">
        <v>0.5</v>
      </c>
      <c r="R50" s="55">
        <v>91.320944626133269</v>
      </c>
      <c r="S50" s="56">
        <f t="shared" si="6"/>
        <v>71252.25383509422</v>
      </c>
      <c r="T50" s="55"/>
      <c r="U50" s="55"/>
      <c r="V50" s="55"/>
      <c r="W50" s="55"/>
      <c r="X50" s="55"/>
      <c r="Y50" s="97"/>
      <c r="AD50" s="124" t="s">
        <v>102</v>
      </c>
      <c r="AE50" s="125" t="s">
        <v>103</v>
      </c>
      <c r="AF50" s="97"/>
      <c r="AG50" s="97"/>
      <c r="AH50" s="124" t="s">
        <v>102</v>
      </c>
      <c r="AI50" s="125" t="s">
        <v>103</v>
      </c>
      <c r="AJ50" s="97"/>
    </row>
    <row r="51" spans="1:52" ht="18" thickBot="1" x14ac:dyDescent="0.35">
      <c r="A51" s="123">
        <v>21</v>
      </c>
      <c r="B51" s="98" t="s">
        <v>85</v>
      </c>
      <c r="C51" s="84"/>
      <c r="D51" s="85"/>
      <c r="E51" s="86">
        <v>300</v>
      </c>
      <c r="F51" s="87">
        <v>10</v>
      </c>
      <c r="G51" s="87">
        <v>6</v>
      </c>
      <c r="H51" s="88">
        <v>378</v>
      </c>
      <c r="I51" s="88">
        <v>240</v>
      </c>
      <c r="J51" s="88">
        <v>18040</v>
      </c>
      <c r="K51" s="89">
        <v>8058</v>
      </c>
      <c r="L51" s="90"/>
      <c r="M51" s="91"/>
      <c r="N51" s="92"/>
      <c r="O51" s="65"/>
      <c r="P51" s="101">
        <v>25</v>
      </c>
      <c r="Q51" s="93">
        <v>0.5</v>
      </c>
      <c r="R51" s="94">
        <v>91.320944626133269</v>
      </c>
      <c r="S51" s="95">
        <f t="shared" si="6"/>
        <v>77169.851046867654</v>
      </c>
      <c r="T51" s="55"/>
      <c r="U51" s="55"/>
      <c r="V51" s="55"/>
      <c r="W51" s="55"/>
      <c r="X51" s="55"/>
      <c r="Y51" s="97"/>
      <c r="AD51" s="126">
        <v>60</v>
      </c>
      <c r="AE51" s="50">
        <v>1.57575552</v>
      </c>
      <c r="AF51" s="97">
        <v>7</v>
      </c>
      <c r="AG51" s="97"/>
      <c r="AH51" s="126">
        <v>60</v>
      </c>
      <c r="AI51" s="50">
        <v>1.3787392000000001</v>
      </c>
      <c r="AJ51" s="97">
        <v>7</v>
      </c>
    </row>
    <row r="52" spans="1:52" ht="18" thickBot="1" x14ac:dyDescent="0.35">
      <c r="A52" s="123">
        <v>22</v>
      </c>
      <c r="B52" s="98" t="s">
        <v>86</v>
      </c>
      <c r="C52" s="99" t="s">
        <v>87</v>
      </c>
      <c r="D52" s="100" t="s">
        <v>88</v>
      </c>
      <c r="E52" s="68">
        <v>336</v>
      </c>
      <c r="F52" s="69">
        <v>10</v>
      </c>
      <c r="G52" s="69">
        <v>6</v>
      </c>
      <c r="H52" s="70">
        <v>514</v>
      </c>
      <c r="I52" s="70">
        <v>240</v>
      </c>
      <c r="J52" s="70">
        <v>18480</v>
      </c>
      <c r="K52" s="71">
        <v>10868</v>
      </c>
      <c r="L52" s="72" t="s">
        <v>89</v>
      </c>
      <c r="M52" s="73" t="s">
        <v>90</v>
      </c>
      <c r="N52" s="74" t="s">
        <v>91</v>
      </c>
      <c r="O52" s="65"/>
      <c r="P52" s="97"/>
      <c r="Q52" s="127"/>
      <c r="AD52" s="128">
        <v>45</v>
      </c>
      <c r="AE52" s="129">
        <v>1.9899000750375002</v>
      </c>
      <c r="AF52" s="97">
        <v>8</v>
      </c>
      <c r="AG52" s="97"/>
      <c r="AH52" s="128">
        <v>45</v>
      </c>
      <c r="AI52" s="129">
        <v>1.6906264975</v>
      </c>
      <c r="AJ52" s="97">
        <v>8</v>
      </c>
    </row>
    <row r="53" spans="1:52" ht="18" thickBot="1" x14ac:dyDescent="0.35">
      <c r="A53" s="123">
        <v>23</v>
      </c>
      <c r="B53" s="98" t="s">
        <v>92</v>
      </c>
      <c r="C53" s="99"/>
      <c r="D53" s="100"/>
      <c r="E53" s="86">
        <v>336</v>
      </c>
      <c r="F53" s="87">
        <v>10</v>
      </c>
      <c r="G53" s="87">
        <v>6</v>
      </c>
      <c r="H53" s="88">
        <v>698</v>
      </c>
      <c r="I53" s="88">
        <v>240</v>
      </c>
      <c r="J53" s="88">
        <v>18940</v>
      </c>
      <c r="K53" s="89">
        <v>14758</v>
      </c>
      <c r="L53" s="81"/>
      <c r="M53" s="82"/>
      <c r="N53" s="83"/>
      <c r="O53" s="65"/>
      <c r="P53" s="97"/>
      <c r="Q53" s="127"/>
      <c r="AD53" s="130">
        <v>30</v>
      </c>
      <c r="AE53" s="57">
        <v>2.6042567331839996</v>
      </c>
      <c r="AF53" s="97" t="s">
        <v>104</v>
      </c>
      <c r="AG53" s="97"/>
      <c r="AH53" s="130">
        <v>30</v>
      </c>
      <c r="AI53" s="57">
        <v>2.1440103712000003</v>
      </c>
      <c r="AJ53" s="97" t="s">
        <v>104</v>
      </c>
    </row>
    <row r="54" spans="1:52" ht="18" thickBot="1" x14ac:dyDescent="0.35">
      <c r="A54" s="123">
        <v>24</v>
      </c>
      <c r="B54" s="98" t="s">
        <v>93</v>
      </c>
      <c r="C54" s="99" t="s">
        <v>94</v>
      </c>
      <c r="D54" s="100" t="s">
        <v>95</v>
      </c>
      <c r="E54" s="68">
        <v>336</v>
      </c>
      <c r="F54" s="69">
        <v>12</v>
      </c>
      <c r="G54" s="69">
        <v>6</v>
      </c>
      <c r="H54" s="70">
        <v>948</v>
      </c>
      <c r="I54" s="70">
        <v>240</v>
      </c>
      <c r="J54" s="70">
        <v>19400</v>
      </c>
      <c r="K54" s="71">
        <v>20044</v>
      </c>
      <c r="L54" s="81"/>
      <c r="M54" s="82"/>
      <c r="N54" s="83"/>
      <c r="O54" s="65"/>
      <c r="P54" s="28"/>
      <c r="Q54" s="127"/>
      <c r="AD54" s="128">
        <v>15</v>
      </c>
      <c r="AE54" s="129">
        <v>4.8509540575691759</v>
      </c>
      <c r="AF54" s="97" t="s">
        <v>105</v>
      </c>
      <c r="AG54" s="97"/>
      <c r="AH54" s="128">
        <v>15</v>
      </c>
      <c r="AI54" s="129">
        <v>3.1282878869445359</v>
      </c>
      <c r="AJ54" s="97" t="s">
        <v>105</v>
      </c>
    </row>
    <row r="55" spans="1:52" ht="18" thickBot="1" x14ac:dyDescent="0.35">
      <c r="A55" s="131">
        <v>25</v>
      </c>
      <c r="B55" s="107" t="s">
        <v>96</v>
      </c>
      <c r="C55" s="108"/>
      <c r="D55" s="109"/>
      <c r="E55" s="110">
        <v>372</v>
      </c>
      <c r="F55" s="111">
        <v>12</v>
      </c>
      <c r="G55" s="111">
        <v>6</v>
      </c>
      <c r="H55" s="112">
        <v>1288</v>
      </c>
      <c r="I55" s="112">
        <v>240</v>
      </c>
      <c r="J55" s="112">
        <v>19880</v>
      </c>
      <c r="K55" s="113">
        <v>28234</v>
      </c>
      <c r="L55" s="114"/>
      <c r="M55" s="115"/>
      <c r="N55" s="116"/>
      <c r="O55" s="65"/>
      <c r="P55" s="97"/>
      <c r="Q55" s="127"/>
      <c r="AD55" s="132">
        <v>10</v>
      </c>
      <c r="AE55" s="133">
        <v>11.354970961086469</v>
      </c>
      <c r="AF55" s="97" t="s">
        <v>106</v>
      </c>
      <c r="AG55" s="97"/>
      <c r="AH55" s="132">
        <v>10</v>
      </c>
      <c r="AI55" s="133">
        <v>3.573036715276392</v>
      </c>
      <c r="AJ55" s="97" t="s">
        <v>106</v>
      </c>
    </row>
    <row r="56" spans="1:52" ht="17.25" thickBot="1" x14ac:dyDescent="0.35">
      <c r="P56" t="s">
        <v>107</v>
      </c>
      <c r="R56" s="5" t="s">
        <v>1</v>
      </c>
      <c r="S56" s="6"/>
      <c r="T56" s="6"/>
      <c r="U56" s="6"/>
      <c r="V56" s="7"/>
      <c r="AD56" s="130">
        <v>5</v>
      </c>
      <c r="AE56" s="57">
        <v>32.336000706470408</v>
      </c>
      <c r="AF56" s="97" t="s">
        <v>108</v>
      </c>
      <c r="AG56" s="97"/>
      <c r="AH56" s="97"/>
      <c r="AI56" s="97"/>
      <c r="AJ56" s="97"/>
    </row>
    <row r="57" spans="1:52" ht="17.25" thickBot="1" x14ac:dyDescent="0.35">
      <c r="P57" t="s">
        <v>109</v>
      </c>
      <c r="R57" s="5" t="s">
        <v>16</v>
      </c>
      <c r="S57" s="6" t="s">
        <v>110</v>
      </c>
      <c r="T57" s="6" t="s">
        <v>18</v>
      </c>
      <c r="U57" s="6" t="s">
        <v>19</v>
      </c>
      <c r="V57" s="7" t="s">
        <v>20</v>
      </c>
      <c r="W57">
        <v>500</v>
      </c>
      <c r="X57">
        <v>90</v>
      </c>
      <c r="Z57" t="s">
        <v>17</v>
      </c>
      <c r="AA57" t="s">
        <v>111</v>
      </c>
      <c r="AD57" s="128">
        <v>3</v>
      </c>
      <c r="AE57" s="129">
        <v>70.929256736508407</v>
      </c>
      <c r="AF57" s="97" t="s">
        <v>112</v>
      </c>
      <c r="AG57" s="97"/>
      <c r="AH57" s="97"/>
      <c r="AI57" s="97"/>
      <c r="AJ57" s="97"/>
    </row>
    <row r="58" spans="1:52" ht="27" thickBot="1" x14ac:dyDescent="0.35">
      <c r="A58" s="117" t="s">
        <v>113</v>
      </c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9"/>
      <c r="O58" s="120"/>
      <c r="R58" s="29">
        <v>0.1</v>
      </c>
      <c r="S58" s="30">
        <v>33</v>
      </c>
      <c r="T58" s="30">
        <v>10</v>
      </c>
      <c r="U58" s="30">
        <f>X57/W57</f>
        <v>0.18</v>
      </c>
      <c r="V58" s="31">
        <v>396</v>
      </c>
      <c r="Z58">
        <v>20</v>
      </c>
      <c r="AA58">
        <v>95</v>
      </c>
      <c r="AB58">
        <v>205</v>
      </c>
      <c r="AD58" s="132">
        <v>1</v>
      </c>
      <c r="AE58" s="133">
        <v>600.4721748606421</v>
      </c>
      <c r="AF58" s="97" t="s">
        <v>114</v>
      </c>
      <c r="AG58" s="97"/>
      <c r="AH58" s="97"/>
      <c r="AI58" s="97"/>
      <c r="AJ58" s="97"/>
    </row>
    <row r="59" spans="1:52" ht="18" thickBot="1" x14ac:dyDescent="0.35">
      <c r="A59" s="121" t="s">
        <v>2</v>
      </c>
      <c r="B59" s="122" t="s">
        <v>3</v>
      </c>
      <c r="C59" s="122" t="s">
        <v>4</v>
      </c>
      <c r="D59" s="122" t="s">
        <v>5</v>
      </c>
      <c r="E59" s="10" t="s">
        <v>98</v>
      </c>
      <c r="F59" s="11" t="s">
        <v>110</v>
      </c>
      <c r="G59" s="12" t="s">
        <v>115</v>
      </c>
      <c r="H59" s="9" t="s">
        <v>9</v>
      </c>
      <c r="I59" s="9" t="s">
        <v>10</v>
      </c>
      <c r="J59" s="122" t="s">
        <v>11</v>
      </c>
      <c r="K59" s="122" t="s">
        <v>12</v>
      </c>
      <c r="L59" s="13" t="s">
        <v>13</v>
      </c>
      <c r="M59" s="14" t="s">
        <v>14</v>
      </c>
      <c r="N59" s="134" t="s">
        <v>15</v>
      </c>
      <c r="O59" s="16" t="s">
        <v>116</v>
      </c>
      <c r="AD59" s="132">
        <v>0.5</v>
      </c>
      <c r="AE59" s="133">
        <v>2098.4400479563042</v>
      </c>
      <c r="AF59" s="97" t="s">
        <v>117</v>
      </c>
      <c r="AG59" s="97"/>
      <c r="AH59" s="97"/>
      <c r="AI59" s="97"/>
      <c r="AJ59" s="97"/>
    </row>
    <row r="60" spans="1:52" ht="18" thickBot="1" x14ac:dyDescent="0.35">
      <c r="A60" s="17">
        <v>1</v>
      </c>
      <c r="B60" s="18">
        <v>1345</v>
      </c>
      <c r="C60" s="19">
        <v>1</v>
      </c>
      <c r="D60" s="20"/>
      <c r="E60" s="21"/>
      <c r="F60" s="22"/>
      <c r="G60" s="22"/>
      <c r="H60" s="22"/>
      <c r="I60" s="22"/>
      <c r="J60" s="23"/>
      <c r="K60" s="24"/>
      <c r="L60" s="25"/>
      <c r="M60" s="26"/>
      <c r="N60" s="26"/>
      <c r="O60" s="28"/>
      <c r="P60" s="41"/>
      <c r="Q60" s="41" t="s">
        <v>23</v>
      </c>
      <c r="R60" s="135" t="s">
        <v>24</v>
      </c>
      <c r="S60" s="136" t="s">
        <v>25</v>
      </c>
      <c r="T60" s="41" t="s">
        <v>26</v>
      </c>
      <c r="U60" s="135" t="s">
        <v>24</v>
      </c>
      <c r="V60" s="136" t="s">
        <v>25</v>
      </c>
      <c r="W60" s="135" t="s">
        <v>27</v>
      </c>
      <c r="X60" s="135"/>
      <c r="Y60" s="136" t="s">
        <v>28</v>
      </c>
    </row>
    <row r="61" spans="1:52" ht="17.25" x14ac:dyDescent="0.3">
      <c r="A61" s="32">
        <v>2</v>
      </c>
      <c r="B61" s="33">
        <v>1350</v>
      </c>
      <c r="C61" s="34">
        <v>1</v>
      </c>
      <c r="D61" s="35"/>
      <c r="E61" s="21"/>
      <c r="F61" s="22"/>
      <c r="G61" s="22"/>
      <c r="H61" s="22"/>
      <c r="I61" s="36"/>
      <c r="J61" s="37"/>
      <c r="K61" s="24"/>
      <c r="L61" s="38"/>
      <c r="M61" s="39"/>
      <c r="N61" s="39"/>
      <c r="O61" s="28"/>
      <c r="P61" s="45">
        <v>6</v>
      </c>
      <c r="Q61" s="46">
        <v>100</v>
      </c>
      <c r="R61" s="47">
        <v>1</v>
      </c>
      <c r="S61" s="49">
        <f>(E66*$R$58+F66*$S$58+G66*$T$58+H66*$U$58+I66)</f>
        <v>713.83999999999992</v>
      </c>
      <c r="T61" s="46">
        <f t="shared" ref="T61:T70" si="10">Q61+10</f>
        <v>110</v>
      </c>
      <c r="U61" s="47">
        <v>1</v>
      </c>
      <c r="V61" s="49"/>
      <c r="W61" s="46"/>
      <c r="X61" s="47"/>
      <c r="Y61" s="50">
        <f t="shared" ref="Y61:Y71" si="11">R61*I66</f>
        <v>330</v>
      </c>
    </row>
    <row r="62" spans="1:52" ht="17.25" x14ac:dyDescent="0.3">
      <c r="A62" s="32">
        <v>3</v>
      </c>
      <c r="B62" s="33">
        <v>1355</v>
      </c>
      <c r="C62" s="34">
        <v>1</v>
      </c>
      <c r="D62" s="35"/>
      <c r="E62" s="21"/>
      <c r="F62" s="22"/>
      <c r="G62" s="22"/>
      <c r="H62" s="37"/>
      <c r="I62" s="36"/>
      <c r="J62" s="37"/>
      <c r="K62" s="24"/>
      <c r="L62" s="38"/>
      <c r="M62" s="39"/>
      <c r="N62" s="39"/>
      <c r="O62" s="28"/>
      <c r="P62" s="53">
        <v>7</v>
      </c>
      <c r="Q62" s="54">
        <v>60</v>
      </c>
      <c r="R62" s="55">
        <v>1.5824575999999999</v>
      </c>
      <c r="S62" s="137">
        <f t="shared" ref="S62:S80" si="12">(E66*$R$58+F66*$S$58+G66*$T$58+H66*$U$58+I66)*R62</f>
        <v>1129.6215331839999</v>
      </c>
      <c r="T62" s="54">
        <f t="shared" si="10"/>
        <v>70</v>
      </c>
      <c r="U62" s="55">
        <v>1.3849600000000004</v>
      </c>
      <c r="V62" s="56">
        <f>(E66*$R$58+F66*$S$58+G66*$T$58+H66*$U$58+I66+$V$58)*U62</f>
        <v>1537.0840064000004</v>
      </c>
      <c r="W62" s="54">
        <f t="shared" ref="W62:W70" si="13">S62-V62</f>
        <v>-407.46247321600049</v>
      </c>
      <c r="X62" s="55"/>
      <c r="Y62" s="57">
        <f t="shared" si="11"/>
        <v>522.21100799999999</v>
      </c>
      <c r="AY62">
        <v>5</v>
      </c>
      <c r="AZ62">
        <v>5</v>
      </c>
    </row>
    <row r="63" spans="1:52" ht="18" thickBot="1" x14ac:dyDescent="0.35">
      <c r="A63" s="32">
        <v>4</v>
      </c>
      <c r="B63" s="33">
        <v>1360</v>
      </c>
      <c r="C63" s="34">
        <v>1</v>
      </c>
      <c r="D63" s="35"/>
      <c r="E63" s="51"/>
      <c r="F63" s="36"/>
      <c r="G63" s="36"/>
      <c r="H63" s="36"/>
      <c r="I63" s="36"/>
      <c r="J63" s="37"/>
      <c r="K63" s="52"/>
      <c r="L63" s="38"/>
      <c r="M63" s="39"/>
      <c r="N63" s="39"/>
      <c r="O63" s="28"/>
      <c r="P63" s="53">
        <v>8</v>
      </c>
      <c r="Q63" s="54">
        <v>45</v>
      </c>
      <c r="R63" s="55">
        <v>2.0281557907499992</v>
      </c>
      <c r="S63" s="137">
        <f t="shared" si="12"/>
        <v>1581.6370118584791</v>
      </c>
      <c r="T63" s="54">
        <f t="shared" si="10"/>
        <v>55</v>
      </c>
      <c r="U63" s="55">
        <v>1.7185271500000003</v>
      </c>
      <c r="V63" s="56">
        <f t="shared" ref="V63:V70" si="14">(E67*$R$58+F67*$S$58+G67*$T$58+H67*$U$58+I67+$V$58)*U63</f>
        <v>2020.7129640560001</v>
      </c>
      <c r="W63" s="54">
        <f t="shared" si="13"/>
        <v>-439.07595219752102</v>
      </c>
      <c r="X63" s="55"/>
      <c r="Y63" s="57">
        <f t="shared" si="11"/>
        <v>669.29141094749968</v>
      </c>
      <c r="AY63">
        <v>1428.33</v>
      </c>
    </row>
    <row r="64" spans="1:52" ht="18" thickBot="1" x14ac:dyDescent="0.35">
      <c r="A64" s="32">
        <v>5</v>
      </c>
      <c r="B64" s="33">
        <v>1365</v>
      </c>
      <c r="C64" s="34">
        <v>1</v>
      </c>
      <c r="D64" s="35"/>
      <c r="E64" s="51"/>
      <c r="F64" s="36"/>
      <c r="G64" s="36"/>
      <c r="H64" s="36"/>
      <c r="I64" s="36"/>
      <c r="J64" s="37"/>
      <c r="K64" s="52"/>
      <c r="L64" s="38"/>
      <c r="M64" s="39"/>
      <c r="N64" s="39"/>
      <c r="O64" s="28"/>
      <c r="P64" s="61">
        <v>9</v>
      </c>
      <c r="Q64" s="54">
        <v>30</v>
      </c>
      <c r="R64" s="55">
        <v>2.8168623423999999</v>
      </c>
      <c r="S64" s="137">
        <f t="shared" si="12"/>
        <v>2196.7019290972157</v>
      </c>
      <c r="T64" s="54">
        <f t="shared" si="10"/>
        <v>40</v>
      </c>
      <c r="U64" s="55">
        <v>2.2660764640000002</v>
      </c>
      <c r="V64" s="56">
        <f t="shared" si="14"/>
        <v>2664.5433494297599</v>
      </c>
      <c r="W64" s="54">
        <f t="shared" si="13"/>
        <v>-467.8414203325442</v>
      </c>
      <c r="X64" s="55"/>
      <c r="Y64" s="57">
        <f t="shared" si="11"/>
        <v>929.56457299199997</v>
      </c>
      <c r="AC64" s="138" t="s">
        <v>118</v>
      </c>
      <c r="AD64" s="139">
        <v>1375</v>
      </c>
      <c r="AE64" s="139">
        <v>1380</v>
      </c>
      <c r="AF64" s="139">
        <v>1385</v>
      </c>
      <c r="AG64" s="139">
        <v>1390</v>
      </c>
      <c r="AH64" s="139">
        <v>1395</v>
      </c>
      <c r="AI64" s="139">
        <v>1400</v>
      </c>
      <c r="AJ64" s="139">
        <v>1405</v>
      </c>
      <c r="AK64" s="139">
        <v>1410</v>
      </c>
      <c r="AL64" s="139">
        <v>1415</v>
      </c>
      <c r="AM64" s="139">
        <v>1430</v>
      </c>
      <c r="AN64" s="139">
        <v>1445</v>
      </c>
      <c r="AO64" s="139">
        <v>1460</v>
      </c>
      <c r="AP64" s="139">
        <v>1475</v>
      </c>
      <c r="AQ64" s="139">
        <v>1490</v>
      </c>
      <c r="AR64" s="139">
        <v>1505</v>
      </c>
      <c r="AS64" s="139">
        <v>1520</v>
      </c>
      <c r="AT64" s="139">
        <v>1535</v>
      </c>
      <c r="AU64" s="139">
        <v>1550</v>
      </c>
      <c r="AV64" s="139">
        <v>1575</v>
      </c>
      <c r="AW64" s="138"/>
      <c r="AY64">
        <f>5/6*2</f>
        <v>1.6666666666666667</v>
      </c>
    </row>
    <row r="65" spans="1:49" ht="18" thickBot="1" x14ac:dyDescent="0.35">
      <c r="A65" s="32">
        <v>6</v>
      </c>
      <c r="B65" s="33">
        <v>1370</v>
      </c>
      <c r="C65" s="34">
        <v>1</v>
      </c>
      <c r="D65" s="35"/>
      <c r="E65" s="51"/>
      <c r="F65" s="36"/>
      <c r="G65" s="36"/>
      <c r="H65" s="36"/>
      <c r="I65" s="36"/>
      <c r="J65" s="37"/>
      <c r="K65" s="52"/>
      <c r="L65" s="58"/>
      <c r="M65" s="59"/>
      <c r="N65" s="59"/>
      <c r="O65" s="28"/>
      <c r="P65" s="53">
        <v>10</v>
      </c>
      <c r="Q65" s="54">
        <v>30</v>
      </c>
      <c r="R65" s="55">
        <v>2.8168623423999999</v>
      </c>
      <c r="S65" s="137">
        <f t="shared" si="12"/>
        <v>2196.7019290972157</v>
      </c>
      <c r="T65" s="54">
        <f t="shared" si="10"/>
        <v>40</v>
      </c>
      <c r="U65" s="55">
        <v>2.2660764640000002</v>
      </c>
      <c r="V65" s="56">
        <f t="shared" si="14"/>
        <v>2664.5433494297599</v>
      </c>
      <c r="W65" s="54">
        <f t="shared" si="13"/>
        <v>-467.8414203325442</v>
      </c>
      <c r="X65" s="55"/>
      <c r="Y65" s="57">
        <f t="shared" si="11"/>
        <v>929.56457299199997</v>
      </c>
      <c r="AC65" s="138"/>
      <c r="AD65" s="139" t="s">
        <v>119</v>
      </c>
      <c r="AE65" s="139" t="s">
        <v>120</v>
      </c>
      <c r="AF65" s="139" t="s">
        <v>121</v>
      </c>
      <c r="AG65" s="139" t="s">
        <v>122</v>
      </c>
      <c r="AH65" s="139" t="s">
        <v>123</v>
      </c>
      <c r="AI65" s="139" t="s">
        <v>124</v>
      </c>
      <c r="AJ65" s="139" t="s">
        <v>125</v>
      </c>
      <c r="AK65" s="139" t="s">
        <v>126</v>
      </c>
      <c r="AL65" s="139" t="s">
        <v>127</v>
      </c>
      <c r="AM65" s="139" t="s">
        <v>128</v>
      </c>
      <c r="AN65" s="139" t="s">
        <v>129</v>
      </c>
      <c r="AO65" s="139" t="s">
        <v>130</v>
      </c>
      <c r="AP65" s="139" t="s">
        <v>131</v>
      </c>
      <c r="AQ65" s="139" t="s">
        <v>132</v>
      </c>
      <c r="AR65" s="139" t="s">
        <v>133</v>
      </c>
      <c r="AS65" s="139" t="s">
        <v>134</v>
      </c>
      <c r="AT65" s="139" t="s">
        <v>135</v>
      </c>
      <c r="AU65" s="139" t="s">
        <v>136</v>
      </c>
      <c r="AV65" s="139" t="s">
        <v>137</v>
      </c>
      <c r="AW65" s="138" t="s">
        <v>138</v>
      </c>
    </row>
    <row r="66" spans="1:49" ht="17.25" x14ac:dyDescent="0.3">
      <c r="A66" s="123">
        <v>7</v>
      </c>
      <c r="B66" s="33">
        <v>1375</v>
      </c>
      <c r="C66" s="34" t="s">
        <v>34</v>
      </c>
      <c r="D66" s="63" t="s">
        <v>35</v>
      </c>
      <c r="E66" s="51">
        <v>404</v>
      </c>
      <c r="F66" s="36">
        <v>8</v>
      </c>
      <c r="G66" s="36">
        <v>6</v>
      </c>
      <c r="H66" s="36">
        <v>108</v>
      </c>
      <c r="I66" s="36">
        <v>330</v>
      </c>
      <c r="J66" s="37">
        <v>22380</v>
      </c>
      <c r="K66" s="52"/>
      <c r="L66" s="36" t="s">
        <v>36</v>
      </c>
      <c r="M66" s="36" t="s">
        <v>37</v>
      </c>
      <c r="N66" s="36" t="s">
        <v>38</v>
      </c>
      <c r="O66" s="65">
        <f>(E66*$R$58+F66*$S$58+G66*$T$58+H66*$U$58+I66)</f>
        <v>713.83999999999992</v>
      </c>
      <c r="P66" s="53">
        <v>11</v>
      </c>
      <c r="Q66" s="54">
        <v>30</v>
      </c>
      <c r="R66" s="55">
        <v>2.8168623423999999</v>
      </c>
      <c r="S66" s="137">
        <f t="shared" si="12"/>
        <v>2196.7019290972157</v>
      </c>
      <c r="T66" s="54">
        <f t="shared" si="10"/>
        <v>40</v>
      </c>
      <c r="U66" s="55">
        <v>2.2660764640000002</v>
      </c>
      <c r="V66" s="56">
        <f t="shared" si="14"/>
        <v>2664.5433494297599</v>
      </c>
      <c r="W66" s="54">
        <f t="shared" si="13"/>
        <v>-467.8414203325442</v>
      </c>
      <c r="X66" s="55"/>
      <c r="Y66" s="57">
        <f t="shared" si="11"/>
        <v>929.56457299199997</v>
      </c>
      <c r="AC66" s="140" t="s">
        <v>139</v>
      </c>
      <c r="AD66" s="141">
        <f>S62</f>
        <v>1129.6215331839999</v>
      </c>
      <c r="AE66" s="142">
        <f>S63</f>
        <v>1581.6370118584791</v>
      </c>
      <c r="AF66" s="142">
        <f>S64</f>
        <v>2196.7019290972157</v>
      </c>
      <c r="AG66" s="142">
        <f>S65</f>
        <v>2196.7019290972157</v>
      </c>
      <c r="AH66" s="142">
        <f>S66</f>
        <v>2196.7019290972157</v>
      </c>
      <c r="AI66" s="142">
        <f>V67</f>
        <v>4440.0402266013771</v>
      </c>
      <c r="AJ66" s="142">
        <f>V68</f>
        <v>4440.0402266013771</v>
      </c>
      <c r="AK66" s="142">
        <f>V69</f>
        <v>4508.8972754925617</v>
      </c>
      <c r="AL66" s="142">
        <f>V70</f>
        <v>5461.8742758997323</v>
      </c>
      <c r="AM66" s="142">
        <f>S71</f>
        <v>7296.2475523455805</v>
      </c>
      <c r="AN66" s="142">
        <f>S72</f>
        <v>7296.2475523455805</v>
      </c>
      <c r="AO66" s="142">
        <f>S73</f>
        <v>13020.436007387036</v>
      </c>
      <c r="AP66" s="142">
        <f>S74</f>
        <v>14400.427379492068</v>
      </c>
      <c r="AQ66" s="142">
        <f>S75</f>
        <v>23883.037970093832</v>
      </c>
      <c r="AR66" s="142">
        <f>S76</f>
        <v>26392.528361936162</v>
      </c>
      <c r="AS66" s="142">
        <f>S77</f>
        <v>79241.721271962204</v>
      </c>
      <c r="AT66" s="142">
        <f>S78</f>
        <v>87825.062305133688</v>
      </c>
      <c r="AU66" s="142">
        <f>S79</f>
        <v>189516.52996372187</v>
      </c>
      <c r="AV66" s="142">
        <f>S80</f>
        <v>214520.20460235715</v>
      </c>
      <c r="AW66" s="143">
        <f>SUM(AD66:AV66)</f>
        <v>691544.65930370428</v>
      </c>
    </row>
    <row r="67" spans="1:49" ht="18" thickBot="1" x14ac:dyDescent="0.35">
      <c r="A67" s="123">
        <v>8</v>
      </c>
      <c r="B67" s="33">
        <v>1380</v>
      </c>
      <c r="C67" s="34" t="s">
        <v>40</v>
      </c>
      <c r="D67" s="63" t="s">
        <v>41</v>
      </c>
      <c r="E67" s="51">
        <v>404</v>
      </c>
      <c r="F67" s="36">
        <v>10</v>
      </c>
      <c r="G67" s="36">
        <v>6</v>
      </c>
      <c r="H67" s="36">
        <v>108</v>
      </c>
      <c r="I67" s="36">
        <v>330</v>
      </c>
      <c r="J67" s="37">
        <v>22920</v>
      </c>
      <c r="K67" s="52"/>
      <c r="L67" s="36" t="s">
        <v>42</v>
      </c>
      <c r="M67" s="36" t="s">
        <v>43</v>
      </c>
      <c r="N67" s="36" t="s">
        <v>44</v>
      </c>
      <c r="O67" s="65">
        <f t="shared" ref="O67:O84" si="15">(E67*$R$58+F67*$S$58+G67*$T$58+H67*$U$58+I67)</f>
        <v>779.83999999999992</v>
      </c>
      <c r="P67" s="61">
        <v>12</v>
      </c>
      <c r="Q67" s="54">
        <v>15</v>
      </c>
      <c r="R67" s="55">
        <v>4.8509540575691759</v>
      </c>
      <c r="S67" s="144">
        <f t="shared" si="12"/>
        <v>4335.0065840061188</v>
      </c>
      <c r="T67" s="54">
        <f t="shared" si="10"/>
        <v>25</v>
      </c>
      <c r="U67" s="55">
        <v>3.4428524445592386</v>
      </c>
      <c r="V67" s="56">
        <f t="shared" si="14"/>
        <v>4440.0402266013771</v>
      </c>
      <c r="W67" s="54">
        <f t="shared" si="13"/>
        <v>-105.03364259525824</v>
      </c>
      <c r="X67" s="55"/>
      <c r="Y67" s="57">
        <f t="shared" si="11"/>
        <v>1600.814838997828</v>
      </c>
      <c r="AC67" s="145" t="s">
        <v>140</v>
      </c>
      <c r="AD67" s="146">
        <f>S93</f>
        <v>2610.48</v>
      </c>
      <c r="AE67" s="147">
        <f>S94</f>
        <v>3502.9533036959997</v>
      </c>
      <c r="AF67" s="147">
        <f>S95</f>
        <v>5145.9490908160005</v>
      </c>
      <c r="AG67" s="147">
        <f>S96</f>
        <v>5568.925034752001</v>
      </c>
      <c r="AH67" s="147">
        <f>S97</f>
        <v>5601.2034187520003</v>
      </c>
      <c r="AI67" s="147">
        <f>V98</f>
        <v>13317.700170184609</v>
      </c>
      <c r="AJ67" s="147">
        <f>V99</f>
        <v>13820.606593791508</v>
      </c>
      <c r="AK67" s="147">
        <f>V100</f>
        <v>13975.940850427858</v>
      </c>
      <c r="AL67" s="147">
        <f>V101</f>
        <v>18002.087642350089</v>
      </c>
      <c r="AM67" s="147">
        <f>S102</f>
        <v>22535.632206011389</v>
      </c>
      <c r="AN67" s="147">
        <f>S103</f>
        <v>23267.140672454698</v>
      </c>
      <c r="AO67" s="147">
        <f>S104</f>
        <v>52768.329057662464</v>
      </c>
      <c r="AP67" s="147">
        <f>S105</f>
        <v>53942.316189404657</v>
      </c>
      <c r="AQ67" s="147">
        <f>S106</f>
        <v>83182.262854929897</v>
      </c>
      <c r="AR67" s="147">
        <f>S107</f>
        <v>83182.262854929897</v>
      </c>
      <c r="AS67" s="147">
        <f>S108</f>
        <v>251547.19318977353</v>
      </c>
      <c r="AT67" s="147">
        <f>S109</f>
        <v>261214.05097766459</v>
      </c>
      <c r="AU67" s="147">
        <f>S110</f>
        <v>393791.06808299461</v>
      </c>
      <c r="AV67" s="147">
        <f>S111</f>
        <v>422367.11538149946</v>
      </c>
      <c r="AW67" s="148">
        <f>SUM(AD67:AV67)</f>
        <v>1729343.2175720953</v>
      </c>
    </row>
    <row r="68" spans="1:49" ht="18" thickBot="1" x14ac:dyDescent="0.35">
      <c r="A68" s="123">
        <v>9</v>
      </c>
      <c r="B68" s="33">
        <v>1385</v>
      </c>
      <c r="C68" s="66" t="s">
        <v>46</v>
      </c>
      <c r="D68" s="67" t="s">
        <v>47</v>
      </c>
      <c r="E68" s="68">
        <v>404</v>
      </c>
      <c r="F68" s="69">
        <v>10</v>
      </c>
      <c r="G68" s="69">
        <v>6</v>
      </c>
      <c r="H68" s="69">
        <v>108</v>
      </c>
      <c r="I68" s="69">
        <v>330</v>
      </c>
      <c r="J68" s="70">
        <v>23480</v>
      </c>
      <c r="K68" s="89">
        <v>5700</v>
      </c>
      <c r="L68" s="72" t="s">
        <v>48</v>
      </c>
      <c r="M68" s="73" t="s">
        <v>49</v>
      </c>
      <c r="N68" s="73" t="s">
        <v>50</v>
      </c>
      <c r="O68" s="65">
        <f t="shared" si="15"/>
        <v>779.83999999999992</v>
      </c>
      <c r="P68" s="53">
        <v>13</v>
      </c>
      <c r="Q68" s="54">
        <v>15</v>
      </c>
      <c r="R68" s="55">
        <v>4.8509540575691759</v>
      </c>
      <c r="S68" s="144">
        <f t="shared" si="12"/>
        <v>4335.0065840061188</v>
      </c>
      <c r="T68" s="54">
        <f t="shared" si="10"/>
        <v>25</v>
      </c>
      <c r="U68" s="55">
        <v>3.4428524445592386</v>
      </c>
      <c r="V68" s="56">
        <f t="shared" si="14"/>
        <v>4440.0402266013771</v>
      </c>
      <c r="W68" s="54">
        <f t="shared" si="13"/>
        <v>-105.03364259525824</v>
      </c>
      <c r="X68" s="55"/>
      <c r="Y68" s="57">
        <f t="shared" si="11"/>
        <v>1697.8339201492115</v>
      </c>
    </row>
    <row r="69" spans="1:49" ht="18" thickBot="1" x14ac:dyDescent="0.35">
      <c r="A69" s="123">
        <v>10</v>
      </c>
      <c r="B69" s="33">
        <v>1390</v>
      </c>
      <c r="C69" s="75"/>
      <c r="D69" s="76"/>
      <c r="E69" s="68">
        <v>404</v>
      </c>
      <c r="F69" s="69">
        <v>10</v>
      </c>
      <c r="G69" s="69">
        <v>6</v>
      </c>
      <c r="H69" s="69">
        <v>108</v>
      </c>
      <c r="I69" s="69">
        <v>330</v>
      </c>
      <c r="J69" s="79">
        <v>24040</v>
      </c>
      <c r="K69" s="89">
        <v>5700</v>
      </c>
      <c r="L69" s="81"/>
      <c r="M69" s="82"/>
      <c r="N69" s="82"/>
      <c r="O69" s="65">
        <f t="shared" si="15"/>
        <v>779.83999999999992</v>
      </c>
      <c r="P69" s="53">
        <v>14</v>
      </c>
      <c r="Q69" s="54">
        <v>15</v>
      </c>
      <c r="R69" s="55">
        <v>4.8509540575691759</v>
      </c>
      <c r="S69" s="144">
        <f t="shared" si="12"/>
        <v>4432.0256651575019</v>
      </c>
      <c r="T69" s="54">
        <f t="shared" si="10"/>
        <v>25</v>
      </c>
      <c r="U69" s="55">
        <v>3.4428524445592386</v>
      </c>
      <c r="V69" s="56">
        <f t="shared" si="14"/>
        <v>4508.8972754925617</v>
      </c>
      <c r="W69" s="54">
        <f t="shared" si="13"/>
        <v>-76.871610335059813</v>
      </c>
      <c r="X69" s="55"/>
      <c r="Y69" s="57">
        <f t="shared" si="11"/>
        <v>1697.8339201492115</v>
      </c>
      <c r="AS69" s="149" t="s">
        <v>141</v>
      </c>
      <c r="AT69" s="150" t="s">
        <v>142</v>
      </c>
    </row>
    <row r="70" spans="1:49" ht="18" thickBot="1" x14ac:dyDescent="0.35">
      <c r="A70" s="123">
        <v>11</v>
      </c>
      <c r="B70" s="33">
        <v>1395</v>
      </c>
      <c r="C70" s="84"/>
      <c r="D70" s="85"/>
      <c r="E70" s="68">
        <v>404</v>
      </c>
      <c r="F70" s="69">
        <v>10</v>
      </c>
      <c r="G70" s="69">
        <v>6</v>
      </c>
      <c r="H70" s="69">
        <v>108</v>
      </c>
      <c r="I70" s="69">
        <v>330</v>
      </c>
      <c r="J70" s="88">
        <v>24640</v>
      </c>
      <c r="K70" s="89">
        <v>5700</v>
      </c>
      <c r="L70" s="90"/>
      <c r="M70" s="91"/>
      <c r="N70" s="91"/>
      <c r="O70" s="65">
        <f t="shared" si="15"/>
        <v>779.83999999999992</v>
      </c>
      <c r="P70" s="53">
        <v>15</v>
      </c>
      <c r="Q70" s="93">
        <v>10</v>
      </c>
      <c r="R70" s="94">
        <v>6.6380213548032874</v>
      </c>
      <c r="S70" s="95">
        <f t="shared" si="12"/>
        <v>6064.761830602476</v>
      </c>
      <c r="T70" s="93">
        <f t="shared" si="10"/>
        <v>20</v>
      </c>
      <c r="U70" s="94">
        <v>4.170515772196735</v>
      </c>
      <c r="V70" s="151">
        <f t="shared" si="14"/>
        <v>5461.8742758997323</v>
      </c>
      <c r="W70" s="93">
        <f t="shared" si="13"/>
        <v>602.88755470274373</v>
      </c>
      <c r="X70" s="94"/>
      <c r="Y70" s="133">
        <f t="shared" si="11"/>
        <v>2323.3074741811506</v>
      </c>
      <c r="AS70" s="152" t="s">
        <v>143</v>
      </c>
      <c r="AT70" s="153">
        <f>AW66*5+AW67</f>
        <v>5187066.5140906163</v>
      </c>
      <c r="AU70" s="154"/>
    </row>
    <row r="71" spans="1:49" ht="18" thickBot="1" x14ac:dyDescent="0.35">
      <c r="A71" s="123">
        <v>12</v>
      </c>
      <c r="B71" s="33">
        <v>1400</v>
      </c>
      <c r="C71" s="66" t="s">
        <v>54</v>
      </c>
      <c r="D71" s="67" t="s">
        <v>55</v>
      </c>
      <c r="E71" s="68">
        <v>592</v>
      </c>
      <c r="F71" s="69">
        <v>12</v>
      </c>
      <c r="G71" s="69">
        <v>8</v>
      </c>
      <c r="H71" s="69">
        <v>158</v>
      </c>
      <c r="I71" s="69">
        <v>330</v>
      </c>
      <c r="J71" s="70">
        <v>26500</v>
      </c>
      <c r="K71" s="71">
        <v>6778</v>
      </c>
      <c r="L71" s="72" t="s">
        <v>56</v>
      </c>
      <c r="M71" s="73" t="s">
        <v>57</v>
      </c>
      <c r="N71" s="73" t="s">
        <v>58</v>
      </c>
      <c r="O71" s="65">
        <f t="shared" si="15"/>
        <v>893.6400000000001</v>
      </c>
      <c r="P71" s="155">
        <v>16</v>
      </c>
      <c r="Q71" s="46">
        <v>10</v>
      </c>
      <c r="R71" s="47">
        <v>6.6380213548032874</v>
      </c>
      <c r="S71" s="156">
        <f t="shared" si="12"/>
        <v>7296.2475523455805</v>
      </c>
      <c r="T71" s="54"/>
      <c r="U71" s="55"/>
      <c r="V71" s="55"/>
      <c r="W71" s="55"/>
      <c r="X71" s="55"/>
      <c r="Y71" s="133">
        <f t="shared" si="11"/>
        <v>2323.3074741811506</v>
      </c>
    </row>
    <row r="72" spans="1:49" ht="17.25" x14ac:dyDescent="0.3">
      <c r="A72" s="123">
        <v>13</v>
      </c>
      <c r="B72" s="33">
        <v>1405</v>
      </c>
      <c r="C72" s="75"/>
      <c r="D72" s="76"/>
      <c r="E72" s="77">
        <v>592</v>
      </c>
      <c r="F72" s="78">
        <v>12</v>
      </c>
      <c r="G72" s="78">
        <v>8</v>
      </c>
      <c r="H72" s="79">
        <v>158</v>
      </c>
      <c r="I72" s="79">
        <v>330</v>
      </c>
      <c r="J72" s="79">
        <v>25860</v>
      </c>
      <c r="K72" s="71">
        <v>6778</v>
      </c>
      <c r="L72" s="81"/>
      <c r="M72" s="82"/>
      <c r="N72" s="82"/>
      <c r="O72" s="65">
        <f t="shared" si="15"/>
        <v>893.6400000000001</v>
      </c>
      <c r="P72" s="157">
        <v>17</v>
      </c>
      <c r="Q72" s="54">
        <v>10</v>
      </c>
      <c r="R72" s="55">
        <v>6.6380213548032874</v>
      </c>
      <c r="S72" s="137">
        <f t="shared" si="12"/>
        <v>7296.2475523455805</v>
      </c>
      <c r="T72" s="54"/>
      <c r="U72" s="55"/>
      <c r="V72" s="55"/>
      <c r="W72" s="55"/>
      <c r="X72" s="55"/>
      <c r="Y72" s="97"/>
    </row>
    <row r="73" spans="1:49" ht="17.25" x14ac:dyDescent="0.3">
      <c r="A73" s="123">
        <v>14</v>
      </c>
      <c r="B73" s="33">
        <v>1410</v>
      </c>
      <c r="C73" s="84"/>
      <c r="D73" s="85"/>
      <c r="E73" s="86">
        <v>592</v>
      </c>
      <c r="F73" s="87">
        <v>12</v>
      </c>
      <c r="G73" s="87">
        <v>8</v>
      </c>
      <c r="H73" s="88">
        <v>158</v>
      </c>
      <c r="I73" s="88">
        <v>350</v>
      </c>
      <c r="J73" s="88">
        <v>27160</v>
      </c>
      <c r="K73" s="89">
        <v>6778</v>
      </c>
      <c r="L73" s="90"/>
      <c r="M73" s="91"/>
      <c r="N73" s="91"/>
      <c r="O73" s="65">
        <f t="shared" si="15"/>
        <v>913.6400000000001</v>
      </c>
      <c r="P73" s="157">
        <v>18</v>
      </c>
      <c r="Q73" s="54">
        <v>5</v>
      </c>
      <c r="R73" s="55">
        <v>11.442714528234115</v>
      </c>
      <c r="S73" s="137">
        <f t="shared" si="12"/>
        <v>13020.436007387036</v>
      </c>
      <c r="T73" s="55"/>
      <c r="U73" s="55"/>
      <c r="V73" s="55"/>
      <c r="W73" s="55"/>
      <c r="X73" t="s">
        <v>144</v>
      </c>
      <c r="Y73" t="s">
        <v>144</v>
      </c>
    </row>
    <row r="74" spans="1:49" ht="17.25" x14ac:dyDescent="0.3">
      <c r="A74" s="123">
        <v>15</v>
      </c>
      <c r="B74" s="33">
        <v>1415</v>
      </c>
      <c r="C74" s="66" t="s">
        <v>64</v>
      </c>
      <c r="D74" s="67" t="s">
        <v>65</v>
      </c>
      <c r="E74" s="68">
        <v>592</v>
      </c>
      <c r="F74" s="69">
        <v>12</v>
      </c>
      <c r="G74" s="69">
        <v>8</v>
      </c>
      <c r="H74" s="70">
        <v>158</v>
      </c>
      <c r="I74" s="70">
        <v>350</v>
      </c>
      <c r="J74" s="70">
        <v>27160</v>
      </c>
      <c r="K74" s="71">
        <v>12406</v>
      </c>
      <c r="L74" s="72" t="s">
        <v>66</v>
      </c>
      <c r="M74" s="73" t="s">
        <v>67</v>
      </c>
      <c r="N74" s="73" t="s">
        <v>68</v>
      </c>
      <c r="O74" s="65">
        <f t="shared" si="15"/>
        <v>913.6400000000001</v>
      </c>
      <c r="P74" s="157">
        <v>19</v>
      </c>
      <c r="Q74" s="54">
        <v>5</v>
      </c>
      <c r="R74" s="55">
        <v>11.442714528234115</v>
      </c>
      <c r="S74" s="137">
        <f t="shared" si="12"/>
        <v>14400.427379492068</v>
      </c>
      <c r="T74" s="55"/>
      <c r="U74" s="55"/>
      <c r="V74" s="55"/>
      <c r="W74" s="55"/>
      <c r="X74">
        <f>SUM(S62:S67)*5+SUM(S93:S98)</f>
        <v>104649.39024251419</v>
      </c>
      <c r="Y74">
        <f>SUM(Y62:Y67)*5+SUM(W93:W98)</f>
        <v>34351.331611704634</v>
      </c>
    </row>
    <row r="75" spans="1:49" ht="17.25" x14ac:dyDescent="0.3">
      <c r="A75" s="123">
        <v>16</v>
      </c>
      <c r="B75" s="33">
        <v>1430</v>
      </c>
      <c r="C75" s="75"/>
      <c r="D75" s="76"/>
      <c r="E75" s="77">
        <v>686</v>
      </c>
      <c r="F75" s="78">
        <v>16</v>
      </c>
      <c r="G75" s="78">
        <v>10</v>
      </c>
      <c r="H75" s="79">
        <v>292</v>
      </c>
      <c r="I75" s="79">
        <v>350</v>
      </c>
      <c r="J75" s="79">
        <v>28420</v>
      </c>
      <c r="K75" s="71">
        <v>12406</v>
      </c>
      <c r="L75" s="81"/>
      <c r="M75" s="82"/>
      <c r="N75" s="83"/>
      <c r="O75" s="65">
        <f t="shared" si="15"/>
        <v>1099.1599999999999</v>
      </c>
      <c r="P75" s="157">
        <v>20</v>
      </c>
      <c r="Q75" s="54">
        <v>3</v>
      </c>
      <c r="R75" s="55">
        <v>17.573462127747405</v>
      </c>
      <c r="S75" s="137">
        <f t="shared" si="12"/>
        <v>23883.037970093832</v>
      </c>
      <c r="T75" s="55"/>
      <c r="U75" s="55"/>
      <c r="V75" s="55"/>
      <c r="W75" s="55"/>
      <c r="X75" s="55"/>
      <c r="Y75" s="55"/>
    </row>
    <row r="76" spans="1:49" ht="17.25" x14ac:dyDescent="0.3">
      <c r="A76" s="123">
        <v>17</v>
      </c>
      <c r="B76" s="33">
        <v>1445</v>
      </c>
      <c r="C76" s="84"/>
      <c r="D76" s="85"/>
      <c r="E76" s="77">
        <v>686</v>
      </c>
      <c r="F76" s="78">
        <v>16</v>
      </c>
      <c r="G76" s="78">
        <v>10</v>
      </c>
      <c r="H76" s="79">
        <v>292</v>
      </c>
      <c r="I76" s="88">
        <v>350</v>
      </c>
      <c r="J76" s="88">
        <v>28420</v>
      </c>
      <c r="K76" s="71">
        <v>12406</v>
      </c>
      <c r="L76" s="90"/>
      <c r="M76" s="91"/>
      <c r="N76" s="92"/>
      <c r="O76" s="65">
        <f t="shared" si="15"/>
        <v>1099.1599999999999</v>
      </c>
      <c r="P76" s="157">
        <v>21</v>
      </c>
      <c r="Q76" s="54">
        <v>3</v>
      </c>
      <c r="R76" s="55">
        <v>17.573462127747405</v>
      </c>
      <c r="S76" s="137">
        <f t="shared" si="12"/>
        <v>26392.528361936162</v>
      </c>
      <c r="T76" s="55"/>
      <c r="U76" s="55"/>
      <c r="V76" s="55"/>
      <c r="W76" s="55"/>
      <c r="X76" s="55" t="s">
        <v>145</v>
      </c>
      <c r="Y76" s="55" t="s">
        <v>145</v>
      </c>
    </row>
    <row r="77" spans="1:49" ht="17.25" x14ac:dyDescent="0.3">
      <c r="A77" s="123">
        <v>18</v>
      </c>
      <c r="B77" s="33">
        <v>1460</v>
      </c>
      <c r="C77" s="66" t="s">
        <v>73</v>
      </c>
      <c r="D77" s="67" t="s">
        <v>74</v>
      </c>
      <c r="E77" s="68">
        <v>686</v>
      </c>
      <c r="F77" s="69">
        <v>16</v>
      </c>
      <c r="G77" s="69">
        <v>12</v>
      </c>
      <c r="H77" s="70">
        <v>396</v>
      </c>
      <c r="I77" s="70">
        <v>350</v>
      </c>
      <c r="J77" s="70">
        <v>29040</v>
      </c>
      <c r="K77" s="71">
        <v>16824</v>
      </c>
      <c r="L77" s="72" t="s">
        <v>75</v>
      </c>
      <c r="M77" s="73" t="s">
        <v>76</v>
      </c>
      <c r="N77" s="73" t="s">
        <v>146</v>
      </c>
      <c r="O77" s="65">
        <f t="shared" si="15"/>
        <v>1137.8800000000001</v>
      </c>
      <c r="P77" s="157">
        <v>22</v>
      </c>
      <c r="Q77" s="54">
        <v>1</v>
      </c>
      <c r="R77" s="55">
        <v>47.150851643438173</v>
      </c>
      <c r="S77" s="137">
        <f t="shared" si="12"/>
        <v>79241.721271962204</v>
      </c>
      <c r="T77" s="55"/>
      <c r="U77" s="55"/>
      <c r="V77" s="55"/>
      <c r="W77" s="55"/>
      <c r="X77">
        <f>SUM(S68:S70)*5+SUM(S99:S101)</f>
        <v>124509.44916371146</v>
      </c>
      <c r="Y77">
        <f>SUM(Y68:Y70)*5+SUM(W99:W101)</f>
        <v>35282.843684243715</v>
      </c>
    </row>
    <row r="78" spans="1:49" ht="17.25" x14ac:dyDescent="0.3">
      <c r="A78" s="123">
        <v>19</v>
      </c>
      <c r="B78" s="33">
        <v>1475</v>
      </c>
      <c r="C78" s="84"/>
      <c r="D78" s="85"/>
      <c r="E78" s="86">
        <v>780</v>
      </c>
      <c r="F78" s="87">
        <v>18</v>
      </c>
      <c r="G78" s="87">
        <v>14</v>
      </c>
      <c r="H78" s="88">
        <v>536</v>
      </c>
      <c r="I78" s="88">
        <v>350</v>
      </c>
      <c r="J78" s="88">
        <v>29660</v>
      </c>
      <c r="K78" s="71">
        <v>23166</v>
      </c>
      <c r="L78" s="90"/>
      <c r="M78" s="91"/>
      <c r="N78" s="91"/>
      <c r="O78" s="65">
        <f t="shared" si="15"/>
        <v>1258.48</v>
      </c>
      <c r="P78" s="157">
        <v>23</v>
      </c>
      <c r="Q78" s="54">
        <v>1</v>
      </c>
      <c r="R78" s="55">
        <v>47.150851643438173</v>
      </c>
      <c r="S78" s="137">
        <f t="shared" si="12"/>
        <v>87825.062305133688</v>
      </c>
      <c r="T78" s="55"/>
      <c r="U78" s="55"/>
      <c r="V78" s="55"/>
      <c r="W78" s="55"/>
      <c r="X78" s="55"/>
      <c r="Y78" s="55"/>
    </row>
    <row r="79" spans="1:49" ht="17.25" x14ac:dyDescent="0.3">
      <c r="A79" s="123">
        <v>20</v>
      </c>
      <c r="B79" s="33">
        <v>1490</v>
      </c>
      <c r="C79" s="66" t="s">
        <v>80</v>
      </c>
      <c r="D79" s="67" t="s">
        <v>81</v>
      </c>
      <c r="E79" s="68">
        <v>780</v>
      </c>
      <c r="F79" s="69">
        <v>20</v>
      </c>
      <c r="G79" s="69">
        <v>14</v>
      </c>
      <c r="H79" s="70">
        <v>728</v>
      </c>
      <c r="I79" s="70">
        <v>350</v>
      </c>
      <c r="J79" s="70">
        <v>30320</v>
      </c>
      <c r="K79" s="71">
        <v>31464</v>
      </c>
      <c r="L79" s="72" t="s">
        <v>82</v>
      </c>
      <c r="M79" s="73" t="s">
        <v>83</v>
      </c>
      <c r="N79" s="73" t="s">
        <v>147</v>
      </c>
      <c r="O79" s="65">
        <f t="shared" si="15"/>
        <v>1359.04</v>
      </c>
      <c r="P79" s="157">
        <v>24</v>
      </c>
      <c r="Q79" s="54">
        <v>0.5</v>
      </c>
      <c r="R79" s="55">
        <v>91.320944626133269</v>
      </c>
      <c r="S79" s="137">
        <f t="shared" si="12"/>
        <v>189516.52996372187</v>
      </c>
      <c r="T79" s="55"/>
      <c r="U79" s="55"/>
      <c r="V79" s="55"/>
      <c r="W79" s="55"/>
      <c r="X79" s="55" t="s">
        <v>148</v>
      </c>
      <c r="Y79" s="55" t="s">
        <v>148</v>
      </c>
    </row>
    <row r="80" spans="1:49" ht="18" thickBot="1" x14ac:dyDescent="0.35">
      <c r="A80" s="123">
        <v>21</v>
      </c>
      <c r="B80" s="33">
        <v>1505</v>
      </c>
      <c r="C80" s="84"/>
      <c r="D80" s="85"/>
      <c r="E80" s="86">
        <v>780</v>
      </c>
      <c r="F80" s="87">
        <v>22</v>
      </c>
      <c r="G80" s="87">
        <v>16</v>
      </c>
      <c r="H80" s="88">
        <v>988</v>
      </c>
      <c r="I80" s="88">
        <v>360</v>
      </c>
      <c r="J80" s="88">
        <v>30980</v>
      </c>
      <c r="K80" s="89">
        <v>42702</v>
      </c>
      <c r="L80" s="90"/>
      <c r="M80" s="91"/>
      <c r="N80" s="92"/>
      <c r="O80" s="65">
        <f t="shared" si="15"/>
        <v>1501.84</v>
      </c>
      <c r="P80" s="158">
        <v>25</v>
      </c>
      <c r="Q80" s="93">
        <v>0.5</v>
      </c>
      <c r="R80" s="94">
        <v>91.320944626133269</v>
      </c>
      <c r="S80" s="151">
        <f t="shared" si="12"/>
        <v>214520.20460235715</v>
      </c>
      <c r="T80" s="55"/>
      <c r="U80" s="55"/>
      <c r="V80" s="55"/>
      <c r="W80" s="55"/>
      <c r="X80">
        <f>SUM(S71)*5+SUM(S102)</f>
        <v>59016.869967739294</v>
      </c>
      <c r="Y80">
        <f>SUM(Y71)*5+SUM(W102)</f>
        <v>14452.488095999533</v>
      </c>
    </row>
    <row r="81" spans="1:52" ht="17.25" x14ac:dyDescent="0.3">
      <c r="A81" s="123">
        <v>22</v>
      </c>
      <c r="B81" s="33">
        <v>1520</v>
      </c>
      <c r="C81" s="99" t="s">
        <v>87</v>
      </c>
      <c r="D81" s="100" t="s">
        <v>88</v>
      </c>
      <c r="E81" s="68">
        <v>874</v>
      </c>
      <c r="F81" s="69">
        <v>24</v>
      </c>
      <c r="G81" s="69">
        <v>18</v>
      </c>
      <c r="H81" s="70">
        <v>1340</v>
      </c>
      <c r="I81" s="70">
        <v>380</v>
      </c>
      <c r="J81" s="70">
        <v>31640</v>
      </c>
      <c r="K81" s="71">
        <v>57348</v>
      </c>
      <c r="L81" s="72" t="s">
        <v>89</v>
      </c>
      <c r="M81" s="73" t="s">
        <v>90</v>
      </c>
      <c r="N81" s="74" t="s">
        <v>91</v>
      </c>
      <c r="O81" s="65">
        <f t="shared" si="15"/>
        <v>1680.6000000000001</v>
      </c>
    </row>
    <row r="82" spans="1:52" ht="17.25" x14ac:dyDescent="0.3">
      <c r="A82" s="123">
        <v>23</v>
      </c>
      <c r="B82" s="33">
        <v>1535</v>
      </c>
      <c r="C82" s="99"/>
      <c r="D82" s="100"/>
      <c r="E82" s="86">
        <v>874</v>
      </c>
      <c r="F82" s="87">
        <v>26</v>
      </c>
      <c r="G82" s="87">
        <v>20</v>
      </c>
      <c r="H82" s="88">
        <v>1818</v>
      </c>
      <c r="I82" s="88">
        <v>390</v>
      </c>
      <c r="J82" s="88">
        <v>32320</v>
      </c>
      <c r="K82" s="89">
        <v>77804</v>
      </c>
      <c r="L82" s="81"/>
      <c r="M82" s="82"/>
      <c r="N82" s="83"/>
      <c r="O82" s="65">
        <f t="shared" si="15"/>
        <v>1862.64</v>
      </c>
    </row>
    <row r="83" spans="1:52" ht="17.25" x14ac:dyDescent="0.3">
      <c r="A83" s="123">
        <v>24</v>
      </c>
      <c r="B83" s="33">
        <v>1550</v>
      </c>
      <c r="C83" s="99" t="s">
        <v>149</v>
      </c>
      <c r="D83" s="100" t="s">
        <v>95</v>
      </c>
      <c r="E83" s="68">
        <v>874</v>
      </c>
      <c r="F83" s="69">
        <v>28</v>
      </c>
      <c r="G83" s="69">
        <v>22</v>
      </c>
      <c r="H83" s="70">
        <v>2466</v>
      </c>
      <c r="I83" s="70">
        <v>400</v>
      </c>
      <c r="J83" s="70">
        <v>33040</v>
      </c>
      <c r="K83" s="71">
        <v>105536</v>
      </c>
      <c r="L83" s="81"/>
      <c r="M83" s="82"/>
      <c r="N83" s="83"/>
      <c r="O83" s="65">
        <f t="shared" si="15"/>
        <v>2075.2800000000002</v>
      </c>
    </row>
    <row r="84" spans="1:52" ht="18" thickBot="1" x14ac:dyDescent="0.35">
      <c r="A84" s="131">
        <v>25</v>
      </c>
      <c r="B84" s="33">
        <v>1575</v>
      </c>
      <c r="C84" s="108"/>
      <c r="D84" s="109"/>
      <c r="E84" s="110">
        <v>968</v>
      </c>
      <c r="F84" s="111">
        <v>30</v>
      </c>
      <c r="G84" s="111">
        <v>24</v>
      </c>
      <c r="H84" s="112">
        <v>3346</v>
      </c>
      <c r="I84" s="112">
        <v>420</v>
      </c>
      <c r="J84" s="112">
        <v>33740</v>
      </c>
      <c r="K84" s="113">
        <v>144488</v>
      </c>
      <c r="L84" s="114"/>
      <c r="M84" s="115"/>
      <c r="N84" s="116"/>
      <c r="O84" s="65">
        <f t="shared" si="15"/>
        <v>2349.08</v>
      </c>
    </row>
    <row r="85" spans="1:52" ht="17.25" thickBot="1" x14ac:dyDescent="0.35"/>
    <row r="86" spans="1:52" ht="27" thickBot="1" x14ac:dyDescent="0.35">
      <c r="A86" s="1" t="s">
        <v>150</v>
      </c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4"/>
    </row>
    <row r="87" spans="1:52" ht="18" thickBot="1" x14ac:dyDescent="0.35">
      <c r="A87" s="159" t="s">
        <v>2</v>
      </c>
      <c r="B87" s="160" t="s">
        <v>3</v>
      </c>
      <c r="C87" s="160" t="s">
        <v>4</v>
      </c>
      <c r="D87" s="160" t="s">
        <v>5</v>
      </c>
      <c r="E87" s="161" t="s">
        <v>6</v>
      </c>
      <c r="F87" s="162" t="s">
        <v>110</v>
      </c>
      <c r="G87" s="163" t="s">
        <v>115</v>
      </c>
      <c r="H87" s="160" t="s">
        <v>9</v>
      </c>
      <c r="I87" s="160" t="s">
        <v>10</v>
      </c>
      <c r="J87" s="160" t="s">
        <v>11</v>
      </c>
      <c r="K87" s="160" t="s">
        <v>12</v>
      </c>
      <c r="L87" s="164" t="s">
        <v>13</v>
      </c>
      <c r="M87" s="165" t="s">
        <v>14</v>
      </c>
      <c r="N87" s="16" t="s">
        <v>15</v>
      </c>
      <c r="O87" s="16"/>
      <c r="P87" s="5" t="s">
        <v>151</v>
      </c>
      <c r="Q87" s="6"/>
      <c r="R87" s="6"/>
      <c r="S87" s="6"/>
      <c r="T87" s="7"/>
    </row>
    <row r="88" spans="1:52" ht="18" thickBot="1" x14ac:dyDescent="0.35">
      <c r="A88" s="166">
        <v>1</v>
      </c>
      <c r="B88" s="167">
        <v>1345</v>
      </c>
      <c r="C88" s="168">
        <v>1</v>
      </c>
      <c r="D88" s="169"/>
      <c r="E88" s="170"/>
      <c r="F88" s="171"/>
      <c r="G88" s="171"/>
      <c r="H88" s="171"/>
      <c r="I88" s="171"/>
      <c r="J88" s="172"/>
      <c r="K88" s="173"/>
      <c r="L88" s="174"/>
      <c r="M88" s="175"/>
      <c r="N88" s="176"/>
      <c r="O88" s="177"/>
      <c r="P88" s="5" t="s">
        <v>152</v>
      </c>
      <c r="Q88" s="6" t="s">
        <v>110</v>
      </c>
      <c r="R88" s="6" t="s">
        <v>18</v>
      </c>
      <c r="S88" s="6" t="s">
        <v>19</v>
      </c>
      <c r="T88" s="7" t="s">
        <v>153</v>
      </c>
      <c r="Y88" s="178" t="s">
        <v>154</v>
      </c>
      <c r="Z88" s="48" t="s">
        <v>155</v>
      </c>
      <c r="AA88" s="179" t="s">
        <v>156</v>
      </c>
    </row>
    <row r="89" spans="1:52" ht="18" thickBot="1" x14ac:dyDescent="0.35">
      <c r="A89" s="180">
        <v>2</v>
      </c>
      <c r="B89" s="33">
        <v>1350</v>
      </c>
      <c r="C89" s="34">
        <v>1</v>
      </c>
      <c r="D89" s="35"/>
      <c r="E89" s="21"/>
      <c r="F89" s="22"/>
      <c r="G89" s="22"/>
      <c r="H89" s="22"/>
      <c r="I89" s="36"/>
      <c r="J89" s="37"/>
      <c r="K89" s="24"/>
      <c r="L89" s="38"/>
      <c r="M89" s="39"/>
      <c r="N89" s="181"/>
      <c r="O89" s="28"/>
      <c r="P89" s="29">
        <v>1.2</v>
      </c>
      <c r="Q89" s="30">
        <v>33</v>
      </c>
      <c r="R89" s="30">
        <v>10</v>
      </c>
      <c r="S89" s="30">
        <v>0.18</v>
      </c>
      <c r="T89" s="31">
        <v>950</v>
      </c>
      <c r="Y89" s="29">
        <v>32</v>
      </c>
      <c r="Z89" s="30">
        <v>82</v>
      </c>
      <c r="AA89" s="31">
        <v>148</v>
      </c>
    </row>
    <row r="90" spans="1:52" ht="18" thickBot="1" x14ac:dyDescent="0.35">
      <c r="A90" s="180">
        <v>3</v>
      </c>
      <c r="B90" s="33">
        <v>1355</v>
      </c>
      <c r="C90" s="34">
        <v>1</v>
      </c>
      <c r="D90" s="35"/>
      <c r="E90" s="21"/>
      <c r="F90" s="22"/>
      <c r="G90" s="22"/>
      <c r="H90" s="37"/>
      <c r="I90" s="36"/>
      <c r="J90" s="37"/>
      <c r="K90" s="24"/>
      <c r="L90" s="38"/>
      <c r="M90" s="39"/>
      <c r="N90" s="181"/>
      <c r="O90" s="28"/>
      <c r="P90" s="28"/>
      <c r="Q90" s="182"/>
    </row>
    <row r="91" spans="1:52" ht="18" thickBot="1" x14ac:dyDescent="0.35">
      <c r="A91" s="180">
        <v>4</v>
      </c>
      <c r="B91" s="33">
        <v>1360</v>
      </c>
      <c r="C91" s="34">
        <v>1</v>
      </c>
      <c r="D91" s="35"/>
      <c r="E91" s="51"/>
      <c r="F91" s="36"/>
      <c r="G91" s="36"/>
      <c r="H91" s="36"/>
      <c r="I91" s="36"/>
      <c r="J91" s="37"/>
      <c r="K91" s="52"/>
      <c r="L91" s="38"/>
      <c r="M91" s="39"/>
      <c r="N91" s="181"/>
      <c r="O91" s="28"/>
      <c r="P91" s="97"/>
      <c r="Q91" s="127"/>
      <c r="Y91" s="178"/>
      <c r="Z91" s="178" t="s">
        <v>154</v>
      </c>
      <c r="AA91" s="48" t="s">
        <v>155</v>
      </c>
      <c r="AB91" s="48" t="s">
        <v>156</v>
      </c>
      <c r="AC91" s="179" t="s">
        <v>157</v>
      </c>
      <c r="AF91" s="183" t="s">
        <v>158</v>
      </c>
      <c r="AG91" s="184"/>
      <c r="AH91" s="185"/>
    </row>
    <row r="92" spans="1:52" ht="18" thickBot="1" x14ac:dyDescent="0.35">
      <c r="A92" s="180">
        <v>5</v>
      </c>
      <c r="B92" s="33">
        <v>1365</v>
      </c>
      <c r="C92" s="34">
        <v>1</v>
      </c>
      <c r="D92" s="35"/>
      <c r="E92" s="51"/>
      <c r="F92" s="36"/>
      <c r="G92" s="36"/>
      <c r="H92" s="36"/>
      <c r="I92" s="36"/>
      <c r="J92" s="37"/>
      <c r="K92" s="52"/>
      <c r="L92" s="38"/>
      <c r="M92" s="39"/>
      <c r="N92" s="181"/>
      <c r="O92" s="28"/>
      <c r="P92" s="186"/>
      <c r="Q92" s="187" t="s">
        <v>23</v>
      </c>
      <c r="R92" s="187" t="s">
        <v>24</v>
      </c>
      <c r="S92" s="188" t="s">
        <v>25</v>
      </c>
      <c r="T92" s="189" t="s">
        <v>159</v>
      </c>
      <c r="U92" s="187" t="s">
        <v>24</v>
      </c>
      <c r="V92" s="188" t="s">
        <v>25</v>
      </c>
      <c r="W92" s="186" t="s">
        <v>160</v>
      </c>
      <c r="X92" s="186" t="s">
        <v>27</v>
      </c>
      <c r="Y92" s="190">
        <v>7</v>
      </c>
      <c r="Z92" s="178">
        <v>12</v>
      </c>
      <c r="AA92" s="48">
        <v>0</v>
      </c>
      <c r="AB92" s="48">
        <v>2</v>
      </c>
      <c r="AC92" s="179">
        <f t="shared" ref="AC92:AC110" si="16">Z92*$Y$89+AA92*$Z$89+AB92*$AA$89</f>
        <v>680</v>
      </c>
      <c r="AF92" s="138" t="s">
        <v>118</v>
      </c>
      <c r="AG92" s="139">
        <v>1375</v>
      </c>
      <c r="AH92" s="139">
        <v>1380</v>
      </c>
      <c r="AI92" s="139">
        <v>1385</v>
      </c>
      <c r="AJ92" s="139">
        <v>1390</v>
      </c>
      <c r="AK92" s="139">
        <v>1395</v>
      </c>
      <c r="AL92" s="139">
        <v>1400</v>
      </c>
      <c r="AM92" s="139">
        <v>1405</v>
      </c>
      <c r="AN92" s="139">
        <v>1410</v>
      </c>
      <c r="AO92" s="139">
        <v>1415</v>
      </c>
      <c r="AP92" s="139">
        <v>1430</v>
      </c>
      <c r="AQ92" s="139">
        <v>1445</v>
      </c>
      <c r="AR92" s="139">
        <v>1460</v>
      </c>
      <c r="AS92" s="139">
        <v>1475</v>
      </c>
      <c r="AT92" s="139">
        <v>1490</v>
      </c>
      <c r="AU92" s="139">
        <v>1505</v>
      </c>
      <c r="AV92" s="139">
        <v>1520</v>
      </c>
      <c r="AW92" s="139">
        <v>1535</v>
      </c>
      <c r="AX92" s="139">
        <v>1550</v>
      </c>
      <c r="AY92" s="139">
        <v>1575</v>
      </c>
      <c r="AZ92" s="138"/>
    </row>
    <row r="93" spans="1:52" ht="18" thickBot="1" x14ac:dyDescent="0.35">
      <c r="A93" s="180">
        <v>6</v>
      </c>
      <c r="B93" s="33">
        <v>1370</v>
      </c>
      <c r="C93" s="34">
        <v>1</v>
      </c>
      <c r="D93" s="35"/>
      <c r="E93" s="51"/>
      <c r="F93" s="36"/>
      <c r="G93" s="36"/>
      <c r="H93" s="36"/>
      <c r="I93" s="36"/>
      <c r="J93" s="37"/>
      <c r="K93" s="52"/>
      <c r="L93" s="58"/>
      <c r="M93" s="59"/>
      <c r="N93" s="191"/>
      <c r="O93" s="28"/>
      <c r="P93" s="192">
        <v>7</v>
      </c>
      <c r="Q93" s="193">
        <v>60</v>
      </c>
      <c r="R93" s="194">
        <v>1</v>
      </c>
      <c r="S93" s="195">
        <f t="shared" ref="S93:S111" si="17">(E94*$P$89+F94*$Q$89+G94*$R$89+H94*$S$89+I94+AC92)*R93</f>
        <v>2610.48</v>
      </c>
      <c r="T93" s="194">
        <f t="shared" ref="T93:T101" si="18">Q93+10</f>
        <v>70</v>
      </c>
      <c r="U93" s="194">
        <v>1</v>
      </c>
      <c r="V93" s="196">
        <f t="shared" ref="V93:V101" si="19">(E94*$P$89+F94*$Q$89+G94*$R$89+H94*$S$89+I94+$T$89+AC92)*U93</f>
        <v>3560.48</v>
      </c>
      <c r="W93" s="190">
        <f>I94*R93</f>
        <v>640</v>
      </c>
      <c r="X93" s="197">
        <f t="shared" ref="X93:X101" si="20">S93-V93</f>
        <v>-950</v>
      </c>
      <c r="Y93" s="198">
        <v>8</v>
      </c>
      <c r="Z93" s="199">
        <v>12</v>
      </c>
      <c r="AA93">
        <v>6</v>
      </c>
      <c r="AB93">
        <v>2</v>
      </c>
      <c r="AC93" s="197">
        <f t="shared" si="16"/>
        <v>1172</v>
      </c>
      <c r="AF93" s="138"/>
      <c r="AG93" s="200" t="s">
        <v>119</v>
      </c>
      <c r="AH93" s="200" t="s">
        <v>120</v>
      </c>
      <c r="AI93" s="200" t="s">
        <v>121</v>
      </c>
      <c r="AJ93" s="200" t="s">
        <v>122</v>
      </c>
      <c r="AK93" s="200" t="s">
        <v>123</v>
      </c>
      <c r="AL93" s="200" t="s">
        <v>124</v>
      </c>
      <c r="AM93" s="200" t="s">
        <v>125</v>
      </c>
      <c r="AN93" s="200" t="s">
        <v>126</v>
      </c>
      <c r="AO93" s="200" t="s">
        <v>127</v>
      </c>
      <c r="AP93" s="200" t="s">
        <v>128</v>
      </c>
      <c r="AQ93" s="200" t="s">
        <v>129</v>
      </c>
      <c r="AR93" s="200" t="s">
        <v>130</v>
      </c>
      <c r="AS93" s="200" t="s">
        <v>131</v>
      </c>
      <c r="AT93" s="200" t="s">
        <v>132</v>
      </c>
      <c r="AU93" s="200" t="s">
        <v>133</v>
      </c>
      <c r="AV93" s="200" t="s">
        <v>134</v>
      </c>
      <c r="AW93" s="200" t="s">
        <v>135</v>
      </c>
      <c r="AX93" s="200" t="s">
        <v>136</v>
      </c>
      <c r="AY93" s="200" t="s">
        <v>137</v>
      </c>
      <c r="AZ93" s="124" t="s">
        <v>138</v>
      </c>
    </row>
    <row r="94" spans="1:52" ht="17.25" x14ac:dyDescent="0.3">
      <c r="A94" s="201">
        <v>7</v>
      </c>
      <c r="B94" s="33">
        <v>1375</v>
      </c>
      <c r="C94" s="34" t="s">
        <v>34</v>
      </c>
      <c r="D94" s="63" t="s">
        <v>35</v>
      </c>
      <c r="E94" s="51">
        <v>672</v>
      </c>
      <c r="F94" s="36">
        <v>12</v>
      </c>
      <c r="G94" s="36">
        <v>6</v>
      </c>
      <c r="H94" s="36">
        <v>156</v>
      </c>
      <c r="I94" s="36">
        <v>640</v>
      </c>
      <c r="J94" s="37">
        <v>31920</v>
      </c>
      <c r="K94" s="52">
        <v>6610</v>
      </c>
      <c r="L94" s="36" t="s">
        <v>36</v>
      </c>
      <c r="M94" s="202" t="s">
        <v>161</v>
      </c>
      <c r="N94" s="203" t="s">
        <v>38</v>
      </c>
      <c r="O94" s="65">
        <f>(E94*$P$89+F94*$Q$89+G94*$R$89+H94*$S$89+I94+AC92)</f>
        <v>2610.48</v>
      </c>
      <c r="P94" s="192">
        <v>8</v>
      </c>
      <c r="Q94" s="193">
        <v>45</v>
      </c>
      <c r="R94" s="194">
        <f>H122</f>
        <v>1.1055626999999999</v>
      </c>
      <c r="S94" s="195">
        <f t="shared" si="17"/>
        <v>3502.9533036959997</v>
      </c>
      <c r="T94" s="194">
        <f t="shared" si="18"/>
        <v>55</v>
      </c>
      <c r="U94" s="194">
        <v>1</v>
      </c>
      <c r="V94" s="196">
        <f t="shared" si="19"/>
        <v>4118.4799999999996</v>
      </c>
      <c r="W94" s="198">
        <f t="shared" ref="W94:W102" si="21">I95*R94</f>
        <v>707.56012799999996</v>
      </c>
      <c r="X94" s="197">
        <f t="shared" si="20"/>
        <v>-615.52669630399987</v>
      </c>
      <c r="Y94" s="198">
        <v>9</v>
      </c>
      <c r="Z94" s="199">
        <v>12</v>
      </c>
      <c r="AA94">
        <v>6</v>
      </c>
      <c r="AB94">
        <v>2</v>
      </c>
      <c r="AC94" s="197">
        <f t="shared" si="16"/>
        <v>1172</v>
      </c>
      <c r="AF94" s="204" t="s">
        <v>139</v>
      </c>
      <c r="AG94" s="178">
        <f t="shared" ref="AG94:AO95" si="22">AD66</f>
        <v>1129.6215331839999</v>
      </c>
      <c r="AH94" s="48">
        <f t="shared" si="22"/>
        <v>1581.6370118584791</v>
      </c>
      <c r="AI94" s="48">
        <f t="shared" si="22"/>
        <v>2196.7019290972157</v>
      </c>
      <c r="AJ94" s="48">
        <f t="shared" si="22"/>
        <v>2196.7019290972157</v>
      </c>
      <c r="AK94" s="48">
        <f t="shared" si="22"/>
        <v>2196.7019290972157</v>
      </c>
      <c r="AL94" s="48">
        <f t="shared" si="22"/>
        <v>4440.0402266013771</v>
      </c>
      <c r="AM94" s="48">
        <f t="shared" si="22"/>
        <v>4440.0402266013771</v>
      </c>
      <c r="AN94" s="48">
        <f t="shared" si="22"/>
        <v>4508.8972754925617</v>
      </c>
      <c r="AO94" s="48">
        <f>AL66</f>
        <v>5461.8742758997323</v>
      </c>
      <c r="AP94" s="48">
        <f>AM66/3</f>
        <v>2432.0825174485267</v>
      </c>
      <c r="AQ94" s="48">
        <f t="shared" ref="AQ94:AX95" si="23">AN66/3</f>
        <v>2432.0825174485267</v>
      </c>
      <c r="AR94" s="48">
        <f t="shared" si="23"/>
        <v>4340.1453357956789</v>
      </c>
      <c r="AS94" s="48">
        <f t="shared" si="23"/>
        <v>4800.1424598306894</v>
      </c>
      <c r="AT94" s="48">
        <f t="shared" si="23"/>
        <v>7961.0126566979443</v>
      </c>
      <c r="AU94" s="48">
        <f t="shared" si="23"/>
        <v>8797.5094539787206</v>
      </c>
      <c r="AV94" s="48">
        <f t="shared" si="23"/>
        <v>26413.907090654069</v>
      </c>
      <c r="AW94" s="48">
        <f t="shared" si="23"/>
        <v>29275.020768377897</v>
      </c>
      <c r="AX94" s="48">
        <f t="shared" si="23"/>
        <v>63172.176654573959</v>
      </c>
      <c r="AY94" s="48">
        <f>AV66/5</f>
        <v>42904.040920471431</v>
      </c>
      <c r="AZ94" s="179"/>
    </row>
    <row r="95" spans="1:52" ht="18" thickBot="1" x14ac:dyDescent="0.35">
      <c r="A95" s="201">
        <v>8</v>
      </c>
      <c r="B95" s="33">
        <v>1380</v>
      </c>
      <c r="C95" s="34" t="s">
        <v>40</v>
      </c>
      <c r="D95" s="63" t="s">
        <v>41</v>
      </c>
      <c r="E95" s="51">
        <v>672</v>
      </c>
      <c r="F95" s="36">
        <v>14</v>
      </c>
      <c r="G95" s="36">
        <v>6</v>
      </c>
      <c r="H95" s="36">
        <v>156</v>
      </c>
      <c r="I95" s="36">
        <v>640</v>
      </c>
      <c r="J95" s="37"/>
      <c r="K95" s="52">
        <v>6610</v>
      </c>
      <c r="L95" s="36" t="s">
        <v>42</v>
      </c>
      <c r="M95" s="36" t="s">
        <v>43</v>
      </c>
      <c r="N95" s="203" t="s">
        <v>44</v>
      </c>
      <c r="O95" s="65">
        <f t="shared" ref="O95:O112" si="24">(E95*$P$89+F95*$Q$89+G95*$R$89+H95*$S$89+I95+AC93)</f>
        <v>3168.48</v>
      </c>
      <c r="P95" s="205">
        <v>9</v>
      </c>
      <c r="Q95" s="193">
        <v>30</v>
      </c>
      <c r="R95" s="194">
        <f>H123</f>
        <v>1.6139192000000002</v>
      </c>
      <c r="S95" s="195">
        <f t="shared" si="17"/>
        <v>5145.9490908160005</v>
      </c>
      <c r="T95" s="194">
        <f t="shared" si="18"/>
        <v>40</v>
      </c>
      <c r="U95" s="194">
        <f>I123</f>
        <v>1.4604394000000003</v>
      </c>
      <c r="V95" s="196">
        <f t="shared" si="19"/>
        <v>6043.9992481120007</v>
      </c>
      <c r="W95" s="198">
        <f t="shared" si="21"/>
        <v>1032.9082880000001</v>
      </c>
      <c r="X95" s="197">
        <f t="shared" si="20"/>
        <v>-898.05015729600018</v>
      </c>
      <c r="Y95" s="198">
        <v>10</v>
      </c>
      <c r="Z95" s="199">
        <v>12</v>
      </c>
      <c r="AA95">
        <v>6</v>
      </c>
      <c r="AB95">
        <v>2</v>
      </c>
      <c r="AC95" s="197">
        <f t="shared" si="16"/>
        <v>1172</v>
      </c>
      <c r="AF95" s="206" t="s">
        <v>140</v>
      </c>
      <c r="AG95" s="29">
        <f>AD67</f>
        <v>2610.48</v>
      </c>
      <c r="AH95" s="30">
        <f>AE67</f>
        <v>3502.9533036959997</v>
      </c>
      <c r="AI95" s="30">
        <f t="shared" si="22"/>
        <v>5145.9490908160005</v>
      </c>
      <c r="AJ95" s="30">
        <f t="shared" si="22"/>
        <v>5568.925034752001</v>
      </c>
      <c r="AK95" s="30">
        <f t="shared" si="22"/>
        <v>5601.2034187520003</v>
      </c>
      <c r="AL95" s="30">
        <f t="shared" si="22"/>
        <v>13317.700170184609</v>
      </c>
      <c r="AM95" s="30">
        <f t="shared" si="22"/>
        <v>13820.606593791508</v>
      </c>
      <c r="AN95" s="30">
        <f t="shared" si="22"/>
        <v>13975.940850427858</v>
      </c>
      <c r="AO95" s="30">
        <f t="shared" si="22"/>
        <v>18002.087642350089</v>
      </c>
      <c r="AP95" s="30">
        <f>AM67/3</f>
        <v>7511.8774020037963</v>
      </c>
      <c r="AQ95" s="30">
        <f t="shared" si="23"/>
        <v>7755.713557484899</v>
      </c>
      <c r="AR95" s="30">
        <f t="shared" si="23"/>
        <v>17589.44301922082</v>
      </c>
      <c r="AS95" s="30">
        <f t="shared" si="23"/>
        <v>17980.772063134886</v>
      </c>
      <c r="AT95" s="30">
        <f t="shared" si="23"/>
        <v>27727.4209516433</v>
      </c>
      <c r="AU95" s="30">
        <f t="shared" si="23"/>
        <v>27727.4209516433</v>
      </c>
      <c r="AV95" s="30">
        <f t="shared" si="23"/>
        <v>83849.064396591173</v>
      </c>
      <c r="AW95" s="30">
        <f t="shared" si="23"/>
        <v>87071.350325888197</v>
      </c>
      <c r="AX95" s="30">
        <f t="shared" si="23"/>
        <v>131263.68936099819</v>
      </c>
      <c r="AY95" s="30">
        <f>AV67/5</f>
        <v>84473.423076299892</v>
      </c>
      <c r="AZ95" s="31"/>
    </row>
    <row r="96" spans="1:52" ht="18" thickBot="1" x14ac:dyDescent="0.35">
      <c r="A96" s="201">
        <v>9</v>
      </c>
      <c r="B96" s="33">
        <v>1385</v>
      </c>
      <c r="C96" s="66" t="s">
        <v>46</v>
      </c>
      <c r="D96" s="67" t="s">
        <v>47</v>
      </c>
      <c r="E96" s="68">
        <v>672</v>
      </c>
      <c r="F96" s="69">
        <v>14</v>
      </c>
      <c r="G96" s="69">
        <v>8</v>
      </c>
      <c r="H96" s="69">
        <v>156</v>
      </c>
      <c r="I96" s="69">
        <v>640</v>
      </c>
      <c r="J96" s="70">
        <v>33520</v>
      </c>
      <c r="K96" s="71">
        <v>6610</v>
      </c>
      <c r="L96" s="72" t="s">
        <v>48</v>
      </c>
      <c r="M96" s="73" t="s">
        <v>49</v>
      </c>
      <c r="N96" s="207" t="s">
        <v>50</v>
      </c>
      <c r="O96" s="65">
        <f t="shared" si="24"/>
        <v>3188.48</v>
      </c>
      <c r="P96" s="192">
        <v>10</v>
      </c>
      <c r="Q96" s="193">
        <v>30</v>
      </c>
      <c r="R96" s="194">
        <f>H123</f>
        <v>1.6139192000000002</v>
      </c>
      <c r="S96" s="195">
        <f t="shared" si="17"/>
        <v>5568.925034752001</v>
      </c>
      <c r="T96" s="194">
        <f t="shared" si="18"/>
        <v>40</v>
      </c>
      <c r="U96" s="194">
        <f>I123</f>
        <v>1.4604394000000003</v>
      </c>
      <c r="V96" s="196">
        <f t="shared" si="19"/>
        <v>6426.7512060640001</v>
      </c>
      <c r="W96" s="198">
        <f t="shared" si="21"/>
        <v>1032.9082880000001</v>
      </c>
      <c r="X96" s="197">
        <f t="shared" si="20"/>
        <v>-857.82617131199913</v>
      </c>
      <c r="Y96" s="198">
        <v>11</v>
      </c>
      <c r="Z96" s="199">
        <v>12</v>
      </c>
      <c r="AA96">
        <v>6</v>
      </c>
      <c r="AB96">
        <v>2</v>
      </c>
      <c r="AC96" s="197">
        <f t="shared" si="16"/>
        <v>1172</v>
      </c>
    </row>
    <row r="97" spans="1:56" ht="17.25" x14ac:dyDescent="0.3">
      <c r="A97" s="201">
        <v>10</v>
      </c>
      <c r="B97" s="33">
        <v>1390</v>
      </c>
      <c r="C97" s="75"/>
      <c r="D97" s="76"/>
      <c r="E97" s="77">
        <v>830</v>
      </c>
      <c r="F97" s="78">
        <v>16</v>
      </c>
      <c r="G97" s="78">
        <v>8</v>
      </c>
      <c r="H97" s="78">
        <v>192</v>
      </c>
      <c r="I97" s="78">
        <v>640</v>
      </c>
      <c r="J97" s="79"/>
      <c r="K97" s="80">
        <v>8152</v>
      </c>
      <c r="L97" s="81"/>
      <c r="M97" s="82"/>
      <c r="N97" s="208"/>
      <c r="O97" s="65">
        <f t="shared" si="24"/>
        <v>3450.56</v>
      </c>
      <c r="P97" s="192">
        <v>11</v>
      </c>
      <c r="Q97" s="193">
        <v>30</v>
      </c>
      <c r="R97" s="194">
        <f>H123</f>
        <v>1.6139192000000002</v>
      </c>
      <c r="S97" s="195">
        <f t="shared" si="17"/>
        <v>5601.2034187520003</v>
      </c>
      <c r="T97" s="194">
        <f t="shared" si="18"/>
        <v>40</v>
      </c>
      <c r="U97" s="194">
        <f>I123</f>
        <v>1.4604394000000003</v>
      </c>
      <c r="V97" s="196">
        <f t="shared" si="19"/>
        <v>6455.9599940640001</v>
      </c>
      <c r="W97" s="198">
        <f t="shared" si="21"/>
        <v>1065.186672</v>
      </c>
      <c r="X97" s="197">
        <f t="shared" si="20"/>
        <v>-854.75657531199977</v>
      </c>
      <c r="Y97" s="190">
        <v>12</v>
      </c>
      <c r="Z97" s="178">
        <v>24</v>
      </c>
      <c r="AA97" s="48">
        <v>12</v>
      </c>
      <c r="AB97" s="48">
        <v>4</v>
      </c>
      <c r="AC97" s="179">
        <f t="shared" si="16"/>
        <v>2344</v>
      </c>
    </row>
    <row r="98" spans="1:56" ht="17.25" x14ac:dyDescent="0.3">
      <c r="A98" s="201">
        <v>11</v>
      </c>
      <c r="B98" s="33">
        <v>1395</v>
      </c>
      <c r="C98" s="84"/>
      <c r="D98" s="85"/>
      <c r="E98" s="86">
        <v>830</v>
      </c>
      <c r="F98" s="87">
        <v>16</v>
      </c>
      <c r="G98" s="87">
        <v>8</v>
      </c>
      <c r="H98" s="87">
        <v>192</v>
      </c>
      <c r="I98" s="87">
        <v>660</v>
      </c>
      <c r="J98" s="88"/>
      <c r="K98" s="89">
        <v>8152</v>
      </c>
      <c r="L98" s="90"/>
      <c r="M98" s="91"/>
      <c r="N98" s="209"/>
      <c r="O98" s="65">
        <f t="shared" si="24"/>
        <v>3470.56</v>
      </c>
      <c r="P98" s="205">
        <v>12</v>
      </c>
      <c r="Q98" s="193">
        <v>15</v>
      </c>
      <c r="R98" s="194">
        <f>H124</f>
        <v>2.9813838652999993</v>
      </c>
      <c r="S98" s="196">
        <f t="shared" si="17"/>
        <v>14038.024812796963</v>
      </c>
      <c r="T98" s="194">
        <f t="shared" si="18"/>
        <v>25</v>
      </c>
      <c r="U98" s="194">
        <f>I124</f>
        <v>2.3535493429749992</v>
      </c>
      <c r="V98" s="195">
        <f t="shared" si="19"/>
        <v>13317.700170184609</v>
      </c>
      <c r="W98" s="198">
        <f t="shared" si="21"/>
        <v>1967.7133510979995</v>
      </c>
      <c r="X98" s="197">
        <f t="shared" si="20"/>
        <v>720.32464261235327</v>
      </c>
      <c r="Y98" s="198">
        <v>13</v>
      </c>
      <c r="Z98" s="199">
        <v>24</v>
      </c>
      <c r="AA98">
        <v>12</v>
      </c>
      <c r="AB98">
        <v>4</v>
      </c>
      <c r="AC98" s="197">
        <f t="shared" si="16"/>
        <v>2344</v>
      </c>
      <c r="AR98" s="210"/>
      <c r="AS98" t="s">
        <v>162</v>
      </c>
    </row>
    <row r="99" spans="1:56" ht="17.25" x14ac:dyDescent="0.3">
      <c r="A99" s="201">
        <v>12</v>
      </c>
      <c r="B99" s="33">
        <v>1400</v>
      </c>
      <c r="C99" s="66" t="s">
        <v>54</v>
      </c>
      <c r="D99" s="67" t="s">
        <v>55</v>
      </c>
      <c r="E99" s="68">
        <v>830</v>
      </c>
      <c r="F99" s="69">
        <v>18</v>
      </c>
      <c r="G99" s="69">
        <v>8</v>
      </c>
      <c r="H99" s="69">
        <v>192</v>
      </c>
      <c r="I99" s="69">
        <v>660</v>
      </c>
      <c r="J99" s="70"/>
      <c r="K99" s="71">
        <v>8152</v>
      </c>
      <c r="L99" s="72" t="s">
        <v>56</v>
      </c>
      <c r="M99" s="73" t="s">
        <v>57</v>
      </c>
      <c r="N99" s="207" t="s">
        <v>58</v>
      </c>
      <c r="O99" s="65">
        <f t="shared" si="24"/>
        <v>4708.5599999999995</v>
      </c>
      <c r="P99" s="192">
        <v>13</v>
      </c>
      <c r="Q99" s="193">
        <v>15</v>
      </c>
      <c r="R99" s="194">
        <f>H124</f>
        <v>2.9813838652999993</v>
      </c>
      <c r="S99" s="196">
        <f t="shared" si="17"/>
        <v>14675.086917134267</v>
      </c>
      <c r="T99" s="194">
        <f t="shared" si="18"/>
        <v>25</v>
      </c>
      <c r="U99" s="194">
        <f>I124</f>
        <v>2.3535493429749992</v>
      </c>
      <c r="V99" s="195">
        <f t="shared" si="19"/>
        <v>13820.606593791508</v>
      </c>
      <c r="W99" s="198">
        <f t="shared" si="21"/>
        <v>1967.7133510979995</v>
      </c>
      <c r="X99" s="197">
        <f t="shared" si="20"/>
        <v>854.48032334275922</v>
      </c>
      <c r="Y99" s="198">
        <v>14</v>
      </c>
      <c r="Z99" s="199">
        <v>24</v>
      </c>
      <c r="AA99">
        <v>12</v>
      </c>
      <c r="AB99">
        <v>4</v>
      </c>
      <c r="AC99" s="197">
        <f t="shared" si="16"/>
        <v>2344</v>
      </c>
    </row>
    <row r="100" spans="1:56" ht="17.25" x14ac:dyDescent="0.3">
      <c r="A100" s="201">
        <v>13</v>
      </c>
      <c r="B100" s="33">
        <v>1405</v>
      </c>
      <c r="C100" s="75"/>
      <c r="D100" s="76"/>
      <c r="E100" s="77">
        <v>986</v>
      </c>
      <c r="F100" s="78">
        <v>18</v>
      </c>
      <c r="G100" s="78">
        <v>10</v>
      </c>
      <c r="H100" s="79">
        <v>228</v>
      </c>
      <c r="I100" s="79">
        <v>660</v>
      </c>
      <c r="J100" s="79"/>
      <c r="K100" s="80">
        <v>9696</v>
      </c>
      <c r="L100" s="81"/>
      <c r="M100" s="82"/>
      <c r="N100" s="208"/>
      <c r="O100" s="65">
        <f t="shared" si="24"/>
        <v>4922.24</v>
      </c>
      <c r="P100" s="192">
        <v>14</v>
      </c>
      <c r="Q100" s="193">
        <v>15</v>
      </c>
      <c r="R100" s="194">
        <f>H124</f>
        <v>2.9813838652999993</v>
      </c>
      <c r="S100" s="196">
        <f t="shared" si="17"/>
        <v>14871.858252244068</v>
      </c>
      <c r="T100" s="194">
        <f t="shared" si="18"/>
        <v>25</v>
      </c>
      <c r="U100" s="194">
        <f>I124</f>
        <v>2.3535493429749992</v>
      </c>
      <c r="V100" s="195">
        <f t="shared" si="19"/>
        <v>13975.940850427858</v>
      </c>
      <c r="W100" s="198">
        <f t="shared" si="21"/>
        <v>1967.7133510979995</v>
      </c>
      <c r="X100" s="197">
        <f t="shared" si="20"/>
        <v>895.91740181621026</v>
      </c>
      <c r="Y100" s="198">
        <v>15</v>
      </c>
      <c r="Z100" s="199">
        <v>24</v>
      </c>
      <c r="AA100">
        <v>12</v>
      </c>
      <c r="AB100">
        <v>4</v>
      </c>
      <c r="AC100" s="197">
        <f t="shared" si="16"/>
        <v>2344</v>
      </c>
    </row>
    <row r="101" spans="1:56" ht="18" thickBot="1" x14ac:dyDescent="0.35">
      <c r="A101" s="201">
        <v>14</v>
      </c>
      <c r="B101" s="33">
        <v>1410</v>
      </c>
      <c r="C101" s="84"/>
      <c r="D101" s="85"/>
      <c r="E101" s="86">
        <v>986</v>
      </c>
      <c r="F101" s="87">
        <v>20</v>
      </c>
      <c r="G101" s="87">
        <v>10</v>
      </c>
      <c r="H101" s="88">
        <v>228</v>
      </c>
      <c r="I101" s="88">
        <v>660</v>
      </c>
      <c r="J101" s="88"/>
      <c r="K101" s="89">
        <v>9696</v>
      </c>
      <c r="L101" s="90"/>
      <c r="M101" s="91"/>
      <c r="N101" s="209"/>
      <c r="O101" s="65">
        <f t="shared" si="24"/>
        <v>4988.24</v>
      </c>
      <c r="P101" s="211">
        <v>15</v>
      </c>
      <c r="Q101" s="212">
        <v>10</v>
      </c>
      <c r="R101" s="213">
        <f>H125</f>
        <v>4.170515772196735</v>
      </c>
      <c r="S101" s="214">
        <f t="shared" si="17"/>
        <v>20803.533595502642</v>
      </c>
      <c r="T101" s="213">
        <f t="shared" si="18"/>
        <v>20</v>
      </c>
      <c r="U101" s="213">
        <f>I125</f>
        <v>3.0315527230880006</v>
      </c>
      <c r="V101" s="215">
        <f t="shared" si="19"/>
        <v>18002.087642350089</v>
      </c>
      <c r="W101" s="216">
        <f t="shared" si="21"/>
        <v>2752.5404096498451</v>
      </c>
      <c r="X101" s="31">
        <f t="shared" si="20"/>
        <v>2801.4459531525536</v>
      </c>
      <c r="Y101" s="198">
        <v>16</v>
      </c>
      <c r="Z101" s="199">
        <v>24</v>
      </c>
      <c r="AA101">
        <v>12</v>
      </c>
      <c r="AB101">
        <v>4</v>
      </c>
      <c r="AC101" s="197">
        <f t="shared" si="16"/>
        <v>2344</v>
      </c>
    </row>
    <row r="102" spans="1:56" ht="18" thickBot="1" x14ac:dyDescent="0.35">
      <c r="A102" s="201">
        <v>15</v>
      </c>
      <c r="B102" s="33">
        <v>1415</v>
      </c>
      <c r="C102" s="66" t="s">
        <v>64</v>
      </c>
      <c r="D102" s="67" t="s">
        <v>65</v>
      </c>
      <c r="E102" s="68">
        <v>986</v>
      </c>
      <c r="F102" s="69">
        <v>20</v>
      </c>
      <c r="G102" s="69">
        <v>10</v>
      </c>
      <c r="H102" s="70">
        <v>228</v>
      </c>
      <c r="I102" s="70">
        <v>660</v>
      </c>
      <c r="J102" s="70"/>
      <c r="K102" s="71">
        <v>9696</v>
      </c>
      <c r="L102" s="72" t="s">
        <v>66</v>
      </c>
      <c r="M102" s="73" t="s">
        <v>67</v>
      </c>
      <c r="N102" s="207" t="s">
        <v>68</v>
      </c>
      <c r="O102" s="65">
        <f t="shared" si="24"/>
        <v>4988.24</v>
      </c>
      <c r="P102" s="192">
        <v>16</v>
      </c>
      <c r="Q102" s="217">
        <v>10</v>
      </c>
      <c r="R102" s="218">
        <f>H125</f>
        <v>4.170515772196735</v>
      </c>
      <c r="S102" s="219">
        <f t="shared" si="17"/>
        <v>22535.632206011389</v>
      </c>
      <c r="T102" s="194"/>
      <c r="U102" s="194"/>
      <c r="V102" s="194"/>
      <c r="W102" s="216">
        <f t="shared" si="21"/>
        <v>2835.95072509378</v>
      </c>
      <c r="Y102" s="216">
        <v>17</v>
      </c>
      <c r="Z102" s="29">
        <v>24</v>
      </c>
      <c r="AA102" s="30">
        <v>12</v>
      </c>
      <c r="AB102" s="30">
        <v>4</v>
      </c>
      <c r="AC102" s="31">
        <f t="shared" si="16"/>
        <v>2344</v>
      </c>
      <c r="AZ102" s="97"/>
      <c r="BA102" s="97"/>
      <c r="BB102" s="97"/>
      <c r="BC102" s="97"/>
      <c r="BD102" s="97"/>
    </row>
    <row r="103" spans="1:56" ht="17.25" x14ac:dyDescent="0.3">
      <c r="A103" s="201">
        <v>16</v>
      </c>
      <c r="B103" s="33">
        <v>1430</v>
      </c>
      <c r="C103" s="75"/>
      <c r="D103" s="76"/>
      <c r="E103" s="77">
        <v>1140</v>
      </c>
      <c r="F103" s="78">
        <v>24</v>
      </c>
      <c r="G103" s="78">
        <v>14</v>
      </c>
      <c r="H103" s="79">
        <v>442</v>
      </c>
      <c r="I103" s="79">
        <v>680</v>
      </c>
      <c r="J103" s="79"/>
      <c r="K103" s="80">
        <v>13014</v>
      </c>
      <c r="L103" s="81"/>
      <c r="M103" s="82"/>
      <c r="N103" s="208"/>
      <c r="O103" s="65">
        <f t="shared" si="24"/>
        <v>5403.5599999999995</v>
      </c>
      <c r="P103" s="192">
        <v>17</v>
      </c>
      <c r="Q103" s="193">
        <v>10</v>
      </c>
      <c r="R103" s="194">
        <f>H125</f>
        <v>4.170515772196735</v>
      </c>
      <c r="S103" s="195">
        <f t="shared" si="17"/>
        <v>23267.140672454698</v>
      </c>
      <c r="T103" s="194"/>
      <c r="U103" s="194"/>
      <c r="V103" s="194"/>
      <c r="Y103" s="198">
        <v>18</v>
      </c>
      <c r="Z103" s="199">
        <v>36</v>
      </c>
      <c r="AA103">
        <v>17</v>
      </c>
      <c r="AB103">
        <v>6</v>
      </c>
      <c r="AC103" s="197">
        <f t="shared" si="16"/>
        <v>3434</v>
      </c>
      <c r="AZ103" s="97"/>
      <c r="BA103" s="97"/>
      <c r="BB103" s="97"/>
      <c r="BC103" s="97"/>
      <c r="BD103" s="97"/>
    </row>
    <row r="104" spans="1:56" ht="17.25" x14ac:dyDescent="0.3">
      <c r="A104" s="201">
        <v>17</v>
      </c>
      <c r="B104" s="33">
        <v>1445</v>
      </c>
      <c r="C104" s="84"/>
      <c r="D104" s="85"/>
      <c r="E104" s="86">
        <v>1140</v>
      </c>
      <c r="F104" s="87">
        <v>28</v>
      </c>
      <c r="G104" s="87">
        <v>16</v>
      </c>
      <c r="H104" s="88">
        <v>572</v>
      </c>
      <c r="I104" s="88">
        <v>680</v>
      </c>
      <c r="J104" s="88"/>
      <c r="K104" s="89">
        <v>17714</v>
      </c>
      <c r="L104" s="90"/>
      <c r="M104" s="91"/>
      <c r="N104" s="209"/>
      <c r="O104" s="65">
        <f t="shared" si="24"/>
        <v>5578.96</v>
      </c>
      <c r="P104" s="205">
        <v>18</v>
      </c>
      <c r="Q104" s="193">
        <v>5</v>
      </c>
      <c r="R104" s="194">
        <f>H126</f>
        <v>7.5236294010651275</v>
      </c>
      <c r="S104" s="195">
        <f t="shared" si="17"/>
        <v>52768.329057662464</v>
      </c>
      <c r="T104" s="194"/>
      <c r="U104" s="194"/>
      <c r="V104" s="194"/>
      <c r="Y104" s="198">
        <v>19</v>
      </c>
      <c r="Z104" s="199">
        <v>36</v>
      </c>
      <c r="AA104">
        <v>17</v>
      </c>
      <c r="AB104">
        <v>6</v>
      </c>
      <c r="AC104" s="197">
        <f t="shared" si="16"/>
        <v>3434</v>
      </c>
    </row>
    <row r="105" spans="1:56" ht="17.25" x14ac:dyDescent="0.3">
      <c r="A105" s="201">
        <v>18</v>
      </c>
      <c r="B105" s="33">
        <v>1460</v>
      </c>
      <c r="C105" s="66" t="s">
        <v>73</v>
      </c>
      <c r="D105" s="67" t="s">
        <v>74</v>
      </c>
      <c r="E105" s="68">
        <v>1300</v>
      </c>
      <c r="F105" s="69">
        <v>30</v>
      </c>
      <c r="G105" s="69">
        <v>18</v>
      </c>
      <c r="H105" s="70">
        <v>776</v>
      </c>
      <c r="I105" s="70">
        <v>710</v>
      </c>
      <c r="J105" s="70"/>
      <c r="K105" s="71">
        <v>24012</v>
      </c>
      <c r="L105" s="72" t="s">
        <v>75</v>
      </c>
      <c r="M105" s="73" t="s">
        <v>76</v>
      </c>
      <c r="N105" s="207" t="s">
        <v>146</v>
      </c>
      <c r="O105" s="65">
        <f t="shared" si="24"/>
        <v>7013.68</v>
      </c>
      <c r="P105" s="192">
        <v>19</v>
      </c>
      <c r="Q105" s="193">
        <v>5</v>
      </c>
      <c r="R105" s="194">
        <f>H126</f>
        <v>7.5236294010651275</v>
      </c>
      <c r="S105" s="195">
        <f t="shared" si="17"/>
        <v>53942.316189404657</v>
      </c>
      <c r="T105" s="194"/>
      <c r="U105" s="194"/>
      <c r="V105" s="194"/>
      <c r="Y105" s="198">
        <v>20</v>
      </c>
      <c r="Z105" s="199">
        <v>36</v>
      </c>
      <c r="AA105">
        <v>15</v>
      </c>
      <c r="AB105">
        <v>6</v>
      </c>
      <c r="AC105" s="197">
        <f t="shared" si="16"/>
        <v>3270</v>
      </c>
    </row>
    <row r="106" spans="1:56" ht="18" customHeight="1" thickBot="1" x14ac:dyDescent="0.35">
      <c r="A106" s="201">
        <v>19</v>
      </c>
      <c r="B106" s="33">
        <v>1475</v>
      </c>
      <c r="C106" s="84"/>
      <c r="D106" s="85"/>
      <c r="E106" s="86">
        <v>1300</v>
      </c>
      <c r="F106" s="87">
        <v>32</v>
      </c>
      <c r="G106" s="87">
        <v>20</v>
      </c>
      <c r="H106" s="88">
        <v>1054</v>
      </c>
      <c r="I106" s="88">
        <v>730</v>
      </c>
      <c r="J106" s="88"/>
      <c r="K106" s="89">
        <v>32774</v>
      </c>
      <c r="L106" s="90"/>
      <c r="M106" s="91"/>
      <c r="N106" s="209"/>
      <c r="O106" s="65">
        <f t="shared" si="24"/>
        <v>7169.7199999999993</v>
      </c>
      <c r="P106" s="192">
        <v>20</v>
      </c>
      <c r="Q106" s="193">
        <v>3</v>
      </c>
      <c r="R106" s="194">
        <f>H127</f>
        <v>11.585660642546532</v>
      </c>
      <c r="S106" s="195">
        <f t="shared" si="17"/>
        <v>83182.262854929897</v>
      </c>
      <c r="T106" s="194"/>
      <c r="U106" s="194"/>
      <c r="V106" s="194"/>
      <c r="Y106" s="198">
        <v>21</v>
      </c>
      <c r="Z106" s="199">
        <v>36</v>
      </c>
      <c r="AA106">
        <v>15</v>
      </c>
      <c r="AB106">
        <v>6</v>
      </c>
      <c r="AC106" s="197">
        <f t="shared" si="16"/>
        <v>3270</v>
      </c>
    </row>
    <row r="107" spans="1:56" ht="18" thickBot="1" x14ac:dyDescent="0.35">
      <c r="A107" s="201">
        <v>20</v>
      </c>
      <c r="B107" s="33">
        <v>1490</v>
      </c>
      <c r="C107" s="66" t="s">
        <v>80</v>
      </c>
      <c r="D107" s="67" t="s">
        <v>81</v>
      </c>
      <c r="E107" s="68">
        <v>1300</v>
      </c>
      <c r="F107" s="69">
        <v>34</v>
      </c>
      <c r="G107" s="69">
        <v>22</v>
      </c>
      <c r="H107" s="70">
        <v>1432</v>
      </c>
      <c r="I107" s="70">
        <v>750</v>
      </c>
      <c r="J107" s="70"/>
      <c r="K107" s="71">
        <v>44514</v>
      </c>
      <c r="L107" s="72" t="s">
        <v>82</v>
      </c>
      <c r="M107" s="73" t="s">
        <v>83</v>
      </c>
      <c r="N107" s="207" t="s">
        <v>84</v>
      </c>
      <c r="O107" s="65">
        <f t="shared" si="24"/>
        <v>7179.76</v>
      </c>
      <c r="P107" s="205">
        <v>21</v>
      </c>
      <c r="Q107" s="193">
        <v>3</v>
      </c>
      <c r="R107" s="194">
        <f>H127</f>
        <v>11.585660642546532</v>
      </c>
      <c r="S107" s="195">
        <f t="shared" si="17"/>
        <v>83182.262854929897</v>
      </c>
      <c r="T107" s="194"/>
      <c r="U107" s="194"/>
      <c r="V107" s="194"/>
      <c r="Y107" s="190">
        <v>22</v>
      </c>
      <c r="Z107" s="178">
        <v>40</v>
      </c>
      <c r="AA107" s="48">
        <v>14</v>
      </c>
      <c r="AB107" s="48">
        <v>8</v>
      </c>
      <c r="AC107" s="179">
        <f t="shared" si="16"/>
        <v>3612</v>
      </c>
      <c r="AS107" s="220" t="s">
        <v>139</v>
      </c>
      <c r="AT107" s="150" t="s">
        <v>140</v>
      </c>
    </row>
    <row r="108" spans="1:56" ht="18" thickBot="1" x14ac:dyDescent="0.35">
      <c r="A108" s="201">
        <v>21</v>
      </c>
      <c r="B108" s="33">
        <v>1505</v>
      </c>
      <c r="C108" s="84"/>
      <c r="D108" s="85"/>
      <c r="E108" s="86">
        <v>1300</v>
      </c>
      <c r="F108" s="87">
        <v>34</v>
      </c>
      <c r="G108" s="87">
        <v>22</v>
      </c>
      <c r="H108" s="88">
        <v>1432</v>
      </c>
      <c r="I108" s="88">
        <v>750</v>
      </c>
      <c r="J108" s="88">
        <v>44200</v>
      </c>
      <c r="K108" s="89">
        <v>60480</v>
      </c>
      <c r="L108" s="90"/>
      <c r="M108" s="91"/>
      <c r="N108" s="209"/>
      <c r="O108" s="65">
        <f t="shared" si="24"/>
        <v>7179.76</v>
      </c>
      <c r="P108" s="192">
        <v>22</v>
      </c>
      <c r="Q108" s="193">
        <v>1</v>
      </c>
      <c r="R108" s="194">
        <f>H128</f>
        <v>31.459443464888786</v>
      </c>
      <c r="S108" s="195">
        <f t="shared" si="17"/>
        <v>251547.19318977353</v>
      </c>
      <c r="T108" s="194"/>
      <c r="U108" s="194"/>
      <c r="V108" s="194"/>
      <c r="Y108" s="198">
        <v>23</v>
      </c>
      <c r="Z108" s="199">
        <v>40</v>
      </c>
      <c r="AA108">
        <v>14</v>
      </c>
      <c r="AB108">
        <v>8</v>
      </c>
      <c r="AC108" s="197">
        <f t="shared" si="16"/>
        <v>3612</v>
      </c>
      <c r="AS108" s="153">
        <v>6</v>
      </c>
      <c r="AT108" s="153">
        <v>6</v>
      </c>
    </row>
    <row r="109" spans="1:56" ht="17.25" x14ac:dyDescent="0.3">
      <c r="A109" s="201">
        <v>22</v>
      </c>
      <c r="B109" s="33">
        <v>1520</v>
      </c>
      <c r="C109" s="99" t="s">
        <v>87</v>
      </c>
      <c r="D109" s="100" t="s">
        <v>88</v>
      </c>
      <c r="E109" s="68">
        <v>1450</v>
      </c>
      <c r="F109" s="69">
        <v>38</v>
      </c>
      <c r="G109" s="69">
        <v>26</v>
      </c>
      <c r="H109" s="70">
        <v>1944</v>
      </c>
      <c r="I109" s="70">
        <v>780</v>
      </c>
      <c r="J109" s="70">
        <v>45160</v>
      </c>
      <c r="K109" s="71">
        <v>82372</v>
      </c>
      <c r="L109" s="72" t="s">
        <v>89</v>
      </c>
      <c r="M109" s="73" t="s">
        <v>90</v>
      </c>
      <c r="N109" s="207" t="s">
        <v>91</v>
      </c>
      <c r="O109" s="65">
        <f t="shared" si="24"/>
        <v>7995.92</v>
      </c>
      <c r="P109" s="192">
        <v>23</v>
      </c>
      <c r="Q109" s="193">
        <v>1</v>
      </c>
      <c r="R109" s="194">
        <f>H128</f>
        <v>31.459443464888786</v>
      </c>
      <c r="S109" s="195">
        <f t="shared" si="17"/>
        <v>261214.05097766459</v>
      </c>
      <c r="T109" s="194"/>
      <c r="U109" s="194"/>
      <c r="V109" s="194"/>
      <c r="Y109" s="198">
        <v>24</v>
      </c>
      <c r="Z109" s="199">
        <v>40</v>
      </c>
      <c r="AA109">
        <v>14</v>
      </c>
      <c r="AB109">
        <v>8</v>
      </c>
      <c r="AC109" s="197">
        <f t="shared" si="16"/>
        <v>3612</v>
      </c>
    </row>
    <row r="110" spans="1:56" ht="18" thickBot="1" x14ac:dyDescent="0.35">
      <c r="A110" s="201">
        <v>23</v>
      </c>
      <c r="B110" s="33">
        <v>1535</v>
      </c>
      <c r="C110" s="99"/>
      <c r="D110" s="100"/>
      <c r="E110" s="102">
        <v>1450</v>
      </c>
      <c r="F110" s="103">
        <v>42</v>
      </c>
      <c r="G110" s="103">
        <v>28</v>
      </c>
      <c r="H110" s="104">
        <v>2640</v>
      </c>
      <c r="I110" s="104">
        <v>810</v>
      </c>
      <c r="J110" s="104">
        <v>46140</v>
      </c>
      <c r="K110" s="105">
        <v>111862</v>
      </c>
      <c r="L110" s="81"/>
      <c r="M110" s="82"/>
      <c r="N110" s="208"/>
      <c r="O110" s="65">
        <f t="shared" si="24"/>
        <v>8303.2000000000007</v>
      </c>
      <c r="P110" s="205">
        <v>24</v>
      </c>
      <c r="Q110" s="193">
        <v>0.5</v>
      </c>
      <c r="R110" s="194">
        <v>45.7392395455933</v>
      </c>
      <c r="S110" s="195">
        <f t="shared" si="17"/>
        <v>393791.06808299461</v>
      </c>
      <c r="T110" s="194"/>
      <c r="U110" s="194"/>
      <c r="V110" s="194"/>
      <c r="Y110" s="216">
        <v>25</v>
      </c>
      <c r="Z110" s="29">
        <v>40</v>
      </c>
      <c r="AA110" s="30">
        <v>14</v>
      </c>
      <c r="AB110" s="30">
        <v>8</v>
      </c>
      <c r="AC110" s="31">
        <f t="shared" si="16"/>
        <v>3612</v>
      </c>
    </row>
    <row r="111" spans="1:56" ht="18" thickBot="1" x14ac:dyDescent="0.35">
      <c r="A111" s="201">
        <v>24</v>
      </c>
      <c r="B111" s="33">
        <v>1550</v>
      </c>
      <c r="C111" s="99" t="s">
        <v>149</v>
      </c>
      <c r="D111" s="100" t="s">
        <v>95</v>
      </c>
      <c r="E111" s="68">
        <v>1450</v>
      </c>
      <c r="F111" s="69">
        <v>44</v>
      </c>
      <c r="G111" s="69">
        <v>32</v>
      </c>
      <c r="H111" s="70">
        <v>3586</v>
      </c>
      <c r="I111" s="70">
        <v>840</v>
      </c>
      <c r="J111" s="70">
        <v>47160</v>
      </c>
      <c r="K111" s="71">
        <v>151946</v>
      </c>
      <c r="L111" s="81"/>
      <c r="M111" s="82"/>
      <c r="N111" s="208"/>
      <c r="O111" s="65">
        <f t="shared" si="24"/>
        <v>8609.48</v>
      </c>
      <c r="P111" s="221">
        <v>25</v>
      </c>
      <c r="Q111" s="212">
        <v>0.5</v>
      </c>
      <c r="R111" s="213">
        <v>45.7392395455933</v>
      </c>
      <c r="S111" s="215">
        <f t="shared" si="17"/>
        <v>422367.11538149946</v>
      </c>
      <c r="T111" s="194"/>
      <c r="U111" s="194"/>
      <c r="V111" s="194"/>
      <c r="AS111" s="220" t="s">
        <v>139</v>
      </c>
      <c r="AT111" s="150" t="s">
        <v>140</v>
      </c>
      <c r="AW111" s="220" t="s">
        <v>139</v>
      </c>
      <c r="AX111" s="150" t="s">
        <v>140</v>
      </c>
    </row>
    <row r="112" spans="1:56" ht="18" thickBot="1" x14ac:dyDescent="0.35">
      <c r="A112" s="222">
        <v>25</v>
      </c>
      <c r="B112" s="33">
        <v>1575</v>
      </c>
      <c r="C112" s="223"/>
      <c r="D112" s="224"/>
      <c r="E112" s="225">
        <v>1610</v>
      </c>
      <c r="F112" s="226">
        <v>48</v>
      </c>
      <c r="G112" s="226">
        <v>36</v>
      </c>
      <c r="H112" s="227">
        <v>4868</v>
      </c>
      <c r="I112" s="227">
        <v>870</v>
      </c>
      <c r="J112" s="227">
        <v>48180</v>
      </c>
      <c r="K112" s="228">
        <v>206688</v>
      </c>
      <c r="L112" s="229"/>
      <c r="M112" s="230"/>
      <c r="N112" s="231"/>
      <c r="O112" s="65">
        <f t="shared" si="24"/>
        <v>9234.24</v>
      </c>
      <c r="AS112" s="232">
        <v>11</v>
      </c>
      <c r="AT112" s="153">
        <v>6</v>
      </c>
      <c r="AW112" s="29">
        <v>11</v>
      </c>
      <c r="AX112" s="233">
        <v>8</v>
      </c>
    </row>
    <row r="114" spans="2:50" ht="17.25" thickBot="1" x14ac:dyDescent="0.35"/>
    <row r="115" spans="2:50" ht="17.25" thickBot="1" x14ac:dyDescent="0.35">
      <c r="P115" t="s">
        <v>163</v>
      </c>
      <c r="X115" t="s">
        <v>163</v>
      </c>
      <c r="AS115" s="220" t="s">
        <v>139</v>
      </c>
      <c r="AT115" s="150" t="s">
        <v>140</v>
      </c>
      <c r="AW115" s="220"/>
      <c r="AX115" s="150"/>
    </row>
    <row r="116" spans="2:50" ht="17.25" thickBot="1" x14ac:dyDescent="0.35">
      <c r="P116" t="s">
        <v>164</v>
      </c>
      <c r="X116" t="s">
        <v>165</v>
      </c>
      <c r="AS116" s="232">
        <v>19</v>
      </c>
      <c r="AT116" s="153">
        <v>8</v>
      </c>
      <c r="AW116" s="29">
        <v>19</v>
      </c>
      <c r="AX116" s="233">
        <v>11</v>
      </c>
    </row>
    <row r="117" spans="2:50" ht="17.25" thickBot="1" x14ac:dyDescent="0.35">
      <c r="P117" s="5"/>
      <c r="Q117" s="234" t="s">
        <v>166</v>
      </c>
      <c r="R117" s="6" t="s">
        <v>167</v>
      </c>
      <c r="S117" s="7" t="s">
        <v>168</v>
      </c>
      <c r="T117" s="5" t="s">
        <v>160</v>
      </c>
      <c r="U117" s="6"/>
      <c r="V117" s="7"/>
      <c r="X117" s="5"/>
      <c r="Y117" s="234" t="s">
        <v>166</v>
      </c>
      <c r="Z117" s="6" t="s">
        <v>167</v>
      </c>
      <c r="AA117" s="7" t="s">
        <v>168</v>
      </c>
      <c r="AB117" s="5" t="s">
        <v>160</v>
      </c>
      <c r="AC117" s="6"/>
      <c r="AD117" s="7"/>
    </row>
    <row r="118" spans="2:50" ht="17.25" thickBot="1" x14ac:dyDescent="0.35">
      <c r="B118" t="s">
        <v>169</v>
      </c>
      <c r="P118" s="235">
        <v>7</v>
      </c>
      <c r="Q118" s="236">
        <v>60</v>
      </c>
      <c r="R118" s="178">
        <v>1.3800399999999997</v>
      </c>
      <c r="S118" s="326">
        <f>(E37*$R$29+F37*$S$29+G37*$T$29+H37*$U$29+I37)*R118</f>
        <v>490.13500639999984</v>
      </c>
      <c r="T118" s="178">
        <f>R118*I37</f>
        <v>303.60879999999992</v>
      </c>
      <c r="U118" s="48"/>
      <c r="V118" s="179"/>
      <c r="X118" s="235">
        <v>7</v>
      </c>
      <c r="Y118" s="236">
        <v>60</v>
      </c>
      <c r="Z118" s="178">
        <v>1</v>
      </c>
      <c r="AA118" s="326">
        <f>(E9*$Q$3+F9*$R$3+G9*$S$3+H9*$T$3+I9+AC92)*Z118</f>
        <v>1340.6</v>
      </c>
      <c r="AB118" s="217">
        <f>Z118*I9</f>
        <v>400</v>
      </c>
      <c r="AC118" s="218"/>
      <c r="AD118" s="219"/>
    </row>
    <row r="119" spans="2:50" ht="17.25" thickBot="1" x14ac:dyDescent="0.35">
      <c r="B119" s="238" t="s">
        <v>102</v>
      </c>
      <c r="C119" s="150" t="s">
        <v>170</v>
      </c>
      <c r="D119" s="150" t="s">
        <v>171</v>
      </c>
      <c r="F119" s="239"/>
      <c r="G119" t="s">
        <v>172</v>
      </c>
      <c r="P119" s="235">
        <v>8</v>
      </c>
      <c r="Q119" s="236">
        <v>45</v>
      </c>
      <c r="R119" s="199">
        <v>1.7054089750000003</v>
      </c>
      <c r="S119" s="237">
        <f t="shared" ref="S119:S126" si="25">(E38*$R$29+F38*$S$29+G38*$T$29+H38*$U$29+I38)*R119</f>
        <v>605.69305156100006</v>
      </c>
      <c r="T119" s="199">
        <f t="shared" ref="T119:T126" si="26">R119*I38</f>
        <v>375.18997450000006</v>
      </c>
      <c r="U119" s="328"/>
      <c r="V119" s="197"/>
      <c r="X119" s="235">
        <v>8</v>
      </c>
      <c r="Y119" s="236">
        <v>45</v>
      </c>
      <c r="Z119" s="199">
        <v>1</v>
      </c>
      <c r="AA119" s="237">
        <f t="shared" ref="AA119:AA126" si="27">(E10*$Q$3+F10*$R$3+G10*$S$3+H10*$T$3+I10+AC93)*Z119</f>
        <v>1832.6</v>
      </c>
      <c r="AB119" s="193">
        <f t="shared" ref="AB119:AB126" si="28">Z119*I10</f>
        <v>400</v>
      </c>
      <c r="AC119" s="327"/>
      <c r="AD119" s="195"/>
      <c r="AS119" s="220" t="s">
        <v>139</v>
      </c>
      <c r="AT119" s="150" t="s">
        <v>140</v>
      </c>
      <c r="AW119" s="220" t="s">
        <v>139</v>
      </c>
      <c r="AX119" s="150" t="s">
        <v>140</v>
      </c>
    </row>
    <row r="120" spans="2:50" ht="18" thickBot="1" x14ac:dyDescent="0.35">
      <c r="B120" s="190">
        <v>60</v>
      </c>
      <c r="C120" s="179">
        <v>1.5824575999999999</v>
      </c>
      <c r="D120" s="179">
        <v>1.3849600000000004</v>
      </c>
      <c r="E120">
        <v>7</v>
      </c>
      <c r="G120" s="238" t="s">
        <v>102</v>
      </c>
      <c r="H120" s="150" t="s">
        <v>103</v>
      </c>
      <c r="I120" s="150" t="s">
        <v>103</v>
      </c>
      <c r="J120" t="s">
        <v>173</v>
      </c>
      <c r="P120" s="240">
        <v>9</v>
      </c>
      <c r="Q120" s="236">
        <v>30</v>
      </c>
      <c r="R120" s="199">
        <v>2.2462468095999997</v>
      </c>
      <c r="S120" s="237">
        <f t="shared" si="25"/>
        <v>797.77701689753576</v>
      </c>
      <c r="T120" s="199">
        <f t="shared" si="26"/>
        <v>494.17429811199992</v>
      </c>
      <c r="U120" s="328"/>
      <c r="V120" s="197"/>
      <c r="X120" s="240">
        <v>9</v>
      </c>
      <c r="Y120" s="236">
        <v>30</v>
      </c>
      <c r="Z120" s="199">
        <v>1.3760656</v>
      </c>
      <c r="AA120" s="237">
        <f t="shared" si="27"/>
        <v>2521.77781856</v>
      </c>
      <c r="AB120" s="193">
        <f t="shared" si="28"/>
        <v>550.42624000000001</v>
      </c>
      <c r="AC120" s="327"/>
      <c r="AD120" s="195"/>
      <c r="AS120" s="232">
        <v>21</v>
      </c>
      <c r="AT120" s="153">
        <v>11</v>
      </c>
      <c r="AW120" s="29">
        <v>21</v>
      </c>
      <c r="AX120" s="233">
        <v>19</v>
      </c>
    </row>
    <row r="121" spans="2:50" ht="17.25" thickBot="1" x14ac:dyDescent="0.35">
      <c r="B121" s="153">
        <v>45</v>
      </c>
      <c r="C121" s="185">
        <v>2.0281557907499992</v>
      </c>
      <c r="D121" s="185">
        <v>1.7185271500000003</v>
      </c>
      <c r="E121">
        <v>8</v>
      </c>
      <c r="G121" s="190">
        <v>60</v>
      </c>
      <c r="H121" s="179">
        <v>1</v>
      </c>
      <c r="I121" s="179">
        <v>1</v>
      </c>
      <c r="J121">
        <v>7</v>
      </c>
      <c r="P121" s="235">
        <v>10</v>
      </c>
      <c r="Q121" s="236">
        <v>30</v>
      </c>
      <c r="R121" s="199">
        <v>2.2462468095999997</v>
      </c>
      <c r="S121" s="237">
        <f t="shared" si="25"/>
        <v>957.3503902515198</v>
      </c>
      <c r="T121" s="199">
        <f t="shared" si="26"/>
        <v>494.17429811199992</v>
      </c>
      <c r="U121" s="328"/>
      <c r="V121" s="197"/>
      <c r="X121" s="235">
        <v>10</v>
      </c>
      <c r="Y121" s="236">
        <v>30</v>
      </c>
      <c r="Z121" s="199">
        <v>1.3760656</v>
      </c>
      <c r="AA121" s="237">
        <f t="shared" si="27"/>
        <v>2597.0761281919999</v>
      </c>
      <c r="AB121" s="193">
        <f t="shared" si="28"/>
        <v>550.42624000000001</v>
      </c>
      <c r="AC121" s="327"/>
      <c r="AD121" s="195"/>
    </row>
    <row r="122" spans="2:50" ht="17.25" thickBot="1" x14ac:dyDescent="0.35">
      <c r="B122" s="198">
        <v>30</v>
      </c>
      <c r="C122" s="197">
        <v>2.8168623423999999</v>
      </c>
      <c r="D122" s="197">
        <v>2.2660764640000002</v>
      </c>
      <c r="E122" t="s">
        <v>104</v>
      </c>
      <c r="G122" s="153">
        <v>45</v>
      </c>
      <c r="H122" s="185">
        <v>1.1055626999999999</v>
      </c>
      <c r="I122" s="185">
        <v>1</v>
      </c>
      <c r="J122">
        <v>8</v>
      </c>
      <c r="P122" s="235">
        <v>11</v>
      </c>
      <c r="Q122" s="236">
        <v>30</v>
      </c>
      <c r="R122" s="199">
        <v>2.2462468095999997</v>
      </c>
      <c r="S122" s="237">
        <f t="shared" si="25"/>
        <v>957.3503902515198</v>
      </c>
      <c r="T122" s="199">
        <f t="shared" si="26"/>
        <v>494.17429811199992</v>
      </c>
      <c r="U122" s="328"/>
      <c r="V122" s="197"/>
      <c r="X122" s="235">
        <v>11</v>
      </c>
      <c r="Y122" s="236">
        <v>30</v>
      </c>
      <c r="Z122" s="199">
        <v>1.3760656</v>
      </c>
      <c r="AA122" s="237">
        <f t="shared" si="27"/>
        <v>2597.0761281919999</v>
      </c>
      <c r="AB122" s="193">
        <f t="shared" si="28"/>
        <v>550.42624000000001</v>
      </c>
      <c r="AC122" s="327"/>
      <c r="AD122" s="195"/>
    </row>
    <row r="123" spans="2:50" ht="18" thickBot="1" x14ac:dyDescent="0.35">
      <c r="B123" s="153">
        <v>15</v>
      </c>
      <c r="C123" s="185">
        <v>4.8509540575691759</v>
      </c>
      <c r="D123" s="185">
        <v>3.4428524445592386</v>
      </c>
      <c r="E123" t="s">
        <v>105</v>
      </c>
      <c r="G123" s="198">
        <v>30</v>
      </c>
      <c r="H123" s="197">
        <v>1.6139192000000002</v>
      </c>
      <c r="I123" s="197">
        <v>1.4604394000000003</v>
      </c>
      <c r="J123" t="s">
        <v>104</v>
      </c>
      <c r="P123" s="240">
        <v>12</v>
      </c>
      <c r="Q123" s="236">
        <v>15</v>
      </c>
      <c r="R123" s="199">
        <v>3.2652953124999997</v>
      </c>
      <c r="S123" s="237">
        <f t="shared" si="25"/>
        <v>1391.6688621874998</v>
      </c>
      <c r="T123" s="199">
        <f t="shared" si="26"/>
        <v>718.36496874999989</v>
      </c>
      <c r="U123" s="328"/>
      <c r="V123" s="197"/>
      <c r="X123" s="240">
        <v>12</v>
      </c>
      <c r="Y123" s="236">
        <v>15</v>
      </c>
      <c r="Z123" s="199">
        <v>2.1429243904000002</v>
      </c>
      <c r="AA123" s="237">
        <f t="shared" si="27"/>
        <v>6555.8914460385276</v>
      </c>
      <c r="AB123" s="193">
        <f t="shared" si="28"/>
        <v>857.16975616000002</v>
      </c>
      <c r="AC123" s="327"/>
      <c r="AD123" s="195"/>
      <c r="AS123" s="220" t="s">
        <v>139</v>
      </c>
      <c r="AT123" s="150" t="s">
        <v>140</v>
      </c>
      <c r="AW123" s="220" t="s">
        <v>139</v>
      </c>
      <c r="AX123" s="150" t="s">
        <v>140</v>
      </c>
    </row>
    <row r="124" spans="2:50" ht="17.25" thickBot="1" x14ac:dyDescent="0.35">
      <c r="B124" s="216">
        <v>10</v>
      </c>
      <c r="C124" s="31">
        <v>6.6380213548032874</v>
      </c>
      <c r="D124" s="31">
        <v>4.170515772196735</v>
      </c>
      <c r="E124" t="s">
        <v>106</v>
      </c>
      <c r="G124" s="153">
        <v>15</v>
      </c>
      <c r="H124" s="185">
        <v>2.9813838652999993</v>
      </c>
      <c r="I124" s="185">
        <v>2.3535493429749992</v>
      </c>
      <c r="J124" t="s">
        <v>105</v>
      </c>
      <c r="K124" s="241"/>
      <c r="P124" s="235">
        <v>13</v>
      </c>
      <c r="Q124" s="236">
        <v>15</v>
      </c>
      <c r="R124" s="199">
        <v>3.2652953124999997</v>
      </c>
      <c r="S124" s="237">
        <f t="shared" si="25"/>
        <v>1409.301456875</v>
      </c>
      <c r="T124" s="199">
        <f t="shared" si="26"/>
        <v>718.36496874999989</v>
      </c>
      <c r="U124" s="328"/>
      <c r="V124" s="197"/>
      <c r="X124" s="235">
        <v>13</v>
      </c>
      <c r="Y124" s="236">
        <v>15</v>
      </c>
      <c r="Z124" s="199">
        <v>2.1429243904000002</v>
      </c>
      <c r="AA124" s="237">
        <f t="shared" si="27"/>
        <v>6617.0076496527372</v>
      </c>
      <c r="AB124" s="193">
        <f t="shared" si="28"/>
        <v>857.16975616000002</v>
      </c>
      <c r="AC124" s="327"/>
      <c r="AD124" s="195"/>
      <c r="AS124" s="232">
        <v>22</v>
      </c>
      <c r="AT124" s="153">
        <v>19</v>
      </c>
      <c r="AW124" s="29">
        <v>22</v>
      </c>
      <c r="AX124" s="233">
        <v>21</v>
      </c>
    </row>
    <row r="125" spans="2:50" ht="17.25" thickBot="1" x14ac:dyDescent="0.35">
      <c r="B125" s="198">
        <v>5</v>
      </c>
      <c r="C125" s="197">
        <v>11.442714528234115</v>
      </c>
      <c r="D125" s="197"/>
      <c r="E125" t="s">
        <v>108</v>
      </c>
      <c r="G125" s="216">
        <v>10</v>
      </c>
      <c r="H125" s="31">
        <v>4.170515772196735</v>
      </c>
      <c r="I125" s="31">
        <v>3.0315527230880006</v>
      </c>
      <c r="J125" t="s">
        <v>106</v>
      </c>
      <c r="K125" s="241"/>
      <c r="P125" s="235">
        <v>14</v>
      </c>
      <c r="Q125" s="236">
        <v>15</v>
      </c>
      <c r="R125" s="199">
        <v>3.2652953124999997</v>
      </c>
      <c r="S125" s="237">
        <f t="shared" si="25"/>
        <v>1559.50504125</v>
      </c>
      <c r="T125" s="199">
        <f t="shared" si="26"/>
        <v>718.36496874999989</v>
      </c>
      <c r="U125" s="328"/>
      <c r="V125" s="197"/>
      <c r="X125" s="235">
        <v>14</v>
      </c>
      <c r="Y125" s="236">
        <v>15</v>
      </c>
      <c r="Z125" s="199">
        <v>2.1429243904000002</v>
      </c>
      <c r="AA125" s="237">
        <f t="shared" si="27"/>
        <v>6715.5821716111368</v>
      </c>
      <c r="AB125" s="193">
        <f t="shared" si="28"/>
        <v>857.16975616000002</v>
      </c>
      <c r="AC125" s="327"/>
      <c r="AD125" s="195"/>
    </row>
    <row r="126" spans="2:50" ht="17.25" thickBot="1" x14ac:dyDescent="0.35">
      <c r="B126" s="153">
        <v>3</v>
      </c>
      <c r="C126" s="185">
        <v>17.573462127747405</v>
      </c>
      <c r="D126" s="185"/>
      <c r="E126" t="s">
        <v>112</v>
      </c>
      <c r="G126" s="198">
        <v>5</v>
      </c>
      <c r="H126" s="197">
        <v>7.5236294010651275</v>
      </c>
      <c r="I126" s="242"/>
      <c r="J126" t="s">
        <v>108</v>
      </c>
      <c r="K126" s="241"/>
      <c r="P126" s="243">
        <v>15</v>
      </c>
      <c r="Q126" s="244">
        <v>10</v>
      </c>
      <c r="R126" s="29">
        <v>3.8783789572915199</v>
      </c>
      <c r="S126" s="250">
        <f t="shared" si="25"/>
        <v>1852.3137900024301</v>
      </c>
      <c r="T126" s="29">
        <f t="shared" si="26"/>
        <v>853.24337060413438</v>
      </c>
      <c r="U126" s="30"/>
      <c r="V126" s="31"/>
      <c r="X126" s="243">
        <v>15</v>
      </c>
      <c r="Y126" s="244">
        <v>10</v>
      </c>
      <c r="Z126" s="29">
        <v>2.6042567331839996</v>
      </c>
      <c r="AA126" s="250">
        <f t="shared" si="27"/>
        <v>8161.3239207213455</v>
      </c>
      <c r="AB126" s="212">
        <f t="shared" si="28"/>
        <v>1041.7026932735998</v>
      </c>
      <c r="AC126" s="213"/>
      <c r="AD126" s="215"/>
    </row>
    <row r="127" spans="2:50" ht="17.25" thickBot="1" x14ac:dyDescent="0.35">
      <c r="B127" s="216">
        <v>1</v>
      </c>
      <c r="C127" s="31">
        <v>47.150851643438173</v>
      </c>
      <c r="D127" s="31"/>
      <c r="E127" t="s">
        <v>114</v>
      </c>
      <c r="G127" s="153">
        <v>3</v>
      </c>
      <c r="H127" s="185">
        <v>11.585660642546532</v>
      </c>
      <c r="I127" s="245"/>
      <c r="J127" t="s">
        <v>112</v>
      </c>
      <c r="K127" s="241"/>
      <c r="AS127" s="220" t="s">
        <v>139</v>
      </c>
      <c r="AT127" s="150" t="s">
        <v>140</v>
      </c>
      <c r="AW127" s="220" t="s">
        <v>139</v>
      </c>
      <c r="AX127" s="150" t="s">
        <v>140</v>
      </c>
    </row>
    <row r="128" spans="2:50" ht="17.25" thickBot="1" x14ac:dyDescent="0.35">
      <c r="B128" s="216">
        <v>0.5</v>
      </c>
      <c r="C128" s="31">
        <v>91.320944626133269</v>
      </c>
      <c r="D128" s="31"/>
      <c r="E128" t="s">
        <v>117</v>
      </c>
      <c r="G128" s="216">
        <v>1</v>
      </c>
      <c r="H128" s="31">
        <v>31.459443464888786</v>
      </c>
      <c r="I128" s="246"/>
      <c r="J128" t="s">
        <v>114</v>
      </c>
      <c r="K128" s="241"/>
      <c r="AS128" s="232">
        <v>25</v>
      </c>
      <c r="AT128" s="153">
        <v>21</v>
      </c>
      <c r="AW128" s="29">
        <v>25</v>
      </c>
      <c r="AX128" s="233">
        <v>25</v>
      </c>
    </row>
    <row r="129" spans="2:52" ht="17.25" thickBot="1" x14ac:dyDescent="0.35">
      <c r="G129" s="216">
        <v>0.5</v>
      </c>
      <c r="H129" s="31">
        <v>42.794744963237314</v>
      </c>
      <c r="I129" s="246"/>
      <c r="J129" t="s">
        <v>117</v>
      </c>
    </row>
    <row r="130" spans="2:52" x14ac:dyDescent="0.3">
      <c r="AA130">
        <v>1302</v>
      </c>
    </row>
    <row r="131" spans="2:52" x14ac:dyDescent="0.3">
      <c r="AA131" t="s">
        <v>174</v>
      </c>
    </row>
    <row r="132" spans="2:52" ht="17.25" thickBot="1" x14ac:dyDescent="0.35">
      <c r="P132">
        <v>1340</v>
      </c>
      <c r="AA132">
        <f>SUM(T121:T126)*5+SUM(AB121:AB126)</f>
        <v>24697.498807144268</v>
      </c>
    </row>
    <row r="133" spans="2:52" ht="17.25" thickBot="1" x14ac:dyDescent="0.35">
      <c r="B133" t="s">
        <v>175</v>
      </c>
      <c r="G133" t="s">
        <v>176</v>
      </c>
      <c r="P133" t="s">
        <v>177</v>
      </c>
      <c r="AR133" s="149" t="s">
        <v>118</v>
      </c>
      <c r="AS133" s="48">
        <v>1445</v>
      </c>
      <c r="AT133" s="48">
        <v>1445</v>
      </c>
      <c r="AU133" s="48">
        <v>1445</v>
      </c>
      <c r="AV133" s="48">
        <v>1445</v>
      </c>
      <c r="AW133" s="48">
        <v>1430</v>
      </c>
      <c r="AX133" s="179">
        <v>1370</v>
      </c>
      <c r="AZ133" s="238" t="s">
        <v>178</v>
      </c>
    </row>
    <row r="134" spans="2:52" ht="17.25" thickBot="1" x14ac:dyDescent="0.35">
      <c r="B134" s="247" t="s">
        <v>179</v>
      </c>
      <c r="C134" s="248" t="s">
        <v>180</v>
      </c>
      <c r="D134" s="248" t="s">
        <v>181</v>
      </c>
      <c r="E134" s="249" t="s">
        <v>182</v>
      </c>
      <c r="G134" s="247" t="s">
        <v>179</v>
      </c>
      <c r="H134" s="248" t="s">
        <v>180</v>
      </c>
      <c r="I134" s="248" t="s">
        <v>181</v>
      </c>
      <c r="J134" s="249" t="s">
        <v>182</v>
      </c>
      <c r="P134" s="5"/>
      <c r="Q134" s="234" t="s">
        <v>183</v>
      </c>
      <c r="R134" s="6" t="s">
        <v>24</v>
      </c>
      <c r="S134" s="7" t="s">
        <v>25</v>
      </c>
      <c r="T134" s="5" t="s">
        <v>26</v>
      </c>
      <c r="U134" s="6" t="s">
        <v>24</v>
      </c>
      <c r="V134" s="7" t="s">
        <v>25</v>
      </c>
      <c r="W134" s="6" t="s">
        <v>27</v>
      </c>
      <c r="X134" s="6" t="s">
        <v>184</v>
      </c>
      <c r="Y134" s="7" t="s">
        <v>185</v>
      </c>
      <c r="AR134" s="152" t="s">
        <v>186</v>
      </c>
      <c r="AS134" s="30">
        <v>17</v>
      </c>
      <c r="AT134" s="30">
        <v>17</v>
      </c>
      <c r="AU134" s="30">
        <v>17</v>
      </c>
      <c r="AV134" s="30">
        <v>17</v>
      </c>
      <c r="AW134" s="30">
        <v>16</v>
      </c>
      <c r="AX134" s="31">
        <v>6</v>
      </c>
      <c r="AZ134" s="216">
        <f>AVERAGE(AS133:AX133)</f>
        <v>1430</v>
      </c>
    </row>
    <row r="135" spans="2:52" ht="17.25" thickBot="1" x14ac:dyDescent="0.35">
      <c r="B135" s="199" t="s">
        <v>187</v>
      </c>
      <c r="C135">
        <v>60</v>
      </c>
      <c r="D135">
        <v>1.3800399999999997</v>
      </c>
      <c r="E135" s="197">
        <v>1.22756</v>
      </c>
      <c r="G135" s="199" t="s">
        <v>187</v>
      </c>
      <c r="H135">
        <v>60</v>
      </c>
      <c r="I135">
        <v>1</v>
      </c>
      <c r="J135" s="197">
        <v>1</v>
      </c>
      <c r="P135" s="235">
        <v>7</v>
      </c>
      <c r="Q135" s="236">
        <v>60</v>
      </c>
      <c r="R135">
        <v>1.3800399999999997</v>
      </c>
      <c r="S135" s="237">
        <f t="shared" ref="S135:S143" si="29">R135*O66</f>
        <v>985.12775359999966</v>
      </c>
      <c r="T135" s="199">
        <f t="shared" ref="T135:T143" si="30">Q135+10</f>
        <v>70</v>
      </c>
      <c r="U135">
        <f>E135</f>
        <v>1.22756</v>
      </c>
      <c r="V135" s="197">
        <f t="shared" ref="V135:V143" si="31">U135*(O66+$V$58)</f>
        <v>1362.3951903999998</v>
      </c>
      <c r="W135" s="178">
        <f t="shared" ref="W135:W142" si="32">S135-V135</f>
        <v>-377.26743680000016</v>
      </c>
      <c r="X135" s="48">
        <f t="shared" ref="X135:X143" si="33">I66*R135</f>
        <v>455.4131999999999</v>
      </c>
      <c r="Y135" s="179">
        <f t="shared" ref="Y135:Y143" si="34">I66*U135</f>
        <v>405.09480000000002</v>
      </c>
      <c r="AA135">
        <v>1340</v>
      </c>
    </row>
    <row r="136" spans="2:52" x14ac:dyDescent="0.3">
      <c r="B136" s="199" t="s">
        <v>188</v>
      </c>
      <c r="C136">
        <v>45</v>
      </c>
      <c r="D136">
        <v>1.7054089750000003</v>
      </c>
      <c r="E136" s="197">
        <v>1.4826142999999998</v>
      </c>
      <c r="G136" s="199" t="s">
        <v>188</v>
      </c>
      <c r="H136">
        <v>45</v>
      </c>
      <c r="I136">
        <v>1</v>
      </c>
      <c r="J136" s="197">
        <v>1</v>
      </c>
      <c r="P136" s="235">
        <v>8</v>
      </c>
      <c r="Q136" s="236">
        <v>45</v>
      </c>
      <c r="R136">
        <v>1.7054089750000003</v>
      </c>
      <c r="S136" s="237">
        <f t="shared" si="29"/>
        <v>1329.9461350640001</v>
      </c>
      <c r="T136" s="199">
        <f t="shared" si="30"/>
        <v>55</v>
      </c>
      <c r="U136">
        <f>E136</f>
        <v>1.4826142999999998</v>
      </c>
      <c r="V136" s="197">
        <f t="shared" si="31"/>
        <v>1743.3171985119998</v>
      </c>
      <c r="W136" s="199">
        <f t="shared" si="32"/>
        <v>-413.37106344799963</v>
      </c>
      <c r="X136">
        <f t="shared" si="33"/>
        <v>562.78496175000009</v>
      </c>
      <c r="Y136" s="197">
        <f t="shared" si="34"/>
        <v>489.26271899999995</v>
      </c>
      <c r="AA136" t="s">
        <v>189</v>
      </c>
      <c r="AS136" s="238" t="s">
        <v>190</v>
      </c>
      <c r="AU136" s="238" t="s">
        <v>191</v>
      </c>
      <c r="AW136" s="238" t="s">
        <v>192</v>
      </c>
    </row>
    <row r="137" spans="2:52" ht="16.5" customHeight="1" thickBot="1" x14ac:dyDescent="0.35">
      <c r="B137" s="199" t="s">
        <v>104</v>
      </c>
      <c r="C137">
        <v>30</v>
      </c>
      <c r="D137">
        <v>2.2462468095999997</v>
      </c>
      <c r="E137" s="197">
        <v>1.8633079999999997</v>
      </c>
      <c r="G137" s="199" t="s">
        <v>104</v>
      </c>
      <c r="H137">
        <v>30</v>
      </c>
      <c r="I137">
        <v>1.3760656</v>
      </c>
      <c r="J137" s="197">
        <v>1.22756</v>
      </c>
      <c r="P137" s="240">
        <v>9</v>
      </c>
      <c r="Q137" s="236">
        <v>30</v>
      </c>
      <c r="R137">
        <v>2.2462468095999997</v>
      </c>
      <c r="S137" s="237">
        <f t="shared" si="29"/>
        <v>1751.7131119984635</v>
      </c>
      <c r="T137" s="199">
        <f t="shared" si="30"/>
        <v>40</v>
      </c>
      <c r="U137">
        <f>E137</f>
        <v>1.8633079999999997</v>
      </c>
      <c r="V137" s="197">
        <f t="shared" si="31"/>
        <v>2190.9520787199995</v>
      </c>
      <c r="W137" s="199">
        <f t="shared" si="32"/>
        <v>-439.23896672153592</v>
      </c>
      <c r="X137">
        <f t="shared" si="33"/>
        <v>741.2614471679999</v>
      </c>
      <c r="Y137" s="197">
        <f t="shared" si="34"/>
        <v>614.89163999999994</v>
      </c>
      <c r="AA137">
        <f>SUM(X135:X140)*5+SUM(X148:X153)</f>
        <v>26961.547143558997</v>
      </c>
      <c r="AS137" s="216">
        <f>SUM(AD66:AN66)*5</f>
        <v>213723.55720810167</v>
      </c>
      <c r="AU137" s="216">
        <f>SUM(AG94:AP94)*5+SUM(AG95:AP95)</f>
        <v>241979.21777866234</v>
      </c>
      <c r="AW137" s="216">
        <f>AU137-AS137</f>
        <v>28255.660570560663</v>
      </c>
    </row>
    <row r="138" spans="2:52" ht="16.5" customHeight="1" x14ac:dyDescent="0.3">
      <c r="B138" s="199" t="s">
        <v>105</v>
      </c>
      <c r="C138">
        <v>15</v>
      </c>
      <c r="D138">
        <v>3.2652953124999997</v>
      </c>
      <c r="E138" s="197">
        <v>2.5577123046875001</v>
      </c>
      <c r="G138" s="199" t="s">
        <v>105</v>
      </c>
      <c r="H138">
        <v>15</v>
      </c>
      <c r="I138">
        <v>2.1429243904000002</v>
      </c>
      <c r="J138" s="197">
        <v>1.8633079999999997</v>
      </c>
      <c r="P138" s="235">
        <v>10</v>
      </c>
      <c r="Q138" s="236">
        <v>30</v>
      </c>
      <c r="R138">
        <v>2.2462468095999997</v>
      </c>
      <c r="S138" s="237">
        <f t="shared" si="29"/>
        <v>1751.7131119984635</v>
      </c>
      <c r="T138" s="199">
        <f t="shared" si="30"/>
        <v>40</v>
      </c>
      <c r="U138">
        <f>E137</f>
        <v>1.8633079999999997</v>
      </c>
      <c r="V138" s="197">
        <f t="shared" si="31"/>
        <v>2190.9520787199995</v>
      </c>
      <c r="W138" s="199">
        <f t="shared" si="32"/>
        <v>-439.23896672153592</v>
      </c>
      <c r="X138">
        <f t="shared" si="33"/>
        <v>741.2614471679999</v>
      </c>
      <c r="Y138" s="197">
        <f t="shared" si="34"/>
        <v>614.89163999999994</v>
      </c>
    </row>
    <row r="139" spans="2:52" ht="16.5" customHeight="1" thickBot="1" x14ac:dyDescent="0.35">
      <c r="B139" s="29" t="s">
        <v>106</v>
      </c>
      <c r="C139" s="30">
        <v>10</v>
      </c>
      <c r="D139" s="30">
        <v>3.8783789572915199</v>
      </c>
      <c r="E139" s="31">
        <v>2.9340575242240003</v>
      </c>
      <c r="G139" s="29" t="s">
        <v>106</v>
      </c>
      <c r="H139" s="30">
        <v>10</v>
      </c>
      <c r="I139" s="30">
        <v>2.6042567331839996</v>
      </c>
      <c r="J139" s="31">
        <v>2.2660764640000002</v>
      </c>
      <c r="P139" s="235">
        <v>11</v>
      </c>
      <c r="Q139" s="236">
        <v>30</v>
      </c>
      <c r="R139">
        <v>2.2462468095999997</v>
      </c>
      <c r="S139" s="237">
        <f t="shared" si="29"/>
        <v>1751.7131119984635</v>
      </c>
      <c r="T139" s="199">
        <f t="shared" si="30"/>
        <v>40</v>
      </c>
      <c r="U139">
        <f>E137</f>
        <v>1.8633079999999997</v>
      </c>
      <c r="V139" s="197">
        <f t="shared" si="31"/>
        <v>2190.9520787199995</v>
      </c>
      <c r="W139" s="199">
        <f t="shared" si="32"/>
        <v>-439.23896672153592</v>
      </c>
      <c r="X139">
        <f t="shared" si="33"/>
        <v>741.2614471679999</v>
      </c>
      <c r="Y139" s="197">
        <f t="shared" si="34"/>
        <v>614.89163999999994</v>
      </c>
      <c r="AA139" t="s">
        <v>193</v>
      </c>
    </row>
    <row r="140" spans="2:52" ht="16.5" customHeight="1" x14ac:dyDescent="0.3">
      <c r="P140" s="240">
        <v>12</v>
      </c>
      <c r="Q140" s="236">
        <v>15</v>
      </c>
      <c r="R140">
        <v>3.2652953124999997</v>
      </c>
      <c r="S140" s="237">
        <f t="shared" si="29"/>
        <v>2917.9985030625003</v>
      </c>
      <c r="T140" s="199">
        <f t="shared" si="30"/>
        <v>25</v>
      </c>
      <c r="U140">
        <f>E138</f>
        <v>2.5577123046875001</v>
      </c>
      <c r="V140" s="197">
        <f t="shared" si="31"/>
        <v>3298.5280966171881</v>
      </c>
      <c r="W140" s="199">
        <f t="shared" si="32"/>
        <v>-380.52959355468784</v>
      </c>
      <c r="X140">
        <f t="shared" si="33"/>
        <v>1077.5474531249999</v>
      </c>
      <c r="Y140" s="197">
        <f t="shared" si="34"/>
        <v>844.04506054687499</v>
      </c>
      <c r="AA140">
        <f>SUM(X141:X143)*5+SUM(X154:X156)</f>
        <v>22436.6368769896</v>
      </c>
      <c r="AR140" s="149" t="s">
        <v>118</v>
      </c>
      <c r="AS140" s="48">
        <v>1445</v>
      </c>
      <c r="AT140" s="48">
        <v>1445</v>
      </c>
      <c r="AU140" s="48">
        <v>1445</v>
      </c>
      <c r="AV140" s="48">
        <v>1430</v>
      </c>
      <c r="AW140" s="48">
        <v>1430</v>
      </c>
      <c r="AX140" s="179">
        <v>1380</v>
      </c>
      <c r="AZ140" s="238" t="s">
        <v>178</v>
      </c>
    </row>
    <row r="141" spans="2:52" ht="16.5" customHeight="1" thickBot="1" x14ac:dyDescent="0.35">
      <c r="P141" s="235">
        <v>13</v>
      </c>
      <c r="Q141" s="236">
        <v>15</v>
      </c>
      <c r="R141">
        <v>3.2652953124999997</v>
      </c>
      <c r="S141" s="237">
        <f t="shared" si="29"/>
        <v>2917.9985030625003</v>
      </c>
      <c r="T141" s="199">
        <f t="shared" si="30"/>
        <v>25</v>
      </c>
      <c r="U141">
        <f>E138</f>
        <v>2.5577123046875001</v>
      </c>
      <c r="V141" s="197">
        <f t="shared" si="31"/>
        <v>3298.5280966171881</v>
      </c>
      <c r="W141" s="199">
        <f t="shared" si="32"/>
        <v>-380.52959355468784</v>
      </c>
      <c r="X141">
        <f t="shared" si="33"/>
        <v>1077.5474531249999</v>
      </c>
      <c r="Y141" s="197">
        <f t="shared" si="34"/>
        <v>844.04506054687499</v>
      </c>
      <c r="AR141" s="152" t="s">
        <v>186</v>
      </c>
      <c r="AS141" s="30">
        <v>17</v>
      </c>
      <c r="AT141" s="30">
        <v>17</v>
      </c>
      <c r="AU141" s="30">
        <v>16</v>
      </c>
      <c r="AV141" s="30">
        <v>16</v>
      </c>
      <c r="AW141" s="30">
        <v>16</v>
      </c>
      <c r="AX141" s="31">
        <v>8</v>
      </c>
      <c r="AZ141" s="216">
        <f>AVERAGE(AS140:AX140)</f>
        <v>1429.1666666666667</v>
      </c>
    </row>
    <row r="142" spans="2:52" ht="16.5" customHeight="1" thickBot="1" x14ac:dyDescent="0.35">
      <c r="P142" s="235">
        <v>14</v>
      </c>
      <c r="Q142" s="236">
        <v>15</v>
      </c>
      <c r="R142">
        <v>3.2652953124999997</v>
      </c>
      <c r="S142" s="237">
        <f t="shared" si="29"/>
        <v>2983.3044093125</v>
      </c>
      <c r="T142" s="199">
        <f t="shared" si="30"/>
        <v>25</v>
      </c>
      <c r="U142">
        <f>E138</f>
        <v>2.5577123046875001</v>
      </c>
      <c r="V142" s="197">
        <f t="shared" si="31"/>
        <v>3349.682342710938</v>
      </c>
      <c r="W142" s="199">
        <f t="shared" si="32"/>
        <v>-366.37793339843802</v>
      </c>
      <c r="X142">
        <f t="shared" si="33"/>
        <v>1142.8533593749999</v>
      </c>
      <c r="Y142" s="197">
        <f t="shared" si="34"/>
        <v>895.19930664062508</v>
      </c>
      <c r="AA142" t="s">
        <v>194</v>
      </c>
    </row>
    <row r="143" spans="2:52" ht="16.5" customHeight="1" thickBot="1" x14ac:dyDescent="0.35">
      <c r="P143" s="243">
        <v>15</v>
      </c>
      <c r="Q143" s="244">
        <v>10</v>
      </c>
      <c r="R143" s="30">
        <v>3.8783789572915199</v>
      </c>
      <c r="S143" s="250">
        <f t="shared" si="29"/>
        <v>3543.4421505398245</v>
      </c>
      <c r="T143" s="29">
        <f t="shared" si="30"/>
        <v>20</v>
      </c>
      <c r="U143" s="30">
        <f>E139</f>
        <v>2.9340575242240003</v>
      </c>
      <c r="V143" s="31">
        <f t="shared" si="31"/>
        <v>3842.55909602472</v>
      </c>
      <c r="W143" s="29">
        <f>S143-V143</f>
        <v>-299.1169454848955</v>
      </c>
      <c r="X143" s="30">
        <f t="shared" si="33"/>
        <v>1357.4326350520321</v>
      </c>
      <c r="Y143" s="31">
        <f t="shared" si="34"/>
        <v>1026.9201334784002</v>
      </c>
      <c r="AA143">
        <f>SUM(X144:X146)*5+SUM(X157:X159)</f>
        <v>0</v>
      </c>
      <c r="AS143" s="238" t="s">
        <v>190</v>
      </c>
      <c r="AU143" s="238" t="s">
        <v>191</v>
      </c>
      <c r="AW143" s="238" t="s">
        <v>192</v>
      </c>
    </row>
    <row r="144" spans="2:52" ht="16.5" customHeight="1" thickBot="1" x14ac:dyDescent="0.35">
      <c r="AS144" s="216">
        <f>SUM(AD73:AN73)*5</f>
        <v>0</v>
      </c>
      <c r="AU144" s="216">
        <f>SUM(AG101:AP101)*5+SUM(AG102:AP102)</f>
        <v>0</v>
      </c>
      <c r="AW144" s="216">
        <f>AU144-AS144</f>
        <v>0</v>
      </c>
    </row>
    <row r="145" spans="16:52" ht="16.5" customHeight="1" x14ac:dyDescent="0.3"/>
    <row r="146" spans="16:52" ht="16.5" customHeight="1" thickBot="1" x14ac:dyDescent="0.35">
      <c r="P146" t="s">
        <v>195</v>
      </c>
      <c r="AH146">
        <v>12</v>
      </c>
      <c r="AI146">
        <v>12</v>
      </c>
    </row>
    <row r="147" spans="16:52" ht="16.5" customHeight="1" thickBot="1" x14ac:dyDescent="0.35">
      <c r="P147" s="5"/>
      <c r="Q147" s="234" t="s">
        <v>183</v>
      </c>
      <c r="R147" s="6" t="s">
        <v>24</v>
      </c>
      <c r="S147" s="7" t="s">
        <v>25</v>
      </c>
      <c r="T147" s="5" t="s">
        <v>26</v>
      </c>
      <c r="U147" s="6" t="s">
        <v>24</v>
      </c>
      <c r="V147" s="7" t="s">
        <v>25</v>
      </c>
      <c r="W147" s="6" t="s">
        <v>27</v>
      </c>
      <c r="X147" s="6" t="s">
        <v>196</v>
      </c>
      <c r="Y147" s="7" t="s">
        <v>197</v>
      </c>
      <c r="AR147" s="149" t="s">
        <v>118</v>
      </c>
      <c r="AS147" s="48">
        <v>1445</v>
      </c>
      <c r="AT147" s="48">
        <v>1445</v>
      </c>
      <c r="AU147" s="48">
        <v>1445</v>
      </c>
      <c r="AV147" s="48">
        <v>1430</v>
      </c>
      <c r="AW147" s="48">
        <v>1430</v>
      </c>
      <c r="AX147" s="179">
        <v>1395</v>
      </c>
      <c r="AZ147" s="238" t="s">
        <v>178</v>
      </c>
    </row>
    <row r="148" spans="16:52" ht="16.5" customHeight="1" thickBot="1" x14ac:dyDescent="0.35">
      <c r="P148" s="235">
        <v>7</v>
      </c>
      <c r="Q148" s="236">
        <v>60</v>
      </c>
      <c r="R148">
        <f>I135</f>
        <v>1</v>
      </c>
      <c r="S148" s="237">
        <f t="shared" ref="S148:S156" si="35">R148*(O94+AC92)</f>
        <v>3290.48</v>
      </c>
      <c r="T148" s="193">
        <f t="shared" ref="T148:T156" si="36">Q148+10</f>
        <v>70</v>
      </c>
      <c r="U148" s="194">
        <f>J135</f>
        <v>1</v>
      </c>
      <c r="V148" s="195">
        <f t="shared" ref="V148:V156" si="37">U148*(O94+$T$89 + AC92)</f>
        <v>4240.4799999999996</v>
      </c>
      <c r="W148" s="178">
        <f t="shared" ref="W148:W156" si="38">S148-V148</f>
        <v>-949.99999999999955</v>
      </c>
      <c r="X148" s="48">
        <f t="shared" ref="X148:X156" si="39">I94*R148</f>
        <v>640</v>
      </c>
      <c r="Y148" s="179">
        <f t="shared" ref="Y148:Y156" si="40">I94*U148</f>
        <v>640</v>
      </c>
      <c r="AR148" s="152" t="s">
        <v>186</v>
      </c>
      <c r="AS148" s="30">
        <v>17</v>
      </c>
      <c r="AT148" s="30">
        <v>17</v>
      </c>
      <c r="AU148" s="30">
        <v>17</v>
      </c>
      <c r="AV148" s="30">
        <v>16</v>
      </c>
      <c r="AW148" s="30">
        <v>16</v>
      </c>
      <c r="AX148" s="31">
        <v>11</v>
      </c>
      <c r="AZ148" s="216">
        <f>AVERAGE(AS147:AX147)</f>
        <v>1431.6666666666667</v>
      </c>
    </row>
    <row r="149" spans="16:52" ht="16.5" customHeight="1" x14ac:dyDescent="0.3">
      <c r="P149" s="235">
        <v>8</v>
      </c>
      <c r="Q149" s="236">
        <v>45</v>
      </c>
      <c r="R149">
        <f>I136</f>
        <v>1</v>
      </c>
      <c r="S149" s="237">
        <f t="shared" si="35"/>
        <v>4340.4799999999996</v>
      </c>
      <c r="T149" s="193">
        <f t="shared" si="36"/>
        <v>55</v>
      </c>
      <c r="U149" s="194">
        <f>J136</f>
        <v>1</v>
      </c>
      <c r="V149" s="195">
        <f>U149*(O95+$T$89 + AC93)</f>
        <v>5290.48</v>
      </c>
      <c r="W149" s="199">
        <f t="shared" si="38"/>
        <v>-950</v>
      </c>
      <c r="X149">
        <f t="shared" si="39"/>
        <v>640</v>
      </c>
      <c r="Y149" s="197">
        <f t="shared" si="40"/>
        <v>640</v>
      </c>
    </row>
    <row r="150" spans="16:52" ht="16.5" customHeight="1" x14ac:dyDescent="0.3">
      <c r="P150" s="240">
        <v>9</v>
      </c>
      <c r="Q150" s="236">
        <v>30</v>
      </c>
      <c r="R150">
        <f>I137</f>
        <v>1.3760656</v>
      </c>
      <c r="S150" s="237">
        <f t="shared" si="35"/>
        <v>6000.3065274879991</v>
      </c>
      <c r="T150" s="193">
        <f t="shared" si="36"/>
        <v>40</v>
      </c>
      <c r="U150" s="194">
        <f>J137</f>
        <v>1.22756</v>
      </c>
      <c r="V150" s="195">
        <f t="shared" si="37"/>
        <v>6518.9328287999997</v>
      </c>
      <c r="W150" s="199">
        <f t="shared" si="38"/>
        <v>-518.62630131200058</v>
      </c>
      <c r="X150">
        <f t="shared" si="39"/>
        <v>880.68198400000006</v>
      </c>
      <c r="Y150" s="197">
        <f t="shared" si="40"/>
        <v>785.63840000000005</v>
      </c>
    </row>
    <row r="151" spans="16:52" ht="16.5" customHeight="1" x14ac:dyDescent="0.3">
      <c r="P151" s="235">
        <v>10</v>
      </c>
      <c r="Q151" s="236">
        <v>30</v>
      </c>
      <c r="R151">
        <f>I137</f>
        <v>1.3760656</v>
      </c>
      <c r="S151" s="237">
        <f t="shared" si="35"/>
        <v>6360.9457999359993</v>
      </c>
      <c r="T151" s="193">
        <f t="shared" si="36"/>
        <v>40</v>
      </c>
      <c r="U151" s="194">
        <f>J137</f>
        <v>1.22756</v>
      </c>
      <c r="V151" s="195">
        <f t="shared" si="37"/>
        <v>6840.6517535999992</v>
      </c>
      <c r="W151" s="199">
        <f t="shared" si="38"/>
        <v>-479.70595366399994</v>
      </c>
      <c r="X151">
        <f t="shared" si="39"/>
        <v>880.68198400000006</v>
      </c>
      <c r="Y151" s="197">
        <f t="shared" si="40"/>
        <v>785.63840000000005</v>
      </c>
    </row>
    <row r="152" spans="16:52" ht="16.5" customHeight="1" x14ac:dyDescent="0.3">
      <c r="P152" s="235">
        <v>11</v>
      </c>
      <c r="Q152" s="236">
        <v>30</v>
      </c>
      <c r="R152">
        <f>I137</f>
        <v>1.3760656</v>
      </c>
      <c r="S152" s="237">
        <f t="shared" si="35"/>
        <v>6388.4671119359991</v>
      </c>
      <c r="T152" s="193">
        <f t="shared" si="36"/>
        <v>40</v>
      </c>
      <c r="U152" s="194">
        <f>J137</f>
        <v>1.22756</v>
      </c>
      <c r="V152" s="195">
        <f t="shared" si="37"/>
        <v>6865.2029535999991</v>
      </c>
      <c r="W152" s="199">
        <f t="shared" si="38"/>
        <v>-476.73584166399996</v>
      </c>
      <c r="X152">
        <f t="shared" si="39"/>
        <v>908.20329600000002</v>
      </c>
      <c r="Y152" s="197">
        <f t="shared" si="40"/>
        <v>810.18960000000004</v>
      </c>
    </row>
    <row r="153" spans="16:52" ht="17.25" customHeight="1" thickBot="1" x14ac:dyDescent="0.35">
      <c r="P153" s="240">
        <v>12</v>
      </c>
      <c r="Q153" s="236">
        <v>15</v>
      </c>
      <c r="R153">
        <f>I138</f>
        <v>2.1429243904000002</v>
      </c>
      <c r="S153" s="237">
        <f t="shared" si="35"/>
        <v>15113.102838759423</v>
      </c>
      <c r="T153" s="193">
        <f t="shared" si="36"/>
        <v>25</v>
      </c>
      <c r="U153" s="194">
        <f>J138</f>
        <v>1.8633079999999997</v>
      </c>
      <c r="V153" s="195">
        <f t="shared" si="37"/>
        <v>14911.234068479996</v>
      </c>
      <c r="W153" s="199">
        <f t="shared" si="38"/>
        <v>201.86877027942683</v>
      </c>
      <c r="X153">
        <f t="shared" si="39"/>
        <v>1414.330097664</v>
      </c>
      <c r="Y153" s="197">
        <f t="shared" si="40"/>
        <v>1229.7832799999999</v>
      </c>
      <c r="AQ153" t="s">
        <v>198</v>
      </c>
    </row>
    <row r="154" spans="16:52" ht="17.25" thickBot="1" x14ac:dyDescent="0.35">
      <c r="P154" s="235">
        <v>13</v>
      </c>
      <c r="Q154" s="236">
        <v>15</v>
      </c>
      <c r="R154">
        <f>I138</f>
        <v>2.1429243904000002</v>
      </c>
      <c r="S154" s="237">
        <f t="shared" si="35"/>
        <v>15571.002922500096</v>
      </c>
      <c r="T154" s="193">
        <f t="shared" si="36"/>
        <v>25</v>
      </c>
      <c r="U154" s="194">
        <f>J138</f>
        <v>1.8633079999999997</v>
      </c>
      <c r="V154" s="195">
        <f t="shared" si="37"/>
        <v>15309.385721919998</v>
      </c>
      <c r="W154" s="199">
        <f t="shared" si="38"/>
        <v>261.61720058009814</v>
      </c>
      <c r="X154">
        <f t="shared" si="39"/>
        <v>1414.330097664</v>
      </c>
      <c r="Y154" s="197">
        <f t="shared" si="40"/>
        <v>1229.7832799999999</v>
      </c>
      <c r="AQ154" s="138" t="s">
        <v>199</v>
      </c>
      <c r="AR154" s="138">
        <v>60</v>
      </c>
      <c r="AS154" s="138">
        <v>45</v>
      </c>
      <c r="AT154" s="138">
        <v>30</v>
      </c>
      <c r="AU154" s="138">
        <v>15</v>
      </c>
      <c r="AV154" s="138">
        <v>10</v>
      </c>
      <c r="AW154" s="138">
        <v>5</v>
      </c>
      <c r="AX154" s="138">
        <v>3</v>
      </c>
      <c r="AY154" s="138">
        <v>1</v>
      </c>
      <c r="AZ154" s="138">
        <v>0.5</v>
      </c>
    </row>
    <row r="155" spans="16:52" ht="17.25" thickBot="1" x14ac:dyDescent="0.35">
      <c r="P155" s="235">
        <v>14</v>
      </c>
      <c r="Q155" s="236">
        <v>15</v>
      </c>
      <c r="R155">
        <f>I138</f>
        <v>2.1429243904000002</v>
      </c>
      <c r="S155" s="237">
        <f t="shared" si="35"/>
        <v>15712.435932266497</v>
      </c>
      <c r="T155" s="193">
        <f t="shared" si="36"/>
        <v>25</v>
      </c>
      <c r="U155" s="194">
        <f>J138</f>
        <v>1.8633079999999997</v>
      </c>
      <c r="V155" s="195">
        <f t="shared" si="37"/>
        <v>15432.364049919997</v>
      </c>
      <c r="W155" s="199">
        <f t="shared" si="38"/>
        <v>280.07188234649948</v>
      </c>
      <c r="X155">
        <f t="shared" si="39"/>
        <v>1414.330097664</v>
      </c>
      <c r="Y155" s="197">
        <f t="shared" si="40"/>
        <v>1229.7832799999999</v>
      </c>
      <c r="AQ155" s="124" t="s">
        <v>200</v>
      </c>
      <c r="AR155" s="128">
        <v>7</v>
      </c>
      <c r="AS155" s="50">
        <v>8</v>
      </c>
      <c r="AT155" s="128" t="s">
        <v>104</v>
      </c>
      <c r="AU155" s="128" t="s">
        <v>105</v>
      </c>
      <c r="AV155" s="128" t="s">
        <v>106</v>
      </c>
      <c r="AW155" s="128" t="s">
        <v>108</v>
      </c>
      <c r="AX155" s="128" t="s">
        <v>112</v>
      </c>
      <c r="AY155" s="128" t="s">
        <v>114</v>
      </c>
      <c r="AZ155" s="128" t="s">
        <v>117</v>
      </c>
    </row>
    <row r="156" spans="16:52" ht="17.25" thickBot="1" x14ac:dyDescent="0.35">
      <c r="P156" s="243">
        <v>15</v>
      </c>
      <c r="Q156" s="244">
        <v>10</v>
      </c>
      <c r="R156" s="30">
        <f>I139</f>
        <v>2.6042567331839996</v>
      </c>
      <c r="S156" s="250">
        <f t="shared" si="35"/>
        <v>19095.035389321049</v>
      </c>
      <c r="T156" s="212">
        <f t="shared" si="36"/>
        <v>20</v>
      </c>
      <c r="U156" s="213">
        <f>J139</f>
        <v>2.2660764640000002</v>
      </c>
      <c r="V156" s="215">
        <f t="shared" si="37"/>
        <v>18768.189133199361</v>
      </c>
      <c r="W156" s="29">
        <f t="shared" si="38"/>
        <v>326.84625612168747</v>
      </c>
      <c r="X156" s="30">
        <f t="shared" si="39"/>
        <v>1718.8094439014399</v>
      </c>
      <c r="Y156" s="31">
        <f t="shared" si="40"/>
        <v>1495.6104662400001</v>
      </c>
      <c r="AQ156" s="138" t="s">
        <v>201</v>
      </c>
      <c r="AR156" s="251">
        <v>8.3775999999999851E-3</v>
      </c>
      <c r="AS156" s="251">
        <v>1.9618315749999837E-2</v>
      </c>
      <c r="AT156" s="252">
        <v>5.8408134400000034E-2</v>
      </c>
      <c r="AU156" s="251">
        <v>8.4770099847533142E-2</v>
      </c>
      <c r="AV156" s="251">
        <v>8.5029184818092518E-2</v>
      </c>
      <c r="AW156" s="251">
        <v>9.68848997212719E-2</v>
      </c>
      <c r="AX156" s="251">
        <v>0.10011729530718394</v>
      </c>
      <c r="AY156" s="251">
        <v>0.11230044708668308</v>
      </c>
      <c r="AZ156" s="251">
        <v>0.11495156526689587</v>
      </c>
    </row>
    <row r="160" spans="16:52" ht="16.5" customHeight="1" x14ac:dyDescent="0.3"/>
    <row r="161" spans="3:52" ht="16.5" customHeight="1" x14ac:dyDescent="0.3"/>
    <row r="162" spans="3:52" ht="17.25" customHeight="1" thickBot="1" x14ac:dyDescent="0.35">
      <c r="AQ162" t="s">
        <v>202</v>
      </c>
    </row>
    <row r="163" spans="3:52" ht="16.5" customHeight="1" thickBot="1" x14ac:dyDescent="0.35">
      <c r="C163" s="36" t="s">
        <v>36</v>
      </c>
      <c r="D163" s="36" t="s">
        <v>37</v>
      </c>
      <c r="E163" s="203" t="s">
        <v>38</v>
      </c>
      <c r="G163" s="253" t="s">
        <v>34</v>
      </c>
      <c r="H163" s="190">
        <v>40</v>
      </c>
      <c r="I163" s="48">
        <v>1.67</v>
      </c>
      <c r="J163" s="48">
        <v>3.33</v>
      </c>
      <c r="K163" s="48">
        <v>10</v>
      </c>
      <c r="L163" s="179">
        <f t="shared" ref="L163:L181" si="41">I163*O164+J163*P164+K163*Q164</f>
        <v>60.019999999999996</v>
      </c>
      <c r="N163" s="178"/>
      <c r="O163" s="178" t="s">
        <v>154</v>
      </c>
      <c r="P163" s="48" t="s">
        <v>155</v>
      </c>
      <c r="Q163" s="48" t="s">
        <v>156</v>
      </c>
      <c r="R163" s="179" t="s">
        <v>157</v>
      </c>
      <c r="AQ163" s="138" t="s">
        <v>199</v>
      </c>
      <c r="AR163" s="138">
        <v>60</v>
      </c>
      <c r="AS163" s="138">
        <v>45</v>
      </c>
      <c r="AT163" s="138">
        <v>30</v>
      </c>
      <c r="AU163" s="138">
        <v>15</v>
      </c>
      <c r="AV163" s="138">
        <v>10</v>
      </c>
      <c r="AW163" s="138">
        <v>5</v>
      </c>
      <c r="AX163" s="138">
        <v>3</v>
      </c>
      <c r="AY163" s="138">
        <v>1</v>
      </c>
      <c r="AZ163" s="138">
        <v>0.5</v>
      </c>
    </row>
    <row r="164" spans="3:52" ht="16.5" customHeight="1" thickBot="1" x14ac:dyDescent="0.35">
      <c r="C164" s="36" t="s">
        <v>42</v>
      </c>
      <c r="D164" s="36" t="s">
        <v>43</v>
      </c>
      <c r="E164" s="203" t="s">
        <v>44</v>
      </c>
      <c r="G164" s="254" t="s">
        <v>40</v>
      </c>
      <c r="H164" s="198">
        <v>45</v>
      </c>
      <c r="I164">
        <v>1.25</v>
      </c>
      <c r="J164">
        <v>2.5</v>
      </c>
      <c r="K164">
        <v>7.5</v>
      </c>
      <c r="L164" s="197">
        <f t="shared" si="41"/>
        <v>45</v>
      </c>
      <c r="N164" s="190">
        <v>7</v>
      </c>
      <c r="O164" s="178">
        <v>12</v>
      </c>
      <c r="P164" s="48">
        <v>6</v>
      </c>
      <c r="Q164" s="48">
        <v>2</v>
      </c>
      <c r="R164" s="179">
        <f t="shared" ref="R164:R182" si="42">O164*$Y$89+P164*$Z$89+Q164*$AA$89</f>
        <v>1172</v>
      </c>
      <c r="AQ164" s="124" t="s">
        <v>200</v>
      </c>
      <c r="AR164" s="128">
        <v>7</v>
      </c>
      <c r="AS164" s="50">
        <v>8</v>
      </c>
      <c r="AT164" s="128" t="s">
        <v>104</v>
      </c>
      <c r="AU164" s="128" t="s">
        <v>105</v>
      </c>
      <c r="AV164" s="128" t="s">
        <v>106</v>
      </c>
      <c r="AW164" s="128" t="s">
        <v>108</v>
      </c>
      <c r="AX164" s="128" t="s">
        <v>112</v>
      </c>
      <c r="AY164" s="128" t="s">
        <v>114</v>
      </c>
      <c r="AZ164" s="128" t="s">
        <v>117</v>
      </c>
    </row>
    <row r="165" spans="3:52" ht="17.25" customHeight="1" thickBot="1" x14ac:dyDescent="0.35">
      <c r="C165" s="255" t="s">
        <v>48</v>
      </c>
      <c r="D165" s="256" t="s">
        <v>49</v>
      </c>
      <c r="E165" s="257" t="s">
        <v>50</v>
      </c>
      <c r="G165" s="258" t="s">
        <v>46</v>
      </c>
      <c r="H165" s="190">
        <v>30</v>
      </c>
      <c r="I165" s="48">
        <v>0.84</v>
      </c>
      <c r="J165" s="48">
        <v>1.67</v>
      </c>
      <c r="K165" s="48">
        <v>5</v>
      </c>
      <c r="L165" s="179">
        <f t="shared" si="41"/>
        <v>30.1</v>
      </c>
      <c r="N165" s="198">
        <v>8</v>
      </c>
      <c r="O165" s="199">
        <v>12</v>
      </c>
      <c r="P165">
        <v>6</v>
      </c>
      <c r="Q165">
        <v>2</v>
      </c>
      <c r="R165" s="197">
        <f t="shared" si="42"/>
        <v>1172</v>
      </c>
      <c r="AQ165" s="138" t="s">
        <v>201</v>
      </c>
      <c r="AR165" s="259">
        <v>0</v>
      </c>
      <c r="AS165" s="259">
        <v>5.6925000000000089E-5</v>
      </c>
      <c r="AT165" s="260">
        <v>1.5599200000000035E-2</v>
      </c>
      <c r="AU165" s="259">
        <v>5.1344572300000002E-2</v>
      </c>
      <c r="AV165" s="259">
        <v>8.4151979847935765E-2</v>
      </c>
      <c r="AW165" s="259">
        <v>7.3661554396321674E-2</v>
      </c>
      <c r="AX165" s="259">
        <v>0.10302169036312792</v>
      </c>
      <c r="AY165" s="259">
        <v>0.11108231048411876</v>
      </c>
      <c r="AZ165" s="259">
        <v>0.11371228359100582</v>
      </c>
    </row>
    <row r="166" spans="3:52" ht="16.5" customHeight="1" x14ac:dyDescent="0.3">
      <c r="C166" s="261"/>
      <c r="D166" s="65"/>
      <c r="E166" s="262"/>
      <c r="G166" s="263"/>
      <c r="H166" s="198">
        <v>30</v>
      </c>
      <c r="I166">
        <v>0.84</v>
      </c>
      <c r="J166">
        <v>1.67</v>
      </c>
      <c r="K166">
        <v>5</v>
      </c>
      <c r="L166" s="197">
        <f t="shared" si="41"/>
        <v>30.1</v>
      </c>
      <c r="N166" s="198">
        <v>9</v>
      </c>
      <c r="O166" s="199">
        <v>12</v>
      </c>
      <c r="P166">
        <v>6</v>
      </c>
      <c r="Q166">
        <v>2</v>
      </c>
      <c r="R166" s="197">
        <f t="shared" si="42"/>
        <v>1172</v>
      </c>
    </row>
    <row r="167" spans="3:52" ht="16.5" customHeight="1" thickBot="1" x14ac:dyDescent="0.35">
      <c r="C167" s="21"/>
      <c r="D167" s="22"/>
      <c r="E167" s="264"/>
      <c r="G167" s="265"/>
      <c r="H167" s="216">
        <v>30</v>
      </c>
      <c r="I167" s="30">
        <v>0.84</v>
      </c>
      <c r="J167" s="30">
        <v>1.67</v>
      </c>
      <c r="K167" s="30">
        <v>5</v>
      </c>
      <c r="L167" s="31">
        <f t="shared" si="41"/>
        <v>30.1</v>
      </c>
      <c r="N167" s="198">
        <v>10</v>
      </c>
      <c r="O167" s="199">
        <v>12</v>
      </c>
      <c r="P167">
        <v>6</v>
      </c>
      <c r="Q167">
        <v>2</v>
      </c>
      <c r="R167" s="197">
        <f t="shared" si="42"/>
        <v>1172</v>
      </c>
    </row>
    <row r="168" spans="3:52" ht="17.25" customHeight="1" x14ac:dyDescent="0.3">
      <c r="C168" s="255" t="s">
        <v>56</v>
      </c>
      <c r="D168" s="256" t="s">
        <v>57</v>
      </c>
      <c r="E168" s="257" t="s">
        <v>58</v>
      </c>
      <c r="G168" s="258" t="s">
        <v>54</v>
      </c>
      <c r="H168" s="190">
        <v>15</v>
      </c>
      <c r="I168" s="48">
        <v>0.21</v>
      </c>
      <c r="J168" s="48">
        <v>0.42</v>
      </c>
      <c r="K168" s="48">
        <v>1.25</v>
      </c>
      <c r="L168" s="179">
        <f t="shared" si="41"/>
        <v>15.08</v>
      </c>
      <c r="N168" s="198">
        <v>11</v>
      </c>
      <c r="O168" s="199">
        <v>12</v>
      </c>
      <c r="P168">
        <v>6</v>
      </c>
      <c r="Q168">
        <v>2</v>
      </c>
      <c r="R168" s="197">
        <f t="shared" si="42"/>
        <v>1172</v>
      </c>
    </row>
    <row r="169" spans="3:52" ht="16.5" customHeight="1" x14ac:dyDescent="0.3">
      <c r="C169" s="261"/>
      <c r="D169" s="65"/>
      <c r="E169" s="262"/>
      <c r="G169" s="263"/>
      <c r="H169" s="198">
        <v>15</v>
      </c>
      <c r="I169">
        <v>0.21</v>
      </c>
      <c r="J169">
        <v>0.42</v>
      </c>
      <c r="K169">
        <v>1.25</v>
      </c>
      <c r="L169" s="197">
        <f t="shared" si="41"/>
        <v>15.08</v>
      </c>
      <c r="N169" s="198">
        <v>12</v>
      </c>
      <c r="O169" s="199">
        <v>24</v>
      </c>
      <c r="P169">
        <v>12</v>
      </c>
      <c r="Q169">
        <v>4</v>
      </c>
      <c r="R169" s="197">
        <f t="shared" si="42"/>
        <v>2344</v>
      </c>
    </row>
    <row r="170" spans="3:52" ht="17.25" customHeight="1" thickBot="1" x14ac:dyDescent="0.35">
      <c r="C170" s="21"/>
      <c r="D170" s="22"/>
      <c r="E170" s="264"/>
      <c r="G170" s="265"/>
      <c r="H170" s="216">
        <v>15</v>
      </c>
      <c r="I170" s="30">
        <v>0.21</v>
      </c>
      <c r="J170" s="30">
        <v>0.42</v>
      </c>
      <c r="K170" s="30">
        <v>1.25</v>
      </c>
      <c r="L170" s="31">
        <f t="shared" si="41"/>
        <v>15.08</v>
      </c>
      <c r="N170" s="198">
        <v>13</v>
      </c>
      <c r="O170" s="199">
        <v>24</v>
      </c>
      <c r="P170">
        <v>12</v>
      </c>
      <c r="Q170">
        <v>4</v>
      </c>
      <c r="R170" s="197">
        <f t="shared" si="42"/>
        <v>2344</v>
      </c>
    </row>
    <row r="171" spans="3:52" ht="16.5" customHeight="1" x14ac:dyDescent="0.3">
      <c r="C171" s="255" t="s">
        <v>66</v>
      </c>
      <c r="D171" s="256" t="s">
        <v>67</v>
      </c>
      <c r="E171" s="257" t="s">
        <v>68</v>
      </c>
      <c r="G171" s="263" t="s">
        <v>64</v>
      </c>
      <c r="H171" s="198">
        <v>10</v>
      </c>
      <c r="I171">
        <v>0.14000000000000001</v>
      </c>
      <c r="J171">
        <v>0.28000000000000003</v>
      </c>
      <c r="K171">
        <v>0.83</v>
      </c>
      <c r="L171" s="197">
        <f t="shared" si="41"/>
        <v>10.040000000000001</v>
      </c>
      <c r="N171" s="198">
        <v>14</v>
      </c>
      <c r="O171" s="199">
        <v>24</v>
      </c>
      <c r="P171">
        <v>12</v>
      </c>
      <c r="Q171">
        <v>4</v>
      </c>
      <c r="R171" s="197">
        <f t="shared" si="42"/>
        <v>2344</v>
      </c>
    </row>
    <row r="172" spans="3:52" ht="17.25" customHeight="1" x14ac:dyDescent="0.3">
      <c r="C172" s="261"/>
      <c r="D172" s="65"/>
      <c r="E172" s="262"/>
      <c r="G172" s="263"/>
      <c r="H172" s="198">
        <v>10</v>
      </c>
      <c r="I172">
        <v>0.14000000000000001</v>
      </c>
      <c r="J172">
        <v>0.28000000000000003</v>
      </c>
      <c r="K172">
        <v>0.83</v>
      </c>
      <c r="L172" s="197">
        <f t="shared" si="41"/>
        <v>10.040000000000001</v>
      </c>
      <c r="N172" s="198">
        <v>15</v>
      </c>
      <c r="O172" s="199">
        <v>24</v>
      </c>
      <c r="P172">
        <v>12</v>
      </c>
      <c r="Q172">
        <v>4</v>
      </c>
      <c r="R172" s="197">
        <f t="shared" si="42"/>
        <v>2344</v>
      </c>
    </row>
    <row r="173" spans="3:52" ht="16.5" customHeight="1" thickBot="1" x14ac:dyDescent="0.35">
      <c r="C173" s="21"/>
      <c r="D173" s="22"/>
      <c r="E173" s="264"/>
      <c r="G173" s="263"/>
      <c r="H173" s="198">
        <v>10</v>
      </c>
      <c r="I173">
        <v>0.14000000000000001</v>
      </c>
      <c r="J173">
        <v>0.28000000000000003</v>
      </c>
      <c r="K173">
        <v>0.83</v>
      </c>
      <c r="L173" s="197">
        <f t="shared" si="41"/>
        <v>10.040000000000001</v>
      </c>
      <c r="N173" s="198">
        <v>16</v>
      </c>
      <c r="O173" s="199">
        <v>24</v>
      </c>
      <c r="P173">
        <v>12</v>
      </c>
      <c r="Q173">
        <v>4</v>
      </c>
      <c r="R173" s="197">
        <f t="shared" si="42"/>
        <v>2344</v>
      </c>
    </row>
    <row r="174" spans="3:52" ht="17.25" customHeight="1" x14ac:dyDescent="0.3">
      <c r="C174" s="255" t="s">
        <v>75</v>
      </c>
      <c r="D174" s="256" t="s">
        <v>76</v>
      </c>
      <c r="E174" s="257" t="s">
        <v>146</v>
      </c>
      <c r="G174" s="258" t="s">
        <v>73</v>
      </c>
      <c r="H174" s="190">
        <v>5</v>
      </c>
      <c r="I174" s="48">
        <v>0.05</v>
      </c>
      <c r="J174" s="48">
        <v>0.09</v>
      </c>
      <c r="K174" s="48">
        <v>0.28000000000000003</v>
      </c>
      <c r="L174" s="179">
        <f t="shared" si="41"/>
        <v>5.0999999999999996</v>
      </c>
      <c r="N174" s="198">
        <v>17</v>
      </c>
      <c r="O174" s="199">
        <v>24</v>
      </c>
      <c r="P174">
        <v>12</v>
      </c>
      <c r="Q174">
        <v>4</v>
      </c>
      <c r="R174" s="197">
        <f t="shared" si="42"/>
        <v>2344</v>
      </c>
    </row>
    <row r="175" spans="3:52" ht="16.5" customHeight="1" thickBot="1" x14ac:dyDescent="0.35">
      <c r="C175" s="21"/>
      <c r="D175" s="22"/>
      <c r="E175" s="264"/>
      <c r="G175" s="265"/>
      <c r="H175" s="216">
        <v>5</v>
      </c>
      <c r="I175" s="30">
        <v>0.05</v>
      </c>
      <c r="J175" s="30">
        <v>0.09</v>
      </c>
      <c r="K175" s="30">
        <v>0.28000000000000003</v>
      </c>
      <c r="L175" s="31">
        <f t="shared" si="41"/>
        <v>5.0999999999999996</v>
      </c>
      <c r="N175" s="198">
        <v>18</v>
      </c>
      <c r="O175" s="199">
        <v>36</v>
      </c>
      <c r="P175">
        <v>18</v>
      </c>
      <c r="Q175">
        <v>6</v>
      </c>
      <c r="R175" s="197">
        <f t="shared" si="42"/>
        <v>3516</v>
      </c>
    </row>
    <row r="176" spans="3:52" ht="17.25" customHeight="1" x14ac:dyDescent="0.3">
      <c r="C176" s="255" t="s">
        <v>82</v>
      </c>
      <c r="D176" s="256" t="s">
        <v>83</v>
      </c>
      <c r="E176" s="257" t="s">
        <v>84</v>
      </c>
      <c r="G176" s="263" t="s">
        <v>80</v>
      </c>
      <c r="H176" s="198">
        <v>3</v>
      </c>
      <c r="I176">
        <v>0.03</v>
      </c>
      <c r="J176">
        <v>0.06</v>
      </c>
      <c r="K176">
        <v>0.17</v>
      </c>
      <c r="L176" s="197">
        <f t="shared" si="41"/>
        <v>3.18</v>
      </c>
      <c r="N176" s="198">
        <v>19</v>
      </c>
      <c r="O176" s="199">
        <v>36</v>
      </c>
      <c r="P176">
        <v>18</v>
      </c>
      <c r="Q176">
        <v>6</v>
      </c>
      <c r="R176" s="197">
        <f t="shared" si="42"/>
        <v>3516</v>
      </c>
    </row>
    <row r="177" spans="3:18" ht="18" thickBot="1" x14ac:dyDescent="0.35">
      <c r="C177" s="21"/>
      <c r="D177" s="22"/>
      <c r="E177" s="264"/>
      <c r="G177" s="263"/>
      <c r="H177" s="198">
        <v>3</v>
      </c>
      <c r="I177">
        <v>0.03</v>
      </c>
      <c r="J177">
        <v>0.06</v>
      </c>
      <c r="K177">
        <v>0.17</v>
      </c>
      <c r="L177" s="197">
        <f t="shared" si="41"/>
        <v>3.18</v>
      </c>
      <c r="N177" s="198">
        <v>20</v>
      </c>
      <c r="O177" s="199">
        <v>36</v>
      </c>
      <c r="P177">
        <v>18</v>
      </c>
      <c r="Q177">
        <v>6</v>
      </c>
      <c r="R177" s="197">
        <f t="shared" si="42"/>
        <v>3516</v>
      </c>
    </row>
    <row r="178" spans="3:18" ht="17.25" x14ac:dyDescent="0.3">
      <c r="C178" s="255" t="s">
        <v>89</v>
      </c>
      <c r="D178" s="256" t="s">
        <v>90</v>
      </c>
      <c r="E178" s="257" t="s">
        <v>91</v>
      </c>
      <c r="G178" s="253" t="s">
        <v>87</v>
      </c>
      <c r="H178" s="190">
        <v>1</v>
      </c>
      <c r="I178" s="48">
        <v>0.01</v>
      </c>
      <c r="J178" s="48">
        <v>0.02</v>
      </c>
      <c r="K178" s="48">
        <v>0.04</v>
      </c>
      <c r="L178" s="179">
        <f t="shared" si="41"/>
        <v>1.28</v>
      </c>
      <c r="N178" s="198">
        <v>21</v>
      </c>
      <c r="O178" s="199">
        <v>36</v>
      </c>
      <c r="P178">
        <v>18</v>
      </c>
      <c r="Q178">
        <v>6</v>
      </c>
      <c r="R178" s="197">
        <f t="shared" si="42"/>
        <v>3516</v>
      </c>
    </row>
    <row r="179" spans="3:18" ht="18" thickBot="1" x14ac:dyDescent="0.35">
      <c r="C179" s="261"/>
      <c r="D179" s="65"/>
      <c r="E179" s="262"/>
      <c r="G179" s="266"/>
      <c r="H179" s="216">
        <v>1</v>
      </c>
      <c r="I179" s="30">
        <v>0.01</v>
      </c>
      <c r="J179" s="30">
        <v>0.02</v>
      </c>
      <c r="K179" s="30">
        <v>0.04</v>
      </c>
      <c r="L179" s="31">
        <f t="shared" si="41"/>
        <v>1.28</v>
      </c>
      <c r="N179" s="198">
        <v>22</v>
      </c>
      <c r="O179" s="199">
        <v>48</v>
      </c>
      <c r="P179">
        <v>24</v>
      </c>
      <c r="Q179">
        <v>8</v>
      </c>
      <c r="R179" s="197">
        <f t="shared" si="42"/>
        <v>4688</v>
      </c>
    </row>
    <row r="180" spans="3:18" ht="17.25" x14ac:dyDescent="0.3">
      <c r="C180" s="261"/>
      <c r="D180" s="65"/>
      <c r="E180" s="262"/>
      <c r="G180" s="253" t="s">
        <v>149</v>
      </c>
      <c r="H180" s="190">
        <v>1</v>
      </c>
      <c r="I180" s="48">
        <v>0.01</v>
      </c>
      <c r="J180" s="48">
        <v>0.02</v>
      </c>
      <c r="K180" s="48">
        <v>0.04</v>
      </c>
      <c r="L180" s="179">
        <f t="shared" si="41"/>
        <v>1.28</v>
      </c>
      <c r="N180" s="198">
        <v>23</v>
      </c>
      <c r="O180" s="199">
        <v>48</v>
      </c>
      <c r="P180">
        <v>24</v>
      </c>
      <c r="Q180">
        <v>8</v>
      </c>
      <c r="R180" s="197">
        <f t="shared" si="42"/>
        <v>4688</v>
      </c>
    </row>
    <row r="181" spans="3:18" ht="18" thickBot="1" x14ac:dyDescent="0.35">
      <c r="C181" s="267"/>
      <c r="D181" s="268"/>
      <c r="E181" s="269"/>
      <c r="G181" s="266"/>
      <c r="H181" s="216">
        <v>1</v>
      </c>
      <c r="I181" s="30">
        <v>0.01</v>
      </c>
      <c r="J181" s="30">
        <v>0.02</v>
      </c>
      <c r="K181" s="30">
        <v>0.04</v>
      </c>
      <c r="L181" s="31">
        <f t="shared" si="41"/>
        <v>1.28</v>
      </c>
      <c r="N181" s="198">
        <v>24</v>
      </c>
      <c r="O181" s="199">
        <v>48</v>
      </c>
      <c r="P181">
        <v>24</v>
      </c>
      <c r="Q181">
        <v>8</v>
      </c>
      <c r="R181" s="197">
        <f t="shared" si="42"/>
        <v>4688</v>
      </c>
    </row>
    <row r="182" spans="3:18" ht="17.25" thickBot="1" x14ac:dyDescent="0.35">
      <c r="N182" s="216">
        <v>25</v>
      </c>
      <c r="O182" s="29">
        <v>48</v>
      </c>
      <c r="P182" s="30">
        <v>24</v>
      </c>
      <c r="Q182" s="30">
        <v>8</v>
      </c>
      <c r="R182" s="31">
        <f t="shared" si="42"/>
        <v>4688</v>
      </c>
    </row>
    <row r="183" spans="3:18" ht="17.25" thickBot="1" x14ac:dyDescent="0.35"/>
    <row r="184" spans="3:18" x14ac:dyDescent="0.3">
      <c r="D184" s="178"/>
      <c r="E184" s="48" t="s">
        <v>203</v>
      </c>
      <c r="F184" s="48" t="s">
        <v>204</v>
      </c>
      <c r="G184" s="179" t="s">
        <v>190</v>
      </c>
    </row>
    <row r="185" spans="3:18" x14ac:dyDescent="0.3">
      <c r="D185" s="199" t="s">
        <v>205</v>
      </c>
      <c r="E185">
        <v>41.2</v>
      </c>
      <c r="F185">
        <v>500</v>
      </c>
      <c r="G185" s="197">
        <f>F185/E185</f>
        <v>12.135922330097086</v>
      </c>
    </row>
    <row r="186" spans="3:18" x14ac:dyDescent="0.3">
      <c r="D186" s="199" t="s">
        <v>206</v>
      </c>
      <c r="E186">
        <v>80.900000000000006</v>
      </c>
      <c r="F186">
        <v>1000</v>
      </c>
      <c r="G186" s="197">
        <f t="shared" ref="G186:G187" si="43">F186/E186</f>
        <v>12.360939431396785</v>
      </c>
    </row>
    <row r="187" spans="3:18" ht="17.25" thickBot="1" x14ac:dyDescent="0.35">
      <c r="D187" s="29" t="s">
        <v>207</v>
      </c>
      <c r="E187" s="30">
        <v>127.7</v>
      </c>
      <c r="F187" s="30">
        <v>1500</v>
      </c>
      <c r="G187" s="31">
        <f t="shared" si="43"/>
        <v>11.746280344557556</v>
      </c>
    </row>
  </sheetData>
  <mergeCells count="136">
    <mergeCell ref="C109:C110"/>
    <mergeCell ref="D109:D110"/>
    <mergeCell ref="L109:L112"/>
    <mergeCell ref="M109:M112"/>
    <mergeCell ref="N109:N112"/>
    <mergeCell ref="C111:C112"/>
    <mergeCell ref="D111:D112"/>
    <mergeCell ref="C105:C106"/>
    <mergeCell ref="D105:D106"/>
    <mergeCell ref="L105:L106"/>
    <mergeCell ref="M105:M106"/>
    <mergeCell ref="N105:N106"/>
    <mergeCell ref="C107:C108"/>
    <mergeCell ref="D107:D108"/>
    <mergeCell ref="L107:L108"/>
    <mergeCell ref="M107:M108"/>
    <mergeCell ref="N107:N108"/>
    <mergeCell ref="C99:C101"/>
    <mergeCell ref="D99:D101"/>
    <mergeCell ref="L99:L101"/>
    <mergeCell ref="M99:M101"/>
    <mergeCell ref="N99:N101"/>
    <mergeCell ref="C102:C104"/>
    <mergeCell ref="D102:D104"/>
    <mergeCell ref="L102:L104"/>
    <mergeCell ref="M102:M104"/>
    <mergeCell ref="N102:N104"/>
    <mergeCell ref="A86:N86"/>
    <mergeCell ref="L88:N93"/>
    <mergeCell ref="C96:C98"/>
    <mergeCell ref="D96:D98"/>
    <mergeCell ref="L96:L98"/>
    <mergeCell ref="M96:M98"/>
    <mergeCell ref="N96:N98"/>
    <mergeCell ref="C81:C82"/>
    <mergeCell ref="D81:D82"/>
    <mergeCell ref="L81:L84"/>
    <mergeCell ref="M81:M84"/>
    <mergeCell ref="N81:N84"/>
    <mergeCell ref="C83:C84"/>
    <mergeCell ref="D83:D84"/>
    <mergeCell ref="C77:C78"/>
    <mergeCell ref="D77:D78"/>
    <mergeCell ref="L77:L78"/>
    <mergeCell ref="M77:M78"/>
    <mergeCell ref="N77:N78"/>
    <mergeCell ref="C79:C80"/>
    <mergeCell ref="D79:D80"/>
    <mergeCell ref="L79:L80"/>
    <mergeCell ref="M79:M80"/>
    <mergeCell ref="N79:N80"/>
    <mergeCell ref="C71:C73"/>
    <mergeCell ref="D71:D73"/>
    <mergeCell ref="L71:L73"/>
    <mergeCell ref="M71:M73"/>
    <mergeCell ref="N71:N73"/>
    <mergeCell ref="C74:C76"/>
    <mergeCell ref="D74:D76"/>
    <mergeCell ref="L74:L76"/>
    <mergeCell ref="M74:M76"/>
    <mergeCell ref="N74:N76"/>
    <mergeCell ref="A58:N58"/>
    <mergeCell ref="L60:N65"/>
    <mergeCell ref="C68:C70"/>
    <mergeCell ref="D68:D70"/>
    <mergeCell ref="L68:L70"/>
    <mergeCell ref="M68:M70"/>
    <mergeCell ref="N68:N70"/>
    <mergeCell ref="C52:C53"/>
    <mergeCell ref="D52:D53"/>
    <mergeCell ref="L52:L55"/>
    <mergeCell ref="M52:M55"/>
    <mergeCell ref="N52:N55"/>
    <mergeCell ref="C54:C55"/>
    <mergeCell ref="D54:D55"/>
    <mergeCell ref="C48:C49"/>
    <mergeCell ref="D48:D49"/>
    <mergeCell ref="L48:L49"/>
    <mergeCell ref="M48:M49"/>
    <mergeCell ref="N48:N49"/>
    <mergeCell ref="C50:C51"/>
    <mergeCell ref="D50:D51"/>
    <mergeCell ref="L50:L51"/>
    <mergeCell ref="M50:M51"/>
    <mergeCell ref="N50:N51"/>
    <mergeCell ref="C42:C44"/>
    <mergeCell ref="D42:D44"/>
    <mergeCell ref="L42:L44"/>
    <mergeCell ref="M42:M44"/>
    <mergeCell ref="N42:N44"/>
    <mergeCell ref="C45:C47"/>
    <mergeCell ref="D45:D47"/>
    <mergeCell ref="L45:L47"/>
    <mergeCell ref="M45:M47"/>
    <mergeCell ref="N45:N47"/>
    <mergeCell ref="A29:N29"/>
    <mergeCell ref="L31:N36"/>
    <mergeCell ref="C39:C41"/>
    <mergeCell ref="D39:D41"/>
    <mergeCell ref="L39:L41"/>
    <mergeCell ref="M39:M41"/>
    <mergeCell ref="N39:N41"/>
    <mergeCell ref="C24:C25"/>
    <mergeCell ref="D24:D25"/>
    <mergeCell ref="L24:L27"/>
    <mergeCell ref="M24:M27"/>
    <mergeCell ref="N24:N27"/>
    <mergeCell ref="C26:C27"/>
    <mergeCell ref="D26:D27"/>
    <mergeCell ref="C20:C21"/>
    <mergeCell ref="D20:D21"/>
    <mergeCell ref="L20:L21"/>
    <mergeCell ref="M20:M21"/>
    <mergeCell ref="N20:N21"/>
    <mergeCell ref="C22:C23"/>
    <mergeCell ref="D22:D23"/>
    <mergeCell ref="L22:L23"/>
    <mergeCell ref="M22:M23"/>
    <mergeCell ref="N22:N23"/>
    <mergeCell ref="C14:C16"/>
    <mergeCell ref="D14:D16"/>
    <mergeCell ref="L14:L16"/>
    <mergeCell ref="M14:M16"/>
    <mergeCell ref="N14:N16"/>
    <mergeCell ref="C17:C19"/>
    <mergeCell ref="D17:D19"/>
    <mergeCell ref="L17:L19"/>
    <mergeCell ref="M17:M19"/>
    <mergeCell ref="N17:N19"/>
    <mergeCell ref="A1:N1"/>
    <mergeCell ref="L3:N8"/>
    <mergeCell ref="C11:C13"/>
    <mergeCell ref="D11:D13"/>
    <mergeCell ref="L11:L13"/>
    <mergeCell ref="M11:M13"/>
    <mergeCell ref="N11:N13"/>
  </mergeCells>
  <phoneticPr fontId="4" type="noConversion"/>
  <pageMargins left="0.7" right="0.7" top="0.75" bottom="0.75" header="0.3" footer="0.3"/>
  <pageSetup paperSize="9" orientation="portrait" horizontalDpi="90" verticalDpi="9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2805ED-6127-430A-AAE6-F4398D70524A}">
  <dimension ref="C4:M30"/>
  <sheetViews>
    <sheetView workbookViewId="0">
      <selection activeCell="K38" sqref="K38:K39"/>
    </sheetView>
  </sheetViews>
  <sheetFormatPr defaultRowHeight="16.5" x14ac:dyDescent="0.3"/>
  <cols>
    <col min="3" max="3" width="14.125" customWidth="1"/>
    <col min="4" max="4" width="17.625" customWidth="1"/>
    <col min="8" max="8" width="13.875" customWidth="1"/>
    <col min="9" max="9" width="16.5" bestFit="1" customWidth="1"/>
    <col min="10" max="10" width="12.125" customWidth="1"/>
  </cols>
  <sheetData>
    <row r="4" spans="3:13" ht="17.25" thickBot="1" x14ac:dyDescent="0.35"/>
    <row r="5" spans="3:13" ht="17.25" thickBot="1" x14ac:dyDescent="0.35">
      <c r="C5" s="270" t="s">
        <v>208</v>
      </c>
      <c r="D5" s="271"/>
      <c r="E5" s="272" t="s">
        <v>139</v>
      </c>
      <c r="F5" s="273"/>
      <c r="G5" s="273"/>
      <c r="H5" s="274" t="s">
        <v>209</v>
      </c>
      <c r="I5" s="275"/>
      <c r="J5" s="272" t="s">
        <v>139</v>
      </c>
      <c r="M5" s="97"/>
    </row>
    <row r="6" spans="3:13" ht="17.25" thickBot="1" x14ac:dyDescent="0.35">
      <c r="C6" s="276" t="s">
        <v>210</v>
      </c>
      <c r="D6" s="277" t="s">
        <v>211</v>
      </c>
      <c r="E6" s="129" t="s">
        <v>212</v>
      </c>
      <c r="F6" s="97"/>
      <c r="G6" s="97"/>
      <c r="H6" s="276" t="s">
        <v>210</v>
      </c>
      <c r="I6" s="277" t="s">
        <v>211</v>
      </c>
      <c r="J6" s="129" t="s">
        <v>212</v>
      </c>
      <c r="M6" s="97"/>
    </row>
    <row r="7" spans="3:13" x14ac:dyDescent="0.3">
      <c r="C7" s="278" t="s">
        <v>119</v>
      </c>
      <c r="D7" s="279" t="s">
        <v>213</v>
      </c>
      <c r="E7" s="57">
        <v>-407.46247321600049</v>
      </c>
      <c r="F7" s="97"/>
      <c r="G7" s="97"/>
      <c r="H7" s="278" t="s">
        <v>119</v>
      </c>
      <c r="I7" s="280" t="s">
        <v>213</v>
      </c>
      <c r="J7" s="57">
        <v>-950</v>
      </c>
      <c r="M7" s="97"/>
    </row>
    <row r="8" spans="3:13" x14ac:dyDescent="0.3">
      <c r="C8" s="278" t="s">
        <v>214</v>
      </c>
      <c r="D8" s="279" t="s">
        <v>213</v>
      </c>
      <c r="E8" s="57">
        <v>-439.07595219752102</v>
      </c>
      <c r="F8" s="97"/>
      <c r="G8" s="97"/>
      <c r="H8" s="278" t="s">
        <v>214</v>
      </c>
      <c r="I8" s="281" t="s">
        <v>213</v>
      </c>
      <c r="J8" s="57">
        <v>-615.52669630399987</v>
      </c>
      <c r="M8" s="97"/>
    </row>
    <row r="9" spans="3:13" x14ac:dyDescent="0.3">
      <c r="C9" s="278" t="s">
        <v>121</v>
      </c>
      <c r="D9" s="279" t="s">
        <v>213</v>
      </c>
      <c r="E9" s="57">
        <v>-467.8414203325442</v>
      </c>
      <c r="F9" s="97"/>
      <c r="G9" s="97"/>
      <c r="H9" s="278" t="s">
        <v>121</v>
      </c>
      <c r="I9" s="281" t="s">
        <v>213</v>
      </c>
      <c r="J9" s="57">
        <v>-898.05015729600018</v>
      </c>
      <c r="M9" s="97"/>
    </row>
    <row r="10" spans="3:13" x14ac:dyDescent="0.3">
      <c r="C10" s="278" t="s">
        <v>122</v>
      </c>
      <c r="D10" s="279" t="s">
        <v>213</v>
      </c>
      <c r="E10" s="57">
        <v>-467.8414203325442</v>
      </c>
      <c r="F10" s="97"/>
      <c r="G10" s="97"/>
      <c r="H10" s="278" t="s">
        <v>122</v>
      </c>
      <c r="I10" s="281" t="s">
        <v>213</v>
      </c>
      <c r="J10" s="57">
        <v>-857.82617131199913</v>
      </c>
      <c r="M10" s="97"/>
    </row>
    <row r="11" spans="3:13" x14ac:dyDescent="0.3">
      <c r="C11" s="278" t="s">
        <v>123</v>
      </c>
      <c r="D11" s="279" t="s">
        <v>213</v>
      </c>
      <c r="E11" s="57">
        <v>-467.8414203325442</v>
      </c>
      <c r="F11" s="97"/>
      <c r="G11" s="97"/>
      <c r="H11" s="278" t="s">
        <v>123</v>
      </c>
      <c r="I11" s="281" t="s">
        <v>213</v>
      </c>
      <c r="J11" s="57">
        <v>-854.75657531199977</v>
      </c>
      <c r="M11" s="97"/>
    </row>
    <row r="12" spans="3:13" x14ac:dyDescent="0.3">
      <c r="C12" s="278" t="s">
        <v>124</v>
      </c>
      <c r="D12" s="279" t="s">
        <v>213</v>
      </c>
      <c r="E12" s="57">
        <v>-105.03364259525824</v>
      </c>
      <c r="F12" s="97"/>
      <c r="G12" s="97"/>
      <c r="H12" s="278" t="s">
        <v>124</v>
      </c>
      <c r="I12" s="282" t="s">
        <v>215</v>
      </c>
      <c r="J12" s="57">
        <v>720.32464261235327</v>
      </c>
      <c r="M12" s="97"/>
    </row>
    <row r="13" spans="3:13" x14ac:dyDescent="0.3">
      <c r="C13" s="278" t="s">
        <v>216</v>
      </c>
      <c r="D13" s="279" t="s">
        <v>213</v>
      </c>
      <c r="E13" s="57">
        <v>-105.03364259525824</v>
      </c>
      <c r="F13" s="97"/>
      <c r="G13" s="97"/>
      <c r="H13" s="278" t="s">
        <v>216</v>
      </c>
      <c r="I13" s="282" t="s">
        <v>215</v>
      </c>
      <c r="J13" s="57">
        <v>854.48032334275922</v>
      </c>
      <c r="M13" s="97"/>
    </row>
    <row r="14" spans="3:13" x14ac:dyDescent="0.3">
      <c r="C14" s="278" t="s">
        <v>126</v>
      </c>
      <c r="D14" s="279" t="s">
        <v>213</v>
      </c>
      <c r="E14" s="57">
        <v>-76.871610335059813</v>
      </c>
      <c r="F14" s="97"/>
      <c r="G14" s="97"/>
      <c r="H14" s="278" t="s">
        <v>126</v>
      </c>
      <c r="I14" s="282" t="s">
        <v>215</v>
      </c>
      <c r="J14" s="57">
        <v>895.91740181621026</v>
      </c>
      <c r="M14" s="97"/>
    </row>
    <row r="15" spans="3:13" ht="17.25" thickBot="1" x14ac:dyDescent="0.35">
      <c r="C15" s="146" t="s">
        <v>127</v>
      </c>
      <c r="D15" s="283" t="s">
        <v>215</v>
      </c>
      <c r="E15" s="133">
        <v>602.88755470274373</v>
      </c>
      <c r="F15" s="97"/>
      <c r="G15" s="97"/>
      <c r="H15" s="146" t="s">
        <v>127</v>
      </c>
      <c r="I15" s="284" t="s">
        <v>217</v>
      </c>
      <c r="J15" s="285">
        <v>2801.4459531525536</v>
      </c>
      <c r="M15" s="97"/>
    </row>
    <row r="16" spans="3:13" ht="17.25" thickBot="1" x14ac:dyDescent="0.35">
      <c r="C16" s="278"/>
      <c r="D16" s="97"/>
      <c r="E16" s="57"/>
      <c r="F16" s="97"/>
      <c r="G16" s="97"/>
      <c r="H16" s="278"/>
      <c r="I16" s="97"/>
      <c r="J16" s="57"/>
      <c r="M16" s="97"/>
    </row>
    <row r="17" spans="3:13" ht="17.25" thickBot="1" x14ac:dyDescent="0.35">
      <c r="C17" s="286" t="s">
        <v>208</v>
      </c>
      <c r="D17" s="287"/>
      <c r="E17" s="288" t="s">
        <v>140</v>
      </c>
      <c r="F17" s="289"/>
      <c r="G17" s="289"/>
      <c r="H17" s="290" t="s">
        <v>209</v>
      </c>
      <c r="I17" s="291"/>
      <c r="J17" s="288" t="s">
        <v>140</v>
      </c>
      <c r="M17" s="97"/>
    </row>
    <row r="18" spans="3:13" ht="17.25" thickBot="1" x14ac:dyDescent="0.35">
      <c r="C18" s="276" t="s">
        <v>210</v>
      </c>
      <c r="D18" s="277" t="s">
        <v>218</v>
      </c>
      <c r="E18" s="129" t="s">
        <v>212</v>
      </c>
      <c r="F18" s="97"/>
      <c r="G18" s="97"/>
      <c r="H18" s="276" t="s">
        <v>210</v>
      </c>
      <c r="I18" s="277" t="s">
        <v>218</v>
      </c>
      <c r="J18" s="129" t="s">
        <v>212</v>
      </c>
      <c r="M18" s="97"/>
    </row>
    <row r="19" spans="3:13" x14ac:dyDescent="0.3">
      <c r="C19" s="278" t="s">
        <v>119</v>
      </c>
      <c r="D19" s="280" t="s">
        <v>213</v>
      </c>
      <c r="E19" s="57">
        <v>-840</v>
      </c>
      <c r="F19" s="97"/>
      <c r="G19" s="97"/>
      <c r="H19" s="278" t="s">
        <v>119</v>
      </c>
      <c r="I19" s="279" t="s">
        <v>213</v>
      </c>
      <c r="J19" s="57">
        <v>-949.99999999999955</v>
      </c>
      <c r="M19" s="97"/>
    </row>
    <row r="20" spans="3:13" x14ac:dyDescent="0.3">
      <c r="C20" s="278" t="s">
        <v>214</v>
      </c>
      <c r="D20" s="281" t="s">
        <v>213</v>
      </c>
      <c r="E20" s="57">
        <v>-505.52669630400032</v>
      </c>
      <c r="F20" s="97"/>
      <c r="G20" s="97"/>
      <c r="H20" s="278" t="s">
        <v>214</v>
      </c>
      <c r="I20" s="279" t="s">
        <v>213</v>
      </c>
      <c r="J20" s="57">
        <v>-950</v>
      </c>
      <c r="M20" s="97"/>
    </row>
    <row r="21" spans="3:13" x14ac:dyDescent="0.3">
      <c r="C21" s="278" t="s">
        <v>121</v>
      </c>
      <c r="D21" s="281" t="s">
        <v>213</v>
      </c>
      <c r="E21" s="57">
        <v>-737.40182329600066</v>
      </c>
      <c r="F21" s="97"/>
      <c r="G21" s="97"/>
      <c r="H21" s="278" t="s">
        <v>121</v>
      </c>
      <c r="I21" s="279" t="s">
        <v>213</v>
      </c>
      <c r="J21" s="57">
        <v>-518.62630131200058</v>
      </c>
      <c r="K21" s="97"/>
    </row>
    <row r="22" spans="3:13" x14ac:dyDescent="0.3">
      <c r="C22" s="278" t="s">
        <v>122</v>
      </c>
      <c r="D22" s="281" t="s">
        <v>213</v>
      </c>
      <c r="E22" s="57">
        <v>-697.17783731199961</v>
      </c>
      <c r="F22" s="97"/>
      <c r="G22" s="97"/>
      <c r="H22" s="278" t="s">
        <v>122</v>
      </c>
      <c r="I22" s="279" t="s">
        <v>213</v>
      </c>
      <c r="J22" s="57">
        <v>-479.70595366399994</v>
      </c>
      <c r="K22" s="97"/>
    </row>
    <row r="23" spans="3:13" x14ac:dyDescent="0.3">
      <c r="C23" s="278" t="s">
        <v>123</v>
      </c>
      <c r="D23" s="281" t="s">
        <v>213</v>
      </c>
      <c r="E23" s="57">
        <v>-694.10824131200025</v>
      </c>
      <c r="F23" s="97"/>
      <c r="G23" s="97"/>
      <c r="H23" s="278" t="s">
        <v>219</v>
      </c>
      <c r="I23" s="279" t="s">
        <v>213</v>
      </c>
      <c r="J23" s="57">
        <v>-476.73584166399996</v>
      </c>
      <c r="K23" s="97"/>
    </row>
    <row r="24" spans="3:13" x14ac:dyDescent="0.3">
      <c r="C24" s="278" t="s">
        <v>124</v>
      </c>
      <c r="D24" s="282" t="s">
        <v>215</v>
      </c>
      <c r="E24" s="57">
        <v>979.21507033960188</v>
      </c>
      <c r="F24" s="97"/>
      <c r="G24" s="97"/>
      <c r="H24" s="278" t="s">
        <v>124</v>
      </c>
      <c r="I24" s="292" t="s">
        <v>215</v>
      </c>
      <c r="J24" s="57">
        <v>201.86877027942683</v>
      </c>
      <c r="K24" s="97"/>
    </row>
    <row r="25" spans="3:13" x14ac:dyDescent="0.3">
      <c r="C25" s="278" t="s">
        <v>216</v>
      </c>
      <c r="D25" s="282" t="s">
        <v>217</v>
      </c>
      <c r="E25" s="293">
        <v>1113.3707510700078</v>
      </c>
      <c r="F25" s="97"/>
      <c r="G25" s="97"/>
      <c r="H25" s="278" t="s">
        <v>216</v>
      </c>
      <c r="I25" s="292" t="s">
        <v>215</v>
      </c>
      <c r="J25" s="57">
        <v>261.61720058009814</v>
      </c>
      <c r="K25" s="97"/>
    </row>
    <row r="26" spans="3:13" x14ac:dyDescent="0.3">
      <c r="C26" s="278" t="s">
        <v>126</v>
      </c>
      <c r="D26" s="282" t="s">
        <v>217</v>
      </c>
      <c r="E26" s="293">
        <v>1154.8078295434589</v>
      </c>
      <c r="F26" s="97"/>
      <c r="G26" s="97"/>
      <c r="H26" s="278" t="s">
        <v>126</v>
      </c>
      <c r="I26" s="292" t="s">
        <v>215</v>
      </c>
      <c r="J26" s="57">
        <v>280.07188234649948</v>
      </c>
      <c r="K26" s="97"/>
    </row>
    <row r="27" spans="3:13" ht="17.25" thickBot="1" x14ac:dyDescent="0.35">
      <c r="C27" s="146" t="s">
        <v>127</v>
      </c>
      <c r="D27" s="283" t="s">
        <v>217</v>
      </c>
      <c r="E27" s="285">
        <v>3134.9167526922356</v>
      </c>
      <c r="F27" s="97"/>
      <c r="G27" s="97"/>
      <c r="H27" s="146" t="s">
        <v>127</v>
      </c>
      <c r="I27" s="294" t="s">
        <v>215</v>
      </c>
      <c r="J27" s="133">
        <v>326.84625612168747</v>
      </c>
      <c r="K27" s="97"/>
    </row>
    <row r="28" spans="3:13" ht="17.25" thickBot="1" x14ac:dyDescent="0.35">
      <c r="F28" s="97"/>
      <c r="G28" s="97"/>
      <c r="K28" s="97"/>
    </row>
    <row r="29" spans="3:13" ht="17.25" thickBot="1" x14ac:dyDescent="0.35">
      <c r="C29" s="295" t="s">
        <v>220</v>
      </c>
      <c r="D29" s="296" t="s">
        <v>153</v>
      </c>
      <c r="F29" s="273" t="s">
        <v>221</v>
      </c>
    </row>
    <row r="30" spans="3:13" x14ac:dyDescent="0.3">
      <c r="C30" s="97">
        <v>396</v>
      </c>
      <c r="D30" s="97">
        <v>840</v>
      </c>
    </row>
  </sheetData>
  <phoneticPr fontId="4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178D9D-4994-4A3A-AE67-08B2C9DE0433}">
  <dimension ref="A1:P18"/>
  <sheetViews>
    <sheetView workbookViewId="0">
      <selection activeCell="R4" sqref="R4"/>
    </sheetView>
  </sheetViews>
  <sheetFormatPr defaultRowHeight="16.5" x14ac:dyDescent="0.3"/>
  <cols>
    <col min="1" max="1" width="9.5" bestFit="1" customWidth="1"/>
    <col min="2" max="2" width="5.5" bestFit="1" customWidth="1"/>
    <col min="3" max="3" width="22.75" bestFit="1" customWidth="1"/>
    <col min="4" max="4" width="11.625" bestFit="1" customWidth="1"/>
    <col min="5" max="5" width="26.875" bestFit="1" customWidth="1"/>
    <col min="6" max="6" width="12.75" bestFit="1" customWidth="1"/>
    <col min="7" max="7" width="20.625" bestFit="1" customWidth="1"/>
    <col min="9" max="9" width="20.625" bestFit="1" customWidth="1"/>
    <col min="10" max="10" width="12.75" bestFit="1" customWidth="1"/>
    <col min="12" max="12" width="20.625" bestFit="1" customWidth="1"/>
    <col min="13" max="13" width="12.75" bestFit="1" customWidth="1"/>
    <col min="15" max="15" width="20.625" bestFit="1" customWidth="1"/>
    <col min="16" max="16" width="12.75" bestFit="1" customWidth="1"/>
  </cols>
  <sheetData>
    <row r="1" spans="1:16" ht="17.25" thickBot="1" x14ac:dyDescent="0.35">
      <c r="A1" s="138" t="s">
        <v>222</v>
      </c>
      <c r="B1" s="297" t="s">
        <v>118</v>
      </c>
      <c r="C1" s="139" t="s">
        <v>223</v>
      </c>
      <c r="D1" s="139" t="s">
        <v>224</v>
      </c>
      <c r="E1" s="298" t="s">
        <v>225</v>
      </c>
      <c r="F1" s="299" t="s">
        <v>226</v>
      </c>
      <c r="G1" s="300" t="s">
        <v>227</v>
      </c>
    </row>
    <row r="2" spans="1:16" x14ac:dyDescent="0.3">
      <c r="A2" s="140" t="s">
        <v>228</v>
      </c>
      <c r="B2" s="141">
        <v>1340</v>
      </c>
      <c r="C2" s="142" t="s">
        <v>229</v>
      </c>
      <c r="D2" s="142">
        <f>640+2600</f>
        <v>3240</v>
      </c>
      <c r="E2" s="142" t="s">
        <v>230</v>
      </c>
      <c r="F2" s="142"/>
      <c r="G2" s="50"/>
    </row>
    <row r="3" spans="1:16" x14ac:dyDescent="0.3">
      <c r="A3" s="140" t="s">
        <v>231</v>
      </c>
      <c r="B3" s="278">
        <v>1370</v>
      </c>
      <c r="C3" s="97" t="s">
        <v>232</v>
      </c>
      <c r="D3" s="97">
        <f>2600+1500</f>
        <v>4100</v>
      </c>
      <c r="E3" s="97">
        <v>107078.79931144675</v>
      </c>
      <c r="F3" s="97">
        <v>36044.071340780589</v>
      </c>
      <c r="G3" s="57">
        <v>24697.498807144268</v>
      </c>
    </row>
    <row r="4" spans="1:16" ht="17.25" thickBot="1" x14ac:dyDescent="0.35">
      <c r="A4" s="140" t="s">
        <v>233</v>
      </c>
      <c r="B4" s="278">
        <v>1400</v>
      </c>
      <c r="C4" s="97" t="s">
        <v>234</v>
      </c>
      <c r="D4" s="97">
        <f>2600+3300</f>
        <v>5900</v>
      </c>
      <c r="E4" s="97">
        <v>104649.39024251419</v>
      </c>
      <c r="F4" s="97">
        <v>34351.331611704634</v>
      </c>
      <c r="G4" s="57">
        <v>26961.547143558997</v>
      </c>
      <c r="I4" t="s">
        <v>235</v>
      </c>
    </row>
    <row r="5" spans="1:16" ht="17.25" thickBot="1" x14ac:dyDescent="0.35">
      <c r="A5" s="140" t="s">
        <v>236</v>
      </c>
      <c r="B5" s="278">
        <v>1415</v>
      </c>
      <c r="C5" s="97" t="s">
        <v>237</v>
      </c>
      <c r="D5" s="97">
        <f>3300+3300</f>
        <v>6600</v>
      </c>
      <c r="E5" s="97">
        <v>124509.44916371146</v>
      </c>
      <c r="F5" s="97">
        <v>35282.843684243715</v>
      </c>
      <c r="G5" s="57">
        <v>22436.6368769896</v>
      </c>
      <c r="H5" s="138" t="s">
        <v>222</v>
      </c>
      <c r="I5" s="301" t="s">
        <v>238</v>
      </c>
      <c r="J5" s="301" t="s">
        <v>239</v>
      </c>
      <c r="K5" s="138"/>
      <c r="L5" s="302" t="s">
        <v>240</v>
      </c>
      <c r="M5" s="302" t="s">
        <v>239</v>
      </c>
      <c r="N5" s="138"/>
      <c r="O5" s="303" t="s">
        <v>240</v>
      </c>
      <c r="P5" s="303" t="s">
        <v>239</v>
      </c>
    </row>
    <row r="6" spans="1:16" ht="17.25" thickBot="1" x14ac:dyDescent="0.35">
      <c r="A6" s="145" t="s">
        <v>191</v>
      </c>
      <c r="B6" s="146">
        <v>1430</v>
      </c>
      <c r="C6" s="147" t="s">
        <v>241</v>
      </c>
      <c r="D6" s="147">
        <f>3300+3300+3300</f>
        <v>9900</v>
      </c>
      <c r="E6" s="147">
        <v>59016.869967739294</v>
      </c>
      <c r="F6" s="147">
        <v>14452.488095999533</v>
      </c>
      <c r="G6" s="147">
        <v>14452.488095999533</v>
      </c>
      <c r="H6" s="140">
        <v>1370</v>
      </c>
      <c r="I6" s="130">
        <f>E3/D3</f>
        <v>26.116780319865061</v>
      </c>
      <c r="J6" s="130">
        <f>I6/4</f>
        <v>6.5291950799662652</v>
      </c>
      <c r="K6" s="140" t="s">
        <v>231</v>
      </c>
      <c r="L6" s="130">
        <f>F3/D3</f>
        <v>8.791236912385509</v>
      </c>
      <c r="M6" s="130">
        <f>L6/4</f>
        <v>2.1978092280963772</v>
      </c>
      <c r="N6" s="140" t="s">
        <v>231</v>
      </c>
      <c r="O6" s="130">
        <f>G3/D3</f>
        <v>6.0237801968644558</v>
      </c>
      <c r="P6" s="130">
        <f>O6/4</f>
        <v>1.5059450492161139</v>
      </c>
    </row>
    <row r="7" spans="1:16" x14ac:dyDescent="0.3">
      <c r="H7" s="140">
        <v>1400</v>
      </c>
      <c r="I7" s="130">
        <f>E4/D4</f>
        <v>17.737184786866813</v>
      </c>
      <c r="J7" s="130">
        <f t="shared" ref="J7:J9" si="0">I7/4</f>
        <v>4.4342961967167032</v>
      </c>
      <c r="K7" s="140" t="s">
        <v>233</v>
      </c>
      <c r="L7" s="130">
        <f>F4/D4</f>
        <v>5.8222595952041756</v>
      </c>
      <c r="M7" s="130">
        <f t="shared" ref="M7:M9" si="1">L7/4</f>
        <v>1.4555648988010439</v>
      </c>
      <c r="N7" s="140" t="s">
        <v>233</v>
      </c>
      <c r="O7" s="130">
        <f>G4/D4</f>
        <v>4.5697537531455925</v>
      </c>
      <c r="P7" s="130">
        <f t="shared" ref="P7:P9" si="2">O7/4</f>
        <v>1.1424384382863981</v>
      </c>
    </row>
    <row r="8" spans="1:16" x14ac:dyDescent="0.3">
      <c r="H8" s="140">
        <v>1415</v>
      </c>
      <c r="I8" s="130">
        <f>E5/D5</f>
        <v>18.865068055107795</v>
      </c>
      <c r="J8" s="130">
        <f t="shared" si="0"/>
        <v>4.7162670137769487</v>
      </c>
      <c r="K8" s="140" t="s">
        <v>236</v>
      </c>
      <c r="L8" s="130">
        <f>F5/D5</f>
        <v>5.3458854067035935</v>
      </c>
      <c r="M8" s="130">
        <f t="shared" si="1"/>
        <v>1.3364713516758984</v>
      </c>
      <c r="N8" s="140" t="s">
        <v>236</v>
      </c>
      <c r="O8" s="130">
        <f>G5/D5</f>
        <v>3.3994904359075151</v>
      </c>
      <c r="P8" s="130">
        <f t="shared" si="2"/>
        <v>0.84987260897687877</v>
      </c>
    </row>
    <row r="9" spans="1:16" ht="17.25" thickBot="1" x14ac:dyDescent="0.35">
      <c r="H9" s="145">
        <v>1430</v>
      </c>
      <c r="I9" s="132">
        <f>E6/D6</f>
        <v>5.9612999967413431</v>
      </c>
      <c r="J9" s="132">
        <f t="shared" si="0"/>
        <v>1.4903249991853358</v>
      </c>
      <c r="K9" s="145" t="s">
        <v>191</v>
      </c>
      <c r="L9" s="132">
        <f>F6/D6</f>
        <v>1.4598472824241953</v>
      </c>
      <c r="M9" s="132">
        <f t="shared" si="1"/>
        <v>0.36496182060604881</v>
      </c>
      <c r="N9" s="145" t="s">
        <v>191</v>
      </c>
      <c r="O9" s="132">
        <f>G6/D6</f>
        <v>1.4598472824241953</v>
      </c>
      <c r="P9" s="132">
        <f t="shared" si="2"/>
        <v>0.36496182060604881</v>
      </c>
    </row>
    <row r="10" spans="1:16" x14ac:dyDescent="0.3">
      <c r="H10" s="97"/>
      <c r="I10" s="97"/>
      <c r="J10" s="97"/>
      <c r="K10" s="97"/>
      <c r="L10" s="97"/>
      <c r="M10" s="97"/>
      <c r="N10" s="97"/>
      <c r="O10" s="97"/>
      <c r="P10" s="97"/>
    </row>
    <row r="11" spans="1:16" x14ac:dyDescent="0.3">
      <c r="H11" s="97"/>
      <c r="I11" s="97"/>
      <c r="J11" s="97"/>
      <c r="K11" s="97"/>
      <c r="L11" s="97"/>
      <c r="M11" s="97"/>
      <c r="N11" s="97"/>
      <c r="O11" s="97"/>
      <c r="P11" s="97"/>
    </row>
    <row r="12" spans="1:16" x14ac:dyDescent="0.3">
      <c r="H12" s="97"/>
      <c r="I12" s="97"/>
      <c r="J12" s="97"/>
      <c r="K12" s="97"/>
      <c r="L12" s="97"/>
      <c r="M12" s="97"/>
      <c r="N12" s="97"/>
      <c r="O12" s="97"/>
      <c r="P12" s="97"/>
    </row>
    <row r="13" spans="1:16" ht="17.25" thickBot="1" x14ac:dyDescent="0.35">
      <c r="H13" s="97"/>
      <c r="I13" s="127" t="s">
        <v>242</v>
      </c>
      <c r="J13" s="97"/>
      <c r="K13" s="97"/>
      <c r="L13" s="97"/>
      <c r="M13" s="97"/>
      <c r="N13" s="97"/>
      <c r="O13" s="97"/>
      <c r="P13" s="97"/>
    </row>
    <row r="14" spans="1:16" ht="17.25" thickBot="1" x14ac:dyDescent="0.35">
      <c r="H14" s="138" t="s">
        <v>222</v>
      </c>
      <c r="I14" s="301" t="s">
        <v>243</v>
      </c>
      <c r="J14" s="301" t="s">
        <v>239</v>
      </c>
      <c r="K14" s="138"/>
      <c r="L14" s="302" t="s">
        <v>243</v>
      </c>
      <c r="M14" s="302" t="s">
        <v>239</v>
      </c>
      <c r="N14" s="138"/>
      <c r="O14" s="303" t="s">
        <v>243</v>
      </c>
      <c r="P14" s="303" t="s">
        <v>239</v>
      </c>
    </row>
    <row r="15" spans="1:16" x14ac:dyDescent="0.3">
      <c r="H15" s="140">
        <v>1370</v>
      </c>
      <c r="I15" s="130">
        <f>E3/(D3-D2)</f>
        <v>124.51023175749623</v>
      </c>
      <c r="J15" s="130">
        <f>I15/4</f>
        <v>31.127557939374057</v>
      </c>
      <c r="K15" s="140" t="s">
        <v>231</v>
      </c>
      <c r="L15" s="130">
        <f>F3/(D3-D2)</f>
        <v>41.911710861372775</v>
      </c>
      <c r="M15" s="130">
        <f>L15/4</f>
        <v>10.477927715343194</v>
      </c>
      <c r="N15" s="140" t="s">
        <v>231</v>
      </c>
      <c r="O15" s="130">
        <f>G3/(D3-D2)</f>
        <v>28.718021868772404</v>
      </c>
      <c r="P15" s="130">
        <f>O15/4</f>
        <v>7.1795054671931009</v>
      </c>
    </row>
    <row r="16" spans="1:16" x14ac:dyDescent="0.3">
      <c r="H16" s="140">
        <v>1400</v>
      </c>
      <c r="I16" s="130">
        <f>E4/(D4-D3)</f>
        <v>58.138550134730103</v>
      </c>
      <c r="J16" s="130">
        <f t="shared" ref="J16:J18" si="3">I16/4</f>
        <v>14.534637533682526</v>
      </c>
      <c r="K16" s="140" t="s">
        <v>233</v>
      </c>
      <c r="L16" s="130">
        <f>F4/(D4-D3)</f>
        <v>19.084073117613684</v>
      </c>
      <c r="M16" s="130">
        <f t="shared" ref="M16:M18" si="4">L16/4</f>
        <v>4.771018279403421</v>
      </c>
      <c r="N16" s="140" t="s">
        <v>233</v>
      </c>
      <c r="O16" s="130">
        <f>G4/(D4-D3)</f>
        <v>14.978637301977221</v>
      </c>
      <c r="P16" s="130">
        <f t="shared" ref="P16:P18" si="5">O16/4</f>
        <v>3.7446593254943052</v>
      </c>
    </row>
    <row r="17" spans="8:16" x14ac:dyDescent="0.3">
      <c r="H17" s="140">
        <v>1415</v>
      </c>
      <c r="I17" s="130">
        <f>E5/(D5-D4)</f>
        <v>177.87064166244494</v>
      </c>
      <c r="J17" s="130">
        <f t="shared" si="3"/>
        <v>44.467660415611235</v>
      </c>
      <c r="K17" s="140" t="s">
        <v>236</v>
      </c>
      <c r="L17" s="130">
        <f>F5/(D5-D4)</f>
        <v>50.404062406062451</v>
      </c>
      <c r="M17" s="130">
        <f t="shared" si="4"/>
        <v>12.601015601515613</v>
      </c>
      <c r="N17" s="140" t="s">
        <v>236</v>
      </c>
      <c r="O17" s="130">
        <f>G5/(D5-D4)</f>
        <v>32.052338395699429</v>
      </c>
      <c r="P17" s="130">
        <f t="shared" si="5"/>
        <v>8.0130845989248574</v>
      </c>
    </row>
    <row r="18" spans="8:16" ht="17.25" thickBot="1" x14ac:dyDescent="0.35">
      <c r="H18" s="145">
        <v>1430</v>
      </c>
      <c r="I18" s="132">
        <f>E6/(D6-D5)</f>
        <v>17.88389999022403</v>
      </c>
      <c r="J18" s="132">
        <f t="shared" si="3"/>
        <v>4.4709749975560076</v>
      </c>
      <c r="K18" s="145" t="s">
        <v>191</v>
      </c>
      <c r="L18" s="132">
        <f>F6/(D6-D5)</f>
        <v>4.379541847272586</v>
      </c>
      <c r="M18" s="132">
        <f t="shared" si="4"/>
        <v>1.0948854618181465</v>
      </c>
      <c r="N18" s="145" t="s">
        <v>191</v>
      </c>
      <c r="O18" s="132">
        <f>G6/(D6-D5)</f>
        <v>4.379541847272586</v>
      </c>
      <c r="P18" s="132">
        <f t="shared" si="5"/>
        <v>1.0948854618181465</v>
      </c>
    </row>
  </sheetData>
  <phoneticPr fontId="4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D3E64F-63B1-473D-8121-F76E1142F6BB}">
  <dimension ref="A1:AR548"/>
  <sheetViews>
    <sheetView topLeftCell="A97" zoomScale="85" zoomScaleNormal="85" workbookViewId="0">
      <selection activeCell="H57" sqref="H57"/>
    </sheetView>
  </sheetViews>
  <sheetFormatPr defaultRowHeight="16.5" x14ac:dyDescent="0.3"/>
  <cols>
    <col min="1" max="1" width="9.625" bestFit="1" customWidth="1"/>
    <col min="2" max="2" width="12.75" bestFit="1" customWidth="1"/>
    <col min="3" max="3" width="13.625" bestFit="1" customWidth="1"/>
    <col min="4" max="4" width="21.875" bestFit="1" customWidth="1"/>
    <col min="12" max="12" width="20.625" bestFit="1" customWidth="1"/>
    <col min="13" max="14" width="11.625" bestFit="1" customWidth="1"/>
    <col min="17" max="17" width="16.5" bestFit="1" customWidth="1"/>
    <col min="33" max="33" width="11.625" bestFit="1" customWidth="1"/>
    <col min="34" max="34" width="20.625" bestFit="1" customWidth="1"/>
    <col min="35" max="35" width="16.5" bestFit="1" customWidth="1"/>
  </cols>
  <sheetData>
    <row r="1" spans="1:44" ht="17.25" thickBot="1" x14ac:dyDescent="0.35">
      <c r="A1" t="s">
        <v>244</v>
      </c>
      <c r="F1" s="304">
        <v>0.6</v>
      </c>
      <c r="G1" s="48"/>
      <c r="H1" s="48"/>
      <c r="I1" s="305"/>
      <c r="J1" s="48" t="s">
        <v>245</v>
      </c>
      <c r="K1" s="48" t="s">
        <v>246</v>
      </c>
      <c r="L1" s="48" t="s">
        <v>247</v>
      </c>
      <c r="M1" s="48" t="s">
        <v>248</v>
      </c>
      <c r="N1" s="48" t="s">
        <v>249</v>
      </c>
      <c r="O1" s="48" t="s">
        <v>250</v>
      </c>
      <c r="P1" s="306" t="s">
        <v>251</v>
      </c>
      <c r="Q1" s="48" t="s">
        <v>252</v>
      </c>
      <c r="R1" s="48" t="s">
        <v>253</v>
      </c>
      <c r="S1" s="48" t="s">
        <v>254</v>
      </c>
      <c r="T1" s="48"/>
      <c r="U1" s="48"/>
      <c r="V1" s="48" t="s">
        <v>255</v>
      </c>
      <c r="W1" s="179"/>
      <c r="Z1" s="304">
        <v>0.6</v>
      </c>
      <c r="AA1" s="48"/>
      <c r="AB1" s="48"/>
      <c r="AC1" s="305"/>
      <c r="AD1" s="48" t="s">
        <v>245</v>
      </c>
      <c r="AE1" s="48" t="s">
        <v>246</v>
      </c>
      <c r="AF1" s="48" t="s">
        <v>256</v>
      </c>
      <c r="AG1" s="48" t="s">
        <v>248</v>
      </c>
      <c r="AH1" s="48" t="s">
        <v>247</v>
      </c>
      <c r="AI1" s="48" t="s">
        <v>249</v>
      </c>
      <c r="AJ1" s="48" t="s">
        <v>250</v>
      </c>
      <c r="AK1" s="306" t="s">
        <v>251</v>
      </c>
      <c r="AL1" s="48" t="s">
        <v>252</v>
      </c>
      <c r="AM1" s="48" t="s">
        <v>253</v>
      </c>
      <c r="AN1" s="48" t="s">
        <v>254</v>
      </c>
      <c r="AO1" s="48"/>
      <c r="AP1" s="48"/>
      <c r="AQ1" s="48" t="s">
        <v>255</v>
      </c>
      <c r="AR1" s="179"/>
    </row>
    <row r="2" spans="1:44" ht="17.25" thickBot="1" x14ac:dyDescent="0.35">
      <c r="F2" s="199" t="s">
        <v>257</v>
      </c>
      <c r="H2">
        <v>0</v>
      </c>
      <c r="I2" t="s">
        <v>258</v>
      </c>
      <c r="J2">
        <v>60</v>
      </c>
      <c r="K2">
        <v>0</v>
      </c>
      <c r="L2">
        <f t="shared" ref="L2:L6" si="0">(J2+K2)*0.465</f>
        <v>27.900000000000002</v>
      </c>
      <c r="M2">
        <f t="shared" ref="M2:M6" si="1">J2+K2</f>
        <v>60</v>
      </c>
      <c r="N2">
        <v>0</v>
      </c>
      <c r="O2">
        <f t="shared" ref="O2:O6" si="2">M2/100</f>
        <v>0.6</v>
      </c>
      <c r="P2" s="307">
        <f>1*M2/100</f>
        <v>0.6</v>
      </c>
      <c r="Q2">
        <f>1-P2</f>
        <v>0.4</v>
      </c>
      <c r="R2">
        <v>1</v>
      </c>
      <c r="S2">
        <f>R2*P2</f>
        <v>0.6</v>
      </c>
      <c r="V2" s="153">
        <f>SUM(S2:S8)</f>
        <v>1.5824575999999999</v>
      </c>
      <c r="W2" s="197"/>
      <c r="Z2" s="199" t="s">
        <v>257</v>
      </c>
      <c r="AB2">
        <v>0</v>
      </c>
      <c r="AC2" t="s">
        <v>258</v>
      </c>
      <c r="AD2">
        <v>60</v>
      </c>
      <c r="AE2">
        <v>0</v>
      </c>
      <c r="AF2">
        <v>10</v>
      </c>
      <c r="AG2">
        <f>AD2+AE2+AF2</f>
        <v>70</v>
      </c>
      <c r="AH2">
        <f>(AG2)*0.465</f>
        <v>32.550000000000004</v>
      </c>
      <c r="AI2">
        <v>0</v>
      </c>
      <c r="AJ2">
        <f>AG2/100</f>
        <v>0.7</v>
      </c>
      <c r="AK2" s="307">
        <f>1*AG2/100</f>
        <v>0.7</v>
      </c>
      <c r="AL2">
        <f>1-AK2</f>
        <v>0.30000000000000004</v>
      </c>
      <c r="AM2">
        <v>1</v>
      </c>
      <c r="AN2">
        <f>AM2*AK2</f>
        <v>0.7</v>
      </c>
      <c r="AQ2" s="153">
        <f>SUM(AN2:AN5)</f>
        <v>1.3849600000000004</v>
      </c>
      <c r="AR2" s="197"/>
    </row>
    <row r="3" spans="1:44" ht="17.25" x14ac:dyDescent="0.3">
      <c r="A3" s="121" t="s">
        <v>2</v>
      </c>
      <c r="B3" s="122" t="s">
        <v>3</v>
      </c>
      <c r="C3" s="122" t="s">
        <v>4</v>
      </c>
      <c r="D3" s="122" t="s">
        <v>5</v>
      </c>
      <c r="F3" s="199"/>
      <c r="H3">
        <v>1</v>
      </c>
      <c r="I3" t="s">
        <v>258</v>
      </c>
      <c r="J3">
        <v>60</v>
      </c>
      <c r="K3">
        <f t="shared" ref="K3:K9" si="3">J3*0.1*H3</f>
        <v>6</v>
      </c>
      <c r="L3">
        <f t="shared" si="0"/>
        <v>30.69</v>
      </c>
      <c r="M3">
        <f t="shared" si="1"/>
        <v>66</v>
      </c>
      <c r="N3">
        <f t="shared" ref="N3:N6" si="4">N2+L2</f>
        <v>27.900000000000002</v>
      </c>
      <c r="O3">
        <f t="shared" si="2"/>
        <v>0.66</v>
      </c>
      <c r="P3" s="307">
        <f>Q2*O3</f>
        <v>0.26400000000000001</v>
      </c>
      <c r="Q3">
        <f>Q2*(1-O3)</f>
        <v>0.13599999999999998</v>
      </c>
      <c r="R3">
        <v>2</v>
      </c>
      <c r="S3">
        <f>R3*P3</f>
        <v>0.52800000000000002</v>
      </c>
      <c r="W3" s="197"/>
      <c r="Z3" s="199"/>
      <c r="AB3">
        <v>1</v>
      </c>
      <c r="AC3" t="s">
        <v>258</v>
      </c>
      <c r="AD3">
        <v>60</v>
      </c>
      <c r="AE3">
        <f t="shared" ref="AE3:AE5" si="5">AD3*0.1*AB3</f>
        <v>6</v>
      </c>
      <c r="AF3">
        <v>10</v>
      </c>
      <c r="AG3">
        <f t="shared" ref="AG3:AG5" si="6">AD3+AE3+AF3</f>
        <v>76</v>
      </c>
      <c r="AH3">
        <f t="shared" ref="AH3:AH5" si="7">(AG3)*0.465</f>
        <v>35.340000000000003</v>
      </c>
      <c r="AI3">
        <f>AI2+AH2</f>
        <v>32.550000000000004</v>
      </c>
      <c r="AJ3">
        <f>AG3/100</f>
        <v>0.76</v>
      </c>
      <c r="AK3" s="307">
        <f>AL2*AJ3</f>
        <v>0.22800000000000004</v>
      </c>
      <c r="AL3">
        <f>AL2*(1-AJ3)</f>
        <v>7.2000000000000008E-2</v>
      </c>
      <c r="AM3">
        <v>2</v>
      </c>
      <c r="AN3">
        <f>AM3*AK3</f>
        <v>0.45600000000000007</v>
      </c>
      <c r="AR3" s="197"/>
    </row>
    <row r="4" spans="1:44" ht="17.25" x14ac:dyDescent="0.3">
      <c r="A4" s="17">
        <v>1</v>
      </c>
      <c r="B4" s="18">
        <v>1345</v>
      </c>
      <c r="C4" s="19">
        <v>1</v>
      </c>
      <c r="D4" s="20"/>
      <c r="F4" s="199"/>
      <c r="H4">
        <v>2</v>
      </c>
      <c r="I4" t="s">
        <v>258</v>
      </c>
      <c r="J4">
        <v>60</v>
      </c>
      <c r="K4">
        <f t="shared" si="3"/>
        <v>12</v>
      </c>
      <c r="L4">
        <f t="shared" si="0"/>
        <v>33.480000000000004</v>
      </c>
      <c r="M4">
        <f t="shared" si="1"/>
        <v>72</v>
      </c>
      <c r="N4">
        <f t="shared" si="4"/>
        <v>58.59</v>
      </c>
      <c r="O4">
        <f t="shared" si="2"/>
        <v>0.72</v>
      </c>
      <c r="P4" s="307">
        <f>Q3*O4</f>
        <v>9.7919999999999979E-2</v>
      </c>
      <c r="Q4">
        <f t="shared" ref="Q4:Q6" si="8">Q3*(1-O4)</f>
        <v>3.8079999999999996E-2</v>
      </c>
      <c r="R4">
        <v>3</v>
      </c>
      <c r="S4">
        <f t="shared" ref="S4:S6" si="9">R4*P4</f>
        <v>0.29375999999999991</v>
      </c>
      <c r="W4" s="197"/>
      <c r="Z4" s="199"/>
      <c r="AB4">
        <v>2</v>
      </c>
      <c r="AC4" t="s">
        <v>258</v>
      </c>
      <c r="AD4">
        <v>60</v>
      </c>
      <c r="AE4">
        <f t="shared" si="5"/>
        <v>12</v>
      </c>
      <c r="AF4">
        <v>10</v>
      </c>
      <c r="AG4">
        <f t="shared" si="6"/>
        <v>82</v>
      </c>
      <c r="AH4">
        <f t="shared" si="7"/>
        <v>38.130000000000003</v>
      </c>
      <c r="AI4">
        <f>AI3+AH3</f>
        <v>67.890000000000015</v>
      </c>
      <c r="AJ4">
        <f>AG4/100</f>
        <v>0.82</v>
      </c>
      <c r="AK4" s="307">
        <f>AL3*AJ4</f>
        <v>5.9040000000000002E-2</v>
      </c>
      <c r="AL4">
        <f t="shared" ref="AL4:AL5" si="10">AL3*(1-AJ4)</f>
        <v>1.2960000000000005E-2</v>
      </c>
      <c r="AM4">
        <v>3</v>
      </c>
      <c r="AN4">
        <f t="shared" ref="AN4:AN5" si="11">AM4*AK4</f>
        <v>0.17712</v>
      </c>
      <c r="AR4" s="197"/>
    </row>
    <row r="5" spans="1:44" ht="18" thickBot="1" x14ac:dyDescent="0.35">
      <c r="A5" s="32">
        <v>2</v>
      </c>
      <c r="B5" s="33">
        <v>1350</v>
      </c>
      <c r="C5" s="34">
        <v>1</v>
      </c>
      <c r="D5" s="35"/>
      <c r="F5" s="199"/>
      <c r="H5">
        <v>3</v>
      </c>
      <c r="I5" t="s">
        <v>258</v>
      </c>
      <c r="J5">
        <v>60</v>
      </c>
      <c r="K5">
        <f t="shared" si="3"/>
        <v>18</v>
      </c>
      <c r="L5">
        <f t="shared" si="0"/>
        <v>36.270000000000003</v>
      </c>
      <c r="M5">
        <f t="shared" si="1"/>
        <v>78</v>
      </c>
      <c r="N5">
        <f t="shared" si="4"/>
        <v>92.070000000000007</v>
      </c>
      <c r="O5">
        <f t="shared" si="2"/>
        <v>0.78</v>
      </c>
      <c r="P5" s="307">
        <f t="shared" ref="P5" si="12">Q4*O5</f>
        <v>2.9702399999999997E-2</v>
      </c>
      <c r="Q5">
        <f t="shared" si="8"/>
        <v>8.3775999999999972E-3</v>
      </c>
      <c r="R5">
        <v>4</v>
      </c>
      <c r="S5">
        <f t="shared" si="9"/>
        <v>0.11880959999999999</v>
      </c>
      <c r="W5" s="197"/>
      <c r="Z5" s="29"/>
      <c r="AA5" s="30"/>
      <c r="AB5" s="30">
        <v>3</v>
      </c>
      <c r="AC5" s="30" t="s">
        <v>258</v>
      </c>
      <c r="AD5" s="30">
        <v>60</v>
      </c>
      <c r="AE5" s="30">
        <f t="shared" si="5"/>
        <v>18</v>
      </c>
      <c r="AF5" s="30">
        <v>10</v>
      </c>
      <c r="AG5" s="30">
        <f t="shared" si="6"/>
        <v>88</v>
      </c>
      <c r="AH5" s="30">
        <f t="shared" si="7"/>
        <v>40.92</v>
      </c>
      <c r="AI5" s="30">
        <f>AI4+AH4</f>
        <v>106.02000000000001</v>
      </c>
      <c r="AJ5" s="30">
        <f>AG5/100</f>
        <v>0.88</v>
      </c>
      <c r="AK5" s="308">
        <f>1-SUM(AK2:AK4)</f>
        <v>1.2960000000000083E-2</v>
      </c>
      <c r="AL5" s="30">
        <f t="shared" si="10"/>
        <v>1.5552000000000005E-3</v>
      </c>
      <c r="AM5" s="30">
        <v>4</v>
      </c>
      <c r="AN5" s="30">
        <f t="shared" si="11"/>
        <v>5.184000000000033E-2</v>
      </c>
      <c r="AO5" s="30"/>
      <c r="AP5" s="30"/>
      <c r="AQ5" s="30"/>
      <c r="AR5" s="31"/>
    </row>
    <row r="6" spans="1:44" ht="18" thickBot="1" x14ac:dyDescent="0.35">
      <c r="A6" s="32">
        <v>3</v>
      </c>
      <c r="B6" s="33">
        <v>1355</v>
      </c>
      <c r="C6" s="34">
        <v>1</v>
      </c>
      <c r="D6" s="35"/>
      <c r="F6" s="199" t="s">
        <v>259</v>
      </c>
      <c r="H6">
        <v>4</v>
      </c>
      <c r="I6" t="s">
        <v>258</v>
      </c>
      <c r="J6">
        <v>60</v>
      </c>
      <c r="K6">
        <f t="shared" si="3"/>
        <v>24</v>
      </c>
      <c r="L6">
        <f t="shared" si="0"/>
        <v>39.06</v>
      </c>
      <c r="M6">
        <f t="shared" si="1"/>
        <v>84</v>
      </c>
      <c r="N6">
        <f t="shared" si="4"/>
        <v>128.34</v>
      </c>
      <c r="O6">
        <f t="shared" si="2"/>
        <v>0.84</v>
      </c>
      <c r="P6" s="307">
        <f>1-SUM(P2:P5)</f>
        <v>8.3775999999999851E-3</v>
      </c>
      <c r="Q6">
        <f t="shared" si="8"/>
        <v>1.3404159999999999E-3</v>
      </c>
      <c r="R6">
        <v>5</v>
      </c>
      <c r="S6">
        <f t="shared" si="9"/>
        <v>4.1887999999999925E-2</v>
      </c>
      <c r="W6" s="197"/>
      <c r="Z6" s="309">
        <v>0.45</v>
      </c>
      <c r="AC6" s="310"/>
      <c r="AD6" t="s">
        <v>245</v>
      </c>
      <c r="AE6" t="s">
        <v>246</v>
      </c>
      <c r="AF6">
        <v>10</v>
      </c>
      <c r="AG6" t="s">
        <v>248</v>
      </c>
      <c r="AH6" t="s">
        <v>247</v>
      </c>
      <c r="AI6" t="s">
        <v>249</v>
      </c>
      <c r="AJ6" t="s">
        <v>250</v>
      </c>
      <c r="AK6" s="307" t="s">
        <v>251</v>
      </c>
      <c r="AL6" t="s">
        <v>252</v>
      </c>
      <c r="AM6" t="s">
        <v>253</v>
      </c>
      <c r="AN6" t="s">
        <v>254</v>
      </c>
      <c r="AQ6" t="s">
        <v>255</v>
      </c>
      <c r="AR6" s="197"/>
    </row>
    <row r="7" spans="1:44" ht="18" thickBot="1" x14ac:dyDescent="0.35">
      <c r="A7" s="32">
        <v>4</v>
      </c>
      <c r="B7" s="33">
        <v>1360</v>
      </c>
      <c r="C7" s="34">
        <v>1</v>
      </c>
      <c r="D7" s="35"/>
      <c r="F7" s="199"/>
      <c r="H7">
        <v>5</v>
      </c>
      <c r="I7" t="s">
        <v>258</v>
      </c>
      <c r="J7">
        <v>60</v>
      </c>
      <c r="K7">
        <f t="shared" si="3"/>
        <v>30</v>
      </c>
      <c r="P7" s="307"/>
      <c r="W7" s="197"/>
      <c r="Z7" s="199" t="s">
        <v>257</v>
      </c>
      <c r="AB7">
        <v>0</v>
      </c>
      <c r="AC7" t="s">
        <v>258</v>
      </c>
      <c r="AD7">
        <v>45</v>
      </c>
      <c r="AE7">
        <v>0</v>
      </c>
      <c r="AF7">
        <v>10</v>
      </c>
      <c r="AG7">
        <f>AD7+AE7+AF7</f>
        <v>55</v>
      </c>
      <c r="AH7">
        <f>(AG7)*0.465</f>
        <v>25.575000000000003</v>
      </c>
      <c r="AI7">
        <v>0</v>
      </c>
      <c r="AJ7">
        <f>AG7/100</f>
        <v>0.55000000000000004</v>
      </c>
      <c r="AK7" s="307">
        <f>1*AG7/100</f>
        <v>0.55000000000000004</v>
      </c>
      <c r="AL7">
        <f>1-AK7</f>
        <v>0.44999999999999996</v>
      </c>
      <c r="AM7">
        <v>1</v>
      </c>
      <c r="AN7">
        <f>AM7*AK7</f>
        <v>0.55000000000000004</v>
      </c>
      <c r="AQ7" s="153">
        <f>SUM(AN7:AN11)</f>
        <v>1.7185271500000003</v>
      </c>
      <c r="AR7" s="197"/>
    </row>
    <row r="8" spans="1:44" ht="17.25" x14ac:dyDescent="0.3">
      <c r="A8" s="32">
        <v>5</v>
      </c>
      <c r="B8" s="33">
        <v>1365</v>
      </c>
      <c r="C8" s="34">
        <v>1</v>
      </c>
      <c r="D8" s="35"/>
      <c r="F8" s="199"/>
      <c r="H8">
        <v>6</v>
      </c>
      <c r="I8" t="s">
        <v>258</v>
      </c>
      <c r="J8">
        <v>60</v>
      </c>
      <c r="K8">
        <f t="shared" si="3"/>
        <v>36</v>
      </c>
      <c r="P8" s="307"/>
      <c r="W8" s="197"/>
      <c r="Z8" s="199"/>
      <c r="AB8">
        <v>1</v>
      </c>
      <c r="AC8" t="s">
        <v>258</v>
      </c>
      <c r="AD8">
        <v>45</v>
      </c>
      <c r="AE8">
        <f t="shared" ref="AE8:AE11" si="13">AD8*0.1*AB8</f>
        <v>4.5</v>
      </c>
      <c r="AF8">
        <v>10</v>
      </c>
      <c r="AG8">
        <f t="shared" ref="AG8:AG11" si="14">AD8+AE8+AF8</f>
        <v>59.5</v>
      </c>
      <c r="AH8">
        <f t="shared" ref="AH8:AH11" si="15">(AG8)*0.465</f>
        <v>27.6675</v>
      </c>
      <c r="AI8">
        <f>AI7+AH7</f>
        <v>25.575000000000003</v>
      </c>
      <c r="AJ8">
        <f>AG8/100</f>
        <v>0.59499999999999997</v>
      </c>
      <c r="AK8" s="307">
        <f>AL7*AJ8</f>
        <v>0.26774999999999999</v>
      </c>
      <c r="AL8">
        <f>AL7*(1-AJ8)</f>
        <v>0.18225</v>
      </c>
      <c r="AM8">
        <v>2</v>
      </c>
      <c r="AN8">
        <f>AM8*AK8</f>
        <v>0.53549999999999998</v>
      </c>
      <c r="AR8" s="197"/>
    </row>
    <row r="9" spans="1:44" ht="17.25" x14ac:dyDescent="0.3">
      <c r="A9" s="32">
        <v>6</v>
      </c>
      <c r="B9" s="33">
        <v>1370</v>
      </c>
      <c r="C9" s="34">
        <v>1</v>
      </c>
      <c r="D9" s="35"/>
      <c r="F9" s="199"/>
      <c r="H9">
        <v>7</v>
      </c>
      <c r="I9" t="s">
        <v>258</v>
      </c>
      <c r="J9">
        <v>60</v>
      </c>
      <c r="K9">
        <f t="shared" si="3"/>
        <v>42</v>
      </c>
      <c r="P9" s="307"/>
      <c r="W9" s="197"/>
      <c r="Z9" s="199"/>
      <c r="AB9">
        <v>2</v>
      </c>
      <c r="AC9" t="s">
        <v>258</v>
      </c>
      <c r="AD9">
        <v>45</v>
      </c>
      <c r="AE9">
        <f t="shared" si="13"/>
        <v>9</v>
      </c>
      <c r="AF9">
        <v>10</v>
      </c>
      <c r="AG9">
        <f t="shared" si="14"/>
        <v>64</v>
      </c>
      <c r="AH9">
        <f t="shared" si="15"/>
        <v>29.76</v>
      </c>
      <c r="AI9">
        <f>AI8+AH8</f>
        <v>53.242500000000007</v>
      </c>
      <c r="AJ9">
        <f>AG9/100</f>
        <v>0.64</v>
      </c>
      <c r="AK9" s="307">
        <f>AL8*AJ9</f>
        <v>0.11663999999999999</v>
      </c>
      <c r="AL9">
        <f t="shared" ref="AL9:AL11" si="16">AL8*(1-AJ9)</f>
        <v>6.5610000000000002E-2</v>
      </c>
      <c r="AM9">
        <v>3</v>
      </c>
      <c r="AN9">
        <f t="shared" ref="AN9:AN11" si="17">AM9*AK9</f>
        <v>0.34992000000000001</v>
      </c>
      <c r="AR9" s="197"/>
    </row>
    <row r="10" spans="1:44" ht="18" thickBot="1" x14ac:dyDescent="0.35">
      <c r="A10" s="123">
        <v>7</v>
      </c>
      <c r="B10" s="33">
        <v>1375</v>
      </c>
      <c r="C10" s="34" t="s">
        <v>34</v>
      </c>
      <c r="D10" s="63" t="s">
        <v>35</v>
      </c>
      <c r="F10" s="199"/>
      <c r="P10" s="308"/>
      <c r="W10" s="197"/>
      <c r="Z10" s="199"/>
      <c r="AB10">
        <v>3</v>
      </c>
      <c r="AC10" t="s">
        <v>258</v>
      </c>
      <c r="AD10">
        <v>45</v>
      </c>
      <c r="AE10">
        <f t="shared" si="13"/>
        <v>13.5</v>
      </c>
      <c r="AF10">
        <v>10</v>
      </c>
      <c r="AG10">
        <f t="shared" si="14"/>
        <v>68.5</v>
      </c>
      <c r="AH10">
        <f t="shared" si="15"/>
        <v>31.852500000000003</v>
      </c>
      <c r="AI10">
        <f>AI9+AH9</f>
        <v>83.002500000000012</v>
      </c>
      <c r="AJ10">
        <f>AG10/100</f>
        <v>0.68500000000000005</v>
      </c>
      <c r="AK10" s="307">
        <f t="shared" ref="AK10" si="18">AL9*AJ10</f>
        <v>4.4942850000000006E-2</v>
      </c>
      <c r="AL10">
        <f t="shared" si="16"/>
        <v>2.0667149999999999E-2</v>
      </c>
      <c r="AM10">
        <v>4</v>
      </c>
      <c r="AN10">
        <f t="shared" si="17"/>
        <v>0.17977140000000003</v>
      </c>
      <c r="AR10" s="197"/>
    </row>
    <row r="11" spans="1:44" ht="18" thickBot="1" x14ac:dyDescent="0.35">
      <c r="A11" s="123">
        <v>8</v>
      </c>
      <c r="B11" s="33">
        <v>1380</v>
      </c>
      <c r="C11" s="34" t="s">
        <v>40</v>
      </c>
      <c r="D11" s="63" t="s">
        <v>41</v>
      </c>
      <c r="F11" s="29"/>
      <c r="G11" s="30"/>
      <c r="H11" s="30"/>
      <c r="I11" s="30"/>
      <c r="J11" s="30"/>
      <c r="K11" s="30"/>
      <c r="L11" s="30"/>
      <c r="M11" s="30"/>
      <c r="N11" s="30"/>
      <c r="O11" s="30"/>
      <c r="P11" s="311"/>
      <c r="Q11" s="30"/>
      <c r="R11" s="30"/>
      <c r="S11" s="30"/>
      <c r="T11" s="30"/>
      <c r="U11" s="30"/>
      <c r="V11" s="30"/>
      <c r="W11" s="31"/>
      <c r="Z11" s="199"/>
      <c r="AB11">
        <v>4</v>
      </c>
      <c r="AC11" t="s">
        <v>258</v>
      </c>
      <c r="AD11">
        <v>45</v>
      </c>
      <c r="AE11">
        <f t="shared" si="13"/>
        <v>18</v>
      </c>
      <c r="AF11">
        <v>10</v>
      </c>
      <c r="AG11">
        <f t="shared" si="14"/>
        <v>73</v>
      </c>
      <c r="AH11">
        <f t="shared" si="15"/>
        <v>33.945</v>
      </c>
      <c r="AI11">
        <f>AI10+AH10</f>
        <v>114.85500000000002</v>
      </c>
      <c r="AJ11">
        <f>AG11/100</f>
        <v>0.73</v>
      </c>
      <c r="AK11" s="307">
        <f>1-SUM(AK7:AK10)</f>
        <v>2.0667150000000079E-2</v>
      </c>
      <c r="AL11">
        <f t="shared" si="16"/>
        <v>5.5801304999999997E-3</v>
      </c>
      <c r="AM11">
        <v>5</v>
      </c>
      <c r="AN11">
        <f t="shared" si="17"/>
        <v>0.10333575000000039</v>
      </c>
      <c r="AR11" s="197"/>
    </row>
    <row r="12" spans="1:44" ht="18" thickBot="1" x14ac:dyDescent="0.35">
      <c r="A12" s="123">
        <v>9</v>
      </c>
      <c r="B12" s="33">
        <v>1385</v>
      </c>
      <c r="C12" s="66" t="s">
        <v>46</v>
      </c>
      <c r="D12" s="67" t="s">
        <v>47</v>
      </c>
      <c r="F12" s="304">
        <v>0.45</v>
      </c>
      <c r="G12" s="48"/>
      <c r="H12" s="48"/>
      <c r="I12" s="305"/>
      <c r="J12" s="48" t="s">
        <v>245</v>
      </c>
      <c r="K12" s="48" t="s">
        <v>246</v>
      </c>
      <c r="L12" s="48" t="s">
        <v>247</v>
      </c>
      <c r="M12" s="48" t="s">
        <v>248</v>
      </c>
      <c r="N12" s="48" t="s">
        <v>249</v>
      </c>
      <c r="O12" s="48" t="s">
        <v>250</v>
      </c>
      <c r="P12" s="306" t="s">
        <v>251</v>
      </c>
      <c r="Q12" s="48" t="s">
        <v>252</v>
      </c>
      <c r="R12" s="48" t="s">
        <v>253</v>
      </c>
      <c r="S12" s="312" t="s">
        <v>260</v>
      </c>
      <c r="T12" s="48"/>
      <c r="U12" s="48"/>
      <c r="V12" s="48" t="s">
        <v>255</v>
      </c>
      <c r="W12" s="179"/>
      <c r="Z12" s="304">
        <v>0.3</v>
      </c>
      <c r="AA12" s="48"/>
      <c r="AB12" s="48"/>
      <c r="AC12" s="305"/>
      <c r="AD12" s="48" t="s">
        <v>245</v>
      </c>
      <c r="AE12" s="48" t="s">
        <v>246</v>
      </c>
      <c r="AF12" s="48">
        <v>10</v>
      </c>
      <c r="AG12" s="48" t="s">
        <v>248</v>
      </c>
      <c r="AH12" s="48" t="s">
        <v>247</v>
      </c>
      <c r="AI12" s="48" t="s">
        <v>249</v>
      </c>
      <c r="AJ12" s="48" t="s">
        <v>250</v>
      </c>
      <c r="AK12" s="306" t="s">
        <v>251</v>
      </c>
      <c r="AL12" s="48" t="s">
        <v>252</v>
      </c>
      <c r="AM12" s="48" t="s">
        <v>253</v>
      </c>
      <c r="AN12" s="48" t="s">
        <v>254</v>
      </c>
      <c r="AO12" s="48"/>
      <c r="AP12" s="48"/>
      <c r="AQ12" s="48" t="s">
        <v>255</v>
      </c>
      <c r="AR12" s="179"/>
    </row>
    <row r="13" spans="1:44" ht="18" thickBot="1" x14ac:dyDescent="0.35">
      <c r="A13" s="123">
        <v>10</v>
      </c>
      <c r="B13" s="33">
        <v>1390</v>
      </c>
      <c r="C13" s="75"/>
      <c r="D13" s="76"/>
      <c r="F13" s="199" t="s">
        <v>257</v>
      </c>
      <c r="H13">
        <v>0</v>
      </c>
      <c r="I13" t="s">
        <v>258</v>
      </c>
      <c r="J13">
        <v>45</v>
      </c>
      <c r="K13">
        <v>0</v>
      </c>
      <c r="L13">
        <f t="shared" ref="L13:L18" si="19">(J13+K13)*0.465</f>
        <v>20.925000000000001</v>
      </c>
      <c r="M13">
        <f t="shared" ref="M13:M18" si="20">J13+K13</f>
        <v>45</v>
      </c>
      <c r="N13">
        <v>0</v>
      </c>
      <c r="O13">
        <f t="shared" ref="O13:O18" si="21">M13/100</f>
        <v>0.45</v>
      </c>
      <c r="P13" s="307">
        <f>1*M13/100</f>
        <v>0.45</v>
      </c>
      <c r="Q13">
        <f>1-P13</f>
        <v>0.55000000000000004</v>
      </c>
      <c r="R13">
        <v>1</v>
      </c>
      <c r="S13">
        <f>R13*P13</f>
        <v>0.45</v>
      </c>
      <c r="V13" s="153">
        <f>SUM(S13:S18)</f>
        <v>2.0281557907499992</v>
      </c>
      <c r="W13" s="197"/>
      <c r="Z13" s="199" t="s">
        <v>257</v>
      </c>
      <c r="AB13">
        <v>0</v>
      </c>
      <c r="AC13" t="s">
        <v>258</v>
      </c>
      <c r="AD13">
        <v>30</v>
      </c>
      <c r="AE13">
        <v>0</v>
      </c>
      <c r="AF13">
        <v>10</v>
      </c>
      <c r="AG13">
        <f>AD13+AE13+AF13</f>
        <v>40</v>
      </c>
      <c r="AH13">
        <f>(AG13)*0.465</f>
        <v>18.600000000000001</v>
      </c>
      <c r="AI13">
        <v>0</v>
      </c>
      <c r="AJ13">
        <f t="shared" ref="AJ13:AJ18" si="22">AG13/100</f>
        <v>0.4</v>
      </c>
      <c r="AK13" s="307">
        <f>1*AG13/100</f>
        <v>0.4</v>
      </c>
      <c r="AL13">
        <f>1-AK13</f>
        <v>0.6</v>
      </c>
      <c r="AM13">
        <v>1</v>
      </c>
      <c r="AN13">
        <f>AM13*AK13</f>
        <v>0.4</v>
      </c>
      <c r="AQ13" s="153">
        <f>SUM(AN13:AN18)</f>
        <v>2.2660764640000002</v>
      </c>
      <c r="AR13" s="197"/>
    </row>
    <row r="14" spans="1:44" ht="17.25" x14ac:dyDescent="0.3">
      <c r="A14" s="123">
        <v>11</v>
      </c>
      <c r="B14" s="33">
        <v>1395</v>
      </c>
      <c r="C14" s="84"/>
      <c r="D14" s="85"/>
      <c r="F14" s="199"/>
      <c r="H14">
        <v>1</v>
      </c>
      <c r="I14" t="s">
        <v>258</v>
      </c>
      <c r="J14">
        <v>45</v>
      </c>
      <c r="K14">
        <f t="shared" ref="K14:K18" si="23">J14*0.1*H14</f>
        <v>4.5</v>
      </c>
      <c r="L14">
        <f t="shared" si="19"/>
        <v>23.017500000000002</v>
      </c>
      <c r="M14">
        <f t="shared" si="20"/>
        <v>49.5</v>
      </c>
      <c r="N14">
        <f t="shared" ref="N14:N18" si="24">N13+L13</f>
        <v>20.925000000000001</v>
      </c>
      <c r="O14">
        <f t="shared" si="21"/>
        <v>0.495</v>
      </c>
      <c r="P14" s="307">
        <f>Q13*O14</f>
        <v>0.27224999999999999</v>
      </c>
      <c r="Q14">
        <f>Q13*(1-O14)</f>
        <v>0.27775000000000005</v>
      </c>
      <c r="R14">
        <v>2</v>
      </c>
      <c r="S14">
        <f>R14*P14</f>
        <v>0.54449999999999998</v>
      </c>
      <c r="W14" s="197"/>
      <c r="Z14" s="199"/>
      <c r="AB14">
        <v>1</v>
      </c>
      <c r="AC14" t="s">
        <v>258</v>
      </c>
      <c r="AD14">
        <v>30</v>
      </c>
      <c r="AE14">
        <f t="shared" ref="AE14:AE18" si="25">AD14*0.1*AB14</f>
        <v>3</v>
      </c>
      <c r="AF14">
        <v>10</v>
      </c>
      <c r="AG14">
        <f t="shared" ref="AG14:AG18" si="26">AD14+AE14+AF14</f>
        <v>43</v>
      </c>
      <c r="AH14">
        <f t="shared" ref="AH14:AH18" si="27">(AG14)*0.465</f>
        <v>19.995000000000001</v>
      </c>
      <c r="AI14">
        <f>AI13+AH13</f>
        <v>18.600000000000001</v>
      </c>
      <c r="AJ14">
        <f t="shared" si="22"/>
        <v>0.43</v>
      </c>
      <c r="AK14" s="307">
        <f>AL13*AJ14</f>
        <v>0.25800000000000001</v>
      </c>
      <c r="AL14">
        <f>AL13*(1-AJ14)</f>
        <v>0.34200000000000003</v>
      </c>
      <c r="AM14">
        <v>2</v>
      </c>
      <c r="AN14">
        <f>AM14*AK14</f>
        <v>0.51600000000000001</v>
      </c>
      <c r="AR14" s="197"/>
    </row>
    <row r="15" spans="1:44" ht="17.25" x14ac:dyDescent="0.3">
      <c r="A15" s="123">
        <v>12</v>
      </c>
      <c r="B15" s="33">
        <v>1400</v>
      </c>
      <c r="C15" s="66" t="s">
        <v>54</v>
      </c>
      <c r="D15" s="67" t="s">
        <v>55</v>
      </c>
      <c r="F15" s="199"/>
      <c r="H15">
        <v>2</v>
      </c>
      <c r="I15" t="s">
        <v>258</v>
      </c>
      <c r="J15">
        <v>45</v>
      </c>
      <c r="K15">
        <f t="shared" si="23"/>
        <v>9</v>
      </c>
      <c r="L15">
        <f t="shared" si="19"/>
        <v>25.110000000000003</v>
      </c>
      <c r="M15">
        <f t="shared" si="20"/>
        <v>54</v>
      </c>
      <c r="N15">
        <f t="shared" si="24"/>
        <v>43.942500000000003</v>
      </c>
      <c r="O15">
        <f t="shared" si="21"/>
        <v>0.54</v>
      </c>
      <c r="P15" s="307">
        <f>Q14*O15</f>
        <v>0.14998500000000003</v>
      </c>
      <c r="Q15">
        <f t="shared" ref="Q15:Q18" si="28">Q14*(1-O15)</f>
        <v>0.12776500000000002</v>
      </c>
      <c r="R15">
        <v>3</v>
      </c>
      <c r="S15">
        <f t="shared" ref="S15:S18" si="29">R15*P15</f>
        <v>0.4499550000000001</v>
      </c>
      <c r="W15" s="197"/>
      <c r="Z15" s="199"/>
      <c r="AB15">
        <v>2</v>
      </c>
      <c r="AC15" t="s">
        <v>258</v>
      </c>
      <c r="AD15">
        <v>30</v>
      </c>
      <c r="AE15">
        <f t="shared" si="25"/>
        <v>6</v>
      </c>
      <c r="AF15">
        <v>10</v>
      </c>
      <c r="AG15">
        <f t="shared" si="26"/>
        <v>46</v>
      </c>
      <c r="AH15">
        <f t="shared" si="27"/>
        <v>21.39</v>
      </c>
      <c r="AI15">
        <f>AI14+AH14</f>
        <v>38.594999999999999</v>
      </c>
      <c r="AJ15">
        <f t="shared" si="22"/>
        <v>0.46</v>
      </c>
      <c r="AK15" s="307">
        <f>AL14*AJ15</f>
        <v>0.15732000000000002</v>
      </c>
      <c r="AL15">
        <f t="shared" ref="AL15:AL18" si="30">AL14*(1-AJ15)</f>
        <v>0.18468000000000004</v>
      </c>
      <c r="AM15">
        <v>3</v>
      </c>
      <c r="AN15">
        <f t="shared" ref="AN15:AN18" si="31">AM15*AK15</f>
        <v>0.47196000000000005</v>
      </c>
      <c r="AR15" s="197"/>
    </row>
    <row r="16" spans="1:44" ht="17.25" x14ac:dyDescent="0.3">
      <c r="A16" s="123">
        <v>13</v>
      </c>
      <c r="B16" s="33">
        <v>1405</v>
      </c>
      <c r="C16" s="75"/>
      <c r="D16" s="76"/>
      <c r="F16" s="199"/>
      <c r="H16">
        <v>3</v>
      </c>
      <c r="I16" t="s">
        <v>258</v>
      </c>
      <c r="J16">
        <v>45</v>
      </c>
      <c r="K16">
        <f t="shared" si="23"/>
        <v>13.5</v>
      </c>
      <c r="L16">
        <f t="shared" si="19"/>
        <v>27.202500000000001</v>
      </c>
      <c r="M16">
        <f t="shared" si="20"/>
        <v>58.5</v>
      </c>
      <c r="N16">
        <f t="shared" si="24"/>
        <v>69.052500000000009</v>
      </c>
      <c r="O16">
        <f t="shared" si="21"/>
        <v>0.58499999999999996</v>
      </c>
      <c r="P16" s="307">
        <f t="shared" ref="P16:P17" si="32">Q15*O16</f>
        <v>7.4742525000000004E-2</v>
      </c>
      <c r="Q16">
        <f t="shared" si="28"/>
        <v>5.3022475000000013E-2</v>
      </c>
      <c r="R16">
        <v>4</v>
      </c>
      <c r="S16">
        <f t="shared" si="29"/>
        <v>0.29897010000000002</v>
      </c>
      <c r="W16" s="197"/>
      <c r="Z16" s="199"/>
      <c r="AB16">
        <v>3</v>
      </c>
      <c r="AC16" t="s">
        <v>258</v>
      </c>
      <c r="AD16">
        <v>30</v>
      </c>
      <c r="AE16">
        <f t="shared" si="25"/>
        <v>9</v>
      </c>
      <c r="AF16">
        <v>10</v>
      </c>
      <c r="AG16">
        <f t="shared" si="26"/>
        <v>49</v>
      </c>
      <c r="AH16">
        <f t="shared" si="27"/>
        <v>22.785</v>
      </c>
      <c r="AI16">
        <f>AI15+AH15</f>
        <v>59.984999999999999</v>
      </c>
      <c r="AJ16">
        <f t="shared" si="22"/>
        <v>0.49</v>
      </c>
      <c r="AK16" s="307">
        <f t="shared" ref="AK16:AK17" si="33">AL15*AJ16</f>
        <v>9.0493200000000024E-2</v>
      </c>
      <c r="AL16">
        <f t="shared" si="30"/>
        <v>9.4186800000000015E-2</v>
      </c>
      <c r="AM16">
        <v>4</v>
      </c>
      <c r="AN16">
        <f t="shared" si="31"/>
        <v>0.36197280000000009</v>
      </c>
      <c r="AR16" s="197"/>
    </row>
    <row r="17" spans="1:44" ht="17.25" x14ac:dyDescent="0.3">
      <c r="A17" s="123">
        <v>14</v>
      </c>
      <c r="B17" s="33">
        <v>1410</v>
      </c>
      <c r="C17" s="84"/>
      <c r="D17" s="85"/>
      <c r="F17" s="199"/>
      <c r="H17">
        <v>4</v>
      </c>
      <c r="I17" t="s">
        <v>258</v>
      </c>
      <c r="J17">
        <v>45</v>
      </c>
      <c r="K17">
        <f t="shared" si="23"/>
        <v>18</v>
      </c>
      <c r="L17">
        <f t="shared" si="19"/>
        <v>29.295000000000002</v>
      </c>
      <c r="M17">
        <f t="shared" si="20"/>
        <v>63</v>
      </c>
      <c r="N17">
        <f t="shared" si="24"/>
        <v>96.25500000000001</v>
      </c>
      <c r="O17">
        <f t="shared" si="21"/>
        <v>0.63</v>
      </c>
      <c r="P17" s="307">
        <f t="shared" si="32"/>
        <v>3.340415925000001E-2</v>
      </c>
      <c r="Q17">
        <f t="shared" si="28"/>
        <v>1.9618315750000004E-2</v>
      </c>
      <c r="R17">
        <v>5</v>
      </c>
      <c r="S17">
        <f t="shared" si="29"/>
        <v>0.16702079625000005</v>
      </c>
      <c r="W17" s="197"/>
      <c r="Z17" s="199"/>
      <c r="AB17">
        <v>4</v>
      </c>
      <c r="AC17" t="s">
        <v>258</v>
      </c>
      <c r="AD17">
        <v>30</v>
      </c>
      <c r="AE17">
        <f t="shared" si="25"/>
        <v>12</v>
      </c>
      <c r="AF17">
        <v>10</v>
      </c>
      <c r="AG17">
        <f t="shared" si="26"/>
        <v>52</v>
      </c>
      <c r="AH17">
        <f t="shared" si="27"/>
        <v>24.18</v>
      </c>
      <c r="AI17">
        <f>AI16+AH16</f>
        <v>82.77</v>
      </c>
      <c r="AJ17">
        <f t="shared" si="22"/>
        <v>0.52</v>
      </c>
      <c r="AK17" s="307">
        <f t="shared" si="33"/>
        <v>4.8977136000000011E-2</v>
      </c>
      <c r="AL17">
        <f t="shared" si="30"/>
        <v>4.5209664000000004E-2</v>
      </c>
      <c r="AM17">
        <v>5</v>
      </c>
      <c r="AN17">
        <f t="shared" si="31"/>
        <v>0.24488568000000005</v>
      </c>
      <c r="AR17" s="197"/>
    </row>
    <row r="18" spans="1:44" ht="18" thickBot="1" x14ac:dyDescent="0.35">
      <c r="A18" s="123">
        <v>15</v>
      </c>
      <c r="B18" s="33">
        <v>1415</v>
      </c>
      <c r="C18" s="66" t="s">
        <v>64</v>
      </c>
      <c r="D18" s="67" t="s">
        <v>65</v>
      </c>
      <c r="F18" s="199" t="s">
        <v>259</v>
      </c>
      <c r="H18">
        <v>5</v>
      </c>
      <c r="I18" t="s">
        <v>258</v>
      </c>
      <c r="J18">
        <v>45</v>
      </c>
      <c r="K18">
        <f t="shared" si="23"/>
        <v>22.5</v>
      </c>
      <c r="L18">
        <f t="shared" si="19"/>
        <v>31.387500000000003</v>
      </c>
      <c r="M18">
        <f t="shared" si="20"/>
        <v>67.5</v>
      </c>
      <c r="N18">
        <f t="shared" si="24"/>
        <v>125.55000000000001</v>
      </c>
      <c r="O18">
        <f t="shared" si="21"/>
        <v>0.67500000000000004</v>
      </c>
      <c r="P18" s="307">
        <f>1-SUM(P13:P17)</f>
        <v>1.9618315749999837E-2</v>
      </c>
      <c r="Q18">
        <f t="shared" si="28"/>
        <v>6.3759526187500007E-3</v>
      </c>
      <c r="R18">
        <v>6</v>
      </c>
      <c r="S18">
        <f t="shared" si="29"/>
        <v>0.11770989449999902</v>
      </c>
      <c r="W18" s="197"/>
      <c r="Z18" s="29"/>
      <c r="AA18" s="30"/>
      <c r="AB18" s="30">
        <v>5</v>
      </c>
      <c r="AC18" s="30" t="s">
        <v>258</v>
      </c>
      <c r="AD18" s="30">
        <v>30</v>
      </c>
      <c r="AE18" s="30">
        <f t="shared" si="25"/>
        <v>15</v>
      </c>
      <c r="AF18" s="30">
        <v>10</v>
      </c>
      <c r="AG18" s="30">
        <f t="shared" si="26"/>
        <v>55</v>
      </c>
      <c r="AH18" s="30">
        <f t="shared" si="27"/>
        <v>25.575000000000003</v>
      </c>
      <c r="AI18" s="30">
        <f>AI17+AH17</f>
        <v>106.94999999999999</v>
      </c>
      <c r="AJ18" s="30">
        <f t="shared" si="22"/>
        <v>0.55000000000000004</v>
      </c>
      <c r="AK18" s="308">
        <f>1-SUM(AK13:AK17)</f>
        <v>4.5209663999999927E-2</v>
      </c>
      <c r="AL18" s="30">
        <f t="shared" si="30"/>
        <v>2.0344348799999998E-2</v>
      </c>
      <c r="AM18" s="30">
        <v>6</v>
      </c>
      <c r="AN18" s="30">
        <f t="shared" si="31"/>
        <v>0.27125798399999956</v>
      </c>
      <c r="AO18" s="30"/>
      <c r="AP18" s="30"/>
      <c r="AQ18" s="30"/>
      <c r="AR18" s="31"/>
    </row>
    <row r="19" spans="1:44" ht="18" thickBot="1" x14ac:dyDescent="0.35">
      <c r="A19" s="123">
        <v>16</v>
      </c>
      <c r="B19" s="33">
        <v>1430</v>
      </c>
      <c r="C19" s="75"/>
      <c r="D19" s="76"/>
      <c r="F19" s="304">
        <v>0.3</v>
      </c>
      <c r="G19" s="48"/>
      <c r="H19" s="48"/>
      <c r="I19" s="305"/>
      <c r="J19" s="48" t="s">
        <v>245</v>
      </c>
      <c r="K19" s="48" t="s">
        <v>246</v>
      </c>
      <c r="L19" s="48" t="s">
        <v>247</v>
      </c>
      <c r="M19" s="48" t="s">
        <v>248</v>
      </c>
      <c r="N19" s="48" t="s">
        <v>249</v>
      </c>
      <c r="O19" s="48" t="s">
        <v>250</v>
      </c>
      <c r="P19" s="306" t="s">
        <v>251</v>
      </c>
      <c r="Q19" s="48" t="s">
        <v>252</v>
      </c>
      <c r="R19" s="48" t="s">
        <v>253</v>
      </c>
      <c r="S19" s="312" t="s">
        <v>260</v>
      </c>
      <c r="T19" s="48"/>
      <c r="U19" s="48"/>
      <c r="V19" s="48" t="s">
        <v>255</v>
      </c>
      <c r="W19" s="179"/>
      <c r="Z19" s="313">
        <v>0.15</v>
      </c>
      <c r="AA19" s="239"/>
      <c r="AB19" s="239"/>
      <c r="AC19" s="314"/>
      <c r="AD19" s="239" t="s">
        <v>245</v>
      </c>
      <c r="AE19" s="239" t="s">
        <v>246</v>
      </c>
      <c r="AF19" s="239">
        <v>10</v>
      </c>
      <c r="AG19" s="239" t="s">
        <v>248</v>
      </c>
      <c r="AH19" s="239" t="s">
        <v>247</v>
      </c>
      <c r="AI19" s="239" t="s">
        <v>249</v>
      </c>
      <c r="AJ19" s="239" t="s">
        <v>250</v>
      </c>
      <c r="AK19" s="315" t="s">
        <v>251</v>
      </c>
      <c r="AL19" s="239" t="s">
        <v>252</v>
      </c>
      <c r="AM19" s="239" t="s">
        <v>253</v>
      </c>
      <c r="AN19" s="239" t="s">
        <v>254</v>
      </c>
      <c r="AO19" s="239"/>
      <c r="AP19" s="239"/>
      <c r="AQ19" s="239" t="s">
        <v>255</v>
      </c>
      <c r="AR19" s="316"/>
    </row>
    <row r="20" spans="1:44" ht="18" thickBot="1" x14ac:dyDescent="0.35">
      <c r="A20" s="123">
        <v>17</v>
      </c>
      <c r="B20" s="33">
        <v>1445</v>
      </c>
      <c r="C20" s="84"/>
      <c r="D20" s="85"/>
      <c r="F20" s="199" t="s">
        <v>257</v>
      </c>
      <c r="H20">
        <v>0</v>
      </c>
      <c r="I20" t="s">
        <v>258</v>
      </c>
      <c r="J20">
        <v>30</v>
      </c>
      <c r="K20">
        <v>0</v>
      </c>
      <c r="L20">
        <f t="shared" ref="L20:L26" si="34">(J20+K20)*0.465</f>
        <v>13.950000000000001</v>
      </c>
      <c r="M20">
        <f t="shared" ref="M20:M26" si="35">J20+K20</f>
        <v>30</v>
      </c>
      <c r="N20">
        <v>0</v>
      </c>
      <c r="O20">
        <f t="shared" ref="O20:O26" si="36">M20/100</f>
        <v>0.3</v>
      </c>
      <c r="P20" s="307">
        <f>1*M20/100</f>
        <v>0.3</v>
      </c>
      <c r="Q20">
        <f>1-P20</f>
        <v>0.7</v>
      </c>
      <c r="R20">
        <v>1</v>
      </c>
      <c r="S20">
        <f>R20*P20</f>
        <v>0.3</v>
      </c>
      <c r="V20" s="153">
        <f>SUM(S20:S26)</f>
        <v>2.8168623423999999</v>
      </c>
      <c r="W20" s="197"/>
      <c r="Z20" s="317" t="s">
        <v>257</v>
      </c>
      <c r="AA20" s="239"/>
      <c r="AB20" s="239">
        <v>0</v>
      </c>
      <c r="AC20" s="239" t="s">
        <v>258</v>
      </c>
      <c r="AD20" s="239">
        <v>15</v>
      </c>
      <c r="AE20" s="239">
        <v>0</v>
      </c>
      <c r="AF20" s="239">
        <v>10</v>
      </c>
      <c r="AG20" s="239">
        <f>AD20+AE20+AF20</f>
        <v>25</v>
      </c>
      <c r="AH20" s="239">
        <f>(AG20)*0.465</f>
        <v>11.625</v>
      </c>
      <c r="AI20" s="239">
        <v>0</v>
      </c>
      <c r="AJ20" s="239">
        <f t="shared" ref="AJ20:AJ28" si="37">AG20/100</f>
        <v>0.25</v>
      </c>
      <c r="AK20" s="315">
        <f>1*AG20/100</f>
        <v>0.25</v>
      </c>
      <c r="AL20" s="239">
        <f>1-AK20</f>
        <v>0.75</v>
      </c>
      <c r="AM20" s="239">
        <v>1</v>
      </c>
      <c r="AN20" s="239">
        <f>AM20*AK20</f>
        <v>0.25</v>
      </c>
      <c r="AO20" s="239"/>
      <c r="AP20" s="239"/>
      <c r="AQ20" s="220">
        <f>SUM(AN20:AN28)</f>
        <v>3.4428524445592386</v>
      </c>
      <c r="AR20" s="316"/>
    </row>
    <row r="21" spans="1:44" ht="17.25" x14ac:dyDescent="0.3">
      <c r="A21" s="123">
        <v>18</v>
      </c>
      <c r="B21" s="33">
        <v>1460</v>
      </c>
      <c r="C21" s="66" t="s">
        <v>73</v>
      </c>
      <c r="D21" s="67" t="s">
        <v>74</v>
      </c>
      <c r="F21" s="199"/>
      <c r="H21">
        <v>1</v>
      </c>
      <c r="I21" t="s">
        <v>258</v>
      </c>
      <c r="J21">
        <v>30</v>
      </c>
      <c r="K21">
        <f t="shared" ref="K21:K26" si="38">J21*0.1*H21</f>
        <v>3</v>
      </c>
      <c r="L21">
        <f t="shared" si="34"/>
        <v>15.345000000000001</v>
      </c>
      <c r="M21">
        <f t="shared" si="35"/>
        <v>33</v>
      </c>
      <c r="N21">
        <f t="shared" ref="N21:N26" si="39">N20+L20</f>
        <v>13.950000000000001</v>
      </c>
      <c r="O21">
        <f t="shared" si="36"/>
        <v>0.33</v>
      </c>
      <c r="P21" s="307">
        <f>Q20*O21</f>
        <v>0.23099999999999998</v>
      </c>
      <c r="Q21">
        <f>Q20*(1-O21)</f>
        <v>0.46899999999999992</v>
      </c>
      <c r="R21">
        <v>2</v>
      </c>
      <c r="S21">
        <f>R21*P21</f>
        <v>0.46199999999999997</v>
      </c>
      <c r="W21" s="197"/>
      <c r="Z21" s="317"/>
      <c r="AA21" s="239"/>
      <c r="AB21" s="239">
        <v>1</v>
      </c>
      <c r="AC21" s="239" t="s">
        <v>258</v>
      </c>
      <c r="AD21" s="239">
        <v>15</v>
      </c>
      <c r="AE21" s="239">
        <f t="shared" ref="AE21:AE28" si="40">AD21*0.1*AB21</f>
        <v>1.5</v>
      </c>
      <c r="AF21" s="239">
        <v>10</v>
      </c>
      <c r="AG21" s="239">
        <f t="shared" ref="AG21:AG28" si="41">AD21+AE21+AF21</f>
        <v>26.5</v>
      </c>
      <c r="AH21" s="239">
        <f t="shared" ref="AH21:AH28" si="42">(AG21)*0.465</f>
        <v>12.3225</v>
      </c>
      <c r="AI21" s="239">
        <f t="shared" ref="AI21:AI28" si="43">AI20+AH20</f>
        <v>11.625</v>
      </c>
      <c r="AJ21" s="239">
        <f t="shared" si="37"/>
        <v>0.26500000000000001</v>
      </c>
      <c r="AK21" s="315">
        <f>AL20*AJ21</f>
        <v>0.19875000000000001</v>
      </c>
      <c r="AL21" s="239">
        <f>AL20*(1-AJ21)</f>
        <v>0.55125000000000002</v>
      </c>
      <c r="AM21" s="239">
        <v>2</v>
      </c>
      <c r="AN21" s="239">
        <f>AM21*AK21</f>
        <v>0.39750000000000002</v>
      </c>
      <c r="AO21" s="239"/>
      <c r="AP21" s="239"/>
      <c r="AQ21" s="239"/>
      <c r="AR21" s="316"/>
    </row>
    <row r="22" spans="1:44" ht="17.25" x14ac:dyDescent="0.3">
      <c r="A22" s="123">
        <v>19</v>
      </c>
      <c r="B22" s="33">
        <v>1475</v>
      </c>
      <c r="C22" s="84"/>
      <c r="D22" s="85"/>
      <c r="F22" s="199"/>
      <c r="H22">
        <v>2</v>
      </c>
      <c r="I22" t="s">
        <v>258</v>
      </c>
      <c r="J22">
        <v>30</v>
      </c>
      <c r="K22">
        <f t="shared" si="38"/>
        <v>6</v>
      </c>
      <c r="L22">
        <f t="shared" si="34"/>
        <v>16.740000000000002</v>
      </c>
      <c r="M22">
        <f t="shared" si="35"/>
        <v>36</v>
      </c>
      <c r="N22">
        <f t="shared" si="39"/>
        <v>29.295000000000002</v>
      </c>
      <c r="O22">
        <f t="shared" si="36"/>
        <v>0.36</v>
      </c>
      <c r="P22" s="307">
        <f>Q21*O22</f>
        <v>0.16883999999999996</v>
      </c>
      <c r="Q22">
        <f t="shared" ref="Q22:Q26" si="44">Q21*(1-O22)</f>
        <v>0.30015999999999993</v>
      </c>
      <c r="R22">
        <v>3</v>
      </c>
      <c r="S22">
        <f t="shared" ref="S22:S26" si="45">R22*P22</f>
        <v>0.50651999999999986</v>
      </c>
      <c r="W22" s="197"/>
      <c r="Z22" s="317"/>
      <c r="AA22" s="239"/>
      <c r="AB22" s="239">
        <v>2</v>
      </c>
      <c r="AC22" s="239" t="s">
        <v>258</v>
      </c>
      <c r="AD22" s="239">
        <v>15</v>
      </c>
      <c r="AE22" s="239">
        <f t="shared" si="40"/>
        <v>3</v>
      </c>
      <c r="AF22" s="239">
        <v>10</v>
      </c>
      <c r="AG22" s="239">
        <f t="shared" si="41"/>
        <v>28</v>
      </c>
      <c r="AH22" s="239">
        <f t="shared" si="42"/>
        <v>13.020000000000001</v>
      </c>
      <c r="AI22" s="239">
        <f t="shared" si="43"/>
        <v>23.947499999999998</v>
      </c>
      <c r="AJ22" s="239">
        <f t="shared" si="37"/>
        <v>0.28000000000000003</v>
      </c>
      <c r="AK22" s="315">
        <f>AL21*AJ22</f>
        <v>0.15435000000000001</v>
      </c>
      <c r="AL22" s="239">
        <f t="shared" ref="AL22:AL28" si="46">AL21*(1-AJ22)</f>
        <v>0.39689999999999998</v>
      </c>
      <c r="AM22" s="239">
        <v>3</v>
      </c>
      <c r="AN22" s="239">
        <f t="shared" ref="AN22:AN28" si="47">AM22*AK22</f>
        <v>0.46305000000000007</v>
      </c>
      <c r="AO22" s="239"/>
      <c r="AP22" s="239"/>
      <c r="AQ22" s="239"/>
      <c r="AR22" s="316"/>
    </row>
    <row r="23" spans="1:44" ht="17.25" x14ac:dyDescent="0.3">
      <c r="A23" s="123">
        <v>20</v>
      </c>
      <c r="B23" s="33">
        <v>1490</v>
      </c>
      <c r="C23" s="66" t="s">
        <v>80</v>
      </c>
      <c r="D23" s="67" t="s">
        <v>81</v>
      </c>
      <c r="F23" s="199"/>
      <c r="H23">
        <v>3</v>
      </c>
      <c r="I23" t="s">
        <v>258</v>
      </c>
      <c r="J23">
        <v>30</v>
      </c>
      <c r="K23">
        <f t="shared" si="38"/>
        <v>9</v>
      </c>
      <c r="L23">
        <f t="shared" si="34"/>
        <v>18.135000000000002</v>
      </c>
      <c r="M23">
        <f t="shared" si="35"/>
        <v>39</v>
      </c>
      <c r="N23">
        <f t="shared" si="39"/>
        <v>46.035000000000004</v>
      </c>
      <c r="O23">
        <f t="shared" si="36"/>
        <v>0.39</v>
      </c>
      <c r="P23" s="307">
        <f t="shared" ref="P23:P25" si="48">Q22*O23</f>
        <v>0.11706239999999997</v>
      </c>
      <c r="Q23">
        <f t="shared" si="44"/>
        <v>0.18309759999999994</v>
      </c>
      <c r="R23">
        <v>4</v>
      </c>
      <c r="S23">
        <f t="shared" si="45"/>
        <v>0.46824959999999988</v>
      </c>
      <c r="W23" s="197"/>
      <c r="Z23" s="317"/>
      <c r="AA23" s="239"/>
      <c r="AB23" s="239">
        <v>3</v>
      </c>
      <c r="AC23" s="239" t="s">
        <v>258</v>
      </c>
      <c r="AD23" s="239">
        <v>15</v>
      </c>
      <c r="AE23" s="239">
        <f t="shared" si="40"/>
        <v>4.5</v>
      </c>
      <c r="AF23" s="239">
        <v>10</v>
      </c>
      <c r="AG23" s="239">
        <f t="shared" si="41"/>
        <v>29.5</v>
      </c>
      <c r="AH23" s="239">
        <f t="shared" si="42"/>
        <v>13.717500000000001</v>
      </c>
      <c r="AI23" s="239">
        <f t="shared" si="43"/>
        <v>36.967500000000001</v>
      </c>
      <c r="AJ23" s="239">
        <f t="shared" si="37"/>
        <v>0.29499999999999998</v>
      </c>
      <c r="AK23" s="315">
        <f t="shared" ref="AK23:AK27" si="49">AL22*AJ23</f>
        <v>0.11708549999999998</v>
      </c>
      <c r="AL23" s="239">
        <f t="shared" si="46"/>
        <v>0.27981450000000002</v>
      </c>
      <c r="AM23" s="239">
        <v>4</v>
      </c>
      <c r="AN23" s="239">
        <f t="shared" si="47"/>
        <v>0.46834199999999993</v>
      </c>
      <c r="AO23" s="239"/>
      <c r="AP23" s="239"/>
      <c r="AQ23" s="239"/>
      <c r="AR23" s="316"/>
    </row>
    <row r="24" spans="1:44" ht="17.25" x14ac:dyDescent="0.3">
      <c r="A24" s="123">
        <v>21</v>
      </c>
      <c r="B24" s="33">
        <v>1505</v>
      </c>
      <c r="C24" s="84"/>
      <c r="D24" s="85"/>
      <c r="F24" s="199"/>
      <c r="H24">
        <v>4</v>
      </c>
      <c r="I24" t="s">
        <v>258</v>
      </c>
      <c r="J24">
        <v>30</v>
      </c>
      <c r="K24">
        <f t="shared" si="38"/>
        <v>12</v>
      </c>
      <c r="L24">
        <f t="shared" si="34"/>
        <v>19.53</v>
      </c>
      <c r="M24">
        <f t="shared" si="35"/>
        <v>42</v>
      </c>
      <c r="N24">
        <f t="shared" si="39"/>
        <v>64.17</v>
      </c>
      <c r="O24">
        <f t="shared" si="36"/>
        <v>0.42</v>
      </c>
      <c r="P24" s="307">
        <f t="shared" si="48"/>
        <v>7.6900991999999974E-2</v>
      </c>
      <c r="Q24">
        <f t="shared" si="44"/>
        <v>0.10619660799999998</v>
      </c>
      <c r="R24">
        <v>5</v>
      </c>
      <c r="S24">
        <f t="shared" si="45"/>
        <v>0.3845049599999999</v>
      </c>
      <c r="W24" s="197"/>
      <c r="Z24" s="317"/>
      <c r="AA24" s="239"/>
      <c r="AB24" s="239">
        <v>4</v>
      </c>
      <c r="AC24" s="239" t="s">
        <v>258</v>
      </c>
      <c r="AD24" s="239">
        <v>15</v>
      </c>
      <c r="AE24" s="239">
        <f t="shared" si="40"/>
        <v>6</v>
      </c>
      <c r="AF24" s="239">
        <v>10</v>
      </c>
      <c r="AG24" s="239">
        <f t="shared" si="41"/>
        <v>31</v>
      </c>
      <c r="AH24" s="239">
        <f t="shared" si="42"/>
        <v>14.415000000000001</v>
      </c>
      <c r="AI24" s="239">
        <f t="shared" si="43"/>
        <v>50.685000000000002</v>
      </c>
      <c r="AJ24" s="239">
        <f t="shared" si="37"/>
        <v>0.31</v>
      </c>
      <c r="AK24" s="315">
        <f t="shared" si="49"/>
        <v>8.6742495000000003E-2</v>
      </c>
      <c r="AL24" s="239">
        <f t="shared" si="46"/>
        <v>0.19307200499999999</v>
      </c>
      <c r="AM24" s="239">
        <v>5</v>
      </c>
      <c r="AN24" s="239">
        <f t="shared" si="47"/>
        <v>0.43371247499999999</v>
      </c>
      <c r="AO24" s="239"/>
      <c r="AP24" s="239"/>
      <c r="AQ24" s="239"/>
      <c r="AR24" s="316"/>
    </row>
    <row r="25" spans="1:44" ht="17.25" x14ac:dyDescent="0.3">
      <c r="A25" s="123">
        <v>22</v>
      </c>
      <c r="B25" s="33">
        <v>1520</v>
      </c>
      <c r="C25" s="99" t="s">
        <v>87</v>
      </c>
      <c r="D25" s="100" t="s">
        <v>88</v>
      </c>
      <c r="F25" s="199"/>
      <c r="H25">
        <v>5</v>
      </c>
      <c r="I25" t="s">
        <v>258</v>
      </c>
      <c r="J25">
        <v>30</v>
      </c>
      <c r="K25">
        <f t="shared" si="38"/>
        <v>15</v>
      </c>
      <c r="L25">
        <f t="shared" si="34"/>
        <v>20.925000000000001</v>
      </c>
      <c r="M25">
        <f t="shared" si="35"/>
        <v>45</v>
      </c>
      <c r="N25">
        <f t="shared" si="39"/>
        <v>83.7</v>
      </c>
      <c r="O25">
        <f t="shared" si="36"/>
        <v>0.45</v>
      </c>
      <c r="P25" s="307">
        <f t="shared" si="48"/>
        <v>4.7788473599999992E-2</v>
      </c>
      <c r="Q25">
        <f t="shared" si="44"/>
        <v>5.8408134399999999E-2</v>
      </c>
      <c r="R25">
        <v>6</v>
      </c>
      <c r="S25">
        <f t="shared" si="45"/>
        <v>0.28673084159999995</v>
      </c>
      <c r="W25" s="197"/>
      <c r="Z25" s="317"/>
      <c r="AA25" s="239"/>
      <c r="AB25" s="239">
        <v>5</v>
      </c>
      <c r="AC25" s="239" t="s">
        <v>258</v>
      </c>
      <c r="AD25" s="239">
        <v>15</v>
      </c>
      <c r="AE25" s="239">
        <f t="shared" si="40"/>
        <v>7.5</v>
      </c>
      <c r="AF25" s="239">
        <v>10</v>
      </c>
      <c r="AG25" s="239">
        <f t="shared" si="41"/>
        <v>32.5</v>
      </c>
      <c r="AH25" s="239">
        <f t="shared" si="42"/>
        <v>15.112500000000001</v>
      </c>
      <c r="AI25" s="239">
        <f t="shared" si="43"/>
        <v>65.100000000000009</v>
      </c>
      <c r="AJ25" s="239">
        <f t="shared" si="37"/>
        <v>0.32500000000000001</v>
      </c>
      <c r="AK25" s="315">
        <f t="shared" si="49"/>
        <v>6.2748401625000005E-2</v>
      </c>
      <c r="AL25" s="239">
        <f t="shared" si="46"/>
        <v>0.13032360337500001</v>
      </c>
      <c r="AM25" s="239">
        <v>6</v>
      </c>
      <c r="AN25" s="239">
        <f t="shared" si="47"/>
        <v>0.37649040975000003</v>
      </c>
      <c r="AO25" s="239"/>
      <c r="AP25" s="239"/>
      <c r="AQ25" s="239"/>
      <c r="AR25" s="316"/>
    </row>
    <row r="26" spans="1:44" ht="18" thickBot="1" x14ac:dyDescent="0.35">
      <c r="A26" s="123">
        <v>23</v>
      </c>
      <c r="B26" s="33">
        <v>1535</v>
      </c>
      <c r="C26" s="99"/>
      <c r="D26" s="100"/>
      <c r="F26" s="199" t="s">
        <v>259</v>
      </c>
      <c r="H26">
        <v>6</v>
      </c>
      <c r="I26" t="s">
        <v>258</v>
      </c>
      <c r="J26">
        <v>30</v>
      </c>
      <c r="K26">
        <f t="shared" si="38"/>
        <v>18</v>
      </c>
      <c r="L26">
        <f t="shared" si="34"/>
        <v>22.32</v>
      </c>
      <c r="M26">
        <f t="shared" si="35"/>
        <v>48</v>
      </c>
      <c r="N26">
        <f t="shared" si="39"/>
        <v>104.625</v>
      </c>
      <c r="O26">
        <f t="shared" si="36"/>
        <v>0.48</v>
      </c>
      <c r="P26" s="307">
        <f>1-SUM(P20:P25)</f>
        <v>5.8408134400000034E-2</v>
      </c>
      <c r="Q26">
        <f t="shared" si="44"/>
        <v>3.0372229888000001E-2</v>
      </c>
      <c r="R26">
        <v>7</v>
      </c>
      <c r="S26">
        <f t="shared" si="45"/>
        <v>0.40885694080000023</v>
      </c>
      <c r="W26" s="197"/>
      <c r="Z26" s="317"/>
      <c r="AA26" s="239"/>
      <c r="AB26" s="239">
        <v>6</v>
      </c>
      <c r="AC26" s="239" t="s">
        <v>258</v>
      </c>
      <c r="AD26" s="239">
        <v>15</v>
      </c>
      <c r="AE26" s="239">
        <f t="shared" si="40"/>
        <v>9</v>
      </c>
      <c r="AF26" s="239">
        <v>10</v>
      </c>
      <c r="AG26" s="239">
        <f t="shared" si="41"/>
        <v>34</v>
      </c>
      <c r="AH26" s="239">
        <f t="shared" si="42"/>
        <v>15.81</v>
      </c>
      <c r="AI26" s="239">
        <f t="shared" si="43"/>
        <v>80.212500000000006</v>
      </c>
      <c r="AJ26" s="239">
        <f t="shared" si="37"/>
        <v>0.34</v>
      </c>
      <c r="AK26" s="315">
        <f t="shared" si="49"/>
        <v>4.4310025147500008E-2</v>
      </c>
      <c r="AL26" s="239">
        <f t="shared" si="46"/>
        <v>8.6013578227499998E-2</v>
      </c>
      <c r="AM26" s="239">
        <v>7</v>
      </c>
      <c r="AN26" s="239">
        <f t="shared" si="47"/>
        <v>0.31017017603250008</v>
      </c>
      <c r="AO26" s="239"/>
      <c r="AP26" s="239"/>
      <c r="AQ26" s="239"/>
      <c r="AR26" s="316"/>
    </row>
    <row r="27" spans="1:44" ht="18" thickBot="1" x14ac:dyDescent="0.35">
      <c r="A27" s="123">
        <v>24</v>
      </c>
      <c r="B27" s="33">
        <v>1550</v>
      </c>
      <c r="C27" s="99" t="s">
        <v>94</v>
      </c>
      <c r="D27" s="100" t="s">
        <v>95</v>
      </c>
      <c r="F27" s="318">
        <v>0.15</v>
      </c>
      <c r="G27" s="312"/>
      <c r="H27" s="312"/>
      <c r="I27" s="319"/>
      <c r="J27" s="312" t="s">
        <v>245</v>
      </c>
      <c r="K27" s="312" t="s">
        <v>246</v>
      </c>
      <c r="L27" s="312" t="s">
        <v>247</v>
      </c>
      <c r="M27" s="312" t="s">
        <v>248</v>
      </c>
      <c r="N27" s="312" t="s">
        <v>249</v>
      </c>
      <c r="O27" s="312" t="s">
        <v>250</v>
      </c>
      <c r="P27" s="320" t="s">
        <v>251</v>
      </c>
      <c r="Q27" s="312" t="s">
        <v>252</v>
      </c>
      <c r="R27" s="312" t="s">
        <v>253</v>
      </c>
      <c r="S27" s="312" t="s">
        <v>260</v>
      </c>
      <c r="T27" s="312"/>
      <c r="U27" s="312"/>
      <c r="V27" s="312" t="s">
        <v>255</v>
      </c>
      <c r="W27" s="150"/>
      <c r="Z27" s="317"/>
      <c r="AA27" s="239"/>
      <c r="AB27" s="239">
        <v>7</v>
      </c>
      <c r="AC27" s="239" t="s">
        <v>258</v>
      </c>
      <c r="AD27" s="239">
        <v>15</v>
      </c>
      <c r="AE27" s="239">
        <f t="shared" si="40"/>
        <v>10.5</v>
      </c>
      <c r="AF27" s="239">
        <v>10</v>
      </c>
      <c r="AG27" s="239">
        <f t="shared" si="41"/>
        <v>35.5</v>
      </c>
      <c r="AH27" s="239">
        <f t="shared" si="42"/>
        <v>16.5075</v>
      </c>
      <c r="AI27" s="239">
        <f t="shared" si="43"/>
        <v>96.022500000000008</v>
      </c>
      <c r="AJ27" s="239">
        <f t="shared" si="37"/>
        <v>0.35499999999999998</v>
      </c>
      <c r="AK27" s="315">
        <f t="shared" si="49"/>
        <v>3.0534820270762496E-2</v>
      </c>
      <c r="AL27" s="239">
        <f t="shared" si="46"/>
        <v>5.5478757956737498E-2</v>
      </c>
      <c r="AM27" s="239">
        <v>8</v>
      </c>
      <c r="AN27" s="239">
        <f t="shared" si="47"/>
        <v>0.24427856216609997</v>
      </c>
      <c r="AO27" s="239"/>
      <c r="AP27" s="239"/>
      <c r="AQ27" s="239"/>
      <c r="AR27" s="316"/>
    </row>
    <row r="28" spans="1:44" ht="18" thickBot="1" x14ac:dyDescent="0.35">
      <c r="A28" s="131">
        <v>25</v>
      </c>
      <c r="B28" s="33">
        <v>1575</v>
      </c>
      <c r="C28" s="108"/>
      <c r="D28" s="109"/>
      <c r="F28" s="317" t="s">
        <v>257</v>
      </c>
      <c r="G28" s="239"/>
      <c r="H28" s="239">
        <v>0</v>
      </c>
      <c r="I28" s="239" t="s">
        <v>258</v>
      </c>
      <c r="J28" s="239">
        <v>15</v>
      </c>
      <c r="K28" s="239">
        <v>0</v>
      </c>
      <c r="L28" s="239">
        <f t="shared" ref="L28:L38" si="50">(J28+K28)*0.465</f>
        <v>6.9750000000000005</v>
      </c>
      <c r="M28" s="239">
        <f t="shared" ref="M28:M38" si="51">J28+K28</f>
        <v>15</v>
      </c>
      <c r="N28" s="239">
        <v>0</v>
      </c>
      <c r="O28" s="239">
        <f t="shared" ref="O28:O37" si="52">M28/100</f>
        <v>0.15</v>
      </c>
      <c r="P28" s="315">
        <f>1*M28/100</f>
        <v>0.15</v>
      </c>
      <c r="Q28" s="239">
        <f>1-P28</f>
        <v>0.85</v>
      </c>
      <c r="R28" s="239">
        <v>1</v>
      </c>
      <c r="S28" s="239">
        <f>R28*P28</f>
        <v>0.15</v>
      </c>
      <c r="T28" s="239"/>
      <c r="U28" s="239"/>
      <c r="V28" s="220">
        <f>SUM(S28:S38)</f>
        <v>4.8509540575691759</v>
      </c>
      <c r="W28" s="316"/>
      <c r="Z28" s="317"/>
      <c r="AA28" s="239"/>
      <c r="AB28" s="239">
        <v>8</v>
      </c>
      <c r="AC28" s="239" t="s">
        <v>258</v>
      </c>
      <c r="AD28" s="239">
        <v>15</v>
      </c>
      <c r="AE28" s="239">
        <f t="shared" si="40"/>
        <v>12</v>
      </c>
      <c r="AF28" s="239">
        <v>10</v>
      </c>
      <c r="AG28" s="239">
        <f t="shared" si="41"/>
        <v>37</v>
      </c>
      <c r="AH28" s="239">
        <f t="shared" si="42"/>
        <v>17.205000000000002</v>
      </c>
      <c r="AI28" s="239">
        <f t="shared" si="43"/>
        <v>112.53</v>
      </c>
      <c r="AJ28" s="239">
        <f t="shared" si="37"/>
        <v>0.37</v>
      </c>
      <c r="AK28" s="315">
        <f>1-SUM(AK20:AK27)</f>
        <v>5.5478757956737623E-2</v>
      </c>
      <c r="AL28" s="239">
        <f t="shared" si="46"/>
        <v>3.4951617512744622E-2</v>
      </c>
      <c r="AM28" s="239">
        <v>9</v>
      </c>
      <c r="AN28" s="239">
        <f t="shared" si="47"/>
        <v>0.49930882161063861</v>
      </c>
      <c r="AO28" s="239"/>
      <c r="AP28" s="239"/>
      <c r="AQ28" s="239"/>
      <c r="AR28" s="316"/>
    </row>
    <row r="29" spans="1:44" ht="17.25" thickBot="1" x14ac:dyDescent="0.35">
      <c r="F29" s="317"/>
      <c r="G29" s="239"/>
      <c r="H29" s="239">
        <v>1</v>
      </c>
      <c r="I29" s="239" t="s">
        <v>258</v>
      </c>
      <c r="J29" s="239">
        <v>15</v>
      </c>
      <c r="K29" s="239">
        <f t="shared" ref="K29:K38" si="53">J29*0.1*H29</f>
        <v>1.5</v>
      </c>
      <c r="L29" s="239">
        <f t="shared" si="50"/>
        <v>7.6725000000000003</v>
      </c>
      <c r="M29" s="239">
        <f t="shared" si="51"/>
        <v>16.5</v>
      </c>
      <c r="N29" s="239">
        <f t="shared" ref="N29:N38" si="54">N28+L28</f>
        <v>6.9750000000000005</v>
      </c>
      <c r="O29" s="239">
        <f t="shared" si="52"/>
        <v>0.16500000000000001</v>
      </c>
      <c r="P29" s="315">
        <f>Q28*O29</f>
        <v>0.14025000000000001</v>
      </c>
      <c r="Q29" s="239">
        <f>Q28*(1-O29)</f>
        <v>0.70974999999999999</v>
      </c>
      <c r="R29" s="239">
        <v>2</v>
      </c>
      <c r="S29" s="239">
        <f>R29*P29</f>
        <v>0.28050000000000003</v>
      </c>
      <c r="T29" s="239"/>
      <c r="U29" s="239"/>
      <c r="V29" s="239"/>
      <c r="W29" s="316"/>
      <c r="Z29" s="304">
        <v>0.1</v>
      </c>
      <c r="AA29" s="48"/>
      <c r="AB29" s="48"/>
      <c r="AC29" s="305"/>
      <c r="AD29" s="48" t="s">
        <v>245</v>
      </c>
      <c r="AE29" s="48" t="s">
        <v>246</v>
      </c>
      <c r="AF29" s="48">
        <v>10</v>
      </c>
      <c r="AG29" s="48" t="s">
        <v>248</v>
      </c>
      <c r="AH29" s="48" t="s">
        <v>247</v>
      </c>
      <c r="AI29" s="48" t="s">
        <v>249</v>
      </c>
      <c r="AJ29" s="48" t="s">
        <v>250</v>
      </c>
      <c r="AK29" s="306" t="s">
        <v>251</v>
      </c>
      <c r="AL29" s="48" t="s">
        <v>252</v>
      </c>
      <c r="AM29" s="48" t="s">
        <v>253</v>
      </c>
      <c r="AN29" s="48" t="s">
        <v>254</v>
      </c>
      <c r="AO29" s="48"/>
      <c r="AP29" s="48"/>
      <c r="AQ29" s="48" t="s">
        <v>255</v>
      </c>
      <c r="AR29" s="179"/>
    </row>
    <row r="30" spans="1:44" ht="17.25" thickBot="1" x14ac:dyDescent="0.35">
      <c r="A30" t="s">
        <v>261</v>
      </c>
      <c r="F30" s="317"/>
      <c r="G30" s="239"/>
      <c r="H30" s="239">
        <v>2</v>
      </c>
      <c r="I30" s="239" t="s">
        <v>258</v>
      </c>
      <c r="J30" s="239">
        <v>15</v>
      </c>
      <c r="K30" s="239">
        <f t="shared" si="53"/>
        <v>3</v>
      </c>
      <c r="L30" s="239">
        <f t="shared" si="50"/>
        <v>8.370000000000001</v>
      </c>
      <c r="M30" s="239">
        <f t="shared" si="51"/>
        <v>18</v>
      </c>
      <c r="N30" s="239">
        <f t="shared" si="54"/>
        <v>14.647500000000001</v>
      </c>
      <c r="O30" s="239">
        <f t="shared" si="52"/>
        <v>0.18</v>
      </c>
      <c r="P30" s="315">
        <f>Q29*O30</f>
        <v>0.12775500000000001</v>
      </c>
      <c r="Q30" s="239">
        <f t="shared" ref="Q30:Q37" si="55">Q29*(1-O30)</f>
        <v>0.58199500000000004</v>
      </c>
      <c r="R30" s="239">
        <v>3</v>
      </c>
      <c r="S30" s="239">
        <f t="shared" ref="S30:S38" si="56">R30*P30</f>
        <v>0.38326500000000002</v>
      </c>
      <c r="T30" s="239"/>
      <c r="U30" s="239"/>
      <c r="V30" s="239"/>
      <c r="W30" s="316"/>
      <c r="Z30" s="199"/>
      <c r="AB30">
        <v>0</v>
      </c>
      <c r="AC30" t="s">
        <v>258</v>
      </c>
      <c r="AD30">
        <v>10</v>
      </c>
      <c r="AE30">
        <v>0</v>
      </c>
      <c r="AF30">
        <v>10</v>
      </c>
      <c r="AG30">
        <f>AD30+AE30+AF30</f>
        <v>20</v>
      </c>
      <c r="AH30">
        <f>(AG30)*0.465</f>
        <v>9.3000000000000007</v>
      </c>
      <c r="AI30">
        <v>0</v>
      </c>
      <c r="AJ30">
        <f t="shared" ref="AJ30:AJ39" si="57">AG30/100</f>
        <v>0.2</v>
      </c>
      <c r="AK30" s="307">
        <f>1*AG30/100</f>
        <v>0.2</v>
      </c>
      <c r="AL30">
        <f>1-AK30</f>
        <v>0.8</v>
      </c>
      <c r="AM30">
        <f t="shared" ref="AM30:AM39" si="58">AB30+1</f>
        <v>1</v>
      </c>
      <c r="AN30">
        <f>AM30*AK30</f>
        <v>0.2</v>
      </c>
      <c r="AQ30" s="153">
        <f>SUM(AN30:AN39)</f>
        <v>4.170515772196735</v>
      </c>
      <c r="AR30" s="197"/>
    </row>
    <row r="31" spans="1:44" x14ac:dyDescent="0.3">
      <c r="A31" t="s">
        <v>262</v>
      </c>
      <c r="F31" s="317"/>
      <c r="G31" s="239"/>
      <c r="H31" s="239">
        <v>3</v>
      </c>
      <c r="I31" s="239" t="s">
        <v>258</v>
      </c>
      <c r="J31" s="239">
        <v>15</v>
      </c>
      <c r="K31" s="239">
        <f t="shared" si="53"/>
        <v>4.5</v>
      </c>
      <c r="L31" s="239">
        <f t="shared" si="50"/>
        <v>9.0675000000000008</v>
      </c>
      <c r="M31" s="239">
        <f t="shared" si="51"/>
        <v>19.5</v>
      </c>
      <c r="N31" s="239">
        <f t="shared" si="54"/>
        <v>23.017500000000002</v>
      </c>
      <c r="O31" s="239">
        <f t="shared" si="52"/>
        <v>0.19500000000000001</v>
      </c>
      <c r="P31" s="315">
        <f t="shared" ref="P31:P37" si="59">Q30*O31</f>
        <v>0.11348902500000001</v>
      </c>
      <c r="Q31" s="239">
        <f t="shared" si="55"/>
        <v>0.46850597500000002</v>
      </c>
      <c r="R31" s="239">
        <v>4</v>
      </c>
      <c r="S31" s="239">
        <f t="shared" si="56"/>
        <v>0.45395610000000003</v>
      </c>
      <c r="T31" s="239"/>
      <c r="U31" s="239"/>
      <c r="V31" s="239"/>
      <c r="W31" s="316"/>
      <c r="Z31" s="199" t="s">
        <v>257</v>
      </c>
      <c r="AB31">
        <v>1</v>
      </c>
      <c r="AC31" t="s">
        <v>258</v>
      </c>
      <c r="AD31">
        <v>10</v>
      </c>
      <c r="AE31">
        <f t="shared" ref="AE31:AE39" si="60">AD31*0.1*AB31</f>
        <v>1</v>
      </c>
      <c r="AF31">
        <v>10</v>
      </c>
      <c r="AG31">
        <f t="shared" ref="AG31:AG39" si="61">AD31+AE31+AF31</f>
        <v>21</v>
      </c>
      <c r="AH31">
        <f t="shared" ref="AH31:AH39" si="62">(AG31)*0.465</f>
        <v>9.7650000000000006</v>
      </c>
      <c r="AI31">
        <f t="shared" ref="AI31:AI39" si="63">AI30+AH30</f>
        <v>9.3000000000000007</v>
      </c>
      <c r="AJ31">
        <f t="shared" si="57"/>
        <v>0.21</v>
      </c>
      <c r="AK31" s="307">
        <f>AL30*AJ31</f>
        <v>0.16800000000000001</v>
      </c>
      <c r="AL31">
        <f>AL30*(1-AJ31)</f>
        <v>0.63200000000000012</v>
      </c>
      <c r="AM31">
        <f t="shared" si="58"/>
        <v>2</v>
      </c>
      <c r="AN31">
        <f>AM31*AK31</f>
        <v>0.33600000000000002</v>
      </c>
      <c r="AR31" s="197"/>
    </row>
    <row r="32" spans="1:44" x14ac:dyDescent="0.3">
      <c r="A32" s="241" t="s">
        <v>263</v>
      </c>
      <c r="F32" s="317"/>
      <c r="G32" s="239"/>
      <c r="H32" s="239">
        <v>4</v>
      </c>
      <c r="I32" s="239" t="s">
        <v>258</v>
      </c>
      <c r="J32" s="239">
        <v>15</v>
      </c>
      <c r="K32" s="239">
        <f t="shared" si="53"/>
        <v>6</v>
      </c>
      <c r="L32" s="239">
        <f t="shared" si="50"/>
        <v>9.7650000000000006</v>
      </c>
      <c r="M32" s="239">
        <f t="shared" si="51"/>
        <v>21</v>
      </c>
      <c r="N32" s="239">
        <f t="shared" si="54"/>
        <v>32.085000000000001</v>
      </c>
      <c r="O32" s="239">
        <f t="shared" si="52"/>
        <v>0.21</v>
      </c>
      <c r="P32" s="315">
        <f t="shared" si="59"/>
        <v>9.8386254749999999E-2</v>
      </c>
      <c r="Q32" s="239">
        <f t="shared" si="55"/>
        <v>0.37011972025000001</v>
      </c>
      <c r="R32" s="239">
        <v>5</v>
      </c>
      <c r="S32" s="239">
        <f t="shared" si="56"/>
        <v>0.49193127375000001</v>
      </c>
      <c r="T32" s="239"/>
      <c r="U32" s="239"/>
      <c r="V32" s="239"/>
      <c r="W32" s="316"/>
      <c r="Z32" s="199"/>
      <c r="AB32">
        <v>2</v>
      </c>
      <c r="AC32" t="s">
        <v>258</v>
      </c>
      <c r="AD32">
        <v>10</v>
      </c>
      <c r="AE32">
        <f t="shared" si="60"/>
        <v>2</v>
      </c>
      <c r="AF32">
        <v>10</v>
      </c>
      <c r="AG32">
        <f t="shared" si="61"/>
        <v>22</v>
      </c>
      <c r="AH32">
        <f t="shared" si="62"/>
        <v>10.23</v>
      </c>
      <c r="AI32">
        <f t="shared" si="63"/>
        <v>19.065000000000001</v>
      </c>
      <c r="AJ32">
        <f t="shared" si="57"/>
        <v>0.22</v>
      </c>
      <c r="AK32" s="307">
        <f>AL31*AJ32</f>
        <v>0.13904000000000002</v>
      </c>
      <c r="AL32">
        <f t="shared" ref="AL32:AL39" si="64">AL31*(1-AJ32)</f>
        <v>0.49296000000000012</v>
      </c>
      <c r="AM32">
        <f t="shared" si="58"/>
        <v>3</v>
      </c>
      <c r="AN32">
        <f t="shared" ref="AN32:AN39" si="65">AM32*AK32</f>
        <v>0.41712000000000005</v>
      </c>
      <c r="AR32" s="197"/>
    </row>
    <row r="33" spans="6:44" x14ac:dyDescent="0.3">
      <c r="F33" s="317"/>
      <c r="G33" s="239"/>
      <c r="H33" s="239">
        <v>5</v>
      </c>
      <c r="I33" s="239" t="s">
        <v>258</v>
      </c>
      <c r="J33" s="239">
        <v>15</v>
      </c>
      <c r="K33" s="239">
        <f t="shared" si="53"/>
        <v>7.5</v>
      </c>
      <c r="L33" s="239">
        <f t="shared" si="50"/>
        <v>10.4625</v>
      </c>
      <c r="M33" s="239">
        <f t="shared" si="51"/>
        <v>22.5</v>
      </c>
      <c r="N33" s="239">
        <f t="shared" si="54"/>
        <v>41.85</v>
      </c>
      <c r="O33" s="239">
        <f t="shared" si="52"/>
        <v>0.22500000000000001</v>
      </c>
      <c r="P33" s="315">
        <f t="shared" si="59"/>
        <v>8.327693705625E-2</v>
      </c>
      <c r="Q33" s="239">
        <f t="shared" si="55"/>
        <v>0.28684278319375001</v>
      </c>
      <c r="R33" s="239">
        <v>6</v>
      </c>
      <c r="S33" s="239">
        <f t="shared" si="56"/>
        <v>0.4996616223375</v>
      </c>
      <c r="T33" s="239"/>
      <c r="U33" s="239"/>
      <c r="V33" s="239"/>
      <c r="W33" s="316"/>
      <c r="Z33" s="199"/>
      <c r="AB33">
        <v>3</v>
      </c>
      <c r="AC33" t="s">
        <v>258</v>
      </c>
      <c r="AD33">
        <v>10</v>
      </c>
      <c r="AE33">
        <f t="shared" si="60"/>
        <v>3</v>
      </c>
      <c r="AF33">
        <v>10</v>
      </c>
      <c r="AG33">
        <f t="shared" si="61"/>
        <v>23</v>
      </c>
      <c r="AH33">
        <f t="shared" si="62"/>
        <v>10.695</v>
      </c>
      <c r="AI33">
        <f t="shared" si="63"/>
        <v>29.295000000000002</v>
      </c>
      <c r="AJ33">
        <f t="shared" si="57"/>
        <v>0.23</v>
      </c>
      <c r="AK33" s="307">
        <f t="shared" ref="AK33:AK38" si="66">AL32*AJ33</f>
        <v>0.11338080000000003</v>
      </c>
      <c r="AL33">
        <f t="shared" si="64"/>
        <v>0.37957920000000012</v>
      </c>
      <c r="AM33">
        <f t="shared" si="58"/>
        <v>4</v>
      </c>
      <c r="AN33">
        <f t="shared" si="65"/>
        <v>0.45352320000000013</v>
      </c>
      <c r="AR33" s="197"/>
    </row>
    <row r="34" spans="6:44" x14ac:dyDescent="0.3">
      <c r="F34" s="317"/>
      <c r="G34" s="239"/>
      <c r="H34" s="239">
        <v>6</v>
      </c>
      <c r="I34" s="239" t="s">
        <v>258</v>
      </c>
      <c r="J34" s="239">
        <v>15</v>
      </c>
      <c r="K34" s="239">
        <f t="shared" si="53"/>
        <v>9</v>
      </c>
      <c r="L34" s="239">
        <f t="shared" si="50"/>
        <v>11.16</v>
      </c>
      <c r="M34" s="239">
        <f t="shared" si="51"/>
        <v>24</v>
      </c>
      <c r="N34" s="239">
        <f t="shared" si="54"/>
        <v>52.3125</v>
      </c>
      <c r="O34" s="239">
        <f t="shared" si="52"/>
        <v>0.24</v>
      </c>
      <c r="P34" s="315">
        <f t="shared" si="59"/>
        <v>6.8842267966500004E-2</v>
      </c>
      <c r="Q34" s="239">
        <f t="shared" si="55"/>
        <v>0.21800051522725</v>
      </c>
      <c r="R34" s="239">
        <v>7</v>
      </c>
      <c r="S34" s="239">
        <f t="shared" si="56"/>
        <v>0.48189587576550003</v>
      </c>
      <c r="T34" s="239"/>
      <c r="U34" s="239"/>
      <c r="V34" s="239"/>
      <c r="W34" s="316"/>
      <c r="Z34" s="199"/>
      <c r="AB34">
        <v>4</v>
      </c>
      <c r="AC34" t="s">
        <v>258</v>
      </c>
      <c r="AD34">
        <v>10</v>
      </c>
      <c r="AE34">
        <f t="shared" si="60"/>
        <v>4</v>
      </c>
      <c r="AF34">
        <v>10</v>
      </c>
      <c r="AG34">
        <f t="shared" si="61"/>
        <v>24</v>
      </c>
      <c r="AH34">
        <f t="shared" si="62"/>
        <v>11.16</v>
      </c>
      <c r="AI34">
        <f t="shared" si="63"/>
        <v>39.99</v>
      </c>
      <c r="AJ34">
        <f t="shared" si="57"/>
        <v>0.24</v>
      </c>
      <c r="AK34" s="307">
        <f t="shared" si="66"/>
        <v>9.1099008000000023E-2</v>
      </c>
      <c r="AL34">
        <f t="shared" si="64"/>
        <v>0.28848019200000008</v>
      </c>
      <c r="AM34">
        <f t="shared" si="58"/>
        <v>5</v>
      </c>
      <c r="AN34">
        <f t="shared" si="65"/>
        <v>0.45549504000000013</v>
      </c>
      <c r="AR34" s="197"/>
    </row>
    <row r="35" spans="6:44" x14ac:dyDescent="0.3">
      <c r="F35" s="317"/>
      <c r="G35" s="239"/>
      <c r="H35" s="239">
        <v>7</v>
      </c>
      <c r="I35" s="239" t="s">
        <v>258</v>
      </c>
      <c r="J35" s="239">
        <v>15</v>
      </c>
      <c r="K35" s="239">
        <f t="shared" si="53"/>
        <v>10.5</v>
      </c>
      <c r="L35" s="239">
        <f t="shared" si="50"/>
        <v>11.8575</v>
      </c>
      <c r="M35" s="239">
        <f t="shared" si="51"/>
        <v>25.5</v>
      </c>
      <c r="N35" s="239">
        <f t="shared" si="54"/>
        <v>63.472499999999997</v>
      </c>
      <c r="O35" s="239">
        <f t="shared" si="52"/>
        <v>0.255</v>
      </c>
      <c r="P35" s="315">
        <f t="shared" si="59"/>
        <v>5.559013138294875E-2</v>
      </c>
      <c r="Q35" s="239">
        <f t="shared" si="55"/>
        <v>0.16241038384430126</v>
      </c>
      <c r="R35" s="239">
        <v>8</v>
      </c>
      <c r="S35" s="239">
        <f t="shared" si="56"/>
        <v>0.44472105106359</v>
      </c>
      <c r="T35" s="239"/>
      <c r="U35" s="239"/>
      <c r="V35" s="239"/>
      <c r="W35" s="316"/>
      <c r="Z35" s="199"/>
      <c r="AB35">
        <v>5</v>
      </c>
      <c r="AC35" t="s">
        <v>258</v>
      </c>
      <c r="AD35">
        <v>10</v>
      </c>
      <c r="AE35">
        <f t="shared" si="60"/>
        <v>5</v>
      </c>
      <c r="AF35">
        <v>10</v>
      </c>
      <c r="AG35">
        <f t="shared" si="61"/>
        <v>25</v>
      </c>
      <c r="AH35">
        <f t="shared" si="62"/>
        <v>11.625</v>
      </c>
      <c r="AI35">
        <f t="shared" si="63"/>
        <v>51.150000000000006</v>
      </c>
      <c r="AJ35">
        <f t="shared" si="57"/>
        <v>0.25</v>
      </c>
      <c r="AK35" s="307">
        <f t="shared" si="66"/>
        <v>7.212004800000002E-2</v>
      </c>
      <c r="AL35">
        <f t="shared" si="64"/>
        <v>0.21636014400000006</v>
      </c>
      <c r="AM35">
        <f t="shared" si="58"/>
        <v>6</v>
      </c>
      <c r="AN35">
        <f t="shared" si="65"/>
        <v>0.43272028800000012</v>
      </c>
      <c r="AR35" s="197"/>
    </row>
    <row r="36" spans="6:44" x14ac:dyDescent="0.3">
      <c r="F36" s="317"/>
      <c r="G36" s="239"/>
      <c r="H36" s="239">
        <v>8</v>
      </c>
      <c r="I36" s="239" t="s">
        <v>258</v>
      </c>
      <c r="J36" s="239">
        <v>15</v>
      </c>
      <c r="K36" s="239">
        <f t="shared" si="53"/>
        <v>12</v>
      </c>
      <c r="L36" s="239">
        <f t="shared" si="50"/>
        <v>12.555000000000001</v>
      </c>
      <c r="M36" s="239">
        <f t="shared" si="51"/>
        <v>27</v>
      </c>
      <c r="N36" s="239">
        <f t="shared" si="54"/>
        <v>75.33</v>
      </c>
      <c r="O36" s="239">
        <f t="shared" si="52"/>
        <v>0.27</v>
      </c>
      <c r="P36" s="315">
        <f t="shared" si="59"/>
        <v>4.3850803637961344E-2</v>
      </c>
      <c r="Q36" s="239">
        <f t="shared" si="55"/>
        <v>0.11855958020633992</v>
      </c>
      <c r="R36" s="239">
        <v>9</v>
      </c>
      <c r="S36" s="239">
        <f t="shared" si="56"/>
        <v>0.3946572327416521</v>
      </c>
      <c r="T36" s="239"/>
      <c r="U36" s="239"/>
      <c r="V36" s="239"/>
      <c r="W36" s="316"/>
      <c r="Z36" s="199"/>
      <c r="AB36">
        <v>6</v>
      </c>
      <c r="AC36" t="s">
        <v>258</v>
      </c>
      <c r="AD36">
        <v>10</v>
      </c>
      <c r="AE36">
        <f t="shared" si="60"/>
        <v>6</v>
      </c>
      <c r="AF36">
        <v>10</v>
      </c>
      <c r="AG36">
        <f t="shared" si="61"/>
        <v>26</v>
      </c>
      <c r="AH36">
        <f t="shared" si="62"/>
        <v>12.09</v>
      </c>
      <c r="AI36">
        <f t="shared" si="63"/>
        <v>62.775000000000006</v>
      </c>
      <c r="AJ36">
        <f t="shared" si="57"/>
        <v>0.26</v>
      </c>
      <c r="AK36" s="307">
        <f t="shared" si="66"/>
        <v>5.6253637440000018E-2</v>
      </c>
      <c r="AL36">
        <f t="shared" si="64"/>
        <v>0.16010650656000006</v>
      </c>
      <c r="AM36">
        <f t="shared" si="58"/>
        <v>7</v>
      </c>
      <c r="AN36">
        <f t="shared" si="65"/>
        <v>0.39377546208000014</v>
      </c>
      <c r="AR36" s="197"/>
    </row>
    <row r="37" spans="6:44" x14ac:dyDescent="0.3">
      <c r="F37" s="317"/>
      <c r="G37" s="239"/>
      <c r="H37" s="239">
        <v>9</v>
      </c>
      <c r="I37" s="239" t="s">
        <v>258</v>
      </c>
      <c r="J37" s="239">
        <v>15</v>
      </c>
      <c r="K37" s="239">
        <f t="shared" si="53"/>
        <v>13.5</v>
      </c>
      <c r="L37" s="239">
        <f t="shared" si="50"/>
        <v>13.252500000000001</v>
      </c>
      <c r="M37" s="239">
        <f t="shared" si="51"/>
        <v>28.5</v>
      </c>
      <c r="N37" s="239">
        <f t="shared" si="54"/>
        <v>87.885000000000005</v>
      </c>
      <c r="O37" s="239">
        <f t="shared" si="52"/>
        <v>0.28499999999999998</v>
      </c>
      <c r="P37" s="315">
        <f t="shared" si="59"/>
        <v>3.378948035880687E-2</v>
      </c>
      <c r="Q37" s="239">
        <f t="shared" si="55"/>
        <v>8.4770099847533045E-2</v>
      </c>
      <c r="R37" s="239">
        <v>10</v>
      </c>
      <c r="S37" s="239">
        <f t="shared" si="56"/>
        <v>0.33789480358806867</v>
      </c>
      <c r="T37" s="239"/>
      <c r="U37" s="239"/>
      <c r="V37" s="239"/>
      <c r="W37" s="316"/>
      <c r="Z37" s="199"/>
      <c r="AB37">
        <v>7</v>
      </c>
      <c r="AC37" t="s">
        <v>258</v>
      </c>
      <c r="AD37">
        <v>10</v>
      </c>
      <c r="AE37">
        <f t="shared" si="60"/>
        <v>7</v>
      </c>
      <c r="AF37">
        <v>10</v>
      </c>
      <c r="AG37">
        <f t="shared" si="61"/>
        <v>27</v>
      </c>
      <c r="AH37">
        <f t="shared" si="62"/>
        <v>12.555000000000001</v>
      </c>
      <c r="AI37">
        <f t="shared" si="63"/>
        <v>74.865000000000009</v>
      </c>
      <c r="AJ37">
        <f t="shared" si="57"/>
        <v>0.27</v>
      </c>
      <c r="AK37" s="307">
        <f t="shared" si="66"/>
        <v>4.3228756771200021E-2</v>
      </c>
      <c r="AL37">
        <f t="shared" si="64"/>
        <v>0.11687774978880004</v>
      </c>
      <c r="AM37">
        <f t="shared" si="58"/>
        <v>8</v>
      </c>
      <c r="AN37">
        <f t="shared" si="65"/>
        <v>0.34583005416960017</v>
      </c>
      <c r="AR37" s="197"/>
    </row>
    <row r="38" spans="6:44" ht="17.25" thickBot="1" x14ac:dyDescent="0.35">
      <c r="F38" s="317" t="s">
        <v>259</v>
      </c>
      <c r="G38" s="239"/>
      <c r="H38" s="239">
        <v>10</v>
      </c>
      <c r="I38" s="239" t="s">
        <v>258</v>
      </c>
      <c r="J38" s="239">
        <v>15</v>
      </c>
      <c r="K38" s="239">
        <f t="shared" si="53"/>
        <v>15</v>
      </c>
      <c r="L38" s="239">
        <f t="shared" si="50"/>
        <v>13.950000000000001</v>
      </c>
      <c r="M38" s="239">
        <f t="shared" si="51"/>
        <v>30</v>
      </c>
      <c r="N38" s="239">
        <f t="shared" si="54"/>
        <v>101.1375</v>
      </c>
      <c r="O38" s="239"/>
      <c r="P38" s="321">
        <f>1-SUM(P28:P37)</f>
        <v>8.4770099847533142E-2</v>
      </c>
      <c r="Q38" s="239"/>
      <c r="R38" s="239">
        <v>11</v>
      </c>
      <c r="S38" s="239">
        <f t="shared" si="56"/>
        <v>0.93247109832286457</v>
      </c>
      <c r="T38" s="239"/>
      <c r="U38" s="239"/>
      <c r="V38" s="239"/>
      <c r="W38" s="316"/>
      <c r="Z38" s="199"/>
      <c r="AB38">
        <v>8</v>
      </c>
      <c r="AC38" t="s">
        <v>258</v>
      </c>
      <c r="AD38">
        <v>10</v>
      </c>
      <c r="AE38">
        <f t="shared" si="60"/>
        <v>8</v>
      </c>
      <c r="AF38">
        <v>10</v>
      </c>
      <c r="AG38">
        <f t="shared" si="61"/>
        <v>28</v>
      </c>
      <c r="AH38">
        <f t="shared" si="62"/>
        <v>13.020000000000001</v>
      </c>
      <c r="AI38">
        <f t="shared" si="63"/>
        <v>87.420000000000016</v>
      </c>
      <c r="AJ38">
        <f t="shared" si="57"/>
        <v>0.28000000000000003</v>
      </c>
      <c r="AK38" s="307">
        <f t="shared" si="66"/>
        <v>3.2725769940864013E-2</v>
      </c>
      <c r="AL38">
        <f t="shared" si="64"/>
        <v>8.4151979847936029E-2</v>
      </c>
      <c r="AM38">
        <f t="shared" si="58"/>
        <v>9</v>
      </c>
      <c r="AN38">
        <f t="shared" si="65"/>
        <v>0.29453192946777612</v>
      </c>
      <c r="AR38" s="197"/>
    </row>
    <row r="39" spans="6:44" ht="17.25" thickBot="1" x14ac:dyDescent="0.35">
      <c r="F39" s="304">
        <v>0.1</v>
      </c>
      <c r="G39" s="48"/>
      <c r="H39" s="48"/>
      <c r="I39" s="305"/>
      <c r="J39" s="48" t="s">
        <v>245</v>
      </c>
      <c r="K39" s="48" t="s">
        <v>246</v>
      </c>
      <c r="L39" s="48" t="s">
        <v>247</v>
      </c>
      <c r="M39" s="48" t="s">
        <v>248</v>
      </c>
      <c r="N39" s="48" t="s">
        <v>249</v>
      </c>
      <c r="O39" s="48" t="s">
        <v>250</v>
      </c>
      <c r="P39" s="306" t="s">
        <v>251</v>
      </c>
      <c r="Q39" s="48" t="s">
        <v>252</v>
      </c>
      <c r="R39" s="48" t="s">
        <v>253</v>
      </c>
      <c r="S39" s="312" t="s">
        <v>260</v>
      </c>
      <c r="T39" s="48"/>
      <c r="U39" s="48"/>
      <c r="V39" s="48" t="s">
        <v>255</v>
      </c>
      <c r="W39" s="179"/>
      <c r="Z39" s="29"/>
      <c r="AA39" s="30"/>
      <c r="AB39" s="30">
        <v>9</v>
      </c>
      <c r="AC39" s="30" t="s">
        <v>258</v>
      </c>
      <c r="AD39" s="30">
        <v>10</v>
      </c>
      <c r="AE39" s="30">
        <f t="shared" si="60"/>
        <v>9</v>
      </c>
      <c r="AF39" s="30">
        <v>10</v>
      </c>
      <c r="AG39" s="30">
        <f t="shared" si="61"/>
        <v>29</v>
      </c>
      <c r="AH39" s="30">
        <f t="shared" si="62"/>
        <v>13.485000000000001</v>
      </c>
      <c r="AI39" s="30">
        <f t="shared" si="63"/>
        <v>100.44000000000001</v>
      </c>
      <c r="AJ39" s="30">
        <f t="shared" si="57"/>
        <v>0.28999999999999998</v>
      </c>
      <c r="AK39" s="308">
        <f>1-SUM(AK30:AK38)</f>
        <v>8.4151979847935765E-2</v>
      </c>
      <c r="AL39" s="30">
        <f t="shared" si="64"/>
        <v>5.9747905692034579E-2</v>
      </c>
      <c r="AM39" s="30">
        <f t="shared" si="58"/>
        <v>10</v>
      </c>
      <c r="AN39" s="30">
        <f t="shared" si="65"/>
        <v>0.84151979847935765</v>
      </c>
      <c r="AO39" s="30"/>
      <c r="AP39" s="30"/>
      <c r="AQ39" s="30"/>
      <c r="AR39" s="31"/>
    </row>
    <row r="40" spans="6:44" x14ac:dyDescent="0.3">
      <c r="F40" s="199"/>
      <c r="H40">
        <v>0</v>
      </c>
      <c r="I40" t="s">
        <v>258</v>
      </c>
      <c r="J40">
        <v>10</v>
      </c>
      <c r="K40">
        <v>0</v>
      </c>
      <c r="L40">
        <f t="shared" ref="L40:L54" si="67">(J40+K40)*0.465</f>
        <v>4.6500000000000004</v>
      </c>
      <c r="M40">
        <f t="shared" ref="M40:M54" si="68">J40+K40</f>
        <v>10</v>
      </c>
      <c r="N40">
        <v>0</v>
      </c>
      <c r="O40">
        <f t="shared" ref="O40:O54" si="69">M40/100</f>
        <v>0.1</v>
      </c>
      <c r="P40" s="273">
        <f>1*M40/100</f>
        <v>0.1</v>
      </c>
      <c r="Q40">
        <f>1-P40</f>
        <v>0.9</v>
      </c>
      <c r="R40">
        <f>H40+1</f>
        <v>1</v>
      </c>
      <c r="S40">
        <f>R40*P40</f>
        <v>0.1</v>
      </c>
      <c r="V40">
        <f>SUM(S40:S54)</f>
        <v>6.6380213548032874</v>
      </c>
      <c r="W40" s="197"/>
    </row>
    <row r="41" spans="6:44" x14ac:dyDescent="0.3">
      <c r="F41" s="199" t="s">
        <v>257</v>
      </c>
      <c r="H41">
        <v>1</v>
      </c>
      <c r="I41" t="s">
        <v>258</v>
      </c>
      <c r="J41">
        <v>10</v>
      </c>
      <c r="K41">
        <f t="shared" ref="K41:K50" si="70">J41*0.1*H41</f>
        <v>1</v>
      </c>
      <c r="L41">
        <f t="shared" si="67"/>
        <v>5.1150000000000002</v>
      </c>
      <c r="M41">
        <f t="shared" si="68"/>
        <v>11</v>
      </c>
      <c r="N41">
        <f t="shared" ref="N41:N54" si="71">N40+L40</f>
        <v>4.6500000000000004</v>
      </c>
      <c r="O41">
        <f t="shared" si="69"/>
        <v>0.11</v>
      </c>
      <c r="P41" s="273">
        <f>Q40*O41</f>
        <v>9.9000000000000005E-2</v>
      </c>
      <c r="Q41">
        <f>Q40*(1-O41)</f>
        <v>0.80100000000000005</v>
      </c>
      <c r="R41">
        <f t="shared" ref="R41:R54" si="72">H41+1</f>
        <v>2</v>
      </c>
      <c r="S41">
        <f>R41*P41</f>
        <v>0.19800000000000001</v>
      </c>
      <c r="W41" s="197"/>
    </row>
    <row r="42" spans="6:44" x14ac:dyDescent="0.3">
      <c r="F42" s="199"/>
      <c r="H42">
        <v>2</v>
      </c>
      <c r="I42" t="s">
        <v>258</v>
      </c>
      <c r="J42">
        <v>10</v>
      </c>
      <c r="K42">
        <f t="shared" si="70"/>
        <v>2</v>
      </c>
      <c r="L42">
        <f t="shared" si="67"/>
        <v>5.58</v>
      </c>
      <c r="M42">
        <f t="shared" si="68"/>
        <v>12</v>
      </c>
      <c r="N42">
        <f t="shared" si="71"/>
        <v>9.7650000000000006</v>
      </c>
      <c r="O42">
        <f t="shared" si="69"/>
        <v>0.12</v>
      </c>
      <c r="P42" s="273">
        <f>Q41*O42</f>
        <v>9.6119999999999997E-2</v>
      </c>
      <c r="Q42">
        <f t="shared" ref="Q42:Q54" si="73">Q41*(1-O42)</f>
        <v>0.70488000000000006</v>
      </c>
      <c r="R42">
        <f t="shared" si="72"/>
        <v>3</v>
      </c>
      <c r="S42">
        <f t="shared" ref="S42:S53" si="74">R42*P42</f>
        <v>0.28836000000000001</v>
      </c>
      <c r="W42" s="197"/>
      <c r="AA42" t="s">
        <v>264</v>
      </c>
    </row>
    <row r="43" spans="6:44" ht="17.25" thickBot="1" x14ac:dyDescent="0.35">
      <c r="F43" s="199"/>
      <c r="H43">
        <v>3</v>
      </c>
      <c r="I43" t="s">
        <v>258</v>
      </c>
      <c r="J43">
        <v>10</v>
      </c>
      <c r="K43">
        <f t="shared" si="70"/>
        <v>3</v>
      </c>
      <c r="L43">
        <f t="shared" si="67"/>
        <v>6.0449999999999999</v>
      </c>
      <c r="M43">
        <f t="shared" si="68"/>
        <v>13</v>
      </c>
      <c r="N43">
        <f t="shared" si="71"/>
        <v>15.345000000000001</v>
      </c>
      <c r="O43">
        <f t="shared" si="69"/>
        <v>0.13</v>
      </c>
      <c r="P43" s="273">
        <f t="shared" ref="P43:P53" si="75">Q42*O43</f>
        <v>9.1634400000000005E-2</v>
      </c>
      <c r="Q43">
        <f t="shared" si="73"/>
        <v>0.61324560000000006</v>
      </c>
      <c r="R43">
        <f t="shared" si="72"/>
        <v>4</v>
      </c>
      <c r="S43">
        <f t="shared" si="74"/>
        <v>0.36653760000000002</v>
      </c>
      <c r="W43" s="197"/>
      <c r="Z43" t="s">
        <v>99</v>
      </c>
      <c r="AB43" t="s">
        <v>100</v>
      </c>
    </row>
    <row r="44" spans="6:44" ht="17.25" thickBot="1" x14ac:dyDescent="0.35">
      <c r="F44" s="199"/>
      <c r="H44">
        <v>4</v>
      </c>
      <c r="I44" t="s">
        <v>258</v>
      </c>
      <c r="J44">
        <v>10</v>
      </c>
      <c r="K44">
        <f t="shared" si="70"/>
        <v>4</v>
      </c>
      <c r="L44">
        <f t="shared" si="67"/>
        <v>6.5100000000000007</v>
      </c>
      <c r="M44">
        <f t="shared" si="68"/>
        <v>14</v>
      </c>
      <c r="N44">
        <f t="shared" si="71"/>
        <v>21.39</v>
      </c>
      <c r="O44">
        <f t="shared" si="69"/>
        <v>0.14000000000000001</v>
      </c>
      <c r="P44" s="273">
        <f t="shared" si="75"/>
        <v>8.585438400000002E-2</v>
      </c>
      <c r="Q44">
        <f t="shared" si="73"/>
        <v>0.52739121600000005</v>
      </c>
      <c r="R44">
        <f t="shared" si="72"/>
        <v>5</v>
      </c>
      <c r="S44">
        <f t="shared" si="74"/>
        <v>0.42927192000000008</v>
      </c>
      <c r="W44" s="197"/>
      <c r="Z44" s="238" t="s">
        <v>102</v>
      </c>
      <c r="AA44" s="150" t="s">
        <v>103</v>
      </c>
    </row>
    <row r="45" spans="6:44" ht="17.25" thickBot="1" x14ac:dyDescent="0.35">
      <c r="F45" s="199"/>
      <c r="H45">
        <v>5</v>
      </c>
      <c r="I45" t="s">
        <v>258</v>
      </c>
      <c r="J45">
        <v>10</v>
      </c>
      <c r="K45">
        <f t="shared" si="70"/>
        <v>5</v>
      </c>
      <c r="L45">
        <f t="shared" si="67"/>
        <v>6.9750000000000005</v>
      </c>
      <c r="M45">
        <f t="shared" si="68"/>
        <v>15</v>
      </c>
      <c r="N45">
        <f t="shared" si="71"/>
        <v>27.900000000000002</v>
      </c>
      <c r="O45">
        <f t="shared" si="69"/>
        <v>0.15</v>
      </c>
      <c r="P45" s="273">
        <f t="shared" si="75"/>
        <v>7.9108682400000005E-2</v>
      </c>
      <c r="Q45">
        <f t="shared" si="73"/>
        <v>0.44828253360000003</v>
      </c>
      <c r="R45">
        <f t="shared" si="72"/>
        <v>6</v>
      </c>
      <c r="S45">
        <f t="shared" si="74"/>
        <v>0.4746520944</v>
      </c>
      <c r="W45" s="197"/>
      <c r="Z45" s="190">
        <v>60</v>
      </c>
      <c r="AA45" s="179">
        <v>1.3849600000000004</v>
      </c>
      <c r="AB45">
        <v>7</v>
      </c>
    </row>
    <row r="46" spans="6:44" ht="17.25" thickBot="1" x14ac:dyDescent="0.35">
      <c r="F46" s="199"/>
      <c r="H46">
        <v>6</v>
      </c>
      <c r="I46" t="s">
        <v>258</v>
      </c>
      <c r="J46">
        <v>10</v>
      </c>
      <c r="K46">
        <f t="shared" si="70"/>
        <v>6</v>
      </c>
      <c r="L46">
        <f t="shared" si="67"/>
        <v>7.44</v>
      </c>
      <c r="M46">
        <f t="shared" si="68"/>
        <v>16</v>
      </c>
      <c r="N46">
        <f t="shared" si="71"/>
        <v>34.875</v>
      </c>
      <c r="O46">
        <f t="shared" si="69"/>
        <v>0.16</v>
      </c>
      <c r="P46" s="273">
        <f t="shared" si="75"/>
        <v>7.1725205376000009E-2</v>
      </c>
      <c r="Q46">
        <f t="shared" si="73"/>
        <v>0.37655732822400001</v>
      </c>
      <c r="R46">
        <f t="shared" si="72"/>
        <v>7</v>
      </c>
      <c r="S46">
        <f t="shared" si="74"/>
        <v>0.50207643763200005</v>
      </c>
      <c r="W46" s="197"/>
      <c r="Z46" s="153">
        <v>45</v>
      </c>
      <c r="AA46" s="185">
        <v>1.7185271500000003</v>
      </c>
      <c r="AB46">
        <v>8</v>
      </c>
    </row>
    <row r="47" spans="6:44" ht="17.25" thickBot="1" x14ac:dyDescent="0.35">
      <c r="F47" s="199"/>
      <c r="H47">
        <v>7</v>
      </c>
      <c r="I47" t="s">
        <v>258</v>
      </c>
      <c r="J47">
        <v>10</v>
      </c>
      <c r="K47">
        <f t="shared" si="70"/>
        <v>7</v>
      </c>
      <c r="L47">
        <f t="shared" si="67"/>
        <v>7.9050000000000002</v>
      </c>
      <c r="M47">
        <f t="shared" si="68"/>
        <v>17</v>
      </c>
      <c r="N47">
        <f t="shared" si="71"/>
        <v>42.314999999999998</v>
      </c>
      <c r="O47">
        <f t="shared" si="69"/>
        <v>0.17</v>
      </c>
      <c r="P47" s="273">
        <f t="shared" si="75"/>
        <v>6.4014745798080003E-2</v>
      </c>
      <c r="Q47">
        <f t="shared" si="73"/>
        <v>0.31254258242591998</v>
      </c>
      <c r="R47">
        <f t="shared" si="72"/>
        <v>8</v>
      </c>
      <c r="S47">
        <f t="shared" si="74"/>
        <v>0.51211796638464002</v>
      </c>
      <c r="W47" s="197"/>
      <c r="Z47" s="198">
        <v>30</v>
      </c>
      <c r="AA47" s="197">
        <v>2.2660764640000002</v>
      </c>
      <c r="AB47" t="s">
        <v>104</v>
      </c>
    </row>
    <row r="48" spans="6:44" ht="17.25" thickBot="1" x14ac:dyDescent="0.35">
      <c r="F48" s="199"/>
      <c r="H48">
        <v>8</v>
      </c>
      <c r="I48" t="s">
        <v>258</v>
      </c>
      <c r="J48">
        <v>10</v>
      </c>
      <c r="K48">
        <f t="shared" si="70"/>
        <v>8</v>
      </c>
      <c r="L48">
        <f t="shared" si="67"/>
        <v>8.370000000000001</v>
      </c>
      <c r="M48">
        <f t="shared" si="68"/>
        <v>18</v>
      </c>
      <c r="N48">
        <f t="shared" si="71"/>
        <v>50.22</v>
      </c>
      <c r="O48">
        <f t="shared" si="69"/>
        <v>0.18</v>
      </c>
      <c r="P48" s="273">
        <f t="shared" si="75"/>
        <v>5.6257664836665597E-2</v>
      </c>
      <c r="Q48">
        <f t="shared" si="73"/>
        <v>0.25628491758925442</v>
      </c>
      <c r="R48">
        <f t="shared" si="72"/>
        <v>9</v>
      </c>
      <c r="S48">
        <f t="shared" si="74"/>
        <v>0.50631898352999039</v>
      </c>
      <c r="W48" s="197"/>
      <c r="Z48" s="153">
        <v>15</v>
      </c>
      <c r="AA48" s="185">
        <v>3.4428524445592386</v>
      </c>
      <c r="AB48" t="s">
        <v>105</v>
      </c>
    </row>
    <row r="49" spans="1:28" ht="17.25" thickBot="1" x14ac:dyDescent="0.35">
      <c r="F49" s="199"/>
      <c r="H49">
        <v>9</v>
      </c>
      <c r="I49" t="s">
        <v>258</v>
      </c>
      <c r="J49">
        <v>10</v>
      </c>
      <c r="K49">
        <f t="shared" si="70"/>
        <v>9</v>
      </c>
      <c r="L49">
        <f t="shared" si="67"/>
        <v>8.8350000000000009</v>
      </c>
      <c r="M49">
        <f t="shared" si="68"/>
        <v>19</v>
      </c>
      <c r="N49">
        <f t="shared" si="71"/>
        <v>58.59</v>
      </c>
      <c r="O49">
        <f t="shared" si="69"/>
        <v>0.19</v>
      </c>
      <c r="P49" s="273">
        <f t="shared" si="75"/>
        <v>4.8694134341958344E-2</v>
      </c>
      <c r="Q49">
        <f t="shared" si="73"/>
        <v>0.2075907832472961</v>
      </c>
      <c r="R49">
        <f t="shared" si="72"/>
        <v>10</v>
      </c>
      <c r="S49">
        <f t="shared" si="74"/>
        <v>0.48694134341958345</v>
      </c>
      <c r="W49" s="197"/>
      <c r="Z49" s="216">
        <v>10</v>
      </c>
      <c r="AA49" s="31">
        <v>4.170515772196735</v>
      </c>
      <c r="AB49" t="s">
        <v>106</v>
      </c>
    </row>
    <row r="50" spans="1:28" ht="17.25" thickBot="1" x14ac:dyDescent="0.35">
      <c r="H50">
        <v>10</v>
      </c>
      <c r="I50" t="s">
        <v>258</v>
      </c>
      <c r="J50">
        <v>10</v>
      </c>
      <c r="K50">
        <f t="shared" si="70"/>
        <v>10</v>
      </c>
      <c r="L50">
        <f t="shared" si="67"/>
        <v>9.3000000000000007</v>
      </c>
      <c r="M50">
        <f t="shared" si="68"/>
        <v>20</v>
      </c>
      <c r="N50">
        <f t="shared" si="71"/>
        <v>67.425000000000011</v>
      </c>
      <c r="O50">
        <f t="shared" si="69"/>
        <v>0.2</v>
      </c>
      <c r="P50" s="273">
        <f t="shared" si="75"/>
        <v>4.1518156649459223E-2</v>
      </c>
      <c r="Q50">
        <f t="shared" si="73"/>
        <v>0.16607262659783689</v>
      </c>
      <c r="R50">
        <f t="shared" si="72"/>
        <v>11</v>
      </c>
      <c r="S50">
        <f t="shared" si="74"/>
        <v>0.45669972314405144</v>
      </c>
      <c r="W50" s="197"/>
      <c r="Z50" s="198"/>
      <c r="AA50" s="197"/>
    </row>
    <row r="51" spans="1:28" ht="17.25" thickBot="1" x14ac:dyDescent="0.35">
      <c r="F51" s="199"/>
      <c r="H51">
        <v>11</v>
      </c>
      <c r="I51" t="s">
        <v>258</v>
      </c>
      <c r="J51">
        <v>10</v>
      </c>
      <c r="K51">
        <v>10</v>
      </c>
      <c r="L51">
        <f t="shared" si="67"/>
        <v>9.3000000000000007</v>
      </c>
      <c r="M51">
        <f t="shared" si="68"/>
        <v>20</v>
      </c>
      <c r="N51">
        <f t="shared" si="71"/>
        <v>76.725000000000009</v>
      </c>
      <c r="O51">
        <f t="shared" si="69"/>
        <v>0.2</v>
      </c>
      <c r="P51" s="273">
        <f t="shared" si="75"/>
        <v>3.3214525319567381E-2</v>
      </c>
      <c r="Q51">
        <f t="shared" si="73"/>
        <v>0.13285810127826952</v>
      </c>
      <c r="R51">
        <f t="shared" si="72"/>
        <v>12</v>
      </c>
      <c r="S51">
        <f t="shared" si="74"/>
        <v>0.39857430383480857</v>
      </c>
      <c r="W51" s="197"/>
      <c r="Z51" s="153"/>
      <c r="AA51" s="185"/>
    </row>
    <row r="52" spans="1:28" ht="17.25" thickBot="1" x14ac:dyDescent="0.35">
      <c r="F52" s="199"/>
      <c r="H52">
        <v>12</v>
      </c>
      <c r="I52" t="s">
        <v>258</v>
      </c>
      <c r="J52">
        <v>10</v>
      </c>
      <c r="K52">
        <v>10</v>
      </c>
      <c r="L52">
        <f t="shared" si="67"/>
        <v>9.3000000000000007</v>
      </c>
      <c r="M52">
        <f t="shared" si="68"/>
        <v>20</v>
      </c>
      <c r="N52">
        <f t="shared" si="71"/>
        <v>86.025000000000006</v>
      </c>
      <c r="O52">
        <f t="shared" si="69"/>
        <v>0.2</v>
      </c>
      <c r="P52" s="273">
        <f t="shared" si="75"/>
        <v>2.6571620255653905E-2</v>
      </c>
      <c r="Q52">
        <f t="shared" si="73"/>
        <v>0.10628648102261562</v>
      </c>
      <c r="R52">
        <f t="shared" si="72"/>
        <v>13</v>
      </c>
      <c r="S52">
        <f t="shared" si="74"/>
        <v>0.34543106332350076</v>
      </c>
      <c r="W52" s="197"/>
      <c r="Z52" s="216"/>
      <c r="AA52" s="31"/>
    </row>
    <row r="53" spans="1:28" ht="17.25" thickBot="1" x14ac:dyDescent="0.35">
      <c r="A53" t="s">
        <v>265</v>
      </c>
      <c r="C53" t="s">
        <v>173</v>
      </c>
      <c r="D53" t="s">
        <v>266</v>
      </c>
      <c r="F53" s="199"/>
      <c r="H53">
        <v>13</v>
      </c>
      <c r="I53" t="s">
        <v>258</v>
      </c>
      <c r="J53">
        <v>10</v>
      </c>
      <c r="K53">
        <v>10</v>
      </c>
      <c r="L53">
        <f t="shared" si="67"/>
        <v>9.3000000000000007</v>
      </c>
      <c r="M53">
        <f t="shared" si="68"/>
        <v>20</v>
      </c>
      <c r="N53">
        <f t="shared" si="71"/>
        <v>95.325000000000003</v>
      </c>
      <c r="O53">
        <f t="shared" si="69"/>
        <v>0.2</v>
      </c>
      <c r="P53" s="273">
        <f t="shared" si="75"/>
        <v>2.1257296204523126E-2</v>
      </c>
      <c r="Q53">
        <f t="shared" si="73"/>
        <v>8.5029184818092504E-2</v>
      </c>
      <c r="R53">
        <f t="shared" si="72"/>
        <v>14</v>
      </c>
      <c r="S53">
        <f t="shared" si="74"/>
        <v>0.29760214686332376</v>
      </c>
      <c r="W53" s="197"/>
      <c r="Z53" s="216"/>
      <c r="AA53" s="31"/>
    </row>
    <row r="54" spans="1:28" ht="17.25" thickBot="1" x14ac:dyDescent="0.35">
      <c r="A54" s="238" t="s">
        <v>199</v>
      </c>
      <c r="B54" s="150" t="s">
        <v>267</v>
      </c>
      <c r="F54" s="199" t="s">
        <v>259</v>
      </c>
      <c r="H54">
        <v>14</v>
      </c>
      <c r="I54" t="s">
        <v>258</v>
      </c>
      <c r="J54">
        <v>10</v>
      </c>
      <c r="K54">
        <v>10</v>
      </c>
      <c r="L54">
        <f t="shared" si="67"/>
        <v>9.3000000000000007</v>
      </c>
      <c r="M54">
        <f t="shared" si="68"/>
        <v>20</v>
      </c>
      <c r="N54">
        <f t="shared" si="71"/>
        <v>104.625</v>
      </c>
      <c r="O54">
        <f t="shared" si="69"/>
        <v>0.2</v>
      </c>
      <c r="P54" s="273">
        <f>1-SUM(P40:P53)</f>
        <v>8.5029184818092518E-2</v>
      </c>
      <c r="Q54">
        <f t="shared" si="73"/>
        <v>6.8023347854474003E-2</v>
      </c>
      <c r="R54">
        <f t="shared" si="72"/>
        <v>15</v>
      </c>
      <c r="S54">
        <f>P54*R54</f>
        <v>1.2754377722713879</v>
      </c>
      <c r="W54" s="197"/>
    </row>
    <row r="55" spans="1:28" ht="17.25" thickBot="1" x14ac:dyDescent="0.35">
      <c r="A55" s="190">
        <v>60</v>
      </c>
      <c r="B55" s="179">
        <f>V2</f>
        <v>1.5824575999999999</v>
      </c>
      <c r="C55">
        <v>7</v>
      </c>
      <c r="D55" s="307">
        <v>8.3775999999999851E-3</v>
      </c>
      <c r="F55" s="304">
        <v>0.05</v>
      </c>
      <c r="G55" s="48"/>
      <c r="H55" s="48"/>
      <c r="I55" s="305"/>
      <c r="J55" s="48" t="s">
        <v>245</v>
      </c>
      <c r="K55" s="48" t="s">
        <v>246</v>
      </c>
      <c r="L55" s="48" t="s">
        <v>247</v>
      </c>
      <c r="M55" s="48" t="s">
        <v>248</v>
      </c>
      <c r="N55" s="48" t="s">
        <v>249</v>
      </c>
      <c r="O55" s="48" t="s">
        <v>250</v>
      </c>
      <c r="P55" s="306" t="s">
        <v>251</v>
      </c>
      <c r="Q55" s="48" t="s">
        <v>252</v>
      </c>
      <c r="R55" s="48" t="s">
        <v>253</v>
      </c>
      <c r="S55" s="312" t="s">
        <v>260</v>
      </c>
      <c r="T55" s="48"/>
      <c r="U55" s="48"/>
      <c r="V55" s="48" t="s">
        <v>255</v>
      </c>
      <c r="W55" s="179"/>
    </row>
    <row r="56" spans="1:28" ht="17.25" thickBot="1" x14ac:dyDescent="0.35">
      <c r="A56" s="153">
        <v>45</v>
      </c>
      <c r="B56" s="185">
        <f>V13</f>
        <v>2.0281557907499992</v>
      </c>
      <c r="C56">
        <v>8</v>
      </c>
      <c r="D56">
        <v>1.9618315749999837E-2</v>
      </c>
      <c r="F56" s="199" t="s">
        <v>257</v>
      </c>
      <c r="H56">
        <v>0</v>
      </c>
      <c r="I56" t="s">
        <v>258</v>
      </c>
      <c r="J56">
        <v>5</v>
      </c>
      <c r="K56">
        <v>0</v>
      </c>
      <c r="L56">
        <f t="shared" ref="L56:L81" si="76">(J56+K56)*0.465</f>
        <v>2.3250000000000002</v>
      </c>
      <c r="M56">
        <f t="shared" ref="M56:M81" si="77">J56+K56</f>
        <v>5</v>
      </c>
      <c r="N56">
        <v>0</v>
      </c>
      <c r="O56">
        <f t="shared" ref="O56:O81" si="78">M56/100</f>
        <v>0.05</v>
      </c>
      <c r="P56" s="273">
        <f>1*M56/100</f>
        <v>0.05</v>
      </c>
      <c r="Q56">
        <f>1-P56</f>
        <v>0.95</v>
      </c>
      <c r="R56">
        <f>H56+1</f>
        <v>1</v>
      </c>
      <c r="S56">
        <f>R56*P56</f>
        <v>0.05</v>
      </c>
      <c r="V56" s="153">
        <f>SUM(S56:S81)</f>
        <v>11.442714528234115</v>
      </c>
      <c r="W56" s="197"/>
    </row>
    <row r="57" spans="1:28" ht="17.25" thickBot="1" x14ac:dyDescent="0.35">
      <c r="A57" s="198">
        <v>30</v>
      </c>
      <c r="B57" s="197">
        <f>V20</f>
        <v>2.8168623423999999</v>
      </c>
      <c r="C57" t="s">
        <v>268</v>
      </c>
      <c r="D57">
        <v>5.8408134400000034E-2</v>
      </c>
      <c r="F57" s="199"/>
      <c r="H57">
        <v>1</v>
      </c>
      <c r="I57" t="s">
        <v>258</v>
      </c>
      <c r="J57">
        <v>5</v>
      </c>
      <c r="K57">
        <f t="shared" ref="K57:K66" si="79">J57*0.1*H57</f>
        <v>0.5</v>
      </c>
      <c r="L57">
        <f t="shared" si="76"/>
        <v>2.5575000000000001</v>
      </c>
      <c r="M57">
        <f t="shared" si="77"/>
        <v>5.5</v>
      </c>
      <c r="N57">
        <f t="shared" ref="N57:N81" si="80">N56+L56</f>
        <v>2.3250000000000002</v>
      </c>
      <c r="O57">
        <f t="shared" si="78"/>
        <v>5.5E-2</v>
      </c>
      <c r="P57" s="273">
        <f>Q56*O57</f>
        <v>5.2249999999999998E-2</v>
      </c>
      <c r="Q57">
        <f>Q56*(1-O57)</f>
        <v>0.89774999999999994</v>
      </c>
      <c r="R57">
        <f t="shared" ref="R57:R81" si="81">H57+1</f>
        <v>2</v>
      </c>
      <c r="S57">
        <f>R57*P57</f>
        <v>0.1045</v>
      </c>
      <c r="W57" s="197"/>
    </row>
    <row r="58" spans="1:28" ht="17.25" thickBot="1" x14ac:dyDescent="0.35">
      <c r="A58" s="153">
        <v>15</v>
      </c>
      <c r="B58" s="185">
        <f>V28</f>
        <v>4.8509540575691759</v>
      </c>
      <c r="C58" t="s">
        <v>269</v>
      </c>
      <c r="D58">
        <v>8.4770099847533142E-2</v>
      </c>
      <c r="F58" s="199"/>
      <c r="H58">
        <v>2</v>
      </c>
      <c r="I58" t="s">
        <v>258</v>
      </c>
      <c r="J58">
        <v>5</v>
      </c>
      <c r="K58">
        <f t="shared" si="79"/>
        <v>1</v>
      </c>
      <c r="L58">
        <f t="shared" si="76"/>
        <v>2.79</v>
      </c>
      <c r="M58">
        <f t="shared" si="77"/>
        <v>6</v>
      </c>
      <c r="N58">
        <f t="shared" si="80"/>
        <v>4.8825000000000003</v>
      </c>
      <c r="O58">
        <f t="shared" si="78"/>
        <v>0.06</v>
      </c>
      <c r="P58" s="273">
        <f>Q57*O58</f>
        <v>5.3864999999999996E-2</v>
      </c>
      <c r="Q58">
        <f t="shared" ref="Q58:Q81" si="82">Q57*(1-O58)</f>
        <v>0.84388499999999989</v>
      </c>
      <c r="R58">
        <f t="shared" si="81"/>
        <v>3</v>
      </c>
      <c r="S58">
        <f t="shared" ref="S58:S80" si="83">R58*P58</f>
        <v>0.16159499999999999</v>
      </c>
      <c r="W58" s="197"/>
    </row>
    <row r="59" spans="1:28" ht="17.25" thickBot="1" x14ac:dyDescent="0.35">
      <c r="A59" s="216">
        <v>10</v>
      </c>
      <c r="B59" s="31">
        <f>V40</f>
        <v>6.6380213548032874</v>
      </c>
      <c r="C59" t="s">
        <v>270</v>
      </c>
      <c r="D59">
        <v>8.5029184818092518E-2</v>
      </c>
      <c r="F59" s="199"/>
      <c r="H59">
        <v>3</v>
      </c>
      <c r="I59" t="s">
        <v>258</v>
      </c>
      <c r="J59">
        <v>5</v>
      </c>
      <c r="K59">
        <f t="shared" si="79"/>
        <v>1.5</v>
      </c>
      <c r="L59">
        <f t="shared" si="76"/>
        <v>3.0225</v>
      </c>
      <c r="M59">
        <f t="shared" si="77"/>
        <v>6.5</v>
      </c>
      <c r="N59">
        <f t="shared" si="80"/>
        <v>7.6725000000000003</v>
      </c>
      <c r="O59">
        <f t="shared" si="78"/>
        <v>6.5000000000000002E-2</v>
      </c>
      <c r="P59" s="273">
        <f t="shared" ref="P59:P80" si="84">Q58*O59</f>
        <v>5.4852524999999992E-2</v>
      </c>
      <c r="Q59">
        <f t="shared" si="82"/>
        <v>0.78903247499999996</v>
      </c>
      <c r="R59">
        <f t="shared" si="81"/>
        <v>4</v>
      </c>
      <c r="S59">
        <f t="shared" si="83"/>
        <v>0.21941009999999997</v>
      </c>
      <c r="W59" s="197"/>
    </row>
    <row r="60" spans="1:28" ht="17.25" thickBot="1" x14ac:dyDescent="0.35">
      <c r="A60" s="198">
        <v>5</v>
      </c>
      <c r="B60" s="197">
        <f>V56</f>
        <v>11.442714528234115</v>
      </c>
      <c r="C60" t="s">
        <v>271</v>
      </c>
      <c r="D60">
        <v>9.68848997212719E-2</v>
      </c>
      <c r="F60" s="199"/>
      <c r="H60">
        <v>4</v>
      </c>
      <c r="I60" t="s">
        <v>258</v>
      </c>
      <c r="J60">
        <v>5</v>
      </c>
      <c r="K60">
        <f t="shared" si="79"/>
        <v>2</v>
      </c>
      <c r="L60">
        <f t="shared" si="76"/>
        <v>3.2550000000000003</v>
      </c>
      <c r="M60">
        <f t="shared" si="77"/>
        <v>7</v>
      </c>
      <c r="N60">
        <f t="shared" si="80"/>
        <v>10.695</v>
      </c>
      <c r="O60">
        <f t="shared" si="78"/>
        <v>7.0000000000000007E-2</v>
      </c>
      <c r="P60" s="273">
        <f t="shared" si="84"/>
        <v>5.5232273250000005E-2</v>
      </c>
      <c r="Q60">
        <f t="shared" si="82"/>
        <v>0.73380020174999994</v>
      </c>
      <c r="R60">
        <f t="shared" si="81"/>
        <v>5</v>
      </c>
      <c r="S60">
        <f t="shared" si="83"/>
        <v>0.27616136625000004</v>
      </c>
      <c r="W60" s="197"/>
    </row>
    <row r="61" spans="1:28" ht="17.25" thickBot="1" x14ac:dyDescent="0.35">
      <c r="A61" s="153">
        <v>3</v>
      </c>
      <c r="B61" s="185">
        <f>V83</f>
        <v>17.573462127747405</v>
      </c>
      <c r="C61" t="s">
        <v>272</v>
      </c>
      <c r="D61">
        <v>0.10011729530718394</v>
      </c>
      <c r="F61" s="199"/>
      <c r="H61">
        <v>5</v>
      </c>
      <c r="I61" t="s">
        <v>258</v>
      </c>
      <c r="J61">
        <v>5</v>
      </c>
      <c r="K61">
        <f t="shared" si="79"/>
        <v>2.5</v>
      </c>
      <c r="L61">
        <f t="shared" si="76"/>
        <v>3.4875000000000003</v>
      </c>
      <c r="M61">
        <f t="shared" si="77"/>
        <v>7.5</v>
      </c>
      <c r="N61">
        <f t="shared" si="80"/>
        <v>13.950000000000001</v>
      </c>
      <c r="O61">
        <f t="shared" si="78"/>
        <v>7.4999999999999997E-2</v>
      </c>
      <c r="P61" s="273">
        <f t="shared" si="84"/>
        <v>5.5035015131249997E-2</v>
      </c>
      <c r="Q61">
        <f t="shared" si="82"/>
        <v>0.67876518661874996</v>
      </c>
      <c r="R61">
        <f t="shared" si="81"/>
        <v>6</v>
      </c>
      <c r="S61">
        <f t="shared" si="83"/>
        <v>0.33021009078749997</v>
      </c>
      <c r="W61" s="197"/>
    </row>
    <row r="62" spans="1:28" ht="17.25" thickBot="1" x14ac:dyDescent="0.35">
      <c r="A62" s="216">
        <v>1</v>
      </c>
      <c r="B62" s="31">
        <f>V125</f>
        <v>47.150851643438173</v>
      </c>
      <c r="C62" t="s">
        <v>273</v>
      </c>
      <c r="D62">
        <v>0.11230044708668308</v>
      </c>
      <c r="F62" s="199"/>
      <c r="H62">
        <v>6</v>
      </c>
      <c r="I62" t="s">
        <v>258</v>
      </c>
      <c r="J62">
        <v>5</v>
      </c>
      <c r="K62">
        <f t="shared" si="79"/>
        <v>3</v>
      </c>
      <c r="L62">
        <f t="shared" si="76"/>
        <v>3.72</v>
      </c>
      <c r="M62">
        <f t="shared" si="77"/>
        <v>8</v>
      </c>
      <c r="N62">
        <f t="shared" si="80"/>
        <v>17.4375</v>
      </c>
      <c r="O62">
        <f t="shared" si="78"/>
        <v>0.08</v>
      </c>
      <c r="P62" s="273">
        <f t="shared" si="84"/>
        <v>5.4301214929499998E-2</v>
      </c>
      <c r="Q62">
        <f t="shared" si="82"/>
        <v>0.62446397168924994</v>
      </c>
      <c r="R62">
        <f t="shared" si="81"/>
        <v>7</v>
      </c>
      <c r="S62">
        <f t="shared" si="83"/>
        <v>0.38010850450649997</v>
      </c>
      <c r="W62" s="197"/>
    </row>
    <row r="63" spans="1:28" ht="17.25" thickBot="1" x14ac:dyDescent="0.35">
      <c r="A63" s="216">
        <v>0.5</v>
      </c>
      <c r="B63" s="31">
        <f>V238</f>
        <v>91.320944626133269</v>
      </c>
      <c r="C63" t="s">
        <v>274</v>
      </c>
      <c r="D63" s="311">
        <v>0.11495156526689587</v>
      </c>
      <c r="F63" s="199"/>
      <c r="H63">
        <v>7</v>
      </c>
      <c r="I63" t="s">
        <v>258</v>
      </c>
      <c r="J63">
        <v>5</v>
      </c>
      <c r="K63">
        <f t="shared" si="79"/>
        <v>3.5</v>
      </c>
      <c r="L63">
        <f t="shared" si="76"/>
        <v>3.9525000000000001</v>
      </c>
      <c r="M63">
        <f t="shared" si="77"/>
        <v>8.5</v>
      </c>
      <c r="N63">
        <f t="shared" si="80"/>
        <v>21.157499999999999</v>
      </c>
      <c r="O63">
        <f t="shared" si="78"/>
        <v>8.5000000000000006E-2</v>
      </c>
      <c r="P63" s="273">
        <f t="shared" si="84"/>
        <v>5.307943759358625E-2</v>
      </c>
      <c r="Q63">
        <f t="shared" si="82"/>
        <v>0.5713845340956637</v>
      </c>
      <c r="R63">
        <f t="shared" si="81"/>
        <v>8</v>
      </c>
      <c r="S63">
        <f t="shared" si="83"/>
        <v>0.42463550074869</v>
      </c>
      <c r="W63" s="197"/>
    </row>
    <row r="64" spans="1:28" x14ac:dyDescent="0.3">
      <c r="F64" s="199"/>
      <c r="H64">
        <v>8</v>
      </c>
      <c r="I64" t="s">
        <v>258</v>
      </c>
      <c r="J64">
        <v>5</v>
      </c>
      <c r="K64">
        <f t="shared" si="79"/>
        <v>4</v>
      </c>
      <c r="L64">
        <f t="shared" si="76"/>
        <v>4.1850000000000005</v>
      </c>
      <c r="M64">
        <f t="shared" si="77"/>
        <v>9</v>
      </c>
      <c r="N64">
        <f t="shared" si="80"/>
        <v>25.11</v>
      </c>
      <c r="O64">
        <f t="shared" si="78"/>
        <v>0.09</v>
      </c>
      <c r="P64" s="273">
        <f t="shared" si="84"/>
        <v>5.1424608068609733E-2</v>
      </c>
      <c r="Q64">
        <f t="shared" si="82"/>
        <v>0.51995992602705399</v>
      </c>
      <c r="R64">
        <f t="shared" si="81"/>
        <v>9</v>
      </c>
      <c r="S64">
        <f t="shared" si="83"/>
        <v>0.46282147261748757</v>
      </c>
      <c r="W64" s="197"/>
    </row>
    <row r="65" spans="6:23" x14ac:dyDescent="0.3">
      <c r="F65" s="199"/>
      <c r="H65">
        <v>9</v>
      </c>
      <c r="I65" t="s">
        <v>258</v>
      </c>
      <c r="J65">
        <v>5</v>
      </c>
      <c r="K65">
        <f t="shared" si="79"/>
        <v>4.5</v>
      </c>
      <c r="L65">
        <f t="shared" si="76"/>
        <v>4.4175000000000004</v>
      </c>
      <c r="M65">
        <f t="shared" si="77"/>
        <v>9.5</v>
      </c>
      <c r="N65">
        <f t="shared" si="80"/>
        <v>29.295000000000002</v>
      </c>
      <c r="O65">
        <f t="shared" si="78"/>
        <v>9.5000000000000001E-2</v>
      </c>
      <c r="P65" s="273">
        <f t="shared" si="84"/>
        <v>4.9396192972570127E-2</v>
      </c>
      <c r="Q65">
        <f t="shared" si="82"/>
        <v>0.47056373305448385</v>
      </c>
      <c r="R65">
        <f t="shared" si="81"/>
        <v>10</v>
      </c>
      <c r="S65">
        <f t="shared" si="83"/>
        <v>0.4939619297257013</v>
      </c>
      <c r="W65" s="197"/>
    </row>
    <row r="66" spans="6:23" x14ac:dyDescent="0.3">
      <c r="F66" s="199" t="s">
        <v>259</v>
      </c>
      <c r="H66">
        <v>10</v>
      </c>
      <c r="I66" t="s">
        <v>258</v>
      </c>
      <c r="J66">
        <v>5</v>
      </c>
      <c r="K66">
        <f t="shared" si="79"/>
        <v>5</v>
      </c>
      <c r="L66">
        <f t="shared" si="76"/>
        <v>4.6500000000000004</v>
      </c>
      <c r="M66">
        <f t="shared" si="77"/>
        <v>10</v>
      </c>
      <c r="N66">
        <f t="shared" si="80"/>
        <v>33.712500000000006</v>
      </c>
      <c r="O66">
        <f t="shared" si="78"/>
        <v>0.1</v>
      </c>
      <c r="P66" s="273">
        <f t="shared" si="84"/>
        <v>4.7056373305448387E-2</v>
      </c>
      <c r="Q66">
        <f t="shared" si="82"/>
        <v>0.42350735974903547</v>
      </c>
      <c r="R66">
        <f t="shared" si="81"/>
        <v>11</v>
      </c>
      <c r="S66">
        <f t="shared" si="83"/>
        <v>0.51762010635993227</v>
      </c>
      <c r="W66" s="197"/>
    </row>
    <row r="67" spans="6:23" x14ac:dyDescent="0.3">
      <c r="F67" s="199"/>
      <c r="H67">
        <v>11</v>
      </c>
      <c r="I67" t="s">
        <v>258</v>
      </c>
      <c r="J67">
        <v>5</v>
      </c>
      <c r="K67">
        <v>5</v>
      </c>
      <c r="L67">
        <f t="shared" si="76"/>
        <v>4.6500000000000004</v>
      </c>
      <c r="M67">
        <f t="shared" si="77"/>
        <v>10</v>
      </c>
      <c r="N67">
        <f t="shared" si="80"/>
        <v>38.362500000000004</v>
      </c>
      <c r="O67">
        <f t="shared" si="78"/>
        <v>0.1</v>
      </c>
      <c r="P67" s="273">
        <f t="shared" si="84"/>
        <v>4.2350735974903547E-2</v>
      </c>
      <c r="Q67">
        <f t="shared" si="82"/>
        <v>0.38115662377413195</v>
      </c>
      <c r="R67">
        <f t="shared" si="81"/>
        <v>12</v>
      </c>
      <c r="S67">
        <f t="shared" si="83"/>
        <v>0.50820883169884257</v>
      </c>
      <c r="W67" s="197"/>
    </row>
    <row r="68" spans="6:23" x14ac:dyDescent="0.3">
      <c r="F68" s="199"/>
      <c r="H68">
        <v>12</v>
      </c>
      <c r="I68" t="s">
        <v>258</v>
      </c>
      <c r="J68">
        <v>5</v>
      </c>
      <c r="K68">
        <v>5</v>
      </c>
      <c r="L68">
        <f t="shared" si="76"/>
        <v>4.6500000000000004</v>
      </c>
      <c r="M68">
        <f t="shared" si="77"/>
        <v>10</v>
      </c>
      <c r="N68">
        <f t="shared" si="80"/>
        <v>43.012500000000003</v>
      </c>
      <c r="O68">
        <f t="shared" si="78"/>
        <v>0.1</v>
      </c>
      <c r="P68" s="273">
        <f t="shared" si="84"/>
        <v>3.8115662377413199E-2</v>
      </c>
      <c r="Q68">
        <f t="shared" si="82"/>
        <v>0.34304096139671875</v>
      </c>
      <c r="R68">
        <f t="shared" si="81"/>
        <v>13</v>
      </c>
      <c r="S68">
        <f t="shared" si="83"/>
        <v>0.49550361090637157</v>
      </c>
      <c r="W68" s="197"/>
    </row>
    <row r="69" spans="6:23" x14ac:dyDescent="0.3">
      <c r="F69" s="199"/>
      <c r="H69">
        <v>13</v>
      </c>
      <c r="I69" t="s">
        <v>258</v>
      </c>
      <c r="J69">
        <v>5</v>
      </c>
      <c r="K69">
        <v>5</v>
      </c>
      <c r="L69">
        <f t="shared" si="76"/>
        <v>4.6500000000000004</v>
      </c>
      <c r="M69">
        <f t="shared" si="77"/>
        <v>10</v>
      </c>
      <c r="N69">
        <f t="shared" si="80"/>
        <v>47.662500000000001</v>
      </c>
      <c r="O69">
        <f t="shared" si="78"/>
        <v>0.1</v>
      </c>
      <c r="P69" s="273">
        <f t="shared" si="84"/>
        <v>3.4304096139671877E-2</v>
      </c>
      <c r="Q69">
        <f t="shared" si="82"/>
        <v>0.30873686525704686</v>
      </c>
      <c r="R69">
        <f t="shared" si="81"/>
        <v>14</v>
      </c>
      <c r="S69">
        <f t="shared" si="83"/>
        <v>0.48025734595540626</v>
      </c>
      <c r="W69" s="197"/>
    </row>
    <row r="70" spans="6:23" x14ac:dyDescent="0.3">
      <c r="F70" s="199"/>
      <c r="H70">
        <v>14</v>
      </c>
      <c r="I70" t="s">
        <v>258</v>
      </c>
      <c r="J70">
        <v>5</v>
      </c>
      <c r="K70">
        <v>5</v>
      </c>
      <c r="L70">
        <f t="shared" si="76"/>
        <v>4.6500000000000004</v>
      </c>
      <c r="M70">
        <f t="shared" si="77"/>
        <v>10</v>
      </c>
      <c r="N70">
        <f t="shared" si="80"/>
        <v>52.3125</v>
      </c>
      <c r="O70">
        <f t="shared" si="78"/>
        <v>0.1</v>
      </c>
      <c r="P70" s="273">
        <f t="shared" si="84"/>
        <v>3.0873686525704686E-2</v>
      </c>
      <c r="Q70">
        <f t="shared" si="82"/>
        <v>0.2778631787313422</v>
      </c>
      <c r="R70">
        <f t="shared" si="81"/>
        <v>15</v>
      </c>
      <c r="S70">
        <f t="shared" si="83"/>
        <v>0.46310529788557031</v>
      </c>
      <c r="W70" s="197"/>
    </row>
    <row r="71" spans="6:23" x14ac:dyDescent="0.3">
      <c r="F71" s="199"/>
      <c r="H71">
        <v>15</v>
      </c>
      <c r="I71" t="s">
        <v>258</v>
      </c>
      <c r="J71">
        <v>5</v>
      </c>
      <c r="K71">
        <v>5</v>
      </c>
      <c r="L71">
        <f t="shared" si="76"/>
        <v>4.6500000000000004</v>
      </c>
      <c r="M71">
        <f t="shared" si="77"/>
        <v>10</v>
      </c>
      <c r="N71">
        <f t="shared" si="80"/>
        <v>56.962499999999999</v>
      </c>
      <c r="O71">
        <f t="shared" si="78"/>
        <v>0.1</v>
      </c>
      <c r="P71" s="273">
        <f t="shared" si="84"/>
        <v>2.7786317873134223E-2</v>
      </c>
      <c r="Q71">
        <f t="shared" si="82"/>
        <v>0.25007686085820796</v>
      </c>
      <c r="R71">
        <f t="shared" si="81"/>
        <v>16</v>
      </c>
      <c r="S71">
        <f t="shared" si="83"/>
        <v>0.44458108597014756</v>
      </c>
      <c r="W71" s="197"/>
    </row>
    <row r="72" spans="6:23" x14ac:dyDescent="0.3">
      <c r="F72" s="199"/>
      <c r="H72">
        <v>16</v>
      </c>
      <c r="I72" t="s">
        <v>258</v>
      </c>
      <c r="J72">
        <v>5</v>
      </c>
      <c r="K72">
        <v>5</v>
      </c>
      <c r="L72">
        <f t="shared" si="76"/>
        <v>4.6500000000000004</v>
      </c>
      <c r="M72">
        <f t="shared" si="77"/>
        <v>10</v>
      </c>
      <c r="N72">
        <f t="shared" si="80"/>
        <v>61.612499999999997</v>
      </c>
      <c r="O72">
        <f t="shared" si="78"/>
        <v>0.1</v>
      </c>
      <c r="P72" s="273">
        <f t="shared" si="84"/>
        <v>2.5007686085820796E-2</v>
      </c>
      <c r="Q72">
        <f t="shared" si="82"/>
        <v>0.22506917477238716</v>
      </c>
      <c r="R72">
        <f t="shared" si="81"/>
        <v>17</v>
      </c>
      <c r="S72">
        <f t="shared" si="83"/>
        <v>0.42513066345895356</v>
      </c>
      <c r="W72" s="197"/>
    </row>
    <row r="73" spans="6:23" x14ac:dyDescent="0.3">
      <c r="F73" s="199"/>
      <c r="H73">
        <v>17</v>
      </c>
      <c r="I73" t="s">
        <v>258</v>
      </c>
      <c r="J73">
        <v>5</v>
      </c>
      <c r="K73">
        <v>5</v>
      </c>
      <c r="L73">
        <f t="shared" si="76"/>
        <v>4.6500000000000004</v>
      </c>
      <c r="M73">
        <f t="shared" si="77"/>
        <v>10</v>
      </c>
      <c r="N73">
        <f t="shared" si="80"/>
        <v>66.262500000000003</v>
      </c>
      <c r="O73">
        <f t="shared" si="78"/>
        <v>0.1</v>
      </c>
      <c r="P73" s="273">
        <f t="shared" si="84"/>
        <v>2.2506917477238719E-2</v>
      </c>
      <c r="Q73">
        <f t="shared" si="82"/>
        <v>0.20256225729514846</v>
      </c>
      <c r="R73">
        <f t="shared" si="81"/>
        <v>18</v>
      </c>
      <c r="S73">
        <f t="shared" si="83"/>
        <v>0.40512451459029691</v>
      </c>
      <c r="W73" s="197"/>
    </row>
    <row r="74" spans="6:23" x14ac:dyDescent="0.3">
      <c r="F74" s="199"/>
      <c r="H74">
        <v>18</v>
      </c>
      <c r="I74" t="s">
        <v>258</v>
      </c>
      <c r="J74">
        <v>5</v>
      </c>
      <c r="K74">
        <v>5</v>
      </c>
      <c r="L74">
        <f t="shared" si="76"/>
        <v>4.6500000000000004</v>
      </c>
      <c r="M74">
        <f t="shared" si="77"/>
        <v>10</v>
      </c>
      <c r="N74">
        <f t="shared" si="80"/>
        <v>70.912500000000009</v>
      </c>
      <c r="O74">
        <f t="shared" si="78"/>
        <v>0.1</v>
      </c>
      <c r="P74" s="273">
        <f t="shared" si="84"/>
        <v>2.0256225729514847E-2</v>
      </c>
      <c r="Q74">
        <f t="shared" si="82"/>
        <v>0.1823060315656336</v>
      </c>
      <c r="R74">
        <f t="shared" si="81"/>
        <v>19</v>
      </c>
      <c r="S74">
        <f t="shared" si="83"/>
        <v>0.38486828886078212</v>
      </c>
      <c r="W74" s="197"/>
    </row>
    <row r="75" spans="6:23" x14ac:dyDescent="0.3">
      <c r="F75" s="199"/>
      <c r="H75">
        <v>19</v>
      </c>
      <c r="I75" t="s">
        <v>258</v>
      </c>
      <c r="J75">
        <v>5</v>
      </c>
      <c r="K75">
        <v>5</v>
      </c>
      <c r="L75">
        <f t="shared" si="76"/>
        <v>4.6500000000000004</v>
      </c>
      <c r="M75">
        <f t="shared" si="77"/>
        <v>10</v>
      </c>
      <c r="N75">
        <f t="shared" si="80"/>
        <v>75.562500000000014</v>
      </c>
      <c r="O75">
        <f t="shared" si="78"/>
        <v>0.1</v>
      </c>
      <c r="P75" s="273">
        <f t="shared" si="84"/>
        <v>1.8230603156563361E-2</v>
      </c>
      <c r="Q75">
        <f t="shared" si="82"/>
        <v>0.16407542840907025</v>
      </c>
      <c r="R75">
        <f t="shared" si="81"/>
        <v>20</v>
      </c>
      <c r="S75">
        <f t="shared" si="83"/>
        <v>0.36461206313126721</v>
      </c>
      <c r="W75" s="197"/>
    </row>
    <row r="76" spans="6:23" x14ac:dyDescent="0.3">
      <c r="F76" s="199"/>
      <c r="H76">
        <v>20</v>
      </c>
      <c r="I76" t="s">
        <v>258</v>
      </c>
      <c r="J76">
        <v>5</v>
      </c>
      <c r="K76">
        <v>5</v>
      </c>
      <c r="L76">
        <f t="shared" si="76"/>
        <v>4.6500000000000004</v>
      </c>
      <c r="M76">
        <f t="shared" si="77"/>
        <v>10</v>
      </c>
      <c r="N76">
        <f t="shared" si="80"/>
        <v>80.21250000000002</v>
      </c>
      <c r="O76">
        <f t="shared" si="78"/>
        <v>0.1</v>
      </c>
      <c r="P76" s="273">
        <f t="shared" si="84"/>
        <v>1.6407542840907025E-2</v>
      </c>
      <c r="Q76">
        <f t="shared" si="82"/>
        <v>0.14766788556816324</v>
      </c>
      <c r="R76">
        <f t="shared" si="81"/>
        <v>21</v>
      </c>
      <c r="S76">
        <f t="shared" si="83"/>
        <v>0.34455839965904755</v>
      </c>
      <c r="W76" s="197"/>
    </row>
    <row r="77" spans="6:23" x14ac:dyDescent="0.3">
      <c r="F77" s="199"/>
      <c r="H77">
        <v>21</v>
      </c>
      <c r="I77" t="s">
        <v>258</v>
      </c>
      <c r="J77">
        <v>5</v>
      </c>
      <c r="K77">
        <v>5</v>
      </c>
      <c r="L77">
        <f t="shared" si="76"/>
        <v>4.6500000000000004</v>
      </c>
      <c r="M77">
        <f t="shared" si="77"/>
        <v>10</v>
      </c>
      <c r="N77">
        <f t="shared" si="80"/>
        <v>84.862500000000026</v>
      </c>
      <c r="O77">
        <f t="shared" si="78"/>
        <v>0.1</v>
      </c>
      <c r="P77" s="273">
        <f t="shared" si="84"/>
        <v>1.4766788556816325E-2</v>
      </c>
      <c r="Q77">
        <f t="shared" si="82"/>
        <v>0.13290109701134692</v>
      </c>
      <c r="R77">
        <f t="shared" si="81"/>
        <v>22</v>
      </c>
      <c r="S77">
        <f t="shared" si="83"/>
        <v>0.32486934824995917</v>
      </c>
      <c r="W77" s="197"/>
    </row>
    <row r="78" spans="6:23" x14ac:dyDescent="0.3">
      <c r="F78" s="199"/>
      <c r="H78">
        <v>22</v>
      </c>
      <c r="I78" t="s">
        <v>258</v>
      </c>
      <c r="J78">
        <v>5</v>
      </c>
      <c r="K78">
        <v>5</v>
      </c>
      <c r="L78">
        <f t="shared" si="76"/>
        <v>4.6500000000000004</v>
      </c>
      <c r="M78">
        <f t="shared" si="77"/>
        <v>10</v>
      </c>
      <c r="N78">
        <f t="shared" si="80"/>
        <v>89.512500000000031</v>
      </c>
      <c r="O78">
        <f t="shared" si="78"/>
        <v>0.1</v>
      </c>
      <c r="P78" s="273">
        <f t="shared" si="84"/>
        <v>1.3290109701134693E-2</v>
      </c>
      <c r="Q78">
        <f t="shared" si="82"/>
        <v>0.11961098731021223</v>
      </c>
      <c r="R78">
        <f t="shared" si="81"/>
        <v>23</v>
      </c>
      <c r="S78">
        <f t="shared" si="83"/>
        <v>0.30567252312609794</v>
      </c>
      <c r="W78" s="197"/>
    </row>
    <row r="79" spans="6:23" x14ac:dyDescent="0.3">
      <c r="F79" s="199"/>
      <c r="H79">
        <v>23</v>
      </c>
      <c r="I79" t="s">
        <v>258</v>
      </c>
      <c r="J79">
        <v>5</v>
      </c>
      <c r="K79">
        <v>5</v>
      </c>
      <c r="L79">
        <f t="shared" si="76"/>
        <v>4.6500000000000004</v>
      </c>
      <c r="M79">
        <f t="shared" si="77"/>
        <v>10</v>
      </c>
      <c r="N79">
        <f t="shared" si="80"/>
        <v>94.162500000000037</v>
      </c>
      <c r="O79">
        <f t="shared" si="78"/>
        <v>0.1</v>
      </c>
      <c r="P79" s="273">
        <f t="shared" si="84"/>
        <v>1.1961098731021224E-2</v>
      </c>
      <c r="Q79">
        <f t="shared" si="82"/>
        <v>0.10764988857919101</v>
      </c>
      <c r="R79">
        <f t="shared" si="81"/>
        <v>24</v>
      </c>
      <c r="S79">
        <f t="shared" si="83"/>
        <v>0.28706636954450937</v>
      </c>
      <c r="W79" s="197"/>
    </row>
    <row r="80" spans="6:23" x14ac:dyDescent="0.3">
      <c r="F80" s="199"/>
      <c r="H80">
        <v>24</v>
      </c>
      <c r="I80" t="s">
        <v>258</v>
      </c>
      <c r="J80">
        <v>5</v>
      </c>
      <c r="K80">
        <v>5</v>
      </c>
      <c r="L80">
        <f t="shared" si="76"/>
        <v>4.6500000000000004</v>
      </c>
      <c r="M80">
        <f t="shared" si="77"/>
        <v>10</v>
      </c>
      <c r="N80">
        <f t="shared" si="80"/>
        <v>98.812500000000043</v>
      </c>
      <c r="O80">
        <f t="shared" si="78"/>
        <v>0.1</v>
      </c>
      <c r="P80" s="273">
        <f t="shared" si="84"/>
        <v>1.0764988857919102E-2</v>
      </c>
      <c r="Q80">
        <f t="shared" si="82"/>
        <v>9.6884899721271914E-2</v>
      </c>
      <c r="R80">
        <f t="shared" si="81"/>
        <v>25</v>
      </c>
      <c r="S80">
        <f t="shared" si="83"/>
        <v>0.26912472144797756</v>
      </c>
      <c r="W80" s="197"/>
    </row>
    <row r="81" spans="6:23" ht="17.25" thickBot="1" x14ac:dyDescent="0.35">
      <c r="F81" s="199"/>
      <c r="H81">
        <v>25</v>
      </c>
      <c r="I81" t="s">
        <v>258</v>
      </c>
      <c r="J81">
        <v>5</v>
      </c>
      <c r="K81">
        <v>5</v>
      </c>
      <c r="L81">
        <f t="shared" si="76"/>
        <v>4.6500000000000004</v>
      </c>
      <c r="M81">
        <f t="shared" si="77"/>
        <v>10</v>
      </c>
      <c r="N81">
        <f t="shared" si="80"/>
        <v>103.46250000000005</v>
      </c>
      <c r="O81">
        <f t="shared" si="78"/>
        <v>0.1</v>
      </c>
      <c r="P81" s="273">
        <f>1-SUM(P56:P80)</f>
        <v>9.68848997212719E-2</v>
      </c>
      <c r="Q81">
        <f t="shared" si="82"/>
        <v>8.7196409749144721E-2</v>
      </c>
      <c r="R81">
        <f t="shared" si="81"/>
        <v>26</v>
      </c>
      <c r="S81">
        <f>R81*P81</f>
        <v>2.5190073927530694</v>
      </c>
      <c r="W81" s="197"/>
    </row>
    <row r="82" spans="6:23" ht="17.25" thickBot="1" x14ac:dyDescent="0.35">
      <c r="F82" s="304">
        <v>0.03</v>
      </c>
      <c r="G82" s="48"/>
      <c r="H82" s="48"/>
      <c r="I82" s="305"/>
      <c r="J82" s="48" t="s">
        <v>245</v>
      </c>
      <c r="K82" s="48" t="s">
        <v>246</v>
      </c>
      <c r="L82" s="48" t="s">
        <v>247</v>
      </c>
      <c r="M82" s="48" t="s">
        <v>248</v>
      </c>
      <c r="N82" s="48" t="s">
        <v>249</v>
      </c>
      <c r="O82" s="48" t="s">
        <v>250</v>
      </c>
      <c r="P82" s="322" t="s">
        <v>251</v>
      </c>
      <c r="Q82" s="48" t="s">
        <v>252</v>
      </c>
      <c r="R82" s="48" t="s">
        <v>253</v>
      </c>
      <c r="S82" s="48" t="s">
        <v>254</v>
      </c>
      <c r="T82" s="48"/>
      <c r="U82" s="48"/>
      <c r="V82" s="48" t="s">
        <v>255</v>
      </c>
      <c r="W82" s="179"/>
    </row>
    <row r="83" spans="6:23" ht="17.25" thickBot="1" x14ac:dyDescent="0.35">
      <c r="F83" s="199" t="s">
        <v>257</v>
      </c>
      <c r="H83">
        <v>0</v>
      </c>
      <c r="I83" t="s">
        <v>258</v>
      </c>
      <c r="J83">
        <v>3</v>
      </c>
      <c r="K83">
        <v>0</v>
      </c>
      <c r="L83">
        <f t="shared" ref="L83:L123" si="85">(J83+K83)*0.465</f>
        <v>1.395</v>
      </c>
      <c r="M83">
        <f t="shared" ref="M83:M123" si="86">J83+K83</f>
        <v>3</v>
      </c>
      <c r="N83">
        <v>0</v>
      </c>
      <c r="O83">
        <f t="shared" ref="O83:O123" si="87">M83/100</f>
        <v>0.03</v>
      </c>
      <c r="P83" s="273">
        <f>1*M83/100</f>
        <v>0.03</v>
      </c>
      <c r="Q83">
        <f>1-P83</f>
        <v>0.97</v>
      </c>
      <c r="R83">
        <f>H83+1</f>
        <v>1</v>
      </c>
      <c r="S83">
        <f>R83*P83</f>
        <v>0.03</v>
      </c>
      <c r="V83" s="153">
        <f>SUM(S83:S123)</f>
        <v>17.573462127747405</v>
      </c>
      <c r="W83" s="197"/>
    </row>
    <row r="84" spans="6:23" x14ac:dyDescent="0.3">
      <c r="F84" s="199"/>
      <c r="H84">
        <v>1</v>
      </c>
      <c r="I84" t="s">
        <v>258</v>
      </c>
      <c r="J84">
        <v>3</v>
      </c>
      <c r="K84">
        <f t="shared" ref="K84:K93" si="88">J84*0.1*H84</f>
        <v>0.30000000000000004</v>
      </c>
      <c r="L84">
        <f t="shared" si="85"/>
        <v>1.5345</v>
      </c>
      <c r="M84">
        <f t="shared" si="86"/>
        <v>3.3</v>
      </c>
      <c r="N84">
        <f t="shared" ref="N84:N123" si="89">N83+L83</f>
        <v>1.395</v>
      </c>
      <c r="O84">
        <f t="shared" si="87"/>
        <v>3.3000000000000002E-2</v>
      </c>
      <c r="P84" s="273">
        <f>Q83*O84</f>
        <v>3.2010000000000004E-2</v>
      </c>
      <c r="Q84">
        <f>Q83*(1-O84)</f>
        <v>0.93798999999999999</v>
      </c>
      <c r="R84">
        <f t="shared" ref="R84:R123" si="90">H84+1</f>
        <v>2</v>
      </c>
      <c r="S84">
        <f>R84*P84</f>
        <v>6.4020000000000007E-2</v>
      </c>
      <c r="W84" s="197"/>
    </row>
    <row r="85" spans="6:23" x14ac:dyDescent="0.3">
      <c r="F85" s="199"/>
      <c r="H85">
        <v>2</v>
      </c>
      <c r="I85" t="s">
        <v>258</v>
      </c>
      <c r="J85">
        <v>3</v>
      </c>
      <c r="K85">
        <f t="shared" si="88"/>
        <v>0.60000000000000009</v>
      </c>
      <c r="L85">
        <f t="shared" si="85"/>
        <v>1.6740000000000002</v>
      </c>
      <c r="M85">
        <f t="shared" si="86"/>
        <v>3.6</v>
      </c>
      <c r="N85">
        <f t="shared" si="89"/>
        <v>2.9295</v>
      </c>
      <c r="O85">
        <f t="shared" si="87"/>
        <v>3.6000000000000004E-2</v>
      </c>
      <c r="P85" s="273">
        <f>Q84*O85</f>
        <v>3.3767640000000002E-2</v>
      </c>
      <c r="Q85">
        <f t="shared" ref="Q85:Q123" si="91">Q84*(1-O85)</f>
        <v>0.90422236</v>
      </c>
      <c r="R85">
        <f t="shared" si="90"/>
        <v>3</v>
      </c>
      <c r="S85">
        <f t="shared" ref="S85:S123" si="92">R85*P85</f>
        <v>0.10130292</v>
      </c>
      <c r="W85" s="197"/>
    </row>
    <row r="86" spans="6:23" x14ac:dyDescent="0.3">
      <c r="F86" s="199"/>
      <c r="H86">
        <v>3</v>
      </c>
      <c r="I86" t="s">
        <v>258</v>
      </c>
      <c r="J86">
        <v>3</v>
      </c>
      <c r="K86">
        <f t="shared" si="88"/>
        <v>0.90000000000000013</v>
      </c>
      <c r="L86">
        <f t="shared" si="85"/>
        <v>1.8135000000000003</v>
      </c>
      <c r="M86">
        <f t="shared" si="86"/>
        <v>3.9000000000000004</v>
      </c>
      <c r="N86">
        <f t="shared" si="89"/>
        <v>4.6035000000000004</v>
      </c>
      <c r="O86">
        <f t="shared" si="87"/>
        <v>3.9000000000000007E-2</v>
      </c>
      <c r="P86" s="273">
        <f t="shared" ref="P86:P122" si="93">Q85*O86</f>
        <v>3.5264672040000007E-2</v>
      </c>
      <c r="Q86">
        <f t="shared" si="91"/>
        <v>0.86895768795999995</v>
      </c>
      <c r="R86">
        <f t="shared" si="90"/>
        <v>4</v>
      </c>
      <c r="S86">
        <f t="shared" si="92"/>
        <v>0.14105868816000003</v>
      </c>
      <c r="W86" s="197"/>
    </row>
    <row r="87" spans="6:23" x14ac:dyDescent="0.3">
      <c r="F87" s="199"/>
      <c r="H87">
        <v>4</v>
      </c>
      <c r="I87" t="s">
        <v>258</v>
      </c>
      <c r="J87">
        <v>3</v>
      </c>
      <c r="K87">
        <f t="shared" si="88"/>
        <v>1.2000000000000002</v>
      </c>
      <c r="L87">
        <f t="shared" si="85"/>
        <v>1.9530000000000003</v>
      </c>
      <c r="M87">
        <f t="shared" si="86"/>
        <v>4.2</v>
      </c>
      <c r="N87">
        <f t="shared" si="89"/>
        <v>6.4170000000000007</v>
      </c>
      <c r="O87">
        <f t="shared" si="87"/>
        <v>4.2000000000000003E-2</v>
      </c>
      <c r="P87" s="273">
        <f t="shared" si="93"/>
        <v>3.6496222894320002E-2</v>
      </c>
      <c r="Q87">
        <f t="shared" si="91"/>
        <v>0.83246146506567986</v>
      </c>
      <c r="R87">
        <f t="shared" si="90"/>
        <v>5</v>
      </c>
      <c r="S87">
        <f t="shared" si="92"/>
        <v>0.18248111447160001</v>
      </c>
      <c r="W87" s="197"/>
    </row>
    <row r="88" spans="6:23" x14ac:dyDescent="0.3">
      <c r="F88" s="199"/>
      <c r="H88">
        <v>5</v>
      </c>
      <c r="I88" t="s">
        <v>258</v>
      </c>
      <c r="J88">
        <v>3</v>
      </c>
      <c r="K88">
        <f t="shared" si="88"/>
        <v>1.5000000000000002</v>
      </c>
      <c r="L88">
        <f t="shared" si="85"/>
        <v>2.0925000000000002</v>
      </c>
      <c r="M88">
        <f t="shared" si="86"/>
        <v>4.5</v>
      </c>
      <c r="N88">
        <f t="shared" si="89"/>
        <v>8.370000000000001</v>
      </c>
      <c r="O88">
        <f t="shared" si="87"/>
        <v>4.4999999999999998E-2</v>
      </c>
      <c r="P88" s="273">
        <f t="shared" si="93"/>
        <v>3.7460765927955594E-2</v>
      </c>
      <c r="Q88">
        <f t="shared" si="91"/>
        <v>0.7950006991377242</v>
      </c>
      <c r="R88">
        <f t="shared" si="90"/>
        <v>6</v>
      </c>
      <c r="S88">
        <f t="shared" si="92"/>
        <v>0.22476459556773357</v>
      </c>
      <c r="W88" s="197"/>
    </row>
    <row r="89" spans="6:23" x14ac:dyDescent="0.3">
      <c r="F89" s="199"/>
      <c r="H89">
        <v>6</v>
      </c>
      <c r="I89" t="s">
        <v>258</v>
      </c>
      <c r="J89">
        <v>3</v>
      </c>
      <c r="K89">
        <f t="shared" si="88"/>
        <v>1.8000000000000003</v>
      </c>
      <c r="L89">
        <f t="shared" si="85"/>
        <v>2.2320000000000007</v>
      </c>
      <c r="M89">
        <f t="shared" si="86"/>
        <v>4.8000000000000007</v>
      </c>
      <c r="N89">
        <f t="shared" si="89"/>
        <v>10.462500000000002</v>
      </c>
      <c r="O89">
        <f t="shared" si="87"/>
        <v>4.8000000000000008E-2</v>
      </c>
      <c r="P89" s="273">
        <f t="shared" si="93"/>
        <v>3.8160033558610765E-2</v>
      </c>
      <c r="Q89">
        <f t="shared" si="91"/>
        <v>0.75684066557911345</v>
      </c>
      <c r="R89">
        <f t="shared" si="90"/>
        <v>7</v>
      </c>
      <c r="S89">
        <f t="shared" si="92"/>
        <v>0.26712023491027537</v>
      </c>
      <c r="W89" s="197"/>
    </row>
    <row r="90" spans="6:23" x14ac:dyDescent="0.3">
      <c r="F90" s="199"/>
      <c r="H90">
        <v>7</v>
      </c>
      <c r="I90" t="s">
        <v>258</v>
      </c>
      <c r="J90">
        <v>3</v>
      </c>
      <c r="K90">
        <f t="shared" si="88"/>
        <v>2.1000000000000005</v>
      </c>
      <c r="L90">
        <f t="shared" si="85"/>
        <v>2.3715000000000002</v>
      </c>
      <c r="M90">
        <f t="shared" si="86"/>
        <v>5.1000000000000005</v>
      </c>
      <c r="N90">
        <f t="shared" si="89"/>
        <v>12.694500000000003</v>
      </c>
      <c r="O90">
        <f t="shared" si="87"/>
        <v>5.1000000000000004E-2</v>
      </c>
      <c r="P90" s="273">
        <f t="shared" si="93"/>
        <v>3.8598873944534789E-2</v>
      </c>
      <c r="Q90">
        <f t="shared" si="91"/>
        <v>0.71824179163457857</v>
      </c>
      <c r="R90">
        <f t="shared" si="90"/>
        <v>8</v>
      </c>
      <c r="S90">
        <f t="shared" si="92"/>
        <v>0.30879099155627832</v>
      </c>
      <c r="W90" s="197"/>
    </row>
    <row r="91" spans="6:23" x14ac:dyDescent="0.3">
      <c r="F91" s="199"/>
      <c r="H91">
        <v>8</v>
      </c>
      <c r="I91" t="s">
        <v>258</v>
      </c>
      <c r="J91">
        <v>3</v>
      </c>
      <c r="K91">
        <f t="shared" si="88"/>
        <v>2.4000000000000004</v>
      </c>
      <c r="L91">
        <f t="shared" si="85"/>
        <v>2.5110000000000001</v>
      </c>
      <c r="M91">
        <f t="shared" si="86"/>
        <v>5.4</v>
      </c>
      <c r="N91">
        <f t="shared" si="89"/>
        <v>15.066000000000003</v>
      </c>
      <c r="O91">
        <f t="shared" si="87"/>
        <v>5.4000000000000006E-2</v>
      </c>
      <c r="P91" s="273">
        <f t="shared" si="93"/>
        <v>3.8785056748267245E-2</v>
      </c>
      <c r="Q91">
        <f t="shared" si="91"/>
        <v>0.67945673488631131</v>
      </c>
      <c r="R91">
        <f t="shared" si="90"/>
        <v>9</v>
      </c>
      <c r="S91">
        <f t="shared" si="92"/>
        <v>0.34906551073440523</v>
      </c>
      <c r="W91" s="197"/>
    </row>
    <row r="92" spans="6:23" x14ac:dyDescent="0.3">
      <c r="F92" s="199"/>
      <c r="H92">
        <v>9</v>
      </c>
      <c r="I92" t="s">
        <v>258</v>
      </c>
      <c r="J92">
        <v>3</v>
      </c>
      <c r="K92">
        <f t="shared" si="88"/>
        <v>2.7</v>
      </c>
      <c r="L92">
        <f t="shared" si="85"/>
        <v>2.6505000000000001</v>
      </c>
      <c r="M92">
        <f t="shared" si="86"/>
        <v>5.7</v>
      </c>
      <c r="N92">
        <f t="shared" si="89"/>
        <v>17.577000000000002</v>
      </c>
      <c r="O92">
        <f t="shared" si="87"/>
        <v>5.7000000000000002E-2</v>
      </c>
      <c r="P92" s="273">
        <f t="shared" si="93"/>
        <v>3.8729033888519747E-2</v>
      </c>
      <c r="Q92">
        <f t="shared" si="91"/>
        <v>0.64072770099779153</v>
      </c>
      <c r="R92">
        <f t="shared" si="90"/>
        <v>10</v>
      </c>
      <c r="S92">
        <f t="shared" si="92"/>
        <v>0.38729033888519748</v>
      </c>
      <c r="W92" s="197"/>
    </row>
    <row r="93" spans="6:23" x14ac:dyDescent="0.3">
      <c r="F93" s="199" t="s">
        <v>259</v>
      </c>
      <c r="H93">
        <v>10</v>
      </c>
      <c r="I93" t="s">
        <v>258</v>
      </c>
      <c r="J93">
        <v>3</v>
      </c>
      <c r="K93">
        <f t="shared" si="88"/>
        <v>3.0000000000000004</v>
      </c>
      <c r="L93">
        <f t="shared" si="85"/>
        <v>2.79</v>
      </c>
      <c r="M93">
        <f t="shared" si="86"/>
        <v>6</v>
      </c>
      <c r="N93">
        <f t="shared" si="89"/>
        <v>20.227500000000003</v>
      </c>
      <c r="O93">
        <f t="shared" si="87"/>
        <v>0.06</v>
      </c>
      <c r="P93" s="273">
        <f t="shared" si="93"/>
        <v>3.8443662059867489E-2</v>
      </c>
      <c r="Q93">
        <f t="shared" si="91"/>
        <v>0.60228403893792404</v>
      </c>
      <c r="R93">
        <f t="shared" si="90"/>
        <v>11</v>
      </c>
      <c r="S93">
        <f t="shared" si="92"/>
        <v>0.42288028265854238</v>
      </c>
      <c r="W93" s="197"/>
    </row>
    <row r="94" spans="6:23" x14ac:dyDescent="0.3">
      <c r="F94" s="199"/>
      <c r="H94">
        <v>11</v>
      </c>
      <c r="I94" t="s">
        <v>258</v>
      </c>
      <c r="J94">
        <v>3</v>
      </c>
      <c r="K94">
        <v>3</v>
      </c>
      <c r="L94">
        <f t="shared" si="85"/>
        <v>2.79</v>
      </c>
      <c r="M94">
        <f t="shared" si="86"/>
        <v>6</v>
      </c>
      <c r="N94">
        <f t="shared" si="89"/>
        <v>23.017500000000002</v>
      </c>
      <c r="O94">
        <f t="shared" si="87"/>
        <v>0.06</v>
      </c>
      <c r="P94" s="273">
        <f t="shared" si="93"/>
        <v>3.6137042336275439E-2</v>
      </c>
      <c r="Q94">
        <f t="shared" si="91"/>
        <v>0.56614699660164858</v>
      </c>
      <c r="R94">
        <f t="shared" si="90"/>
        <v>12</v>
      </c>
      <c r="S94">
        <f t="shared" si="92"/>
        <v>0.4336445080353053</v>
      </c>
      <c r="W94" s="197"/>
    </row>
    <row r="95" spans="6:23" x14ac:dyDescent="0.3">
      <c r="F95" s="199"/>
      <c r="H95">
        <v>12</v>
      </c>
      <c r="I95" t="s">
        <v>258</v>
      </c>
      <c r="J95">
        <v>3</v>
      </c>
      <c r="K95">
        <v>3</v>
      </c>
      <c r="L95">
        <f t="shared" si="85"/>
        <v>2.79</v>
      </c>
      <c r="M95">
        <f t="shared" si="86"/>
        <v>6</v>
      </c>
      <c r="N95">
        <f t="shared" si="89"/>
        <v>25.807500000000001</v>
      </c>
      <c r="O95">
        <f t="shared" si="87"/>
        <v>0.06</v>
      </c>
      <c r="P95" s="273">
        <f t="shared" si="93"/>
        <v>3.3968819796098913E-2</v>
      </c>
      <c r="Q95">
        <f t="shared" si="91"/>
        <v>0.53217817680554969</v>
      </c>
      <c r="R95">
        <f t="shared" si="90"/>
        <v>13</v>
      </c>
      <c r="S95">
        <f t="shared" si="92"/>
        <v>0.44159465734928588</v>
      </c>
      <c r="W95" s="197"/>
    </row>
    <row r="96" spans="6:23" x14ac:dyDescent="0.3">
      <c r="F96" s="199"/>
      <c r="H96">
        <v>13</v>
      </c>
      <c r="I96" t="s">
        <v>258</v>
      </c>
      <c r="J96">
        <v>3</v>
      </c>
      <c r="K96">
        <v>3</v>
      </c>
      <c r="L96">
        <f t="shared" si="85"/>
        <v>2.79</v>
      </c>
      <c r="M96">
        <f t="shared" si="86"/>
        <v>6</v>
      </c>
      <c r="N96">
        <f t="shared" si="89"/>
        <v>28.5975</v>
      </c>
      <c r="O96">
        <f t="shared" si="87"/>
        <v>0.06</v>
      </c>
      <c r="P96" s="273">
        <f t="shared" si="93"/>
        <v>3.1930690608332979E-2</v>
      </c>
      <c r="Q96">
        <f t="shared" si="91"/>
        <v>0.50024748619721671</v>
      </c>
      <c r="R96">
        <f t="shared" si="90"/>
        <v>14</v>
      </c>
      <c r="S96">
        <f t="shared" si="92"/>
        <v>0.4470296685166617</v>
      </c>
      <c r="W96" s="197"/>
    </row>
    <row r="97" spans="6:23" x14ac:dyDescent="0.3">
      <c r="F97" s="199"/>
      <c r="H97">
        <v>14</v>
      </c>
      <c r="I97" t="s">
        <v>258</v>
      </c>
      <c r="J97">
        <v>3</v>
      </c>
      <c r="K97">
        <v>3</v>
      </c>
      <c r="L97">
        <f t="shared" si="85"/>
        <v>2.79</v>
      </c>
      <c r="M97">
        <f t="shared" si="86"/>
        <v>6</v>
      </c>
      <c r="N97">
        <f t="shared" si="89"/>
        <v>31.387499999999999</v>
      </c>
      <c r="O97">
        <f t="shared" si="87"/>
        <v>0.06</v>
      </c>
      <c r="P97" s="273">
        <f t="shared" si="93"/>
        <v>3.0014849171833002E-2</v>
      </c>
      <c r="Q97">
        <f t="shared" si="91"/>
        <v>0.4702326370253837</v>
      </c>
      <c r="R97">
        <f t="shared" si="90"/>
        <v>15</v>
      </c>
      <c r="S97">
        <f t="shared" si="92"/>
        <v>0.45022273757749504</v>
      </c>
      <c r="W97" s="197"/>
    </row>
    <row r="98" spans="6:23" x14ac:dyDescent="0.3">
      <c r="F98" s="199"/>
      <c r="H98">
        <v>15</v>
      </c>
      <c r="I98" t="s">
        <v>258</v>
      </c>
      <c r="J98">
        <v>3</v>
      </c>
      <c r="K98">
        <v>3</v>
      </c>
      <c r="L98">
        <f t="shared" si="85"/>
        <v>2.79</v>
      </c>
      <c r="M98">
        <f t="shared" si="86"/>
        <v>6</v>
      </c>
      <c r="N98">
        <f t="shared" si="89"/>
        <v>34.177500000000002</v>
      </c>
      <c r="O98">
        <f t="shared" si="87"/>
        <v>0.06</v>
      </c>
      <c r="P98" s="273">
        <f t="shared" si="93"/>
        <v>2.8213958221523019E-2</v>
      </c>
      <c r="Q98">
        <f t="shared" si="91"/>
        <v>0.44201867880386064</v>
      </c>
      <c r="R98">
        <f t="shared" si="90"/>
        <v>16</v>
      </c>
      <c r="S98">
        <f t="shared" si="92"/>
        <v>0.45142333154436831</v>
      </c>
      <c r="W98" s="197"/>
    </row>
    <row r="99" spans="6:23" x14ac:dyDescent="0.3">
      <c r="F99" s="199"/>
      <c r="H99">
        <v>16</v>
      </c>
      <c r="I99" t="s">
        <v>258</v>
      </c>
      <c r="J99">
        <v>3</v>
      </c>
      <c r="K99">
        <v>3</v>
      </c>
      <c r="L99">
        <f t="shared" si="85"/>
        <v>2.79</v>
      </c>
      <c r="M99">
        <f t="shared" si="86"/>
        <v>6</v>
      </c>
      <c r="N99">
        <f t="shared" si="89"/>
        <v>36.967500000000001</v>
      </c>
      <c r="O99">
        <f t="shared" si="87"/>
        <v>0.06</v>
      </c>
      <c r="P99" s="273">
        <f t="shared" si="93"/>
        <v>2.6521120728231637E-2</v>
      </c>
      <c r="Q99">
        <f t="shared" si="91"/>
        <v>0.41549755807562899</v>
      </c>
      <c r="R99">
        <f t="shared" si="90"/>
        <v>17</v>
      </c>
      <c r="S99">
        <f t="shared" si="92"/>
        <v>0.45085905237993784</v>
      </c>
      <c r="W99" s="197"/>
    </row>
    <row r="100" spans="6:23" x14ac:dyDescent="0.3">
      <c r="F100" s="199"/>
      <c r="H100">
        <v>17</v>
      </c>
      <c r="I100" t="s">
        <v>258</v>
      </c>
      <c r="J100">
        <v>3</v>
      </c>
      <c r="K100">
        <v>3</v>
      </c>
      <c r="L100">
        <f t="shared" si="85"/>
        <v>2.79</v>
      </c>
      <c r="M100">
        <f t="shared" si="86"/>
        <v>6</v>
      </c>
      <c r="N100">
        <f t="shared" si="89"/>
        <v>39.7575</v>
      </c>
      <c r="O100">
        <f t="shared" si="87"/>
        <v>0.06</v>
      </c>
      <c r="P100" s="273">
        <f t="shared" si="93"/>
        <v>2.4929853484537738E-2</v>
      </c>
      <c r="Q100">
        <f t="shared" si="91"/>
        <v>0.39056770459109125</v>
      </c>
      <c r="R100">
        <f t="shared" si="90"/>
        <v>18</v>
      </c>
      <c r="S100">
        <f t="shared" si="92"/>
        <v>0.4487373627216793</v>
      </c>
      <c r="W100" s="197"/>
    </row>
    <row r="101" spans="6:23" x14ac:dyDescent="0.3">
      <c r="F101" s="199"/>
      <c r="H101">
        <v>18</v>
      </c>
      <c r="I101" t="s">
        <v>258</v>
      </c>
      <c r="J101">
        <v>3</v>
      </c>
      <c r="K101">
        <v>3</v>
      </c>
      <c r="L101">
        <f t="shared" si="85"/>
        <v>2.79</v>
      </c>
      <c r="M101">
        <f t="shared" si="86"/>
        <v>6</v>
      </c>
      <c r="N101">
        <f t="shared" si="89"/>
        <v>42.547499999999999</v>
      </c>
      <c r="O101">
        <f t="shared" si="87"/>
        <v>0.06</v>
      </c>
      <c r="P101" s="273">
        <f t="shared" si="93"/>
        <v>2.3434062275465475E-2</v>
      </c>
      <c r="Q101">
        <f t="shared" si="91"/>
        <v>0.36713364231562573</v>
      </c>
      <c r="R101">
        <f t="shared" si="90"/>
        <v>19</v>
      </c>
      <c r="S101">
        <f t="shared" si="92"/>
        <v>0.44524718323384405</v>
      </c>
      <c r="W101" s="197"/>
    </row>
    <row r="102" spans="6:23" x14ac:dyDescent="0.3">
      <c r="F102" s="199"/>
      <c r="H102">
        <v>19</v>
      </c>
      <c r="I102" t="s">
        <v>258</v>
      </c>
      <c r="J102">
        <v>3</v>
      </c>
      <c r="K102">
        <v>3</v>
      </c>
      <c r="L102">
        <f t="shared" si="85"/>
        <v>2.79</v>
      </c>
      <c r="M102">
        <f t="shared" si="86"/>
        <v>6</v>
      </c>
      <c r="N102">
        <f t="shared" si="89"/>
        <v>45.337499999999999</v>
      </c>
      <c r="O102">
        <f t="shared" si="87"/>
        <v>0.06</v>
      </c>
      <c r="P102" s="273">
        <f t="shared" si="93"/>
        <v>2.2028018538937544E-2</v>
      </c>
      <c r="Q102">
        <f t="shared" si="91"/>
        <v>0.34510562377668819</v>
      </c>
      <c r="R102">
        <f t="shared" si="90"/>
        <v>20</v>
      </c>
      <c r="S102">
        <f t="shared" si="92"/>
        <v>0.44056037077875088</v>
      </c>
      <c r="W102" s="197"/>
    </row>
    <row r="103" spans="6:23" x14ac:dyDescent="0.3">
      <c r="F103" s="199"/>
      <c r="H103">
        <v>20</v>
      </c>
      <c r="I103" t="s">
        <v>258</v>
      </c>
      <c r="J103">
        <v>3</v>
      </c>
      <c r="K103">
        <v>3</v>
      </c>
      <c r="L103">
        <f t="shared" si="85"/>
        <v>2.79</v>
      </c>
      <c r="M103">
        <f t="shared" si="86"/>
        <v>6</v>
      </c>
      <c r="N103">
        <f t="shared" si="89"/>
        <v>48.127499999999998</v>
      </c>
      <c r="O103">
        <f t="shared" si="87"/>
        <v>0.06</v>
      </c>
      <c r="P103" s="273">
        <f t="shared" si="93"/>
        <v>2.0706337426601291E-2</v>
      </c>
      <c r="Q103">
        <f t="shared" si="91"/>
        <v>0.32439928635008686</v>
      </c>
      <c r="R103">
        <f t="shared" si="90"/>
        <v>21</v>
      </c>
      <c r="S103">
        <f t="shared" si="92"/>
        <v>0.43483308595862713</v>
      </c>
      <c r="W103" s="197"/>
    </row>
    <row r="104" spans="6:23" x14ac:dyDescent="0.3">
      <c r="F104" s="199"/>
      <c r="H104">
        <v>21</v>
      </c>
      <c r="I104" t="s">
        <v>258</v>
      </c>
      <c r="J104">
        <v>3</v>
      </c>
      <c r="K104">
        <v>3</v>
      </c>
      <c r="L104">
        <f t="shared" si="85"/>
        <v>2.79</v>
      </c>
      <c r="M104">
        <f t="shared" si="86"/>
        <v>6</v>
      </c>
      <c r="N104">
        <f t="shared" si="89"/>
        <v>50.917499999999997</v>
      </c>
      <c r="O104">
        <f t="shared" si="87"/>
        <v>0.06</v>
      </c>
      <c r="P104" s="273">
        <f t="shared" si="93"/>
        <v>1.9463957181005211E-2</v>
      </c>
      <c r="Q104">
        <f t="shared" si="91"/>
        <v>0.30493532916908161</v>
      </c>
      <c r="R104">
        <f t="shared" si="90"/>
        <v>22</v>
      </c>
      <c r="S104">
        <f t="shared" si="92"/>
        <v>0.42820705798211467</v>
      </c>
      <c r="W104" s="197"/>
    </row>
    <row r="105" spans="6:23" x14ac:dyDescent="0.3">
      <c r="F105" s="199"/>
      <c r="H105">
        <v>22</v>
      </c>
      <c r="I105" t="s">
        <v>258</v>
      </c>
      <c r="J105">
        <v>3</v>
      </c>
      <c r="K105">
        <v>3</v>
      </c>
      <c r="L105">
        <f t="shared" si="85"/>
        <v>2.79</v>
      </c>
      <c r="M105">
        <f t="shared" si="86"/>
        <v>6</v>
      </c>
      <c r="N105">
        <f t="shared" si="89"/>
        <v>53.707499999999996</v>
      </c>
      <c r="O105">
        <f t="shared" si="87"/>
        <v>0.06</v>
      </c>
      <c r="P105" s="273">
        <f t="shared" si="93"/>
        <v>1.8296119750144897E-2</v>
      </c>
      <c r="Q105">
        <f t="shared" si="91"/>
        <v>0.28663920941893672</v>
      </c>
      <c r="R105">
        <f t="shared" si="90"/>
        <v>23</v>
      </c>
      <c r="S105">
        <f t="shared" si="92"/>
        <v>0.42081075425333264</v>
      </c>
      <c r="W105" s="197"/>
    </row>
    <row r="106" spans="6:23" x14ac:dyDescent="0.3">
      <c r="F106" s="199"/>
      <c r="H106">
        <v>23</v>
      </c>
      <c r="I106" t="s">
        <v>258</v>
      </c>
      <c r="J106">
        <v>3</v>
      </c>
      <c r="K106">
        <v>3</v>
      </c>
      <c r="L106">
        <f t="shared" si="85"/>
        <v>2.79</v>
      </c>
      <c r="M106">
        <f t="shared" si="86"/>
        <v>6</v>
      </c>
      <c r="N106">
        <f t="shared" si="89"/>
        <v>56.497499999999995</v>
      </c>
      <c r="O106">
        <f t="shared" si="87"/>
        <v>0.06</v>
      </c>
      <c r="P106" s="273">
        <f t="shared" si="93"/>
        <v>1.7198352565136202E-2</v>
      </c>
      <c r="Q106">
        <f t="shared" si="91"/>
        <v>0.26944085685380048</v>
      </c>
      <c r="R106">
        <f t="shared" si="90"/>
        <v>24</v>
      </c>
      <c r="S106">
        <f t="shared" si="92"/>
        <v>0.41276046156326884</v>
      </c>
      <c r="W106" s="197"/>
    </row>
    <row r="107" spans="6:23" x14ac:dyDescent="0.3">
      <c r="F107" s="199"/>
      <c r="H107">
        <v>24</v>
      </c>
      <c r="I107" t="s">
        <v>258</v>
      </c>
      <c r="J107">
        <v>3</v>
      </c>
      <c r="K107">
        <v>3</v>
      </c>
      <c r="L107">
        <f t="shared" si="85"/>
        <v>2.79</v>
      </c>
      <c r="M107">
        <f t="shared" si="86"/>
        <v>6</v>
      </c>
      <c r="N107">
        <f t="shared" si="89"/>
        <v>59.287499999999994</v>
      </c>
      <c r="O107">
        <f t="shared" si="87"/>
        <v>0.06</v>
      </c>
      <c r="P107" s="273">
        <f t="shared" si="93"/>
        <v>1.6166451411228029E-2</v>
      </c>
      <c r="Q107">
        <f t="shared" si="91"/>
        <v>0.25327440544257246</v>
      </c>
      <c r="R107">
        <f t="shared" si="90"/>
        <v>25</v>
      </c>
      <c r="S107">
        <f t="shared" si="92"/>
        <v>0.40416128528070072</v>
      </c>
      <c r="W107" s="197"/>
    </row>
    <row r="108" spans="6:23" x14ac:dyDescent="0.3">
      <c r="F108" s="199"/>
      <c r="H108">
        <v>25</v>
      </c>
      <c r="I108" t="s">
        <v>258</v>
      </c>
      <c r="J108">
        <v>3</v>
      </c>
      <c r="K108">
        <v>3</v>
      </c>
      <c r="L108">
        <f t="shared" si="85"/>
        <v>2.79</v>
      </c>
      <c r="M108">
        <f t="shared" si="86"/>
        <v>6</v>
      </c>
      <c r="N108">
        <f t="shared" si="89"/>
        <v>62.077499999999993</v>
      </c>
      <c r="O108">
        <f t="shared" si="87"/>
        <v>0.06</v>
      </c>
      <c r="P108" s="273">
        <f t="shared" si="93"/>
        <v>1.5196464326554348E-2</v>
      </c>
      <c r="Q108">
        <f t="shared" si="91"/>
        <v>0.2380779411160181</v>
      </c>
      <c r="R108">
        <f t="shared" si="90"/>
        <v>26</v>
      </c>
      <c r="S108">
        <f t="shared" si="92"/>
        <v>0.39510807249041302</v>
      </c>
      <c r="W108" s="197"/>
    </row>
    <row r="109" spans="6:23" x14ac:dyDescent="0.3">
      <c r="F109" s="199"/>
      <c r="H109">
        <v>26</v>
      </c>
      <c r="I109" t="s">
        <v>258</v>
      </c>
      <c r="J109">
        <v>3</v>
      </c>
      <c r="K109">
        <v>3</v>
      </c>
      <c r="L109">
        <f t="shared" si="85"/>
        <v>2.79</v>
      </c>
      <c r="M109">
        <f t="shared" si="86"/>
        <v>6</v>
      </c>
      <c r="N109">
        <f t="shared" si="89"/>
        <v>64.867499999999993</v>
      </c>
      <c r="O109">
        <f t="shared" si="87"/>
        <v>0.06</v>
      </c>
      <c r="P109" s="273">
        <f t="shared" si="93"/>
        <v>1.4284676466961086E-2</v>
      </c>
      <c r="Q109">
        <f t="shared" si="91"/>
        <v>0.22379326464905699</v>
      </c>
      <c r="R109">
        <f t="shared" si="90"/>
        <v>27</v>
      </c>
      <c r="S109">
        <f t="shared" si="92"/>
        <v>0.3856862646079493</v>
      </c>
      <c r="W109" s="197"/>
    </row>
    <row r="110" spans="6:23" x14ac:dyDescent="0.3">
      <c r="F110" s="199"/>
      <c r="H110">
        <v>27</v>
      </c>
      <c r="I110" t="s">
        <v>258</v>
      </c>
      <c r="J110">
        <v>3</v>
      </c>
      <c r="K110">
        <v>3</v>
      </c>
      <c r="L110">
        <f t="shared" si="85"/>
        <v>2.79</v>
      </c>
      <c r="M110">
        <f t="shared" si="86"/>
        <v>6</v>
      </c>
      <c r="N110">
        <f t="shared" si="89"/>
        <v>67.657499999999999</v>
      </c>
      <c r="O110">
        <f t="shared" si="87"/>
        <v>0.06</v>
      </c>
      <c r="P110" s="273">
        <f t="shared" si="93"/>
        <v>1.3427595878943419E-2</v>
      </c>
      <c r="Q110">
        <f t="shared" si="91"/>
        <v>0.21036566877011356</v>
      </c>
      <c r="R110">
        <f t="shared" si="90"/>
        <v>28</v>
      </c>
      <c r="S110">
        <f t="shared" si="92"/>
        <v>0.37597268461041572</v>
      </c>
      <c r="W110" s="197"/>
    </row>
    <row r="111" spans="6:23" x14ac:dyDescent="0.3">
      <c r="F111" s="199"/>
      <c r="H111">
        <v>28</v>
      </c>
      <c r="I111" t="s">
        <v>258</v>
      </c>
      <c r="J111">
        <v>3</v>
      </c>
      <c r="K111">
        <v>3</v>
      </c>
      <c r="L111">
        <f t="shared" si="85"/>
        <v>2.79</v>
      </c>
      <c r="M111">
        <f t="shared" si="86"/>
        <v>6</v>
      </c>
      <c r="N111">
        <f t="shared" si="89"/>
        <v>70.447500000000005</v>
      </c>
      <c r="O111">
        <f t="shared" si="87"/>
        <v>0.06</v>
      </c>
      <c r="P111" s="273">
        <f t="shared" si="93"/>
        <v>1.2621940126206814E-2</v>
      </c>
      <c r="Q111">
        <f t="shared" si="91"/>
        <v>0.19774372864390674</v>
      </c>
      <c r="R111">
        <f t="shared" si="90"/>
        <v>29</v>
      </c>
      <c r="S111">
        <f t="shared" si="92"/>
        <v>0.36603626365999758</v>
      </c>
      <c r="W111" s="197"/>
    </row>
    <row r="112" spans="6:23" x14ac:dyDescent="0.3">
      <c r="F112" s="199"/>
      <c r="H112">
        <v>29</v>
      </c>
      <c r="I112" t="s">
        <v>258</v>
      </c>
      <c r="J112">
        <v>3</v>
      </c>
      <c r="K112">
        <v>3</v>
      </c>
      <c r="L112">
        <f t="shared" si="85"/>
        <v>2.79</v>
      </c>
      <c r="M112">
        <f t="shared" si="86"/>
        <v>6</v>
      </c>
      <c r="N112">
        <f t="shared" si="89"/>
        <v>73.237500000000011</v>
      </c>
      <c r="O112">
        <f t="shared" si="87"/>
        <v>0.06</v>
      </c>
      <c r="P112" s="273">
        <f t="shared" si="93"/>
        <v>1.1864623718634403E-2</v>
      </c>
      <c r="Q112">
        <f t="shared" si="91"/>
        <v>0.18587910492527232</v>
      </c>
      <c r="R112">
        <f t="shared" si="90"/>
        <v>30</v>
      </c>
      <c r="S112">
        <f t="shared" si="92"/>
        <v>0.35593871155903212</v>
      </c>
      <c r="W112" s="197"/>
    </row>
    <row r="113" spans="6:23" x14ac:dyDescent="0.3">
      <c r="F113" s="199"/>
      <c r="H113">
        <v>30</v>
      </c>
      <c r="I113" t="s">
        <v>258</v>
      </c>
      <c r="J113">
        <v>3</v>
      </c>
      <c r="K113">
        <v>3</v>
      </c>
      <c r="L113">
        <f t="shared" si="85"/>
        <v>2.79</v>
      </c>
      <c r="M113">
        <f t="shared" si="86"/>
        <v>6</v>
      </c>
      <c r="N113">
        <f t="shared" si="89"/>
        <v>76.027500000000018</v>
      </c>
      <c r="O113">
        <f t="shared" si="87"/>
        <v>0.06</v>
      </c>
      <c r="P113" s="273">
        <f t="shared" si="93"/>
        <v>1.1152746295516339E-2</v>
      </c>
      <c r="Q113">
        <f t="shared" si="91"/>
        <v>0.17472635862975597</v>
      </c>
      <c r="R113">
        <f t="shared" si="90"/>
        <v>31</v>
      </c>
      <c r="S113">
        <f t="shared" si="92"/>
        <v>0.34573513516100651</v>
      </c>
      <c r="W113" s="197"/>
    </row>
    <row r="114" spans="6:23" x14ac:dyDescent="0.3">
      <c r="F114" s="199"/>
      <c r="H114">
        <v>31</v>
      </c>
      <c r="I114" t="s">
        <v>258</v>
      </c>
      <c r="J114">
        <v>3</v>
      </c>
      <c r="K114">
        <v>3</v>
      </c>
      <c r="L114">
        <f t="shared" si="85"/>
        <v>2.79</v>
      </c>
      <c r="M114">
        <f t="shared" si="86"/>
        <v>6</v>
      </c>
      <c r="N114">
        <f t="shared" si="89"/>
        <v>78.817500000000024</v>
      </c>
      <c r="O114">
        <f t="shared" si="87"/>
        <v>0.06</v>
      </c>
      <c r="P114" s="273">
        <f t="shared" si="93"/>
        <v>1.0483581517785358E-2</v>
      </c>
      <c r="Q114">
        <f t="shared" si="91"/>
        <v>0.16424277711197061</v>
      </c>
      <c r="R114">
        <f t="shared" si="90"/>
        <v>32</v>
      </c>
      <c r="S114">
        <f t="shared" si="92"/>
        <v>0.33547460856913147</v>
      </c>
      <c r="W114" s="197"/>
    </row>
    <row r="115" spans="6:23" x14ac:dyDescent="0.3">
      <c r="F115" s="199"/>
      <c r="H115">
        <v>32</v>
      </c>
      <c r="I115" t="s">
        <v>258</v>
      </c>
      <c r="J115">
        <v>3</v>
      </c>
      <c r="K115">
        <v>3</v>
      </c>
      <c r="L115">
        <f t="shared" si="85"/>
        <v>2.79</v>
      </c>
      <c r="M115">
        <f t="shared" si="86"/>
        <v>6</v>
      </c>
      <c r="N115">
        <f t="shared" si="89"/>
        <v>81.60750000000003</v>
      </c>
      <c r="O115">
        <f t="shared" si="87"/>
        <v>0.06</v>
      </c>
      <c r="P115" s="273">
        <f t="shared" si="93"/>
        <v>9.8545666267182367E-3</v>
      </c>
      <c r="Q115">
        <f t="shared" si="91"/>
        <v>0.15438821048525236</v>
      </c>
      <c r="R115">
        <f t="shared" si="90"/>
        <v>33</v>
      </c>
      <c r="S115">
        <f t="shared" si="92"/>
        <v>0.32520069868170182</v>
      </c>
      <c r="W115" s="197"/>
    </row>
    <row r="116" spans="6:23" x14ac:dyDescent="0.3">
      <c r="F116" s="199"/>
      <c r="H116">
        <v>33</v>
      </c>
      <c r="I116" t="s">
        <v>258</v>
      </c>
      <c r="J116">
        <v>3</v>
      </c>
      <c r="K116">
        <v>3</v>
      </c>
      <c r="L116">
        <f t="shared" si="85"/>
        <v>2.79</v>
      </c>
      <c r="M116">
        <f t="shared" si="86"/>
        <v>6</v>
      </c>
      <c r="N116">
        <f t="shared" si="89"/>
        <v>84.397500000000036</v>
      </c>
      <c r="O116">
        <f t="shared" si="87"/>
        <v>0.06</v>
      </c>
      <c r="P116" s="273">
        <f t="shared" si="93"/>
        <v>9.2632926291151413E-3</v>
      </c>
      <c r="Q116">
        <f t="shared" si="91"/>
        <v>0.14512491785613721</v>
      </c>
      <c r="R116">
        <f t="shared" si="90"/>
        <v>34</v>
      </c>
      <c r="S116">
        <f t="shared" si="92"/>
        <v>0.31495194938991478</v>
      </c>
      <c r="W116" s="197"/>
    </row>
    <row r="117" spans="6:23" x14ac:dyDescent="0.3">
      <c r="F117" s="199"/>
      <c r="H117">
        <v>34</v>
      </c>
      <c r="I117" t="s">
        <v>258</v>
      </c>
      <c r="J117">
        <v>3</v>
      </c>
      <c r="K117">
        <v>3</v>
      </c>
      <c r="L117">
        <f t="shared" si="85"/>
        <v>2.79</v>
      </c>
      <c r="M117">
        <f t="shared" si="86"/>
        <v>6</v>
      </c>
      <c r="N117">
        <f t="shared" si="89"/>
        <v>87.187500000000043</v>
      </c>
      <c r="O117">
        <f t="shared" si="87"/>
        <v>0.06</v>
      </c>
      <c r="P117" s="273">
        <f t="shared" si="93"/>
        <v>8.7074950713682316E-3</v>
      </c>
      <c r="Q117">
        <f t="shared" si="91"/>
        <v>0.13641742278476898</v>
      </c>
      <c r="R117">
        <f t="shared" si="90"/>
        <v>35</v>
      </c>
      <c r="S117">
        <f t="shared" si="92"/>
        <v>0.30476232749788812</v>
      </c>
      <c r="W117" s="197"/>
    </row>
    <row r="118" spans="6:23" x14ac:dyDescent="0.3">
      <c r="F118" s="199"/>
      <c r="H118">
        <v>35</v>
      </c>
      <c r="I118" t="s">
        <v>258</v>
      </c>
      <c r="J118">
        <v>3</v>
      </c>
      <c r="K118">
        <v>3</v>
      </c>
      <c r="L118">
        <f t="shared" si="85"/>
        <v>2.79</v>
      </c>
      <c r="M118">
        <f t="shared" si="86"/>
        <v>6</v>
      </c>
      <c r="N118">
        <f t="shared" si="89"/>
        <v>89.977500000000049</v>
      </c>
      <c r="O118">
        <f t="shared" si="87"/>
        <v>0.06</v>
      </c>
      <c r="P118" s="273">
        <f t="shared" si="93"/>
        <v>8.1850453670861394E-3</v>
      </c>
      <c r="Q118">
        <f t="shared" si="91"/>
        <v>0.12823237741768284</v>
      </c>
      <c r="R118">
        <f t="shared" si="90"/>
        <v>36</v>
      </c>
      <c r="S118">
        <f t="shared" si="92"/>
        <v>0.29466163321510103</v>
      </c>
      <c r="W118" s="197"/>
    </row>
    <row r="119" spans="6:23" x14ac:dyDescent="0.3">
      <c r="F119" s="199"/>
      <c r="H119">
        <v>36</v>
      </c>
      <c r="I119" t="s">
        <v>258</v>
      </c>
      <c r="J119">
        <v>3</v>
      </c>
      <c r="K119">
        <v>3</v>
      </c>
      <c r="L119">
        <f t="shared" si="85"/>
        <v>2.79</v>
      </c>
      <c r="M119">
        <f t="shared" si="86"/>
        <v>6</v>
      </c>
      <c r="N119">
        <f t="shared" si="89"/>
        <v>92.767500000000055</v>
      </c>
      <c r="O119">
        <f t="shared" si="87"/>
        <v>0.06</v>
      </c>
      <c r="P119" s="273">
        <f t="shared" si="93"/>
        <v>7.6939426450609704E-3</v>
      </c>
      <c r="Q119">
        <f t="shared" si="91"/>
        <v>0.12053843477262187</v>
      </c>
      <c r="R119">
        <f t="shared" si="90"/>
        <v>37</v>
      </c>
      <c r="S119">
        <f t="shared" si="92"/>
        <v>0.2846758778672559</v>
      </c>
      <c r="W119" s="197"/>
    </row>
    <row r="120" spans="6:23" x14ac:dyDescent="0.3">
      <c r="F120" s="199"/>
      <c r="H120">
        <v>37</v>
      </c>
      <c r="I120" t="s">
        <v>258</v>
      </c>
      <c r="J120">
        <v>3</v>
      </c>
      <c r="K120">
        <v>3</v>
      </c>
      <c r="L120">
        <f t="shared" si="85"/>
        <v>2.79</v>
      </c>
      <c r="M120">
        <f t="shared" si="86"/>
        <v>6</v>
      </c>
      <c r="N120">
        <f t="shared" si="89"/>
        <v>95.557500000000061</v>
      </c>
      <c r="O120">
        <f t="shared" si="87"/>
        <v>0.06</v>
      </c>
      <c r="P120" s="273">
        <f t="shared" si="93"/>
        <v>7.2323060863573119E-3</v>
      </c>
      <c r="Q120">
        <f t="shared" si="91"/>
        <v>0.11330612868626455</v>
      </c>
      <c r="R120">
        <f t="shared" si="90"/>
        <v>38</v>
      </c>
      <c r="S120">
        <f t="shared" si="92"/>
        <v>0.27482763128157783</v>
      </c>
      <c r="W120" s="197"/>
    </row>
    <row r="121" spans="6:23" x14ac:dyDescent="0.3">
      <c r="F121" s="199"/>
      <c r="H121">
        <v>38</v>
      </c>
      <c r="I121" t="s">
        <v>258</v>
      </c>
      <c r="J121">
        <v>3</v>
      </c>
      <c r="K121">
        <v>3</v>
      </c>
      <c r="L121">
        <f t="shared" si="85"/>
        <v>2.79</v>
      </c>
      <c r="M121">
        <f t="shared" si="86"/>
        <v>6</v>
      </c>
      <c r="N121">
        <f t="shared" si="89"/>
        <v>98.347500000000068</v>
      </c>
      <c r="O121">
        <f t="shared" si="87"/>
        <v>0.06</v>
      </c>
      <c r="P121" s="273">
        <f t="shared" si="93"/>
        <v>6.798367721175873E-3</v>
      </c>
      <c r="Q121">
        <f t="shared" si="91"/>
        <v>0.10650776096508867</v>
      </c>
      <c r="R121">
        <f t="shared" si="90"/>
        <v>39</v>
      </c>
      <c r="S121">
        <f t="shared" si="92"/>
        <v>0.26513634112585904</v>
      </c>
      <c r="W121" s="197"/>
    </row>
    <row r="122" spans="6:23" x14ac:dyDescent="0.3">
      <c r="F122" s="199"/>
      <c r="H122">
        <v>39</v>
      </c>
      <c r="I122" t="s">
        <v>258</v>
      </c>
      <c r="J122">
        <v>3</v>
      </c>
      <c r="K122">
        <v>3</v>
      </c>
      <c r="L122">
        <f t="shared" si="85"/>
        <v>2.79</v>
      </c>
      <c r="M122">
        <f t="shared" si="86"/>
        <v>6</v>
      </c>
      <c r="N122">
        <f t="shared" si="89"/>
        <v>101.13750000000007</v>
      </c>
      <c r="O122">
        <f t="shared" si="87"/>
        <v>0.06</v>
      </c>
      <c r="P122" s="273">
        <f t="shared" si="93"/>
        <v>6.3904656579053202E-3</v>
      </c>
      <c r="Q122">
        <f t="shared" si="91"/>
        <v>0.10011729530718334</v>
      </c>
      <c r="R122">
        <f t="shared" si="90"/>
        <v>40</v>
      </c>
      <c r="S122">
        <f t="shared" si="92"/>
        <v>0.25561862631621279</v>
      </c>
      <c r="W122" s="197"/>
    </row>
    <row r="123" spans="6:23" ht="17.25" thickBot="1" x14ac:dyDescent="0.35">
      <c r="F123" s="199"/>
      <c r="H123">
        <v>40</v>
      </c>
      <c r="I123" t="s">
        <v>258</v>
      </c>
      <c r="J123">
        <v>3</v>
      </c>
      <c r="K123">
        <v>3</v>
      </c>
      <c r="L123">
        <f t="shared" si="85"/>
        <v>2.79</v>
      </c>
      <c r="M123">
        <f t="shared" si="86"/>
        <v>6</v>
      </c>
      <c r="N123">
        <f t="shared" si="89"/>
        <v>103.92750000000008</v>
      </c>
      <c r="O123">
        <f t="shared" si="87"/>
        <v>0.06</v>
      </c>
      <c r="P123" s="273">
        <f>1-SUM(P83:P122)</f>
        <v>0.10011729530718394</v>
      </c>
      <c r="Q123">
        <f t="shared" si="91"/>
        <v>9.4110257588752341E-2</v>
      </c>
      <c r="R123">
        <f t="shared" si="90"/>
        <v>41</v>
      </c>
      <c r="S123">
        <f t="shared" si="92"/>
        <v>4.1048091075945417</v>
      </c>
      <c r="W123" s="197"/>
    </row>
    <row r="124" spans="6:23" ht="17.25" thickBot="1" x14ac:dyDescent="0.35">
      <c r="F124" s="304">
        <v>0.01</v>
      </c>
      <c r="G124" s="48"/>
      <c r="H124" s="48"/>
      <c r="I124" s="305"/>
      <c r="J124" s="48" t="s">
        <v>245</v>
      </c>
      <c r="K124" s="48" t="s">
        <v>246</v>
      </c>
      <c r="L124" s="48" t="s">
        <v>247</v>
      </c>
      <c r="M124" s="48" t="s">
        <v>248</v>
      </c>
      <c r="N124" s="48" t="s">
        <v>249</v>
      </c>
      <c r="O124" s="48" t="s">
        <v>250</v>
      </c>
      <c r="P124" s="322" t="s">
        <v>251</v>
      </c>
      <c r="Q124" s="48" t="s">
        <v>252</v>
      </c>
      <c r="R124" s="48" t="s">
        <v>253</v>
      </c>
      <c r="S124" s="48" t="s">
        <v>254</v>
      </c>
      <c r="T124" s="48"/>
      <c r="U124" s="48"/>
      <c r="V124" s="48" t="s">
        <v>255</v>
      </c>
      <c r="W124" s="179"/>
    </row>
    <row r="125" spans="6:23" ht="17.25" thickBot="1" x14ac:dyDescent="0.35">
      <c r="F125" s="199" t="s">
        <v>257</v>
      </c>
      <c r="H125">
        <v>0</v>
      </c>
      <c r="I125" t="s">
        <v>258</v>
      </c>
      <c r="J125">
        <v>1</v>
      </c>
      <c r="K125">
        <v>0</v>
      </c>
      <c r="L125">
        <f t="shared" ref="L125:L188" si="94">(J125+K125)*0.465</f>
        <v>0.46500000000000002</v>
      </c>
      <c r="M125">
        <f t="shared" ref="M125:M188" si="95">J125+K125</f>
        <v>1</v>
      </c>
      <c r="N125">
        <v>0</v>
      </c>
      <c r="O125">
        <f t="shared" ref="O125:O188" si="96">M125/100</f>
        <v>0.01</v>
      </c>
      <c r="P125" s="273">
        <f>M125/100</f>
        <v>0.01</v>
      </c>
      <c r="Q125">
        <f>1-P125</f>
        <v>0.99</v>
      </c>
      <c r="R125">
        <f>H125+1</f>
        <v>1</v>
      </c>
      <c r="S125">
        <f>R125*P125</f>
        <v>0.01</v>
      </c>
      <c r="V125" s="153">
        <f>SUM(S125:S236)</f>
        <v>47.150851643438173</v>
      </c>
      <c r="W125" s="197"/>
    </row>
    <row r="126" spans="6:23" x14ac:dyDescent="0.3">
      <c r="F126" s="199"/>
      <c r="H126">
        <v>1</v>
      </c>
      <c r="I126" t="s">
        <v>258</v>
      </c>
      <c r="J126">
        <v>1</v>
      </c>
      <c r="K126">
        <f t="shared" ref="K126:K135" si="97">J126*0.1*H126</f>
        <v>0.1</v>
      </c>
      <c r="L126">
        <f t="shared" si="94"/>
        <v>0.51150000000000007</v>
      </c>
      <c r="M126">
        <f t="shared" si="95"/>
        <v>1.1000000000000001</v>
      </c>
      <c r="N126">
        <f t="shared" ref="N126:N189" si="98">N125+L125</f>
        <v>0.46500000000000002</v>
      </c>
      <c r="O126">
        <f t="shared" si="96"/>
        <v>1.1000000000000001E-2</v>
      </c>
      <c r="P126" s="273">
        <f>Q125*O126</f>
        <v>1.089E-2</v>
      </c>
      <c r="Q126">
        <f>Q125*(1-O126)</f>
        <v>0.97911000000000004</v>
      </c>
      <c r="R126">
        <f t="shared" ref="R126:R189" si="99">H126+1</f>
        <v>2</v>
      </c>
      <c r="S126">
        <f>R126*P126</f>
        <v>2.1780000000000001E-2</v>
      </c>
      <c r="W126" s="197"/>
    </row>
    <row r="127" spans="6:23" x14ac:dyDescent="0.3">
      <c r="F127" s="199"/>
      <c r="H127">
        <v>2</v>
      </c>
      <c r="I127" t="s">
        <v>258</v>
      </c>
      <c r="J127">
        <v>1</v>
      </c>
      <c r="K127">
        <f t="shared" si="97"/>
        <v>0.2</v>
      </c>
      <c r="L127">
        <f t="shared" si="94"/>
        <v>0.55800000000000005</v>
      </c>
      <c r="M127">
        <f t="shared" si="95"/>
        <v>1.2</v>
      </c>
      <c r="N127">
        <f t="shared" si="98"/>
        <v>0.97650000000000015</v>
      </c>
      <c r="O127">
        <f t="shared" si="96"/>
        <v>1.2E-2</v>
      </c>
      <c r="P127" s="273">
        <f t="shared" ref="P127:P190" si="100">Q126*O127</f>
        <v>1.1749320000000001E-2</v>
      </c>
      <c r="Q127">
        <f t="shared" ref="Q127:Q190" si="101">Q126*(1-O127)</f>
        <v>0.96736067999999997</v>
      </c>
      <c r="R127">
        <f t="shared" si="99"/>
        <v>3</v>
      </c>
      <c r="S127">
        <f t="shared" ref="S127:S190" si="102">R127*P127</f>
        <v>3.5247960000000002E-2</v>
      </c>
      <c r="W127" s="197"/>
    </row>
    <row r="128" spans="6:23" x14ac:dyDescent="0.3">
      <c r="F128" s="199"/>
      <c r="H128">
        <v>3</v>
      </c>
      <c r="I128" t="s">
        <v>258</v>
      </c>
      <c r="J128">
        <v>1</v>
      </c>
      <c r="K128">
        <f t="shared" si="97"/>
        <v>0.30000000000000004</v>
      </c>
      <c r="L128">
        <f t="shared" si="94"/>
        <v>0.60450000000000004</v>
      </c>
      <c r="M128">
        <f t="shared" si="95"/>
        <v>1.3</v>
      </c>
      <c r="N128">
        <f t="shared" si="98"/>
        <v>1.5345000000000002</v>
      </c>
      <c r="O128">
        <f t="shared" si="96"/>
        <v>1.3000000000000001E-2</v>
      </c>
      <c r="P128" s="273">
        <f t="shared" si="100"/>
        <v>1.257568884E-2</v>
      </c>
      <c r="Q128">
        <f t="shared" si="101"/>
        <v>0.95478499115999993</v>
      </c>
      <c r="R128">
        <f t="shared" si="99"/>
        <v>4</v>
      </c>
      <c r="S128">
        <f t="shared" si="102"/>
        <v>5.030275536E-2</v>
      </c>
      <c r="W128" s="197"/>
    </row>
    <row r="129" spans="6:23" x14ac:dyDescent="0.3">
      <c r="F129" s="199"/>
      <c r="H129">
        <v>4</v>
      </c>
      <c r="I129" t="s">
        <v>258</v>
      </c>
      <c r="J129">
        <v>1</v>
      </c>
      <c r="K129">
        <f t="shared" si="97"/>
        <v>0.4</v>
      </c>
      <c r="L129">
        <f t="shared" si="94"/>
        <v>0.65100000000000002</v>
      </c>
      <c r="M129">
        <f t="shared" si="95"/>
        <v>1.4</v>
      </c>
      <c r="N129">
        <f t="shared" si="98"/>
        <v>2.1390000000000002</v>
      </c>
      <c r="O129">
        <f t="shared" si="96"/>
        <v>1.3999999999999999E-2</v>
      </c>
      <c r="P129" s="273">
        <f t="shared" si="100"/>
        <v>1.3366989876239998E-2</v>
      </c>
      <c r="Q129">
        <f t="shared" si="101"/>
        <v>0.94141800128375996</v>
      </c>
      <c r="R129">
        <f t="shared" si="99"/>
        <v>5</v>
      </c>
      <c r="S129">
        <f t="shared" si="102"/>
        <v>6.6834949381199993E-2</v>
      </c>
      <c r="W129" s="197"/>
    </row>
    <row r="130" spans="6:23" x14ac:dyDescent="0.3">
      <c r="F130" s="199"/>
      <c r="H130">
        <v>5</v>
      </c>
      <c r="I130" t="s">
        <v>258</v>
      </c>
      <c r="J130">
        <v>1</v>
      </c>
      <c r="K130">
        <f t="shared" si="97"/>
        <v>0.5</v>
      </c>
      <c r="L130">
        <f t="shared" si="94"/>
        <v>0.69750000000000001</v>
      </c>
      <c r="M130">
        <f t="shared" si="95"/>
        <v>1.5</v>
      </c>
      <c r="N130">
        <f t="shared" si="98"/>
        <v>2.79</v>
      </c>
      <c r="O130">
        <f t="shared" si="96"/>
        <v>1.4999999999999999E-2</v>
      </c>
      <c r="P130" s="273">
        <f t="shared" si="100"/>
        <v>1.4121270019256399E-2</v>
      </c>
      <c r="Q130">
        <f t="shared" si="101"/>
        <v>0.92729673126450352</v>
      </c>
      <c r="R130">
        <f t="shared" si="99"/>
        <v>6</v>
      </c>
      <c r="S130">
        <f t="shared" si="102"/>
        <v>8.4727620115538388E-2</v>
      </c>
      <c r="W130" s="197"/>
    </row>
    <row r="131" spans="6:23" x14ac:dyDescent="0.3">
      <c r="F131" s="199"/>
      <c r="H131">
        <v>6</v>
      </c>
      <c r="I131" t="s">
        <v>258</v>
      </c>
      <c r="J131">
        <v>1</v>
      </c>
      <c r="K131">
        <f t="shared" si="97"/>
        <v>0.60000000000000009</v>
      </c>
      <c r="L131">
        <f t="shared" si="94"/>
        <v>0.74400000000000011</v>
      </c>
      <c r="M131">
        <f t="shared" si="95"/>
        <v>1.6</v>
      </c>
      <c r="N131">
        <f t="shared" si="98"/>
        <v>3.4874999999999998</v>
      </c>
      <c r="O131">
        <f t="shared" si="96"/>
        <v>1.6E-2</v>
      </c>
      <c r="P131" s="273">
        <f t="shared" si="100"/>
        <v>1.4836747700232057E-2</v>
      </c>
      <c r="Q131">
        <f t="shared" si="101"/>
        <v>0.91245998356427149</v>
      </c>
      <c r="R131">
        <f t="shared" si="99"/>
        <v>7</v>
      </c>
      <c r="S131">
        <f t="shared" si="102"/>
        <v>0.10385723390162441</v>
      </c>
      <c r="W131" s="197"/>
    </row>
    <row r="132" spans="6:23" x14ac:dyDescent="0.3">
      <c r="F132" s="199"/>
      <c r="H132">
        <v>7</v>
      </c>
      <c r="I132" t="s">
        <v>258</v>
      </c>
      <c r="J132">
        <v>1</v>
      </c>
      <c r="K132">
        <f t="shared" si="97"/>
        <v>0.70000000000000007</v>
      </c>
      <c r="L132">
        <f t="shared" si="94"/>
        <v>0.79050000000000009</v>
      </c>
      <c r="M132">
        <f t="shared" si="95"/>
        <v>1.7000000000000002</v>
      </c>
      <c r="N132">
        <f t="shared" si="98"/>
        <v>4.2314999999999996</v>
      </c>
      <c r="O132">
        <f t="shared" si="96"/>
        <v>1.7000000000000001E-2</v>
      </c>
      <c r="P132" s="273">
        <f t="shared" si="100"/>
        <v>1.5511819720592616E-2</v>
      </c>
      <c r="Q132">
        <f t="shared" si="101"/>
        <v>0.89694816384367881</v>
      </c>
      <c r="R132">
        <f t="shared" si="99"/>
        <v>8</v>
      </c>
      <c r="S132">
        <f t="shared" si="102"/>
        <v>0.12409455776474093</v>
      </c>
      <c r="W132" s="197"/>
    </row>
    <row r="133" spans="6:23" x14ac:dyDescent="0.3">
      <c r="F133" s="199"/>
      <c r="H133">
        <v>8</v>
      </c>
      <c r="I133" t="s">
        <v>258</v>
      </c>
      <c r="J133">
        <v>1</v>
      </c>
      <c r="K133">
        <f t="shared" si="97"/>
        <v>0.8</v>
      </c>
      <c r="L133">
        <f t="shared" si="94"/>
        <v>0.83700000000000008</v>
      </c>
      <c r="M133">
        <f t="shared" si="95"/>
        <v>1.8</v>
      </c>
      <c r="N133">
        <f t="shared" si="98"/>
        <v>5.0219999999999994</v>
      </c>
      <c r="O133">
        <f t="shared" si="96"/>
        <v>1.8000000000000002E-2</v>
      </c>
      <c r="P133" s="273">
        <f t="shared" si="100"/>
        <v>1.6145066949186222E-2</v>
      </c>
      <c r="Q133">
        <f t="shared" si="101"/>
        <v>0.88080309689449254</v>
      </c>
      <c r="R133">
        <f t="shared" si="99"/>
        <v>9</v>
      </c>
      <c r="S133">
        <f t="shared" si="102"/>
        <v>0.14530560254267599</v>
      </c>
      <c r="W133" s="197"/>
    </row>
    <row r="134" spans="6:23" x14ac:dyDescent="0.3">
      <c r="F134" s="199"/>
      <c r="H134">
        <v>9</v>
      </c>
      <c r="I134" t="s">
        <v>258</v>
      </c>
      <c r="J134">
        <v>1</v>
      </c>
      <c r="K134">
        <f t="shared" si="97"/>
        <v>0.9</v>
      </c>
      <c r="L134">
        <f t="shared" si="94"/>
        <v>0.88349999999999995</v>
      </c>
      <c r="M134">
        <f t="shared" si="95"/>
        <v>1.9</v>
      </c>
      <c r="N134">
        <f t="shared" si="98"/>
        <v>5.8589999999999991</v>
      </c>
      <c r="O134">
        <f t="shared" si="96"/>
        <v>1.9E-2</v>
      </c>
      <c r="P134" s="273">
        <f t="shared" si="100"/>
        <v>1.673525884099536E-2</v>
      </c>
      <c r="Q134">
        <f t="shared" si="101"/>
        <v>0.86406783805349718</v>
      </c>
      <c r="R134">
        <f t="shared" si="99"/>
        <v>10</v>
      </c>
      <c r="S134">
        <f t="shared" si="102"/>
        <v>0.1673525884099536</v>
      </c>
      <c r="W134" s="197"/>
    </row>
    <row r="135" spans="6:23" x14ac:dyDescent="0.3">
      <c r="F135" s="199" t="s">
        <v>259</v>
      </c>
      <c r="H135">
        <v>10</v>
      </c>
      <c r="I135" t="s">
        <v>258</v>
      </c>
      <c r="J135">
        <v>1</v>
      </c>
      <c r="K135">
        <f t="shared" si="97"/>
        <v>1</v>
      </c>
      <c r="L135">
        <f t="shared" si="94"/>
        <v>0.93</v>
      </c>
      <c r="M135">
        <f t="shared" si="95"/>
        <v>2</v>
      </c>
      <c r="N135">
        <f t="shared" si="98"/>
        <v>6.7424999999999988</v>
      </c>
      <c r="O135">
        <f t="shared" si="96"/>
        <v>0.02</v>
      </c>
      <c r="P135" s="273">
        <f t="shared" si="100"/>
        <v>1.7281356761069944E-2</v>
      </c>
      <c r="Q135">
        <f t="shared" si="101"/>
        <v>0.84678648129242717</v>
      </c>
      <c r="R135">
        <f t="shared" si="99"/>
        <v>11</v>
      </c>
      <c r="S135">
        <f t="shared" si="102"/>
        <v>0.19009492437176939</v>
      </c>
      <c r="W135" s="197"/>
    </row>
    <row r="136" spans="6:23" x14ac:dyDescent="0.3">
      <c r="F136" s="199"/>
      <c r="H136">
        <v>11</v>
      </c>
      <c r="I136" t="s">
        <v>258</v>
      </c>
      <c r="J136">
        <v>1</v>
      </c>
      <c r="K136">
        <v>1</v>
      </c>
      <c r="L136">
        <f t="shared" si="94"/>
        <v>0.93</v>
      </c>
      <c r="M136">
        <f t="shared" si="95"/>
        <v>2</v>
      </c>
      <c r="N136">
        <f t="shared" si="98"/>
        <v>7.6724999999999985</v>
      </c>
      <c r="O136">
        <f t="shared" si="96"/>
        <v>0.02</v>
      </c>
      <c r="P136" s="273">
        <f t="shared" si="100"/>
        <v>1.6935729625848543E-2</v>
      </c>
      <c r="Q136">
        <f t="shared" si="101"/>
        <v>0.82985075166657862</v>
      </c>
      <c r="R136">
        <f t="shared" si="99"/>
        <v>12</v>
      </c>
      <c r="S136">
        <f t="shared" si="102"/>
        <v>0.20322875551018252</v>
      </c>
      <c r="W136" s="197"/>
    </row>
    <row r="137" spans="6:23" x14ac:dyDescent="0.3">
      <c r="F137" s="199"/>
      <c r="H137">
        <v>12</v>
      </c>
      <c r="I137" t="s">
        <v>258</v>
      </c>
      <c r="J137">
        <v>1</v>
      </c>
      <c r="K137">
        <v>1</v>
      </c>
      <c r="L137">
        <f t="shared" si="94"/>
        <v>0.93</v>
      </c>
      <c r="M137">
        <f t="shared" si="95"/>
        <v>2</v>
      </c>
      <c r="N137">
        <f t="shared" si="98"/>
        <v>8.6024999999999991</v>
      </c>
      <c r="O137">
        <f t="shared" si="96"/>
        <v>0.02</v>
      </c>
      <c r="P137" s="273">
        <f t="shared" si="100"/>
        <v>1.6597015033331573E-2</v>
      </c>
      <c r="Q137">
        <f t="shared" si="101"/>
        <v>0.81325373663324707</v>
      </c>
      <c r="R137">
        <f t="shared" si="99"/>
        <v>13</v>
      </c>
      <c r="S137">
        <f t="shared" si="102"/>
        <v>0.21576119543331046</v>
      </c>
      <c r="W137" s="197"/>
    </row>
    <row r="138" spans="6:23" x14ac:dyDescent="0.3">
      <c r="F138" s="199"/>
      <c r="H138">
        <v>13</v>
      </c>
      <c r="I138" t="s">
        <v>258</v>
      </c>
      <c r="J138">
        <v>1</v>
      </c>
      <c r="K138">
        <v>1</v>
      </c>
      <c r="L138">
        <f t="shared" si="94"/>
        <v>0.93</v>
      </c>
      <c r="M138">
        <f t="shared" si="95"/>
        <v>2</v>
      </c>
      <c r="N138">
        <f t="shared" si="98"/>
        <v>9.5324999999999989</v>
      </c>
      <c r="O138">
        <f t="shared" si="96"/>
        <v>0.02</v>
      </c>
      <c r="P138" s="273">
        <f t="shared" si="100"/>
        <v>1.626507473266494E-2</v>
      </c>
      <c r="Q138">
        <f t="shared" si="101"/>
        <v>0.79698866190058215</v>
      </c>
      <c r="R138">
        <f t="shared" si="99"/>
        <v>14</v>
      </c>
      <c r="S138">
        <f t="shared" si="102"/>
        <v>0.22771104625730915</v>
      </c>
      <c r="W138" s="197"/>
    </row>
    <row r="139" spans="6:23" x14ac:dyDescent="0.3">
      <c r="F139" s="199"/>
      <c r="H139">
        <v>14</v>
      </c>
      <c r="I139" t="s">
        <v>258</v>
      </c>
      <c r="J139">
        <v>1</v>
      </c>
      <c r="K139">
        <v>1</v>
      </c>
      <c r="L139">
        <f t="shared" si="94"/>
        <v>0.93</v>
      </c>
      <c r="M139">
        <f t="shared" si="95"/>
        <v>2</v>
      </c>
      <c r="N139">
        <f t="shared" si="98"/>
        <v>10.462499999999999</v>
      </c>
      <c r="O139">
        <f t="shared" si="96"/>
        <v>0.02</v>
      </c>
      <c r="P139" s="273">
        <f t="shared" si="100"/>
        <v>1.5939773238011642E-2</v>
      </c>
      <c r="Q139">
        <f t="shared" si="101"/>
        <v>0.7810488886625705</v>
      </c>
      <c r="R139">
        <f t="shared" si="99"/>
        <v>15</v>
      </c>
      <c r="S139">
        <f t="shared" si="102"/>
        <v>0.23909659857017462</v>
      </c>
      <c r="W139" s="197"/>
    </row>
    <row r="140" spans="6:23" x14ac:dyDescent="0.3">
      <c r="F140" s="199"/>
      <c r="H140">
        <v>15</v>
      </c>
      <c r="I140" t="s">
        <v>258</v>
      </c>
      <c r="J140">
        <v>1</v>
      </c>
      <c r="K140">
        <v>1</v>
      </c>
      <c r="L140">
        <f t="shared" si="94"/>
        <v>0.93</v>
      </c>
      <c r="M140">
        <f t="shared" si="95"/>
        <v>2</v>
      </c>
      <c r="N140">
        <f t="shared" si="98"/>
        <v>11.392499999999998</v>
      </c>
      <c r="O140">
        <f t="shared" si="96"/>
        <v>0.02</v>
      </c>
      <c r="P140" s="273">
        <f t="shared" si="100"/>
        <v>1.562097777325141E-2</v>
      </c>
      <c r="Q140">
        <f t="shared" si="101"/>
        <v>0.76542791088931905</v>
      </c>
      <c r="R140">
        <f t="shared" si="99"/>
        <v>16</v>
      </c>
      <c r="S140">
        <f t="shared" si="102"/>
        <v>0.24993564437202256</v>
      </c>
      <c r="W140" s="197"/>
    </row>
    <row r="141" spans="6:23" x14ac:dyDescent="0.3">
      <c r="F141" s="199"/>
      <c r="H141">
        <v>16</v>
      </c>
      <c r="I141" t="s">
        <v>258</v>
      </c>
      <c r="J141">
        <v>1</v>
      </c>
      <c r="K141">
        <v>1</v>
      </c>
      <c r="L141">
        <f t="shared" si="94"/>
        <v>0.93</v>
      </c>
      <c r="M141">
        <f t="shared" si="95"/>
        <v>2</v>
      </c>
      <c r="N141">
        <f t="shared" si="98"/>
        <v>12.322499999999998</v>
      </c>
      <c r="O141">
        <f t="shared" si="96"/>
        <v>0.02</v>
      </c>
      <c r="P141" s="273">
        <f t="shared" si="100"/>
        <v>1.5308558217786381E-2</v>
      </c>
      <c r="Q141">
        <f t="shared" si="101"/>
        <v>0.75011935267153262</v>
      </c>
      <c r="R141">
        <f t="shared" si="99"/>
        <v>17</v>
      </c>
      <c r="S141">
        <f t="shared" si="102"/>
        <v>0.26024548970236849</v>
      </c>
      <c r="W141" s="197"/>
    </row>
    <row r="142" spans="6:23" x14ac:dyDescent="0.3">
      <c r="F142" s="199"/>
      <c r="H142">
        <v>17</v>
      </c>
      <c r="I142" t="s">
        <v>258</v>
      </c>
      <c r="J142">
        <v>1</v>
      </c>
      <c r="K142">
        <v>1</v>
      </c>
      <c r="L142">
        <f t="shared" si="94"/>
        <v>0.93</v>
      </c>
      <c r="M142">
        <f t="shared" si="95"/>
        <v>2</v>
      </c>
      <c r="N142">
        <f t="shared" si="98"/>
        <v>13.252499999999998</v>
      </c>
      <c r="O142">
        <f t="shared" si="96"/>
        <v>0.02</v>
      </c>
      <c r="P142" s="273">
        <f t="shared" si="100"/>
        <v>1.5002387053430653E-2</v>
      </c>
      <c r="Q142">
        <f t="shared" si="101"/>
        <v>0.73511696561810191</v>
      </c>
      <c r="R142">
        <f t="shared" si="99"/>
        <v>18</v>
      </c>
      <c r="S142">
        <f t="shared" si="102"/>
        <v>0.27004296696175173</v>
      </c>
      <c r="W142" s="197"/>
    </row>
    <row r="143" spans="6:23" x14ac:dyDescent="0.3">
      <c r="F143" s="199"/>
      <c r="H143">
        <v>18</v>
      </c>
      <c r="I143" t="s">
        <v>258</v>
      </c>
      <c r="J143">
        <v>1</v>
      </c>
      <c r="K143">
        <v>1</v>
      </c>
      <c r="L143">
        <f t="shared" si="94"/>
        <v>0.93</v>
      </c>
      <c r="M143">
        <f t="shared" si="95"/>
        <v>2</v>
      </c>
      <c r="N143">
        <f t="shared" si="98"/>
        <v>14.182499999999997</v>
      </c>
      <c r="O143">
        <f t="shared" si="96"/>
        <v>0.02</v>
      </c>
      <c r="P143" s="273">
        <f t="shared" si="100"/>
        <v>1.4702339312362039E-2</v>
      </c>
      <c r="Q143">
        <f t="shared" si="101"/>
        <v>0.72041462630573982</v>
      </c>
      <c r="R143">
        <f t="shared" si="99"/>
        <v>19</v>
      </c>
      <c r="S143">
        <f t="shared" si="102"/>
        <v>0.27934444693487875</v>
      </c>
      <c r="W143" s="197"/>
    </row>
    <row r="144" spans="6:23" x14ac:dyDescent="0.3">
      <c r="F144" s="199"/>
      <c r="H144">
        <v>19</v>
      </c>
      <c r="I144" t="s">
        <v>258</v>
      </c>
      <c r="J144">
        <v>1</v>
      </c>
      <c r="K144">
        <v>1</v>
      </c>
      <c r="L144">
        <f t="shared" si="94"/>
        <v>0.93</v>
      </c>
      <c r="M144">
        <f t="shared" si="95"/>
        <v>2</v>
      </c>
      <c r="N144">
        <f t="shared" si="98"/>
        <v>15.112499999999997</v>
      </c>
      <c r="O144">
        <f t="shared" si="96"/>
        <v>0.02</v>
      </c>
      <c r="P144" s="273">
        <f t="shared" si="100"/>
        <v>1.4408292526114797E-2</v>
      </c>
      <c r="Q144">
        <f t="shared" si="101"/>
        <v>0.70600633377962496</v>
      </c>
      <c r="R144">
        <f t="shared" si="99"/>
        <v>20</v>
      </c>
      <c r="S144">
        <f t="shared" si="102"/>
        <v>0.28816585052229593</v>
      </c>
      <c r="W144" s="197"/>
    </row>
    <row r="145" spans="6:23" x14ac:dyDescent="0.3">
      <c r="F145" s="199"/>
      <c r="H145">
        <v>20</v>
      </c>
      <c r="I145" t="s">
        <v>258</v>
      </c>
      <c r="J145">
        <v>1</v>
      </c>
      <c r="K145">
        <v>1</v>
      </c>
      <c r="L145">
        <f t="shared" si="94"/>
        <v>0.93</v>
      </c>
      <c r="M145">
        <f t="shared" si="95"/>
        <v>2</v>
      </c>
      <c r="N145">
        <f t="shared" si="98"/>
        <v>16.042499999999997</v>
      </c>
      <c r="O145">
        <f t="shared" si="96"/>
        <v>0.02</v>
      </c>
      <c r="P145" s="273">
        <f t="shared" si="100"/>
        <v>1.4120126675592499E-2</v>
      </c>
      <c r="Q145">
        <f t="shared" si="101"/>
        <v>0.69188620710403248</v>
      </c>
      <c r="R145">
        <f t="shared" si="99"/>
        <v>21</v>
      </c>
      <c r="S145">
        <f t="shared" si="102"/>
        <v>0.2965226601874425</v>
      </c>
      <c r="W145" s="197"/>
    </row>
    <row r="146" spans="6:23" x14ac:dyDescent="0.3">
      <c r="F146" s="199"/>
      <c r="H146">
        <v>21</v>
      </c>
      <c r="I146" t="s">
        <v>258</v>
      </c>
      <c r="J146">
        <v>1</v>
      </c>
      <c r="K146">
        <v>1</v>
      </c>
      <c r="L146">
        <f t="shared" si="94"/>
        <v>0.93</v>
      </c>
      <c r="M146">
        <f t="shared" si="95"/>
        <v>2</v>
      </c>
      <c r="N146">
        <f t="shared" si="98"/>
        <v>16.972499999999997</v>
      </c>
      <c r="O146">
        <f t="shared" si="96"/>
        <v>0.02</v>
      </c>
      <c r="P146" s="273">
        <f t="shared" si="100"/>
        <v>1.383772414208065E-2</v>
      </c>
      <c r="Q146">
        <f t="shared" si="101"/>
        <v>0.67804848296195186</v>
      </c>
      <c r="R146">
        <f t="shared" si="99"/>
        <v>22</v>
      </c>
      <c r="S146">
        <f t="shared" si="102"/>
        <v>0.30442993112577432</v>
      </c>
      <c r="W146" s="197"/>
    </row>
    <row r="147" spans="6:23" x14ac:dyDescent="0.3">
      <c r="F147" s="199"/>
      <c r="H147">
        <v>22</v>
      </c>
      <c r="I147" t="s">
        <v>258</v>
      </c>
      <c r="J147">
        <v>1</v>
      </c>
      <c r="K147">
        <v>1</v>
      </c>
      <c r="L147">
        <f t="shared" si="94"/>
        <v>0.93</v>
      </c>
      <c r="M147">
        <f t="shared" si="95"/>
        <v>2</v>
      </c>
      <c r="N147">
        <f t="shared" si="98"/>
        <v>17.902499999999996</v>
      </c>
      <c r="O147">
        <f t="shared" si="96"/>
        <v>0.02</v>
      </c>
      <c r="P147" s="273">
        <f t="shared" si="100"/>
        <v>1.3560969659239037E-2</v>
      </c>
      <c r="Q147">
        <f t="shared" si="101"/>
        <v>0.66448751330271283</v>
      </c>
      <c r="R147">
        <f t="shared" si="99"/>
        <v>23</v>
      </c>
      <c r="S147">
        <f t="shared" si="102"/>
        <v>0.31190230216249787</v>
      </c>
      <c r="W147" s="197"/>
    </row>
    <row r="148" spans="6:23" x14ac:dyDescent="0.3">
      <c r="F148" s="199"/>
      <c r="H148">
        <v>23</v>
      </c>
      <c r="I148" t="s">
        <v>258</v>
      </c>
      <c r="J148">
        <v>1</v>
      </c>
      <c r="K148">
        <v>1</v>
      </c>
      <c r="L148">
        <f t="shared" si="94"/>
        <v>0.93</v>
      </c>
      <c r="M148">
        <f t="shared" si="95"/>
        <v>2</v>
      </c>
      <c r="N148">
        <f t="shared" si="98"/>
        <v>18.832499999999996</v>
      </c>
      <c r="O148">
        <f t="shared" si="96"/>
        <v>0.02</v>
      </c>
      <c r="P148" s="273">
        <f t="shared" si="100"/>
        <v>1.3289750266054256E-2</v>
      </c>
      <c r="Q148">
        <f t="shared" si="101"/>
        <v>0.65119776303665855</v>
      </c>
      <c r="R148">
        <f t="shared" si="99"/>
        <v>24</v>
      </c>
      <c r="S148">
        <f t="shared" si="102"/>
        <v>0.31895400638530214</v>
      </c>
      <c r="W148" s="197"/>
    </row>
    <row r="149" spans="6:23" x14ac:dyDescent="0.3">
      <c r="F149" s="199"/>
      <c r="H149">
        <v>24</v>
      </c>
      <c r="I149" t="s">
        <v>258</v>
      </c>
      <c r="J149">
        <v>1</v>
      </c>
      <c r="K149">
        <v>1</v>
      </c>
      <c r="L149">
        <f t="shared" si="94"/>
        <v>0.93</v>
      </c>
      <c r="M149">
        <f t="shared" si="95"/>
        <v>2</v>
      </c>
      <c r="N149">
        <f t="shared" si="98"/>
        <v>19.762499999999996</v>
      </c>
      <c r="O149">
        <f t="shared" si="96"/>
        <v>0.02</v>
      </c>
      <c r="P149" s="273">
        <f t="shared" si="100"/>
        <v>1.3023955260733171E-2</v>
      </c>
      <c r="Q149">
        <f t="shared" si="101"/>
        <v>0.63817380777592536</v>
      </c>
      <c r="R149">
        <f t="shared" si="99"/>
        <v>25</v>
      </c>
      <c r="S149">
        <f t="shared" si="102"/>
        <v>0.32559888151832928</v>
      </c>
      <c r="W149" s="197"/>
    </row>
    <row r="150" spans="6:23" x14ac:dyDescent="0.3">
      <c r="F150" s="199"/>
      <c r="H150">
        <v>25</v>
      </c>
      <c r="I150" t="s">
        <v>258</v>
      </c>
      <c r="J150">
        <v>1</v>
      </c>
      <c r="K150">
        <v>1</v>
      </c>
      <c r="L150">
        <f t="shared" si="94"/>
        <v>0.93</v>
      </c>
      <c r="M150">
        <f t="shared" si="95"/>
        <v>2</v>
      </c>
      <c r="N150">
        <f t="shared" si="98"/>
        <v>20.692499999999995</v>
      </c>
      <c r="O150">
        <f t="shared" si="96"/>
        <v>0.02</v>
      </c>
      <c r="P150" s="273">
        <f t="shared" si="100"/>
        <v>1.2763476155518507E-2</v>
      </c>
      <c r="Q150">
        <f t="shared" si="101"/>
        <v>0.62541033162040682</v>
      </c>
      <c r="R150">
        <f t="shared" si="99"/>
        <v>26</v>
      </c>
      <c r="S150">
        <f t="shared" si="102"/>
        <v>0.33185038004348116</v>
      </c>
      <c r="W150" s="197"/>
    </row>
    <row r="151" spans="6:23" x14ac:dyDescent="0.3">
      <c r="F151" s="199"/>
      <c r="H151">
        <v>26</v>
      </c>
      <c r="I151" t="s">
        <v>258</v>
      </c>
      <c r="J151">
        <v>1</v>
      </c>
      <c r="K151">
        <v>1</v>
      </c>
      <c r="L151">
        <f t="shared" si="94"/>
        <v>0.93</v>
      </c>
      <c r="M151">
        <f t="shared" si="95"/>
        <v>2</v>
      </c>
      <c r="N151">
        <f t="shared" si="98"/>
        <v>21.622499999999995</v>
      </c>
      <c r="O151">
        <f t="shared" si="96"/>
        <v>0.02</v>
      </c>
      <c r="P151" s="273">
        <f t="shared" si="100"/>
        <v>1.2508206632408137E-2</v>
      </c>
      <c r="Q151">
        <f t="shared" si="101"/>
        <v>0.61290212498799868</v>
      </c>
      <c r="R151">
        <f t="shared" si="99"/>
        <v>27</v>
      </c>
      <c r="S151">
        <f t="shared" si="102"/>
        <v>0.33772157907501971</v>
      </c>
      <c r="W151" s="197"/>
    </row>
    <row r="152" spans="6:23" x14ac:dyDescent="0.3">
      <c r="F152" s="199"/>
      <c r="H152">
        <v>27</v>
      </c>
      <c r="I152" t="s">
        <v>258</v>
      </c>
      <c r="J152">
        <v>1</v>
      </c>
      <c r="K152">
        <v>1</v>
      </c>
      <c r="L152">
        <f t="shared" si="94"/>
        <v>0.93</v>
      </c>
      <c r="M152">
        <f t="shared" si="95"/>
        <v>2</v>
      </c>
      <c r="N152">
        <f t="shared" si="98"/>
        <v>22.552499999999995</v>
      </c>
      <c r="O152">
        <f t="shared" si="96"/>
        <v>0.02</v>
      </c>
      <c r="P152" s="273">
        <f t="shared" si="100"/>
        <v>1.2258042499759973E-2</v>
      </c>
      <c r="Q152">
        <f t="shared" si="101"/>
        <v>0.60064408248823864</v>
      </c>
      <c r="R152">
        <f t="shared" si="99"/>
        <v>28</v>
      </c>
      <c r="S152">
        <f t="shared" si="102"/>
        <v>0.34322518999327922</v>
      </c>
      <c r="W152" s="197"/>
    </row>
    <row r="153" spans="6:23" x14ac:dyDescent="0.3">
      <c r="F153" s="199"/>
      <c r="H153">
        <v>28</v>
      </c>
      <c r="I153" t="s">
        <v>258</v>
      </c>
      <c r="J153">
        <v>1</v>
      </c>
      <c r="K153">
        <v>1</v>
      </c>
      <c r="L153">
        <f t="shared" si="94"/>
        <v>0.93</v>
      </c>
      <c r="M153">
        <f t="shared" si="95"/>
        <v>2</v>
      </c>
      <c r="N153">
        <f t="shared" si="98"/>
        <v>23.482499999999995</v>
      </c>
      <c r="O153">
        <f t="shared" si="96"/>
        <v>0.02</v>
      </c>
      <c r="P153" s="273">
        <f t="shared" si="100"/>
        <v>1.2012881649764773E-2</v>
      </c>
      <c r="Q153">
        <f t="shared" si="101"/>
        <v>0.58863120083847387</v>
      </c>
      <c r="R153">
        <f t="shared" si="99"/>
        <v>29</v>
      </c>
      <c r="S153">
        <f t="shared" si="102"/>
        <v>0.34837356784317841</v>
      </c>
      <c r="W153" s="197"/>
    </row>
    <row r="154" spans="6:23" x14ac:dyDescent="0.3">
      <c r="F154" s="199"/>
      <c r="H154">
        <v>29</v>
      </c>
      <c r="I154" t="s">
        <v>258</v>
      </c>
      <c r="J154">
        <v>1</v>
      </c>
      <c r="K154">
        <v>1</v>
      </c>
      <c r="L154">
        <f t="shared" si="94"/>
        <v>0.93</v>
      </c>
      <c r="M154">
        <f t="shared" si="95"/>
        <v>2</v>
      </c>
      <c r="N154">
        <f t="shared" si="98"/>
        <v>24.412499999999994</v>
      </c>
      <c r="O154">
        <f t="shared" si="96"/>
        <v>0.02</v>
      </c>
      <c r="P154" s="273">
        <f t="shared" si="100"/>
        <v>1.1772624016769477E-2</v>
      </c>
      <c r="Q154">
        <f t="shared" si="101"/>
        <v>0.57685857682170438</v>
      </c>
      <c r="R154">
        <f t="shared" si="99"/>
        <v>30</v>
      </c>
      <c r="S154">
        <f t="shared" si="102"/>
        <v>0.3531787205030843</v>
      </c>
      <c r="W154" s="197"/>
    </row>
    <row r="155" spans="6:23" x14ac:dyDescent="0.3">
      <c r="F155" s="199"/>
      <c r="H155">
        <v>30</v>
      </c>
      <c r="I155" t="s">
        <v>258</v>
      </c>
      <c r="J155">
        <v>1</v>
      </c>
      <c r="K155">
        <v>1</v>
      </c>
      <c r="L155">
        <f t="shared" si="94"/>
        <v>0.93</v>
      </c>
      <c r="M155">
        <f t="shared" si="95"/>
        <v>2</v>
      </c>
      <c r="N155">
        <f t="shared" si="98"/>
        <v>25.342499999999994</v>
      </c>
      <c r="O155">
        <f t="shared" si="96"/>
        <v>0.02</v>
      </c>
      <c r="P155" s="273">
        <f t="shared" si="100"/>
        <v>1.1537171536434089E-2</v>
      </c>
      <c r="Q155">
        <f t="shared" si="101"/>
        <v>0.56532140528527031</v>
      </c>
      <c r="R155">
        <f t="shared" si="99"/>
        <v>31</v>
      </c>
      <c r="S155">
        <f t="shared" si="102"/>
        <v>0.35765231762945676</v>
      </c>
      <c r="W155" s="197"/>
    </row>
    <row r="156" spans="6:23" x14ac:dyDescent="0.3">
      <c r="F156" s="199"/>
      <c r="H156">
        <v>31</v>
      </c>
      <c r="I156" t="s">
        <v>258</v>
      </c>
      <c r="J156">
        <v>1</v>
      </c>
      <c r="K156">
        <v>1</v>
      </c>
      <c r="L156">
        <f t="shared" si="94"/>
        <v>0.93</v>
      </c>
      <c r="M156">
        <f t="shared" si="95"/>
        <v>2</v>
      </c>
      <c r="N156">
        <f t="shared" si="98"/>
        <v>26.272499999999994</v>
      </c>
      <c r="O156">
        <f t="shared" si="96"/>
        <v>0.02</v>
      </c>
      <c r="P156" s="273">
        <f t="shared" si="100"/>
        <v>1.1306428105705407E-2</v>
      </c>
      <c r="Q156">
        <f t="shared" si="101"/>
        <v>0.55401497717956494</v>
      </c>
      <c r="R156">
        <f t="shared" si="99"/>
        <v>32</v>
      </c>
      <c r="S156">
        <f t="shared" si="102"/>
        <v>0.36180569938257301</v>
      </c>
      <c r="W156" s="197"/>
    </row>
    <row r="157" spans="6:23" x14ac:dyDescent="0.3">
      <c r="F157" s="199"/>
      <c r="H157">
        <v>32</v>
      </c>
      <c r="I157" t="s">
        <v>258</v>
      </c>
      <c r="J157">
        <v>1</v>
      </c>
      <c r="K157">
        <v>1</v>
      </c>
      <c r="L157">
        <f t="shared" si="94"/>
        <v>0.93</v>
      </c>
      <c r="M157">
        <f t="shared" si="95"/>
        <v>2</v>
      </c>
      <c r="N157">
        <f t="shared" si="98"/>
        <v>27.202499999999993</v>
      </c>
      <c r="O157">
        <f t="shared" si="96"/>
        <v>0.02</v>
      </c>
      <c r="P157" s="273">
        <f t="shared" si="100"/>
        <v>1.1080299543591299E-2</v>
      </c>
      <c r="Q157">
        <f t="shared" si="101"/>
        <v>0.54293467763597358</v>
      </c>
      <c r="R157">
        <f t="shared" si="99"/>
        <v>33</v>
      </c>
      <c r="S157">
        <f t="shared" si="102"/>
        <v>0.36564988493851286</v>
      </c>
      <c r="W157" s="197"/>
    </row>
    <row r="158" spans="6:23" x14ac:dyDescent="0.3">
      <c r="F158" s="199"/>
      <c r="H158">
        <v>33</v>
      </c>
      <c r="I158" t="s">
        <v>258</v>
      </c>
      <c r="J158">
        <v>1</v>
      </c>
      <c r="K158">
        <v>1</v>
      </c>
      <c r="L158">
        <f t="shared" si="94"/>
        <v>0.93</v>
      </c>
      <c r="M158">
        <f t="shared" si="95"/>
        <v>2</v>
      </c>
      <c r="N158">
        <f t="shared" si="98"/>
        <v>28.132499999999993</v>
      </c>
      <c r="O158">
        <f t="shared" si="96"/>
        <v>0.02</v>
      </c>
      <c r="P158" s="273">
        <f t="shared" si="100"/>
        <v>1.0858693552719472E-2</v>
      </c>
      <c r="Q158">
        <f t="shared" si="101"/>
        <v>0.53207598408325407</v>
      </c>
      <c r="R158">
        <f t="shared" si="99"/>
        <v>34</v>
      </c>
      <c r="S158">
        <f t="shared" si="102"/>
        <v>0.36919558079246206</v>
      </c>
      <c r="W158" s="197"/>
    </row>
    <row r="159" spans="6:23" x14ac:dyDescent="0.3">
      <c r="F159" s="199"/>
      <c r="H159">
        <v>34</v>
      </c>
      <c r="I159" t="s">
        <v>258</v>
      </c>
      <c r="J159">
        <v>1</v>
      </c>
      <c r="K159">
        <v>1</v>
      </c>
      <c r="L159">
        <f t="shared" si="94"/>
        <v>0.93</v>
      </c>
      <c r="M159">
        <f t="shared" si="95"/>
        <v>2</v>
      </c>
      <c r="N159">
        <f t="shared" si="98"/>
        <v>29.062499999999993</v>
      </c>
      <c r="O159">
        <f t="shared" si="96"/>
        <v>0.02</v>
      </c>
      <c r="P159" s="273">
        <f t="shared" si="100"/>
        <v>1.0641519681665082E-2</v>
      </c>
      <c r="Q159">
        <f t="shared" si="101"/>
        <v>0.52143446440158903</v>
      </c>
      <c r="R159">
        <f t="shared" si="99"/>
        <v>35</v>
      </c>
      <c r="S159">
        <f t="shared" si="102"/>
        <v>0.37245318885827788</v>
      </c>
      <c r="W159" s="197"/>
    </row>
    <row r="160" spans="6:23" x14ac:dyDescent="0.3">
      <c r="F160" s="199"/>
      <c r="H160">
        <v>35</v>
      </c>
      <c r="I160" t="s">
        <v>258</v>
      </c>
      <c r="J160">
        <v>1</v>
      </c>
      <c r="K160">
        <v>1</v>
      </c>
      <c r="L160">
        <f t="shared" si="94"/>
        <v>0.93</v>
      </c>
      <c r="M160">
        <f t="shared" si="95"/>
        <v>2</v>
      </c>
      <c r="N160">
        <f t="shared" si="98"/>
        <v>29.992499999999993</v>
      </c>
      <c r="O160">
        <f t="shared" si="96"/>
        <v>0.02</v>
      </c>
      <c r="P160" s="273">
        <f t="shared" si="100"/>
        <v>1.042868928803178E-2</v>
      </c>
      <c r="Q160">
        <f t="shared" si="101"/>
        <v>0.51100577511355727</v>
      </c>
      <c r="R160">
        <f t="shared" si="99"/>
        <v>36</v>
      </c>
      <c r="S160">
        <f t="shared" si="102"/>
        <v>0.37543281436914411</v>
      </c>
      <c r="W160" s="197"/>
    </row>
    <row r="161" spans="6:23" x14ac:dyDescent="0.3">
      <c r="F161" s="199"/>
      <c r="H161">
        <v>36</v>
      </c>
      <c r="I161" t="s">
        <v>258</v>
      </c>
      <c r="J161">
        <v>1</v>
      </c>
      <c r="K161">
        <v>1</v>
      </c>
      <c r="L161">
        <f t="shared" si="94"/>
        <v>0.93</v>
      </c>
      <c r="M161">
        <f t="shared" si="95"/>
        <v>2</v>
      </c>
      <c r="N161">
        <f t="shared" si="98"/>
        <v>30.922499999999992</v>
      </c>
      <c r="O161">
        <f t="shared" si="96"/>
        <v>0.02</v>
      </c>
      <c r="P161" s="273">
        <f t="shared" si="100"/>
        <v>1.0220115502271145E-2</v>
      </c>
      <c r="Q161">
        <f t="shared" si="101"/>
        <v>0.50078565961128607</v>
      </c>
      <c r="R161">
        <f t="shared" si="99"/>
        <v>37</v>
      </c>
      <c r="S161">
        <f t="shared" si="102"/>
        <v>0.37814427358403235</v>
      </c>
      <c r="W161" s="197"/>
    </row>
    <row r="162" spans="6:23" x14ac:dyDescent="0.3">
      <c r="F162" s="199"/>
      <c r="H162">
        <v>37</v>
      </c>
      <c r="I162" t="s">
        <v>258</v>
      </c>
      <c r="J162">
        <v>1</v>
      </c>
      <c r="K162">
        <v>1</v>
      </c>
      <c r="L162">
        <f t="shared" si="94"/>
        <v>0.93</v>
      </c>
      <c r="M162">
        <f t="shared" si="95"/>
        <v>2</v>
      </c>
      <c r="N162">
        <f t="shared" si="98"/>
        <v>31.852499999999992</v>
      </c>
      <c r="O162">
        <f t="shared" si="96"/>
        <v>0.02</v>
      </c>
      <c r="P162" s="273">
        <f t="shared" si="100"/>
        <v>1.0015713192225722E-2</v>
      </c>
      <c r="Q162">
        <f t="shared" si="101"/>
        <v>0.49076994641906035</v>
      </c>
      <c r="R162">
        <f t="shared" si="99"/>
        <v>38</v>
      </c>
      <c r="S162">
        <f t="shared" si="102"/>
        <v>0.38059710130457747</v>
      </c>
      <c r="W162" s="197"/>
    </row>
    <row r="163" spans="6:23" x14ac:dyDescent="0.3">
      <c r="F163" s="199"/>
      <c r="H163">
        <v>38</v>
      </c>
      <c r="I163" t="s">
        <v>258</v>
      </c>
      <c r="J163">
        <v>1</v>
      </c>
      <c r="K163">
        <v>1</v>
      </c>
      <c r="L163">
        <f t="shared" si="94"/>
        <v>0.93</v>
      </c>
      <c r="M163">
        <f t="shared" si="95"/>
        <v>2</v>
      </c>
      <c r="N163">
        <f t="shared" si="98"/>
        <v>32.782499999999992</v>
      </c>
      <c r="O163">
        <f t="shared" si="96"/>
        <v>0.02</v>
      </c>
      <c r="P163" s="273">
        <f t="shared" si="100"/>
        <v>9.8153989283812065E-3</v>
      </c>
      <c r="Q163">
        <f t="shared" si="101"/>
        <v>0.48095454749067912</v>
      </c>
      <c r="R163">
        <f t="shared" si="99"/>
        <v>39</v>
      </c>
      <c r="S163">
        <f t="shared" si="102"/>
        <v>0.38280055820686704</v>
      </c>
      <c r="W163" s="197"/>
    </row>
    <row r="164" spans="6:23" x14ac:dyDescent="0.3">
      <c r="F164" s="199"/>
      <c r="H164">
        <v>39</v>
      </c>
      <c r="I164" t="s">
        <v>258</v>
      </c>
      <c r="J164">
        <v>1</v>
      </c>
      <c r="K164">
        <v>1</v>
      </c>
      <c r="L164">
        <f t="shared" si="94"/>
        <v>0.93</v>
      </c>
      <c r="M164">
        <f t="shared" si="95"/>
        <v>2</v>
      </c>
      <c r="N164">
        <f t="shared" si="98"/>
        <v>33.712499999999991</v>
      </c>
      <c r="O164">
        <f t="shared" si="96"/>
        <v>0.02</v>
      </c>
      <c r="P164" s="273">
        <f t="shared" si="100"/>
        <v>9.6190909498135822E-3</v>
      </c>
      <c r="Q164">
        <f t="shared" si="101"/>
        <v>0.47133545654086551</v>
      </c>
      <c r="R164">
        <f t="shared" si="99"/>
        <v>40</v>
      </c>
      <c r="S164">
        <f t="shared" si="102"/>
        <v>0.38476363799254332</v>
      </c>
      <c r="W164" s="197"/>
    </row>
    <row r="165" spans="6:23" x14ac:dyDescent="0.3">
      <c r="F165" s="199"/>
      <c r="H165">
        <v>40</v>
      </c>
      <c r="I165" t="s">
        <v>258</v>
      </c>
      <c r="J165">
        <v>1</v>
      </c>
      <c r="K165">
        <v>1</v>
      </c>
      <c r="L165">
        <f t="shared" si="94"/>
        <v>0.93</v>
      </c>
      <c r="M165">
        <f t="shared" si="95"/>
        <v>2</v>
      </c>
      <c r="N165">
        <f t="shared" si="98"/>
        <v>34.642499999999991</v>
      </c>
      <c r="O165">
        <f t="shared" si="96"/>
        <v>0.02</v>
      </c>
      <c r="P165" s="273">
        <f t="shared" si="100"/>
        <v>9.4267091308173102E-3</v>
      </c>
      <c r="Q165">
        <f t="shared" si="101"/>
        <v>0.46190874741004817</v>
      </c>
      <c r="R165">
        <f t="shared" si="99"/>
        <v>41</v>
      </c>
      <c r="S165">
        <f t="shared" si="102"/>
        <v>0.38649507436350972</v>
      </c>
      <c r="W165" s="197"/>
    </row>
    <row r="166" spans="6:23" x14ac:dyDescent="0.3">
      <c r="F166" s="199"/>
      <c r="H166">
        <v>41</v>
      </c>
      <c r="I166" t="s">
        <v>258</v>
      </c>
      <c r="J166">
        <v>1</v>
      </c>
      <c r="K166">
        <v>1</v>
      </c>
      <c r="L166">
        <f t="shared" si="94"/>
        <v>0.93</v>
      </c>
      <c r="M166">
        <f t="shared" si="95"/>
        <v>2</v>
      </c>
      <c r="N166">
        <f t="shared" si="98"/>
        <v>35.572499999999991</v>
      </c>
      <c r="O166">
        <f t="shared" si="96"/>
        <v>0.02</v>
      </c>
      <c r="P166" s="273">
        <f t="shared" si="100"/>
        <v>9.238174948200964E-3</v>
      </c>
      <c r="Q166">
        <f t="shared" si="101"/>
        <v>0.45267057246184722</v>
      </c>
      <c r="R166">
        <f t="shared" si="99"/>
        <v>42</v>
      </c>
      <c r="S166">
        <f t="shared" si="102"/>
        <v>0.38800334782444046</v>
      </c>
      <c r="W166" s="197"/>
    </row>
    <row r="167" spans="6:23" x14ac:dyDescent="0.3">
      <c r="F167" s="199"/>
      <c r="H167">
        <v>42</v>
      </c>
      <c r="I167" t="s">
        <v>258</v>
      </c>
      <c r="J167">
        <v>1</v>
      </c>
      <c r="K167">
        <v>1</v>
      </c>
      <c r="L167">
        <f t="shared" si="94"/>
        <v>0.93</v>
      </c>
      <c r="M167">
        <f t="shared" si="95"/>
        <v>2</v>
      </c>
      <c r="N167">
        <f t="shared" si="98"/>
        <v>36.502499999999991</v>
      </c>
      <c r="O167">
        <f t="shared" si="96"/>
        <v>0.02</v>
      </c>
      <c r="P167" s="273">
        <f t="shared" si="100"/>
        <v>9.0534114492369453E-3</v>
      </c>
      <c r="Q167">
        <f t="shared" si="101"/>
        <v>0.44361716101261028</v>
      </c>
      <c r="R167">
        <f t="shared" si="99"/>
        <v>43</v>
      </c>
      <c r="S167">
        <f t="shared" si="102"/>
        <v>0.38929669231718866</v>
      </c>
      <c r="W167" s="197"/>
    </row>
    <row r="168" spans="6:23" x14ac:dyDescent="0.3">
      <c r="F168" s="199"/>
      <c r="H168">
        <v>43</v>
      </c>
      <c r="I168" t="s">
        <v>258</v>
      </c>
      <c r="J168">
        <v>1</v>
      </c>
      <c r="K168">
        <v>1</v>
      </c>
      <c r="L168">
        <f t="shared" si="94"/>
        <v>0.93</v>
      </c>
      <c r="M168">
        <f t="shared" si="95"/>
        <v>2</v>
      </c>
      <c r="N168">
        <f t="shared" si="98"/>
        <v>37.43249999999999</v>
      </c>
      <c r="O168">
        <f t="shared" si="96"/>
        <v>0.02</v>
      </c>
      <c r="P168" s="273">
        <f t="shared" si="100"/>
        <v>8.8723432202522066E-3</v>
      </c>
      <c r="Q168">
        <f t="shared" si="101"/>
        <v>0.43474481779235807</v>
      </c>
      <c r="R168">
        <f t="shared" si="99"/>
        <v>44</v>
      </c>
      <c r="S168">
        <f t="shared" si="102"/>
        <v>0.39038310169109708</v>
      </c>
      <c r="W168" s="197"/>
    </row>
    <row r="169" spans="6:23" x14ac:dyDescent="0.3">
      <c r="F169" s="199"/>
      <c r="H169">
        <v>44</v>
      </c>
      <c r="I169" t="s">
        <v>258</v>
      </c>
      <c r="J169">
        <v>1</v>
      </c>
      <c r="K169">
        <v>1</v>
      </c>
      <c r="L169">
        <f t="shared" si="94"/>
        <v>0.93</v>
      </c>
      <c r="M169">
        <f t="shared" si="95"/>
        <v>2</v>
      </c>
      <c r="N169">
        <f t="shared" si="98"/>
        <v>38.36249999999999</v>
      </c>
      <c r="O169">
        <f t="shared" si="96"/>
        <v>0.02</v>
      </c>
      <c r="P169" s="273">
        <f t="shared" si="100"/>
        <v>8.6948963558471613E-3</v>
      </c>
      <c r="Q169">
        <f t="shared" si="101"/>
        <v>0.42604992143651088</v>
      </c>
      <c r="R169">
        <f t="shared" si="99"/>
        <v>45</v>
      </c>
      <c r="S169">
        <f t="shared" si="102"/>
        <v>0.39127033601312228</v>
      </c>
      <c r="W169" s="197"/>
    </row>
    <row r="170" spans="6:23" x14ac:dyDescent="0.3">
      <c r="F170" s="199"/>
      <c r="H170">
        <v>45</v>
      </c>
      <c r="I170" t="s">
        <v>258</v>
      </c>
      <c r="J170">
        <v>1</v>
      </c>
      <c r="K170">
        <v>1</v>
      </c>
      <c r="L170">
        <f t="shared" si="94"/>
        <v>0.93</v>
      </c>
      <c r="M170">
        <f t="shared" si="95"/>
        <v>2</v>
      </c>
      <c r="N170">
        <f t="shared" si="98"/>
        <v>39.29249999999999</v>
      </c>
      <c r="O170">
        <f t="shared" si="96"/>
        <v>0.02</v>
      </c>
      <c r="P170" s="273">
        <f t="shared" si="100"/>
        <v>8.5209984287302181E-3</v>
      </c>
      <c r="Q170">
        <f t="shared" si="101"/>
        <v>0.41752892300778066</v>
      </c>
      <c r="R170">
        <f t="shared" si="99"/>
        <v>46</v>
      </c>
      <c r="S170">
        <f t="shared" si="102"/>
        <v>0.39196592772159006</v>
      </c>
      <c r="W170" s="197"/>
    </row>
    <row r="171" spans="6:23" x14ac:dyDescent="0.3">
      <c r="F171" s="199"/>
      <c r="H171">
        <v>46</v>
      </c>
      <c r="I171" t="s">
        <v>258</v>
      </c>
      <c r="J171">
        <v>1</v>
      </c>
      <c r="K171">
        <v>1</v>
      </c>
      <c r="L171">
        <f t="shared" si="94"/>
        <v>0.93</v>
      </c>
      <c r="M171">
        <f t="shared" si="95"/>
        <v>2</v>
      </c>
      <c r="N171">
        <f t="shared" si="98"/>
        <v>40.222499999999989</v>
      </c>
      <c r="O171">
        <f t="shared" si="96"/>
        <v>0.02</v>
      </c>
      <c r="P171" s="273">
        <f t="shared" si="100"/>
        <v>8.3505784601556141E-3</v>
      </c>
      <c r="Q171">
        <f t="shared" si="101"/>
        <v>0.40917834454762503</v>
      </c>
      <c r="R171">
        <f t="shared" si="99"/>
        <v>47</v>
      </c>
      <c r="S171">
        <f t="shared" si="102"/>
        <v>0.39247718762731387</v>
      </c>
      <c r="W171" s="197"/>
    </row>
    <row r="172" spans="6:23" x14ac:dyDescent="0.3">
      <c r="F172" s="199"/>
      <c r="H172">
        <v>47</v>
      </c>
      <c r="I172" t="s">
        <v>258</v>
      </c>
      <c r="J172">
        <v>1</v>
      </c>
      <c r="K172">
        <v>1</v>
      </c>
      <c r="L172">
        <f t="shared" si="94"/>
        <v>0.93</v>
      </c>
      <c r="M172">
        <f t="shared" si="95"/>
        <v>2</v>
      </c>
      <c r="N172">
        <f t="shared" si="98"/>
        <v>41.152499999999989</v>
      </c>
      <c r="O172">
        <f t="shared" si="96"/>
        <v>0.02</v>
      </c>
      <c r="P172" s="273">
        <f t="shared" si="100"/>
        <v>8.1835668909525008E-3</v>
      </c>
      <c r="Q172">
        <f t="shared" si="101"/>
        <v>0.40099477765667252</v>
      </c>
      <c r="R172">
        <f t="shared" si="99"/>
        <v>48</v>
      </c>
      <c r="S172">
        <f t="shared" si="102"/>
        <v>0.39281121076572001</v>
      </c>
      <c r="W172" s="197"/>
    </row>
    <row r="173" spans="6:23" x14ac:dyDescent="0.3">
      <c r="F173" s="199"/>
      <c r="H173">
        <v>48</v>
      </c>
      <c r="I173" t="s">
        <v>258</v>
      </c>
      <c r="J173">
        <v>1</v>
      </c>
      <c r="K173">
        <v>1</v>
      </c>
      <c r="L173">
        <f t="shared" si="94"/>
        <v>0.93</v>
      </c>
      <c r="M173">
        <f t="shared" si="95"/>
        <v>2</v>
      </c>
      <c r="N173">
        <f t="shared" si="98"/>
        <v>42.082499999999989</v>
      </c>
      <c r="O173">
        <f t="shared" si="96"/>
        <v>0.02</v>
      </c>
      <c r="P173" s="273">
        <f t="shared" si="100"/>
        <v>8.0198955531334513E-3</v>
      </c>
      <c r="Q173">
        <f t="shared" si="101"/>
        <v>0.39297488210353904</v>
      </c>
      <c r="R173">
        <f t="shared" si="99"/>
        <v>49</v>
      </c>
      <c r="S173">
        <f t="shared" si="102"/>
        <v>0.39297488210353909</v>
      </c>
      <c r="W173" s="197"/>
    </row>
    <row r="174" spans="6:23" x14ac:dyDescent="0.3">
      <c r="F174" s="199"/>
      <c r="H174">
        <v>49</v>
      </c>
      <c r="I174" t="s">
        <v>258</v>
      </c>
      <c r="J174">
        <v>1</v>
      </c>
      <c r="K174">
        <v>1</v>
      </c>
      <c r="L174">
        <f t="shared" si="94"/>
        <v>0.93</v>
      </c>
      <c r="M174">
        <f t="shared" si="95"/>
        <v>2</v>
      </c>
      <c r="N174">
        <f t="shared" si="98"/>
        <v>43.012499999999989</v>
      </c>
      <c r="O174">
        <f t="shared" si="96"/>
        <v>0.02</v>
      </c>
      <c r="P174" s="273">
        <f t="shared" si="100"/>
        <v>7.8594976420707802E-3</v>
      </c>
      <c r="Q174">
        <f t="shared" si="101"/>
        <v>0.38511538446146826</v>
      </c>
      <c r="R174">
        <f t="shared" si="99"/>
        <v>50</v>
      </c>
      <c r="S174">
        <f t="shared" si="102"/>
        <v>0.39297488210353904</v>
      </c>
      <c r="W174" s="197"/>
    </row>
    <row r="175" spans="6:23" x14ac:dyDescent="0.3">
      <c r="F175" s="199"/>
      <c r="H175">
        <v>50</v>
      </c>
      <c r="I175" t="s">
        <v>258</v>
      </c>
      <c r="J175">
        <v>1</v>
      </c>
      <c r="K175">
        <v>1</v>
      </c>
      <c r="L175">
        <f t="shared" si="94"/>
        <v>0.93</v>
      </c>
      <c r="M175">
        <f t="shared" si="95"/>
        <v>2</v>
      </c>
      <c r="N175">
        <f t="shared" si="98"/>
        <v>43.942499999999988</v>
      </c>
      <c r="O175">
        <f t="shared" si="96"/>
        <v>0.02</v>
      </c>
      <c r="P175" s="273">
        <f t="shared" si="100"/>
        <v>7.7023076892293657E-3</v>
      </c>
      <c r="Q175">
        <f t="shared" si="101"/>
        <v>0.3774130767722389</v>
      </c>
      <c r="R175">
        <f t="shared" si="99"/>
        <v>51</v>
      </c>
      <c r="S175">
        <f t="shared" si="102"/>
        <v>0.39281769215069767</v>
      </c>
      <c r="W175" s="197"/>
    </row>
    <row r="176" spans="6:23" x14ac:dyDescent="0.3">
      <c r="F176" s="199"/>
      <c r="H176">
        <v>51</v>
      </c>
      <c r="I176" t="s">
        <v>258</v>
      </c>
      <c r="J176">
        <v>1</v>
      </c>
      <c r="K176">
        <v>1</v>
      </c>
      <c r="L176">
        <f t="shared" si="94"/>
        <v>0.93</v>
      </c>
      <c r="M176">
        <f t="shared" si="95"/>
        <v>2</v>
      </c>
      <c r="N176">
        <f t="shared" si="98"/>
        <v>44.872499999999988</v>
      </c>
      <c r="O176">
        <f t="shared" si="96"/>
        <v>0.02</v>
      </c>
      <c r="P176" s="273">
        <f t="shared" si="100"/>
        <v>7.5482615354447785E-3</v>
      </c>
      <c r="Q176">
        <f t="shared" si="101"/>
        <v>0.3698648152367941</v>
      </c>
      <c r="R176">
        <f t="shared" si="99"/>
        <v>52</v>
      </c>
      <c r="S176">
        <f t="shared" si="102"/>
        <v>0.3925095998431285</v>
      </c>
      <c r="W176" s="197"/>
    </row>
    <row r="177" spans="6:23" x14ac:dyDescent="0.3">
      <c r="F177" s="199"/>
      <c r="H177">
        <v>52</v>
      </c>
      <c r="I177" t="s">
        <v>258</v>
      </c>
      <c r="J177">
        <v>1</v>
      </c>
      <c r="K177">
        <v>1</v>
      </c>
      <c r="L177">
        <f t="shared" si="94"/>
        <v>0.93</v>
      </c>
      <c r="M177">
        <f t="shared" si="95"/>
        <v>2</v>
      </c>
      <c r="N177">
        <f t="shared" si="98"/>
        <v>45.802499999999988</v>
      </c>
      <c r="O177">
        <f t="shared" si="96"/>
        <v>0.02</v>
      </c>
      <c r="P177" s="273">
        <f t="shared" si="100"/>
        <v>7.3972963047358817E-3</v>
      </c>
      <c r="Q177">
        <f t="shared" si="101"/>
        <v>0.3624675189320582</v>
      </c>
      <c r="R177">
        <f t="shared" si="99"/>
        <v>53</v>
      </c>
      <c r="S177">
        <f t="shared" si="102"/>
        <v>0.39205670415100174</v>
      </c>
      <c r="W177" s="197"/>
    </row>
    <row r="178" spans="6:23" x14ac:dyDescent="0.3">
      <c r="F178" s="199"/>
      <c r="H178">
        <v>53</v>
      </c>
      <c r="I178" t="s">
        <v>258</v>
      </c>
      <c r="J178">
        <v>1</v>
      </c>
      <c r="K178">
        <v>1</v>
      </c>
      <c r="L178">
        <f t="shared" si="94"/>
        <v>0.93</v>
      </c>
      <c r="M178">
        <f t="shared" si="95"/>
        <v>2</v>
      </c>
      <c r="N178">
        <f t="shared" si="98"/>
        <v>46.732499999999987</v>
      </c>
      <c r="O178">
        <f t="shared" si="96"/>
        <v>0.02</v>
      </c>
      <c r="P178" s="273">
        <f t="shared" si="100"/>
        <v>7.2493503786411643E-3</v>
      </c>
      <c r="Q178">
        <f t="shared" si="101"/>
        <v>0.35521816855341704</v>
      </c>
      <c r="R178">
        <f t="shared" si="99"/>
        <v>54</v>
      </c>
      <c r="S178">
        <f t="shared" si="102"/>
        <v>0.3914649204466229</v>
      </c>
      <c r="W178" s="197"/>
    </row>
    <row r="179" spans="6:23" x14ac:dyDescent="0.3">
      <c r="F179" s="199"/>
      <c r="H179">
        <v>54</v>
      </c>
      <c r="I179" t="s">
        <v>258</v>
      </c>
      <c r="J179">
        <v>1</v>
      </c>
      <c r="K179">
        <v>1</v>
      </c>
      <c r="L179">
        <f t="shared" si="94"/>
        <v>0.93</v>
      </c>
      <c r="M179">
        <f t="shared" si="95"/>
        <v>2</v>
      </c>
      <c r="N179">
        <f t="shared" si="98"/>
        <v>47.662499999999987</v>
      </c>
      <c r="O179">
        <f t="shared" si="96"/>
        <v>0.02</v>
      </c>
      <c r="P179" s="273">
        <f t="shared" si="100"/>
        <v>7.1043633710683408E-3</v>
      </c>
      <c r="Q179">
        <f t="shared" si="101"/>
        <v>0.34811380518234869</v>
      </c>
      <c r="R179">
        <f t="shared" si="99"/>
        <v>55</v>
      </c>
      <c r="S179">
        <f t="shared" si="102"/>
        <v>0.39073998540875876</v>
      </c>
      <c r="W179" s="197"/>
    </row>
    <row r="180" spans="6:23" x14ac:dyDescent="0.3">
      <c r="F180" s="199"/>
      <c r="H180">
        <v>55</v>
      </c>
      <c r="I180" t="s">
        <v>258</v>
      </c>
      <c r="J180">
        <v>1</v>
      </c>
      <c r="K180">
        <v>1</v>
      </c>
      <c r="L180">
        <f t="shared" si="94"/>
        <v>0.93</v>
      </c>
      <c r="M180">
        <f t="shared" si="95"/>
        <v>2</v>
      </c>
      <c r="N180">
        <f t="shared" si="98"/>
        <v>48.592499999999987</v>
      </c>
      <c r="O180">
        <f t="shared" si="96"/>
        <v>0.02</v>
      </c>
      <c r="P180" s="273">
        <f t="shared" si="100"/>
        <v>6.9622761036469737E-3</v>
      </c>
      <c r="Q180">
        <f t="shared" si="101"/>
        <v>0.34115152907870172</v>
      </c>
      <c r="R180">
        <f t="shared" si="99"/>
        <v>56</v>
      </c>
      <c r="S180">
        <f t="shared" si="102"/>
        <v>0.38988746180423051</v>
      </c>
      <c r="W180" s="197"/>
    </row>
    <row r="181" spans="6:23" x14ac:dyDescent="0.3">
      <c r="F181" s="199"/>
      <c r="H181">
        <v>56</v>
      </c>
      <c r="I181" t="s">
        <v>258</v>
      </c>
      <c r="J181">
        <v>1</v>
      </c>
      <c r="K181">
        <v>1</v>
      </c>
      <c r="L181">
        <f t="shared" si="94"/>
        <v>0.93</v>
      </c>
      <c r="M181">
        <f t="shared" si="95"/>
        <v>2</v>
      </c>
      <c r="N181">
        <f t="shared" si="98"/>
        <v>49.522499999999987</v>
      </c>
      <c r="O181">
        <f t="shared" si="96"/>
        <v>0.02</v>
      </c>
      <c r="P181" s="273">
        <f t="shared" si="100"/>
        <v>6.8230305815740345E-3</v>
      </c>
      <c r="Q181">
        <f t="shared" si="101"/>
        <v>0.3343284984971277</v>
      </c>
      <c r="R181">
        <f t="shared" si="99"/>
        <v>57</v>
      </c>
      <c r="S181">
        <f t="shared" si="102"/>
        <v>0.38891274314971996</v>
      </c>
      <c r="W181" s="197"/>
    </row>
    <row r="182" spans="6:23" x14ac:dyDescent="0.3">
      <c r="F182" s="199"/>
      <c r="H182">
        <v>57</v>
      </c>
      <c r="I182" t="s">
        <v>258</v>
      </c>
      <c r="J182">
        <v>1</v>
      </c>
      <c r="K182">
        <v>1</v>
      </c>
      <c r="L182">
        <f t="shared" si="94"/>
        <v>0.93</v>
      </c>
      <c r="M182">
        <f t="shared" si="95"/>
        <v>2</v>
      </c>
      <c r="N182">
        <f t="shared" si="98"/>
        <v>50.452499999999986</v>
      </c>
      <c r="O182">
        <f t="shared" si="96"/>
        <v>0.02</v>
      </c>
      <c r="P182" s="273">
        <f t="shared" si="100"/>
        <v>6.6865699699425541E-3</v>
      </c>
      <c r="Q182">
        <f t="shared" si="101"/>
        <v>0.32764192852718516</v>
      </c>
      <c r="R182">
        <f t="shared" si="99"/>
        <v>58</v>
      </c>
      <c r="S182">
        <f t="shared" si="102"/>
        <v>0.38782105825666813</v>
      </c>
      <c r="W182" s="197"/>
    </row>
    <row r="183" spans="6:23" x14ac:dyDescent="0.3">
      <c r="F183" s="199"/>
      <c r="H183">
        <v>58</v>
      </c>
      <c r="I183" t="s">
        <v>258</v>
      </c>
      <c r="J183">
        <v>1</v>
      </c>
      <c r="K183">
        <v>1</v>
      </c>
      <c r="L183">
        <f t="shared" si="94"/>
        <v>0.93</v>
      </c>
      <c r="M183">
        <f t="shared" si="95"/>
        <v>2</v>
      </c>
      <c r="N183">
        <f t="shared" si="98"/>
        <v>51.382499999999986</v>
      </c>
      <c r="O183">
        <f t="shared" si="96"/>
        <v>0.02</v>
      </c>
      <c r="P183" s="273">
        <f t="shared" si="100"/>
        <v>6.5528385705437035E-3</v>
      </c>
      <c r="Q183">
        <f t="shared" si="101"/>
        <v>0.32108908995664143</v>
      </c>
      <c r="R183">
        <f t="shared" si="99"/>
        <v>59</v>
      </c>
      <c r="S183">
        <f t="shared" si="102"/>
        <v>0.38661747566207849</v>
      </c>
      <c r="W183" s="197"/>
    </row>
    <row r="184" spans="6:23" x14ac:dyDescent="0.3">
      <c r="F184" s="199"/>
      <c r="H184">
        <v>59</v>
      </c>
      <c r="I184" t="s">
        <v>258</v>
      </c>
      <c r="J184">
        <v>1</v>
      </c>
      <c r="K184">
        <v>1</v>
      </c>
      <c r="L184">
        <f t="shared" si="94"/>
        <v>0.93</v>
      </c>
      <c r="M184">
        <f t="shared" si="95"/>
        <v>2</v>
      </c>
      <c r="N184">
        <f t="shared" si="98"/>
        <v>52.312499999999986</v>
      </c>
      <c r="O184">
        <f t="shared" si="96"/>
        <v>0.02</v>
      </c>
      <c r="P184" s="273">
        <f t="shared" si="100"/>
        <v>6.421781799132829E-3</v>
      </c>
      <c r="Q184">
        <f t="shared" si="101"/>
        <v>0.3146673081575086</v>
      </c>
      <c r="R184">
        <f t="shared" si="99"/>
        <v>60</v>
      </c>
      <c r="S184">
        <f t="shared" si="102"/>
        <v>0.38530690794796973</v>
      </c>
      <c r="W184" s="197"/>
    </row>
    <row r="185" spans="6:23" x14ac:dyDescent="0.3">
      <c r="F185" s="199"/>
      <c r="H185">
        <v>60</v>
      </c>
      <c r="I185" t="s">
        <v>258</v>
      </c>
      <c r="J185">
        <v>1</v>
      </c>
      <c r="K185">
        <v>1</v>
      </c>
      <c r="L185">
        <f t="shared" si="94"/>
        <v>0.93</v>
      </c>
      <c r="M185">
        <f t="shared" si="95"/>
        <v>2</v>
      </c>
      <c r="N185">
        <f t="shared" si="98"/>
        <v>53.242499999999986</v>
      </c>
      <c r="O185">
        <f t="shared" si="96"/>
        <v>0.02</v>
      </c>
      <c r="P185" s="273">
        <f t="shared" si="100"/>
        <v>6.2933461631501722E-3</v>
      </c>
      <c r="Q185">
        <f t="shared" si="101"/>
        <v>0.3083739619943584</v>
      </c>
      <c r="R185">
        <f t="shared" si="99"/>
        <v>61</v>
      </c>
      <c r="S185">
        <f t="shared" si="102"/>
        <v>0.3838941159521605</v>
      </c>
      <c r="W185" s="197"/>
    </row>
    <row r="186" spans="6:23" x14ac:dyDescent="0.3">
      <c r="F186" s="199"/>
      <c r="H186">
        <v>61</v>
      </c>
      <c r="I186" t="s">
        <v>258</v>
      </c>
      <c r="J186">
        <v>1</v>
      </c>
      <c r="K186">
        <v>1</v>
      </c>
      <c r="L186">
        <f t="shared" si="94"/>
        <v>0.93</v>
      </c>
      <c r="M186">
        <f t="shared" si="95"/>
        <v>2</v>
      </c>
      <c r="N186">
        <f t="shared" si="98"/>
        <v>54.172499999999985</v>
      </c>
      <c r="O186">
        <f t="shared" si="96"/>
        <v>0.02</v>
      </c>
      <c r="P186" s="273">
        <f t="shared" si="100"/>
        <v>6.1674792398871683E-3</v>
      </c>
      <c r="Q186">
        <f t="shared" si="101"/>
        <v>0.30220648275447121</v>
      </c>
      <c r="R186">
        <f t="shared" si="99"/>
        <v>62</v>
      </c>
      <c r="S186">
        <f t="shared" si="102"/>
        <v>0.38238371287300443</v>
      </c>
      <c r="W186" s="197"/>
    </row>
    <row r="187" spans="6:23" x14ac:dyDescent="0.3">
      <c r="F187" s="199"/>
      <c r="H187">
        <v>62</v>
      </c>
      <c r="I187" t="s">
        <v>258</v>
      </c>
      <c r="J187">
        <v>1</v>
      </c>
      <c r="K187">
        <v>1</v>
      </c>
      <c r="L187">
        <f t="shared" si="94"/>
        <v>0.93</v>
      </c>
      <c r="M187">
        <f t="shared" si="95"/>
        <v>2</v>
      </c>
      <c r="N187">
        <f t="shared" si="98"/>
        <v>55.102499999999985</v>
      </c>
      <c r="O187">
        <f t="shared" si="96"/>
        <v>0.02</v>
      </c>
      <c r="P187" s="273">
        <f t="shared" si="100"/>
        <v>6.0441296550894242E-3</v>
      </c>
      <c r="Q187">
        <f t="shared" si="101"/>
        <v>0.29616235309938177</v>
      </c>
      <c r="R187">
        <f t="shared" si="99"/>
        <v>63</v>
      </c>
      <c r="S187">
        <f t="shared" si="102"/>
        <v>0.38078016827063371</v>
      </c>
      <c r="W187" s="197"/>
    </row>
    <row r="188" spans="6:23" x14ac:dyDescent="0.3">
      <c r="F188" s="199"/>
      <c r="H188">
        <v>63</v>
      </c>
      <c r="I188" t="s">
        <v>258</v>
      </c>
      <c r="J188">
        <v>1</v>
      </c>
      <c r="K188">
        <v>1</v>
      </c>
      <c r="L188">
        <f t="shared" si="94"/>
        <v>0.93</v>
      </c>
      <c r="M188">
        <f t="shared" si="95"/>
        <v>2</v>
      </c>
      <c r="N188">
        <f t="shared" si="98"/>
        <v>56.032499999999985</v>
      </c>
      <c r="O188">
        <f t="shared" si="96"/>
        <v>0.02</v>
      </c>
      <c r="P188" s="273">
        <f t="shared" si="100"/>
        <v>5.9232470619876359E-3</v>
      </c>
      <c r="Q188">
        <f t="shared" si="101"/>
        <v>0.29023910603739411</v>
      </c>
      <c r="R188">
        <f t="shared" si="99"/>
        <v>64</v>
      </c>
      <c r="S188">
        <f t="shared" si="102"/>
        <v>0.3790878119672087</v>
      </c>
      <c r="W188" s="197"/>
    </row>
    <row r="189" spans="6:23" x14ac:dyDescent="0.3">
      <c r="F189" s="199"/>
      <c r="H189">
        <v>64</v>
      </c>
      <c r="I189" t="s">
        <v>258</v>
      </c>
      <c r="J189">
        <v>1</v>
      </c>
      <c r="K189">
        <v>1</v>
      </c>
      <c r="L189">
        <f t="shared" ref="L189:L236" si="103">(J189+K189)*0.465</f>
        <v>0.93</v>
      </c>
      <c r="M189">
        <f t="shared" ref="M189:M236" si="104">J189+K189</f>
        <v>2</v>
      </c>
      <c r="N189">
        <f t="shared" si="98"/>
        <v>56.962499999999984</v>
      </c>
      <c r="O189">
        <f t="shared" ref="O189:O236" si="105">M189/100</f>
        <v>0.02</v>
      </c>
      <c r="P189" s="273">
        <f t="shared" si="100"/>
        <v>5.8047821207478827E-3</v>
      </c>
      <c r="Q189">
        <f t="shared" si="101"/>
        <v>0.28443432391664625</v>
      </c>
      <c r="R189">
        <f t="shared" si="99"/>
        <v>65</v>
      </c>
      <c r="S189">
        <f t="shared" si="102"/>
        <v>0.37731083784861236</v>
      </c>
      <c r="W189" s="197"/>
    </row>
    <row r="190" spans="6:23" x14ac:dyDescent="0.3">
      <c r="F190" s="199"/>
      <c r="H190">
        <v>65</v>
      </c>
      <c r="I190" t="s">
        <v>258</v>
      </c>
      <c r="J190">
        <v>1</v>
      </c>
      <c r="K190">
        <v>1</v>
      </c>
      <c r="L190">
        <f t="shared" si="103"/>
        <v>0.93</v>
      </c>
      <c r="M190">
        <f t="shared" si="104"/>
        <v>2</v>
      </c>
      <c r="N190">
        <f t="shared" ref="N190:N236" si="106">N189+L189</f>
        <v>57.892499999999984</v>
      </c>
      <c r="O190">
        <f t="shared" si="105"/>
        <v>0.02</v>
      </c>
      <c r="P190" s="273">
        <f t="shared" si="100"/>
        <v>5.6886864783329254E-3</v>
      </c>
      <c r="Q190">
        <f t="shared" si="101"/>
        <v>0.27874563743831332</v>
      </c>
      <c r="R190">
        <f t="shared" ref="R190:R236" si="107">H190+1</f>
        <v>66</v>
      </c>
      <c r="S190">
        <f t="shared" si="102"/>
        <v>0.37545330756997308</v>
      </c>
      <c r="W190" s="197"/>
    </row>
    <row r="191" spans="6:23" x14ac:dyDescent="0.3">
      <c r="F191" s="199"/>
      <c r="H191">
        <v>66</v>
      </c>
      <c r="I191" t="s">
        <v>258</v>
      </c>
      <c r="J191">
        <v>1</v>
      </c>
      <c r="K191">
        <v>1</v>
      </c>
      <c r="L191">
        <f t="shared" si="103"/>
        <v>0.93</v>
      </c>
      <c r="M191">
        <f t="shared" si="104"/>
        <v>2</v>
      </c>
      <c r="N191">
        <f t="shared" si="106"/>
        <v>58.822499999999984</v>
      </c>
      <c r="O191">
        <f t="shared" si="105"/>
        <v>0.02</v>
      </c>
      <c r="P191" s="273">
        <f t="shared" ref="P191:P235" si="108">Q190*O191</f>
        <v>5.5749127487662664E-3</v>
      </c>
      <c r="Q191">
        <f t="shared" ref="Q191:Q236" si="109">Q190*(1-O191)</f>
        <v>0.27317072468954706</v>
      </c>
      <c r="R191">
        <f t="shared" si="107"/>
        <v>67</v>
      </c>
      <c r="S191">
        <f t="shared" ref="S191:S237" si="110">R191*P191</f>
        <v>0.37351915416733983</v>
      </c>
      <c r="W191" s="197"/>
    </row>
    <row r="192" spans="6:23" x14ac:dyDescent="0.3">
      <c r="F192" s="199"/>
      <c r="H192">
        <v>67</v>
      </c>
      <c r="I192" t="s">
        <v>258</v>
      </c>
      <c r="J192">
        <v>1</v>
      </c>
      <c r="K192">
        <v>1</v>
      </c>
      <c r="L192">
        <f t="shared" si="103"/>
        <v>0.93</v>
      </c>
      <c r="M192">
        <f t="shared" si="104"/>
        <v>2</v>
      </c>
      <c r="N192">
        <f t="shared" si="106"/>
        <v>59.752499999999984</v>
      </c>
      <c r="O192">
        <f t="shared" si="105"/>
        <v>0.02</v>
      </c>
      <c r="P192" s="273">
        <f t="shared" si="108"/>
        <v>5.4634144937909411E-3</v>
      </c>
      <c r="Q192">
        <f t="shared" si="109"/>
        <v>0.26770731019575611</v>
      </c>
      <c r="R192">
        <f t="shared" si="107"/>
        <v>68</v>
      </c>
      <c r="S192">
        <f t="shared" si="110"/>
        <v>0.37151218557778398</v>
      </c>
      <c r="W192" s="197"/>
    </row>
    <row r="193" spans="6:23" x14ac:dyDescent="0.3">
      <c r="F193" s="199"/>
      <c r="H193">
        <v>68</v>
      </c>
      <c r="I193" t="s">
        <v>258</v>
      </c>
      <c r="J193">
        <v>1</v>
      </c>
      <c r="K193">
        <v>1</v>
      </c>
      <c r="L193">
        <f t="shared" si="103"/>
        <v>0.93</v>
      </c>
      <c r="M193">
        <f t="shared" si="104"/>
        <v>2</v>
      </c>
      <c r="N193">
        <f t="shared" si="106"/>
        <v>60.682499999999983</v>
      </c>
      <c r="O193">
        <f t="shared" si="105"/>
        <v>0.02</v>
      </c>
      <c r="P193" s="273">
        <f t="shared" si="108"/>
        <v>5.3541462039151224E-3</v>
      </c>
      <c r="Q193">
        <f t="shared" si="109"/>
        <v>0.262353163991841</v>
      </c>
      <c r="R193">
        <f t="shared" si="107"/>
        <v>69</v>
      </c>
      <c r="S193">
        <f t="shared" si="110"/>
        <v>0.36943608807014344</v>
      </c>
      <c r="W193" s="197"/>
    </row>
    <row r="194" spans="6:23" x14ac:dyDescent="0.3">
      <c r="F194" s="199"/>
      <c r="H194">
        <v>69</v>
      </c>
      <c r="I194" t="s">
        <v>258</v>
      </c>
      <c r="J194">
        <v>1</v>
      </c>
      <c r="K194">
        <v>1</v>
      </c>
      <c r="L194">
        <f t="shared" si="103"/>
        <v>0.93</v>
      </c>
      <c r="M194">
        <f t="shared" si="104"/>
        <v>2</v>
      </c>
      <c r="N194">
        <f t="shared" si="106"/>
        <v>61.612499999999983</v>
      </c>
      <c r="O194">
        <f t="shared" si="105"/>
        <v>0.02</v>
      </c>
      <c r="P194" s="273">
        <f t="shared" si="108"/>
        <v>5.2470632798368201E-3</v>
      </c>
      <c r="Q194">
        <f t="shared" si="109"/>
        <v>0.25710610071200418</v>
      </c>
      <c r="R194">
        <f t="shared" si="107"/>
        <v>70</v>
      </c>
      <c r="S194">
        <f t="shared" si="110"/>
        <v>0.36729442958857739</v>
      </c>
      <c r="W194" s="197"/>
    </row>
    <row r="195" spans="6:23" x14ac:dyDescent="0.3">
      <c r="F195" s="199"/>
      <c r="H195">
        <v>70</v>
      </c>
      <c r="I195" t="s">
        <v>258</v>
      </c>
      <c r="J195">
        <v>1</v>
      </c>
      <c r="K195">
        <v>1</v>
      </c>
      <c r="L195">
        <f t="shared" si="103"/>
        <v>0.93</v>
      </c>
      <c r="M195">
        <f t="shared" si="104"/>
        <v>2</v>
      </c>
      <c r="N195">
        <f t="shared" si="106"/>
        <v>62.542499999999983</v>
      </c>
      <c r="O195">
        <f t="shared" si="105"/>
        <v>0.02</v>
      </c>
      <c r="P195" s="273">
        <f t="shared" si="108"/>
        <v>5.1421220142400838E-3</v>
      </c>
      <c r="Q195">
        <f t="shared" si="109"/>
        <v>0.2519639786977641</v>
      </c>
      <c r="R195">
        <f t="shared" si="107"/>
        <v>71</v>
      </c>
      <c r="S195">
        <f t="shared" si="110"/>
        <v>0.36509066301104592</v>
      </c>
      <c r="W195" s="197"/>
    </row>
    <row r="196" spans="6:23" x14ac:dyDescent="0.3">
      <c r="F196" s="199"/>
      <c r="H196">
        <v>71</v>
      </c>
      <c r="I196" t="s">
        <v>258</v>
      </c>
      <c r="J196">
        <v>1</v>
      </c>
      <c r="K196">
        <v>1</v>
      </c>
      <c r="L196">
        <f t="shared" si="103"/>
        <v>0.93</v>
      </c>
      <c r="M196">
        <f t="shared" si="104"/>
        <v>2</v>
      </c>
      <c r="N196">
        <f t="shared" si="106"/>
        <v>63.472499999999982</v>
      </c>
      <c r="O196">
        <f t="shared" si="105"/>
        <v>0.02</v>
      </c>
      <c r="P196" s="273">
        <f t="shared" si="108"/>
        <v>5.0392795739552824E-3</v>
      </c>
      <c r="Q196">
        <f t="shared" si="109"/>
        <v>0.24692469912380882</v>
      </c>
      <c r="R196">
        <f t="shared" si="107"/>
        <v>72</v>
      </c>
      <c r="S196">
        <f t="shared" si="110"/>
        <v>0.36282812932478031</v>
      </c>
      <c r="W196" s="197"/>
    </row>
    <row r="197" spans="6:23" x14ac:dyDescent="0.3">
      <c r="F197" s="199"/>
      <c r="H197">
        <v>72</v>
      </c>
      <c r="I197" t="s">
        <v>258</v>
      </c>
      <c r="J197">
        <v>1</v>
      </c>
      <c r="K197">
        <v>1</v>
      </c>
      <c r="L197">
        <f t="shared" si="103"/>
        <v>0.93</v>
      </c>
      <c r="M197">
        <f t="shared" si="104"/>
        <v>2</v>
      </c>
      <c r="N197">
        <f t="shared" si="106"/>
        <v>64.402499999999989</v>
      </c>
      <c r="O197">
        <f t="shared" si="105"/>
        <v>0.02</v>
      </c>
      <c r="P197" s="273">
        <f t="shared" si="108"/>
        <v>4.9384939824761763E-3</v>
      </c>
      <c r="Q197">
        <f t="shared" si="109"/>
        <v>0.24198620514133265</v>
      </c>
      <c r="R197">
        <f t="shared" si="107"/>
        <v>73</v>
      </c>
      <c r="S197">
        <f t="shared" si="110"/>
        <v>0.36051006072076086</v>
      </c>
      <c r="W197" s="197"/>
    </row>
    <row r="198" spans="6:23" x14ac:dyDescent="0.3">
      <c r="F198" s="199"/>
      <c r="H198">
        <v>73</v>
      </c>
      <c r="I198" t="s">
        <v>258</v>
      </c>
      <c r="J198">
        <v>1</v>
      </c>
      <c r="K198">
        <v>1</v>
      </c>
      <c r="L198">
        <f t="shared" si="103"/>
        <v>0.93</v>
      </c>
      <c r="M198">
        <f t="shared" si="104"/>
        <v>2</v>
      </c>
      <c r="N198">
        <f t="shared" si="106"/>
        <v>65.332499999999996</v>
      </c>
      <c r="O198">
        <f t="shared" si="105"/>
        <v>0.02</v>
      </c>
      <c r="P198" s="273">
        <f t="shared" si="108"/>
        <v>4.8397241028266527E-3</v>
      </c>
      <c r="Q198">
        <f t="shared" si="109"/>
        <v>0.237146481038506</v>
      </c>
      <c r="R198">
        <f t="shared" si="107"/>
        <v>74</v>
      </c>
      <c r="S198">
        <f t="shared" si="110"/>
        <v>0.35813958360917231</v>
      </c>
      <c r="W198" s="197"/>
    </row>
    <row r="199" spans="6:23" x14ac:dyDescent="0.3">
      <c r="F199" s="199"/>
      <c r="H199">
        <v>74</v>
      </c>
      <c r="I199" t="s">
        <v>258</v>
      </c>
      <c r="J199">
        <v>1</v>
      </c>
      <c r="K199">
        <v>1</v>
      </c>
      <c r="L199">
        <f t="shared" si="103"/>
        <v>0.93</v>
      </c>
      <c r="M199">
        <f t="shared" si="104"/>
        <v>2</v>
      </c>
      <c r="N199">
        <f t="shared" si="106"/>
        <v>66.262500000000003</v>
      </c>
      <c r="O199">
        <f t="shared" si="105"/>
        <v>0.02</v>
      </c>
      <c r="P199" s="273">
        <f t="shared" si="108"/>
        <v>4.7429296207701201E-3</v>
      </c>
      <c r="Q199">
        <f t="shared" si="109"/>
        <v>0.23240355141773586</v>
      </c>
      <c r="R199">
        <f t="shared" si="107"/>
        <v>75</v>
      </c>
      <c r="S199">
        <f t="shared" si="110"/>
        <v>0.35571972155775899</v>
      </c>
      <c r="W199" s="197"/>
    </row>
    <row r="200" spans="6:23" x14ac:dyDescent="0.3">
      <c r="F200" s="199"/>
      <c r="H200">
        <v>75</v>
      </c>
      <c r="I200" t="s">
        <v>258</v>
      </c>
      <c r="J200">
        <v>1</v>
      </c>
      <c r="K200">
        <v>1</v>
      </c>
      <c r="L200">
        <f t="shared" si="103"/>
        <v>0.93</v>
      </c>
      <c r="M200">
        <f t="shared" si="104"/>
        <v>2</v>
      </c>
      <c r="N200">
        <f t="shared" si="106"/>
        <v>67.19250000000001</v>
      </c>
      <c r="O200">
        <f t="shared" si="105"/>
        <v>0.02</v>
      </c>
      <c r="P200" s="273">
        <f t="shared" si="108"/>
        <v>4.6480710283547172E-3</v>
      </c>
      <c r="Q200">
        <f t="shared" si="109"/>
        <v>0.22775548038938115</v>
      </c>
      <c r="R200">
        <f t="shared" si="107"/>
        <v>76</v>
      </c>
      <c r="S200">
        <f t="shared" si="110"/>
        <v>0.35325339815495849</v>
      </c>
      <c r="W200" s="197"/>
    </row>
    <row r="201" spans="6:23" x14ac:dyDescent="0.3">
      <c r="F201" s="199"/>
      <c r="H201">
        <v>76</v>
      </c>
      <c r="I201" t="s">
        <v>258</v>
      </c>
      <c r="J201">
        <v>1</v>
      </c>
      <c r="K201">
        <v>1</v>
      </c>
      <c r="L201">
        <f t="shared" si="103"/>
        <v>0.93</v>
      </c>
      <c r="M201">
        <f t="shared" si="104"/>
        <v>2</v>
      </c>
      <c r="N201">
        <f t="shared" si="106"/>
        <v>68.122500000000016</v>
      </c>
      <c r="O201">
        <f t="shared" si="105"/>
        <v>0.02</v>
      </c>
      <c r="P201" s="273">
        <f t="shared" si="108"/>
        <v>4.5551096077876231E-3</v>
      </c>
      <c r="Q201">
        <f t="shared" si="109"/>
        <v>0.22320037078159352</v>
      </c>
      <c r="R201">
        <f t="shared" si="107"/>
        <v>77</v>
      </c>
      <c r="S201">
        <f t="shared" si="110"/>
        <v>0.35074343979964695</v>
      </c>
      <c r="W201" s="197"/>
    </row>
    <row r="202" spans="6:23" x14ac:dyDescent="0.3">
      <c r="F202" s="199"/>
      <c r="H202">
        <v>77</v>
      </c>
      <c r="I202" t="s">
        <v>258</v>
      </c>
      <c r="J202">
        <v>1</v>
      </c>
      <c r="K202">
        <v>1</v>
      </c>
      <c r="L202">
        <f t="shared" si="103"/>
        <v>0.93</v>
      </c>
      <c r="M202">
        <f t="shared" si="104"/>
        <v>2</v>
      </c>
      <c r="N202">
        <f t="shared" si="106"/>
        <v>69.052500000000023</v>
      </c>
      <c r="O202">
        <f t="shared" si="105"/>
        <v>0.02</v>
      </c>
      <c r="P202" s="273">
        <f t="shared" si="108"/>
        <v>4.4640074156318708E-3</v>
      </c>
      <c r="Q202">
        <f t="shared" si="109"/>
        <v>0.21873636336596164</v>
      </c>
      <c r="R202">
        <f t="shared" si="107"/>
        <v>78</v>
      </c>
      <c r="S202">
        <f t="shared" si="110"/>
        <v>0.34819257841928591</v>
      </c>
      <c r="W202" s="197"/>
    </row>
    <row r="203" spans="6:23" x14ac:dyDescent="0.3">
      <c r="F203" s="199"/>
      <c r="H203">
        <v>78</v>
      </c>
      <c r="I203" t="s">
        <v>258</v>
      </c>
      <c r="J203">
        <v>1</v>
      </c>
      <c r="K203">
        <v>1</v>
      </c>
      <c r="L203">
        <f t="shared" si="103"/>
        <v>0.93</v>
      </c>
      <c r="M203">
        <f t="shared" si="104"/>
        <v>2</v>
      </c>
      <c r="N203">
        <f t="shared" si="106"/>
        <v>69.98250000000003</v>
      </c>
      <c r="O203">
        <f t="shared" si="105"/>
        <v>0.02</v>
      </c>
      <c r="P203" s="273">
        <f t="shared" si="108"/>
        <v>4.3747272673192329E-3</v>
      </c>
      <c r="Q203">
        <f t="shared" si="109"/>
        <v>0.21436163609864239</v>
      </c>
      <c r="R203">
        <f t="shared" si="107"/>
        <v>79</v>
      </c>
      <c r="S203">
        <f t="shared" si="110"/>
        <v>0.34560345411821941</v>
      </c>
      <c r="W203" s="197"/>
    </row>
    <row r="204" spans="6:23" x14ac:dyDescent="0.3">
      <c r="F204" s="199"/>
      <c r="H204">
        <v>79</v>
      </c>
      <c r="I204" t="s">
        <v>258</v>
      </c>
      <c r="J204">
        <v>1</v>
      </c>
      <c r="K204">
        <v>1</v>
      </c>
      <c r="L204">
        <f t="shared" si="103"/>
        <v>0.93</v>
      </c>
      <c r="M204">
        <f t="shared" si="104"/>
        <v>2</v>
      </c>
      <c r="N204">
        <f t="shared" si="106"/>
        <v>70.912500000000037</v>
      </c>
      <c r="O204">
        <f t="shared" si="105"/>
        <v>0.02</v>
      </c>
      <c r="P204" s="273">
        <f t="shared" si="108"/>
        <v>4.287232721972848E-3</v>
      </c>
      <c r="Q204">
        <f t="shared" si="109"/>
        <v>0.21007440337666955</v>
      </c>
      <c r="R204">
        <f t="shared" si="107"/>
        <v>80</v>
      </c>
      <c r="S204">
        <f t="shared" si="110"/>
        <v>0.34297861775782784</v>
      </c>
      <c r="W204" s="197"/>
    </row>
    <row r="205" spans="6:23" x14ac:dyDescent="0.3">
      <c r="F205" s="199"/>
      <c r="H205">
        <v>80</v>
      </c>
      <c r="I205" t="s">
        <v>258</v>
      </c>
      <c r="J205">
        <v>1</v>
      </c>
      <c r="K205">
        <v>1</v>
      </c>
      <c r="L205">
        <f t="shared" si="103"/>
        <v>0.93</v>
      </c>
      <c r="M205">
        <f t="shared" si="104"/>
        <v>2</v>
      </c>
      <c r="N205">
        <f t="shared" si="106"/>
        <v>71.842500000000044</v>
      </c>
      <c r="O205">
        <f t="shared" si="105"/>
        <v>0.02</v>
      </c>
      <c r="P205" s="273">
        <f t="shared" si="108"/>
        <v>4.201488067533391E-3</v>
      </c>
      <c r="Q205">
        <f t="shared" si="109"/>
        <v>0.20587291530913615</v>
      </c>
      <c r="R205">
        <f t="shared" si="107"/>
        <v>81</v>
      </c>
      <c r="S205">
        <f t="shared" si="110"/>
        <v>0.34032053347020469</v>
      </c>
      <c r="W205" s="197"/>
    </row>
    <row r="206" spans="6:23" x14ac:dyDescent="0.3">
      <c r="F206" s="199"/>
      <c r="H206">
        <v>81</v>
      </c>
      <c r="I206" t="s">
        <v>258</v>
      </c>
      <c r="J206">
        <v>1</v>
      </c>
      <c r="K206">
        <v>1</v>
      </c>
      <c r="L206">
        <f t="shared" si="103"/>
        <v>0.93</v>
      </c>
      <c r="M206">
        <f t="shared" si="104"/>
        <v>2</v>
      </c>
      <c r="N206">
        <f t="shared" si="106"/>
        <v>72.772500000000051</v>
      </c>
      <c r="O206">
        <f t="shared" si="105"/>
        <v>0.02</v>
      </c>
      <c r="P206" s="273">
        <f t="shared" si="108"/>
        <v>4.1174583061827233E-3</v>
      </c>
      <c r="Q206">
        <f t="shared" si="109"/>
        <v>0.20175545700295341</v>
      </c>
      <c r="R206">
        <f t="shared" si="107"/>
        <v>82</v>
      </c>
      <c r="S206">
        <f t="shared" si="110"/>
        <v>0.33763158110698333</v>
      </c>
      <c r="W206" s="197"/>
    </row>
    <row r="207" spans="6:23" x14ac:dyDescent="0.3">
      <c r="F207" s="199"/>
      <c r="H207">
        <v>82</v>
      </c>
      <c r="I207" t="s">
        <v>258</v>
      </c>
      <c r="J207">
        <v>1</v>
      </c>
      <c r="K207">
        <v>1</v>
      </c>
      <c r="L207">
        <f t="shared" si="103"/>
        <v>0.93</v>
      </c>
      <c r="M207">
        <f t="shared" si="104"/>
        <v>2</v>
      </c>
      <c r="N207">
        <f t="shared" si="106"/>
        <v>73.702500000000057</v>
      </c>
      <c r="O207">
        <f t="shared" si="105"/>
        <v>0.02</v>
      </c>
      <c r="P207" s="273">
        <f t="shared" si="108"/>
        <v>4.0351091400590688E-3</v>
      </c>
      <c r="Q207">
        <f t="shared" si="109"/>
        <v>0.19772034786289433</v>
      </c>
      <c r="R207">
        <f t="shared" si="107"/>
        <v>83</v>
      </c>
      <c r="S207">
        <f t="shared" si="110"/>
        <v>0.3349140586249027</v>
      </c>
      <c r="W207" s="197"/>
    </row>
    <row r="208" spans="6:23" x14ac:dyDescent="0.3">
      <c r="F208" s="199"/>
      <c r="H208">
        <v>83</v>
      </c>
      <c r="I208" t="s">
        <v>258</v>
      </c>
      <c r="J208">
        <v>1</v>
      </c>
      <c r="K208">
        <v>1</v>
      </c>
      <c r="L208">
        <f t="shared" si="103"/>
        <v>0.93</v>
      </c>
      <c r="M208">
        <f t="shared" si="104"/>
        <v>2</v>
      </c>
      <c r="N208">
        <f t="shared" si="106"/>
        <v>74.632500000000064</v>
      </c>
      <c r="O208">
        <f t="shared" si="105"/>
        <v>0.02</v>
      </c>
      <c r="P208" s="273">
        <f t="shared" si="108"/>
        <v>3.9544069572578864E-3</v>
      </c>
      <c r="Q208">
        <f t="shared" si="109"/>
        <v>0.19376594090563645</v>
      </c>
      <c r="R208">
        <f t="shared" si="107"/>
        <v>84</v>
      </c>
      <c r="S208">
        <f t="shared" si="110"/>
        <v>0.33217018440966245</v>
      </c>
      <c r="W208" s="197"/>
    </row>
    <row r="209" spans="6:23" x14ac:dyDescent="0.3">
      <c r="F209" s="199"/>
      <c r="H209">
        <v>84</v>
      </c>
      <c r="I209" t="s">
        <v>258</v>
      </c>
      <c r="J209">
        <v>1</v>
      </c>
      <c r="K209">
        <v>1</v>
      </c>
      <c r="L209">
        <f t="shared" si="103"/>
        <v>0.93</v>
      </c>
      <c r="M209">
        <f t="shared" si="104"/>
        <v>2</v>
      </c>
      <c r="N209">
        <f t="shared" si="106"/>
        <v>75.562500000000071</v>
      </c>
      <c r="O209">
        <f t="shared" si="105"/>
        <v>0.02</v>
      </c>
      <c r="P209" s="273">
        <f t="shared" si="108"/>
        <v>3.875318818112729E-3</v>
      </c>
      <c r="Q209">
        <f t="shared" si="109"/>
        <v>0.18989062208752372</v>
      </c>
      <c r="R209">
        <f t="shared" si="107"/>
        <v>85</v>
      </c>
      <c r="S209">
        <f t="shared" si="110"/>
        <v>0.32940209953958199</v>
      </c>
      <c r="W209" s="197"/>
    </row>
    <row r="210" spans="6:23" x14ac:dyDescent="0.3">
      <c r="F210" s="199"/>
      <c r="H210">
        <v>85</v>
      </c>
      <c r="I210" t="s">
        <v>258</v>
      </c>
      <c r="J210">
        <v>1</v>
      </c>
      <c r="K210">
        <v>1</v>
      </c>
      <c r="L210">
        <f t="shared" si="103"/>
        <v>0.93</v>
      </c>
      <c r="M210">
        <f t="shared" si="104"/>
        <v>2</v>
      </c>
      <c r="N210">
        <f t="shared" si="106"/>
        <v>76.492500000000078</v>
      </c>
      <c r="O210">
        <f t="shared" si="105"/>
        <v>0.02</v>
      </c>
      <c r="P210" s="273">
        <f t="shared" si="108"/>
        <v>3.7978124417504745E-3</v>
      </c>
      <c r="Q210">
        <f t="shared" si="109"/>
        <v>0.18609280964577324</v>
      </c>
      <c r="R210">
        <f t="shared" si="107"/>
        <v>86</v>
      </c>
      <c r="S210">
        <f t="shared" si="110"/>
        <v>0.32661186999054082</v>
      </c>
      <c r="W210" s="197"/>
    </row>
    <row r="211" spans="6:23" x14ac:dyDescent="0.3">
      <c r="F211" s="199"/>
      <c r="H211">
        <v>86</v>
      </c>
      <c r="I211" t="s">
        <v>258</v>
      </c>
      <c r="J211">
        <v>1</v>
      </c>
      <c r="K211">
        <v>1</v>
      </c>
      <c r="L211">
        <f t="shared" si="103"/>
        <v>0.93</v>
      </c>
      <c r="M211">
        <f t="shared" si="104"/>
        <v>2</v>
      </c>
      <c r="N211">
        <f t="shared" si="106"/>
        <v>77.422500000000085</v>
      </c>
      <c r="O211">
        <f t="shared" si="105"/>
        <v>0.02</v>
      </c>
      <c r="P211" s="273">
        <f t="shared" si="108"/>
        <v>3.7218561929154648E-3</v>
      </c>
      <c r="Q211">
        <f t="shared" si="109"/>
        <v>0.18237095345285778</v>
      </c>
      <c r="R211">
        <f t="shared" si="107"/>
        <v>87</v>
      </c>
      <c r="S211">
        <f t="shared" si="110"/>
        <v>0.32380148878364545</v>
      </c>
      <c r="W211" s="197"/>
    </row>
    <row r="212" spans="6:23" x14ac:dyDescent="0.3">
      <c r="F212" s="199"/>
      <c r="H212">
        <v>87</v>
      </c>
      <c r="I212" t="s">
        <v>258</v>
      </c>
      <c r="J212">
        <v>1</v>
      </c>
      <c r="K212">
        <v>1</v>
      </c>
      <c r="L212">
        <f t="shared" si="103"/>
        <v>0.93</v>
      </c>
      <c r="M212">
        <f t="shared" si="104"/>
        <v>2</v>
      </c>
      <c r="N212">
        <f t="shared" si="106"/>
        <v>78.352500000000092</v>
      </c>
      <c r="O212">
        <f t="shared" si="105"/>
        <v>0.02</v>
      </c>
      <c r="P212" s="273">
        <f t="shared" si="108"/>
        <v>3.6474190690571557E-3</v>
      </c>
      <c r="Q212">
        <f t="shared" si="109"/>
        <v>0.17872353438380062</v>
      </c>
      <c r="R212">
        <f t="shared" si="107"/>
        <v>88</v>
      </c>
      <c r="S212">
        <f t="shared" si="110"/>
        <v>0.32097287807702968</v>
      </c>
      <c r="W212" s="197"/>
    </row>
    <row r="213" spans="6:23" x14ac:dyDescent="0.3">
      <c r="F213" s="199"/>
      <c r="H213">
        <v>88</v>
      </c>
      <c r="I213" t="s">
        <v>258</v>
      </c>
      <c r="J213">
        <v>1</v>
      </c>
      <c r="K213">
        <v>1</v>
      </c>
      <c r="L213">
        <f t="shared" si="103"/>
        <v>0.93</v>
      </c>
      <c r="M213">
        <f t="shared" si="104"/>
        <v>2</v>
      </c>
      <c r="N213">
        <f t="shared" si="106"/>
        <v>79.282500000000098</v>
      </c>
      <c r="O213">
        <f t="shared" si="105"/>
        <v>0.02</v>
      </c>
      <c r="P213" s="273">
        <f t="shared" si="108"/>
        <v>3.5744706876760127E-3</v>
      </c>
      <c r="Q213">
        <f t="shared" si="109"/>
        <v>0.1751490636961246</v>
      </c>
      <c r="R213">
        <f t="shared" si="107"/>
        <v>89</v>
      </c>
      <c r="S213">
        <f t="shared" si="110"/>
        <v>0.31812789120316515</v>
      </c>
      <c r="W213" s="197"/>
    </row>
    <row r="214" spans="6:23" x14ac:dyDescent="0.3">
      <c r="F214" s="199"/>
      <c r="H214">
        <v>89</v>
      </c>
      <c r="I214" t="s">
        <v>258</v>
      </c>
      <c r="J214">
        <v>1</v>
      </c>
      <c r="K214">
        <v>1</v>
      </c>
      <c r="L214">
        <f t="shared" si="103"/>
        <v>0.93</v>
      </c>
      <c r="M214">
        <f t="shared" si="104"/>
        <v>2</v>
      </c>
      <c r="N214">
        <f t="shared" si="106"/>
        <v>80.212500000000105</v>
      </c>
      <c r="O214">
        <f t="shared" si="105"/>
        <v>0.02</v>
      </c>
      <c r="P214" s="273">
        <f t="shared" si="108"/>
        <v>3.502981273922492E-3</v>
      </c>
      <c r="Q214">
        <f t="shared" si="109"/>
        <v>0.17164608242220211</v>
      </c>
      <c r="R214">
        <f t="shared" si="107"/>
        <v>90</v>
      </c>
      <c r="S214">
        <f t="shared" si="110"/>
        <v>0.3152683146530243</v>
      </c>
      <c r="W214" s="197"/>
    </row>
    <row r="215" spans="6:23" x14ac:dyDescent="0.3">
      <c r="F215" s="199"/>
      <c r="H215">
        <v>90</v>
      </c>
      <c r="I215" t="s">
        <v>258</v>
      </c>
      <c r="J215">
        <v>1</v>
      </c>
      <c r="K215">
        <v>1</v>
      </c>
      <c r="L215">
        <f t="shared" si="103"/>
        <v>0.93</v>
      </c>
      <c r="M215">
        <f t="shared" si="104"/>
        <v>2</v>
      </c>
      <c r="N215">
        <f t="shared" si="106"/>
        <v>81.142500000000112</v>
      </c>
      <c r="O215">
        <f t="shared" si="105"/>
        <v>0.02</v>
      </c>
      <c r="P215" s="273">
        <f t="shared" si="108"/>
        <v>3.4329216484440422E-3</v>
      </c>
      <c r="Q215">
        <f t="shared" si="109"/>
        <v>0.16821316077375806</v>
      </c>
      <c r="R215">
        <f t="shared" si="107"/>
        <v>91</v>
      </c>
      <c r="S215">
        <f t="shared" si="110"/>
        <v>0.31239587000840785</v>
      </c>
      <c r="W215" s="197"/>
    </row>
    <row r="216" spans="6:23" x14ac:dyDescent="0.3">
      <c r="F216" s="199"/>
      <c r="H216">
        <v>91</v>
      </c>
      <c r="I216" t="s">
        <v>258</v>
      </c>
      <c r="J216">
        <v>1</v>
      </c>
      <c r="K216">
        <v>1</v>
      </c>
      <c r="L216">
        <f t="shared" si="103"/>
        <v>0.93</v>
      </c>
      <c r="M216">
        <f t="shared" si="104"/>
        <v>2</v>
      </c>
      <c r="N216">
        <f t="shared" si="106"/>
        <v>82.072500000000119</v>
      </c>
      <c r="O216">
        <f t="shared" si="105"/>
        <v>0.02</v>
      </c>
      <c r="P216" s="273">
        <f t="shared" si="108"/>
        <v>3.3642632154751613E-3</v>
      </c>
      <c r="Q216">
        <f t="shared" si="109"/>
        <v>0.16484889755828289</v>
      </c>
      <c r="R216">
        <f t="shared" si="107"/>
        <v>92</v>
      </c>
      <c r="S216">
        <f t="shared" si="110"/>
        <v>0.30951221582371485</v>
      </c>
      <c r="W216" s="197"/>
    </row>
    <row r="217" spans="6:23" x14ac:dyDescent="0.3">
      <c r="F217" s="199"/>
      <c r="H217">
        <v>92</v>
      </c>
      <c r="I217" t="s">
        <v>258</v>
      </c>
      <c r="J217">
        <v>1</v>
      </c>
      <c r="K217">
        <v>1</v>
      </c>
      <c r="L217">
        <f t="shared" si="103"/>
        <v>0.93</v>
      </c>
      <c r="M217">
        <f t="shared" si="104"/>
        <v>2</v>
      </c>
      <c r="N217">
        <f t="shared" si="106"/>
        <v>83.002500000000126</v>
      </c>
      <c r="O217">
        <f t="shared" si="105"/>
        <v>0.02</v>
      </c>
      <c r="P217" s="273">
        <f t="shared" si="108"/>
        <v>3.2969779511656579E-3</v>
      </c>
      <c r="Q217">
        <f t="shared" si="109"/>
        <v>0.16155191960711723</v>
      </c>
      <c r="R217">
        <f t="shared" si="107"/>
        <v>93</v>
      </c>
      <c r="S217">
        <f t="shared" si="110"/>
        <v>0.30661894945840618</v>
      </c>
      <c r="W217" s="197"/>
    </row>
    <row r="218" spans="6:23" x14ac:dyDescent="0.3">
      <c r="F218" s="199"/>
      <c r="H218">
        <v>93</v>
      </c>
      <c r="I218" t="s">
        <v>258</v>
      </c>
      <c r="J218">
        <v>1</v>
      </c>
      <c r="K218">
        <v>1</v>
      </c>
      <c r="L218">
        <f t="shared" si="103"/>
        <v>0.93</v>
      </c>
      <c r="M218">
        <f t="shared" si="104"/>
        <v>2</v>
      </c>
      <c r="N218">
        <f t="shared" si="106"/>
        <v>83.932500000000132</v>
      </c>
      <c r="O218">
        <f t="shared" si="105"/>
        <v>0.02</v>
      </c>
      <c r="P218" s="273">
        <f t="shared" si="108"/>
        <v>3.231038392142345E-3</v>
      </c>
      <c r="Q218">
        <f t="shared" si="109"/>
        <v>0.1583208812149749</v>
      </c>
      <c r="R218">
        <f t="shared" si="107"/>
        <v>94</v>
      </c>
      <c r="S218">
        <f t="shared" si="110"/>
        <v>0.30371760886138044</v>
      </c>
      <c r="W218" s="197"/>
    </row>
    <row r="219" spans="6:23" x14ac:dyDescent="0.3">
      <c r="F219" s="199"/>
      <c r="H219">
        <v>94</v>
      </c>
      <c r="I219" t="s">
        <v>258</v>
      </c>
      <c r="J219">
        <v>1</v>
      </c>
      <c r="K219">
        <v>1</v>
      </c>
      <c r="L219">
        <f t="shared" si="103"/>
        <v>0.93</v>
      </c>
      <c r="M219">
        <f t="shared" si="104"/>
        <v>2</v>
      </c>
      <c r="N219">
        <f t="shared" si="106"/>
        <v>84.862500000000139</v>
      </c>
      <c r="O219">
        <f t="shared" si="105"/>
        <v>0.02</v>
      </c>
      <c r="P219" s="273">
        <f t="shared" si="108"/>
        <v>3.1664176242994979E-3</v>
      </c>
      <c r="Q219">
        <f t="shared" si="109"/>
        <v>0.15515446359067539</v>
      </c>
      <c r="R219">
        <f t="shared" si="107"/>
        <v>95</v>
      </c>
      <c r="S219">
        <f t="shared" si="110"/>
        <v>0.30080967430845229</v>
      </c>
      <c r="W219" s="197"/>
    </row>
    <row r="220" spans="6:23" x14ac:dyDescent="0.3">
      <c r="F220" s="199"/>
      <c r="H220">
        <v>95</v>
      </c>
      <c r="I220" t="s">
        <v>258</v>
      </c>
      <c r="J220">
        <v>1</v>
      </c>
      <c r="K220">
        <v>1</v>
      </c>
      <c r="L220">
        <f t="shared" si="103"/>
        <v>0.93</v>
      </c>
      <c r="M220">
        <f t="shared" si="104"/>
        <v>2</v>
      </c>
      <c r="N220">
        <f t="shared" si="106"/>
        <v>85.792500000000146</v>
      </c>
      <c r="O220">
        <f t="shared" si="105"/>
        <v>0.02</v>
      </c>
      <c r="P220" s="273">
        <f t="shared" si="108"/>
        <v>3.1030892718135077E-3</v>
      </c>
      <c r="Q220">
        <f t="shared" si="109"/>
        <v>0.15205137431886187</v>
      </c>
      <c r="R220">
        <f t="shared" si="107"/>
        <v>96</v>
      </c>
      <c r="S220">
        <f t="shared" si="110"/>
        <v>0.29789657009409676</v>
      </c>
      <c r="W220" s="197"/>
    </row>
    <row r="221" spans="6:23" x14ac:dyDescent="0.3">
      <c r="F221" s="199"/>
      <c r="H221">
        <v>96</v>
      </c>
      <c r="I221" t="s">
        <v>258</v>
      </c>
      <c r="J221">
        <v>1</v>
      </c>
      <c r="K221">
        <v>1</v>
      </c>
      <c r="L221">
        <f t="shared" si="103"/>
        <v>0.93</v>
      </c>
      <c r="M221">
        <f t="shared" si="104"/>
        <v>2</v>
      </c>
      <c r="N221">
        <f t="shared" si="106"/>
        <v>86.722500000000153</v>
      </c>
      <c r="O221">
        <f t="shared" si="105"/>
        <v>0.02</v>
      </c>
      <c r="P221" s="273">
        <f t="shared" si="108"/>
        <v>3.0410274863772375E-3</v>
      </c>
      <c r="Q221">
        <f t="shared" si="109"/>
        <v>0.14901034683248462</v>
      </c>
      <c r="R221">
        <f t="shared" si="107"/>
        <v>97</v>
      </c>
      <c r="S221">
        <f t="shared" si="110"/>
        <v>0.29497966617859206</v>
      </c>
      <c r="W221" s="197"/>
    </row>
    <row r="222" spans="6:23" x14ac:dyDescent="0.3">
      <c r="F222" s="199"/>
      <c r="H222">
        <v>97</v>
      </c>
      <c r="I222" t="s">
        <v>258</v>
      </c>
      <c r="J222">
        <v>1</v>
      </c>
      <c r="K222">
        <v>1</v>
      </c>
      <c r="L222">
        <f t="shared" si="103"/>
        <v>0.93</v>
      </c>
      <c r="M222">
        <f t="shared" si="104"/>
        <v>2</v>
      </c>
      <c r="N222">
        <f t="shared" si="106"/>
        <v>87.65250000000016</v>
      </c>
      <c r="O222">
        <f t="shared" si="105"/>
        <v>0.02</v>
      </c>
      <c r="P222" s="273">
        <f t="shared" si="108"/>
        <v>2.9802069366496927E-3</v>
      </c>
      <c r="Q222">
        <f t="shared" si="109"/>
        <v>0.14603013989583494</v>
      </c>
      <c r="R222">
        <f t="shared" si="107"/>
        <v>98</v>
      </c>
      <c r="S222">
        <f t="shared" si="110"/>
        <v>0.29206027979166987</v>
      </c>
      <c r="W222" s="197"/>
    </row>
    <row r="223" spans="6:23" x14ac:dyDescent="0.3">
      <c r="F223" s="199"/>
      <c r="H223">
        <v>98</v>
      </c>
      <c r="I223" t="s">
        <v>258</v>
      </c>
      <c r="J223">
        <v>1</v>
      </c>
      <c r="K223">
        <v>1</v>
      </c>
      <c r="L223">
        <f t="shared" si="103"/>
        <v>0.93</v>
      </c>
      <c r="M223">
        <f t="shared" si="104"/>
        <v>2</v>
      </c>
      <c r="N223">
        <f t="shared" si="106"/>
        <v>88.582500000000167</v>
      </c>
      <c r="O223">
        <f t="shared" si="105"/>
        <v>0.02</v>
      </c>
      <c r="P223" s="273">
        <f t="shared" si="108"/>
        <v>2.9206027979166989E-3</v>
      </c>
      <c r="Q223">
        <f t="shared" si="109"/>
        <v>0.14310953709791824</v>
      </c>
      <c r="R223">
        <f t="shared" si="107"/>
        <v>99</v>
      </c>
      <c r="S223">
        <f t="shared" si="110"/>
        <v>0.2891396769937532</v>
      </c>
      <c r="W223" s="197"/>
    </row>
    <row r="224" spans="6:23" x14ac:dyDescent="0.3">
      <c r="F224" s="199"/>
      <c r="H224">
        <v>99</v>
      </c>
      <c r="I224" t="s">
        <v>258</v>
      </c>
      <c r="J224">
        <v>1</v>
      </c>
      <c r="K224">
        <v>1</v>
      </c>
      <c r="L224">
        <f t="shared" si="103"/>
        <v>0.93</v>
      </c>
      <c r="M224">
        <f t="shared" si="104"/>
        <v>2</v>
      </c>
      <c r="N224">
        <f t="shared" si="106"/>
        <v>89.512500000000173</v>
      </c>
      <c r="O224">
        <f t="shared" si="105"/>
        <v>0.02</v>
      </c>
      <c r="P224" s="273">
        <f t="shared" si="108"/>
        <v>2.8621907419583647E-3</v>
      </c>
      <c r="Q224">
        <f t="shared" si="109"/>
        <v>0.14024734635595987</v>
      </c>
      <c r="R224">
        <f t="shared" si="107"/>
        <v>100</v>
      </c>
      <c r="S224">
        <f t="shared" si="110"/>
        <v>0.28621907419583648</v>
      </c>
      <c r="W224" s="197"/>
    </row>
    <row r="225" spans="6:23" x14ac:dyDescent="0.3">
      <c r="F225" s="199"/>
      <c r="H225">
        <v>100</v>
      </c>
      <c r="I225" t="s">
        <v>258</v>
      </c>
      <c r="J225">
        <v>1</v>
      </c>
      <c r="K225">
        <v>1</v>
      </c>
      <c r="L225">
        <f t="shared" si="103"/>
        <v>0.93</v>
      </c>
      <c r="M225">
        <f t="shared" si="104"/>
        <v>2</v>
      </c>
      <c r="N225">
        <f t="shared" si="106"/>
        <v>90.44250000000018</v>
      </c>
      <c r="O225">
        <f t="shared" si="105"/>
        <v>0.02</v>
      </c>
      <c r="P225" s="273">
        <f t="shared" si="108"/>
        <v>2.8049469271191974E-3</v>
      </c>
      <c r="Q225">
        <f t="shared" si="109"/>
        <v>0.13744239942884068</v>
      </c>
      <c r="R225">
        <f t="shared" si="107"/>
        <v>101</v>
      </c>
      <c r="S225">
        <f t="shared" si="110"/>
        <v>0.28329963963903892</v>
      </c>
      <c r="W225" s="197"/>
    </row>
    <row r="226" spans="6:23" x14ac:dyDescent="0.3">
      <c r="F226" s="199"/>
      <c r="H226">
        <v>101</v>
      </c>
      <c r="I226" t="s">
        <v>258</v>
      </c>
      <c r="J226">
        <v>1</v>
      </c>
      <c r="K226">
        <v>1</v>
      </c>
      <c r="L226">
        <f t="shared" si="103"/>
        <v>0.93</v>
      </c>
      <c r="M226">
        <f t="shared" si="104"/>
        <v>2</v>
      </c>
      <c r="N226">
        <f t="shared" si="106"/>
        <v>91.372500000000187</v>
      </c>
      <c r="O226">
        <f t="shared" si="105"/>
        <v>0.02</v>
      </c>
      <c r="P226" s="273">
        <f t="shared" si="108"/>
        <v>2.7488479885768137E-3</v>
      </c>
      <c r="Q226">
        <f t="shared" si="109"/>
        <v>0.13469355144026388</v>
      </c>
      <c r="R226">
        <f t="shared" si="107"/>
        <v>102</v>
      </c>
      <c r="S226">
        <f t="shared" si="110"/>
        <v>0.28038249483483502</v>
      </c>
      <c r="W226" s="197"/>
    </row>
    <row r="227" spans="6:23" x14ac:dyDescent="0.3">
      <c r="F227" s="199"/>
      <c r="H227">
        <v>102</v>
      </c>
      <c r="I227" t="s">
        <v>258</v>
      </c>
      <c r="J227">
        <v>1</v>
      </c>
      <c r="K227">
        <v>1</v>
      </c>
      <c r="L227">
        <f t="shared" si="103"/>
        <v>0.93</v>
      </c>
      <c r="M227">
        <f t="shared" si="104"/>
        <v>2</v>
      </c>
      <c r="N227">
        <f t="shared" si="106"/>
        <v>92.302500000000194</v>
      </c>
      <c r="O227">
        <f t="shared" si="105"/>
        <v>0.02</v>
      </c>
      <c r="P227" s="273">
        <f t="shared" si="108"/>
        <v>2.6938710288052776E-3</v>
      </c>
      <c r="Q227">
        <f t="shared" si="109"/>
        <v>0.1319996804114586</v>
      </c>
      <c r="R227">
        <f t="shared" si="107"/>
        <v>103</v>
      </c>
      <c r="S227">
        <f t="shared" si="110"/>
        <v>0.27746871596694361</v>
      </c>
      <c r="W227" s="197"/>
    </row>
    <row r="228" spans="6:23" x14ac:dyDescent="0.3">
      <c r="F228" s="199"/>
      <c r="H228">
        <v>103</v>
      </c>
      <c r="I228" t="s">
        <v>258</v>
      </c>
      <c r="J228">
        <v>1</v>
      </c>
      <c r="K228">
        <v>1</v>
      </c>
      <c r="L228">
        <f t="shared" si="103"/>
        <v>0.93</v>
      </c>
      <c r="M228">
        <f t="shared" si="104"/>
        <v>2</v>
      </c>
      <c r="N228">
        <f t="shared" si="106"/>
        <v>93.232500000000201</v>
      </c>
      <c r="O228">
        <f t="shared" si="105"/>
        <v>0.02</v>
      </c>
      <c r="P228" s="273">
        <f t="shared" si="108"/>
        <v>2.6399936082291721E-3</v>
      </c>
      <c r="Q228">
        <f t="shared" si="109"/>
        <v>0.12935968680322943</v>
      </c>
      <c r="R228">
        <f t="shared" si="107"/>
        <v>104</v>
      </c>
      <c r="S228">
        <f t="shared" si="110"/>
        <v>0.27455933525583387</v>
      </c>
      <c r="W228" s="197"/>
    </row>
    <row r="229" spans="6:23" x14ac:dyDescent="0.3">
      <c r="F229" s="199"/>
      <c r="H229">
        <v>104</v>
      </c>
      <c r="I229" t="s">
        <v>258</v>
      </c>
      <c r="J229">
        <v>1</v>
      </c>
      <c r="K229">
        <v>1</v>
      </c>
      <c r="L229">
        <f t="shared" si="103"/>
        <v>0.93</v>
      </c>
      <c r="M229">
        <f t="shared" si="104"/>
        <v>2</v>
      </c>
      <c r="N229">
        <f t="shared" si="106"/>
        <v>94.162500000000207</v>
      </c>
      <c r="O229">
        <f t="shared" si="105"/>
        <v>0.02</v>
      </c>
      <c r="P229" s="273">
        <f t="shared" si="108"/>
        <v>2.5871937360645888E-3</v>
      </c>
      <c r="Q229">
        <f t="shared" si="109"/>
        <v>0.12677249306716484</v>
      </c>
      <c r="R229">
        <f t="shared" si="107"/>
        <v>105</v>
      </c>
      <c r="S229">
        <f t="shared" si="110"/>
        <v>0.27165534228678184</v>
      </c>
      <c r="W229" s="197"/>
    </row>
    <row r="230" spans="6:23" x14ac:dyDescent="0.3">
      <c r="F230" s="199"/>
      <c r="H230">
        <v>105</v>
      </c>
      <c r="I230" t="s">
        <v>258</v>
      </c>
      <c r="J230">
        <v>1</v>
      </c>
      <c r="K230">
        <v>1</v>
      </c>
      <c r="L230">
        <f t="shared" si="103"/>
        <v>0.93</v>
      </c>
      <c r="M230">
        <f t="shared" si="104"/>
        <v>2</v>
      </c>
      <c r="N230">
        <f t="shared" si="106"/>
        <v>95.092500000000214</v>
      </c>
      <c r="O230">
        <f t="shared" si="105"/>
        <v>0.02</v>
      </c>
      <c r="P230" s="273">
        <f t="shared" si="108"/>
        <v>2.535449861343297E-3</v>
      </c>
      <c r="Q230">
        <f t="shared" si="109"/>
        <v>0.12423704320582155</v>
      </c>
      <c r="R230">
        <f t="shared" si="107"/>
        <v>106</v>
      </c>
      <c r="S230">
        <f t="shared" si="110"/>
        <v>0.26875768530238947</v>
      </c>
      <c r="W230" s="197"/>
    </row>
    <row r="231" spans="6:23" x14ac:dyDescent="0.3">
      <c r="F231" s="199"/>
      <c r="H231">
        <v>106</v>
      </c>
      <c r="I231" t="s">
        <v>258</v>
      </c>
      <c r="J231">
        <v>1</v>
      </c>
      <c r="K231">
        <v>1</v>
      </c>
      <c r="L231">
        <f t="shared" si="103"/>
        <v>0.93</v>
      </c>
      <c r="M231">
        <f t="shared" si="104"/>
        <v>2</v>
      </c>
      <c r="N231">
        <f t="shared" si="106"/>
        <v>96.022500000000221</v>
      </c>
      <c r="O231">
        <f t="shared" si="105"/>
        <v>0.02</v>
      </c>
      <c r="P231" s="273">
        <f t="shared" si="108"/>
        <v>2.4847408641164308E-3</v>
      </c>
      <c r="Q231">
        <f t="shared" si="109"/>
        <v>0.12175230234170512</v>
      </c>
      <c r="R231">
        <f t="shared" si="107"/>
        <v>107</v>
      </c>
      <c r="S231">
        <f t="shared" si="110"/>
        <v>0.2658672724604581</v>
      </c>
      <c r="W231" s="197"/>
    </row>
    <row r="232" spans="6:23" x14ac:dyDescent="0.3">
      <c r="F232" s="199"/>
      <c r="H232">
        <v>107</v>
      </c>
      <c r="I232" t="s">
        <v>258</v>
      </c>
      <c r="J232">
        <v>1</v>
      </c>
      <c r="K232">
        <v>1</v>
      </c>
      <c r="L232">
        <f t="shared" si="103"/>
        <v>0.93</v>
      </c>
      <c r="M232">
        <f t="shared" si="104"/>
        <v>2</v>
      </c>
      <c r="N232">
        <f t="shared" si="106"/>
        <v>96.952500000000228</v>
      </c>
      <c r="O232">
        <f t="shared" si="105"/>
        <v>0.02</v>
      </c>
      <c r="P232" s="273">
        <f t="shared" si="108"/>
        <v>2.4350460468341023E-3</v>
      </c>
      <c r="Q232">
        <f t="shared" si="109"/>
        <v>0.11931725629487101</v>
      </c>
      <c r="R232">
        <f t="shared" si="107"/>
        <v>108</v>
      </c>
      <c r="S232">
        <f t="shared" si="110"/>
        <v>0.26298497305808305</v>
      </c>
      <c r="W232" s="197"/>
    </row>
    <row r="233" spans="6:23" x14ac:dyDescent="0.3">
      <c r="F233" s="199"/>
      <c r="H233">
        <v>108</v>
      </c>
      <c r="I233" t="s">
        <v>258</v>
      </c>
      <c r="J233">
        <v>1</v>
      </c>
      <c r="K233">
        <v>1</v>
      </c>
      <c r="L233">
        <f t="shared" si="103"/>
        <v>0.93</v>
      </c>
      <c r="M233">
        <f t="shared" si="104"/>
        <v>2</v>
      </c>
      <c r="N233">
        <f t="shared" si="106"/>
        <v>97.882500000000235</v>
      </c>
      <c r="O233">
        <f t="shared" si="105"/>
        <v>0.02</v>
      </c>
      <c r="P233" s="273">
        <f t="shared" si="108"/>
        <v>2.3863451258974203E-3</v>
      </c>
      <c r="Q233">
        <f t="shared" si="109"/>
        <v>0.1169309111689736</v>
      </c>
      <c r="R233">
        <f t="shared" si="107"/>
        <v>109</v>
      </c>
      <c r="S233">
        <f t="shared" si="110"/>
        <v>0.26011161872281879</v>
      </c>
      <c r="W233" s="197"/>
    </row>
    <row r="234" spans="6:23" x14ac:dyDescent="0.3">
      <c r="F234" s="199"/>
      <c r="H234">
        <v>109</v>
      </c>
      <c r="I234" t="s">
        <v>258</v>
      </c>
      <c r="J234">
        <v>1</v>
      </c>
      <c r="K234">
        <v>1</v>
      </c>
      <c r="L234">
        <f t="shared" si="103"/>
        <v>0.93</v>
      </c>
      <c r="M234">
        <f t="shared" si="104"/>
        <v>2</v>
      </c>
      <c r="N234">
        <f t="shared" si="106"/>
        <v>98.812500000000242</v>
      </c>
      <c r="O234">
        <f t="shared" si="105"/>
        <v>0.02</v>
      </c>
      <c r="P234" s="273">
        <f t="shared" si="108"/>
        <v>2.3386182233794718E-3</v>
      </c>
      <c r="Q234">
        <f t="shared" si="109"/>
        <v>0.11459229294559413</v>
      </c>
      <c r="R234">
        <f t="shared" si="107"/>
        <v>110</v>
      </c>
      <c r="S234">
        <f t="shared" si="110"/>
        <v>0.25724800457174191</v>
      </c>
      <c r="W234" s="197"/>
    </row>
    <row r="235" spans="6:23" x14ac:dyDescent="0.3">
      <c r="F235" s="199"/>
      <c r="H235">
        <v>110</v>
      </c>
      <c r="I235" t="s">
        <v>258</v>
      </c>
      <c r="J235">
        <v>1</v>
      </c>
      <c r="K235">
        <v>1</v>
      </c>
      <c r="L235">
        <f t="shared" si="103"/>
        <v>0.93</v>
      </c>
      <c r="M235">
        <f t="shared" si="104"/>
        <v>2</v>
      </c>
      <c r="N235">
        <f t="shared" si="106"/>
        <v>99.742500000000248</v>
      </c>
      <c r="O235">
        <f t="shared" si="105"/>
        <v>0.02</v>
      </c>
      <c r="P235" s="273">
        <f t="shared" si="108"/>
        <v>2.2918458589118828E-3</v>
      </c>
      <c r="Q235">
        <f t="shared" si="109"/>
        <v>0.11230044708668224</v>
      </c>
      <c r="R235">
        <f t="shared" si="107"/>
        <v>111</v>
      </c>
      <c r="S235">
        <f t="shared" si="110"/>
        <v>0.25439489033921897</v>
      </c>
      <c r="W235" s="197"/>
    </row>
    <row r="236" spans="6:23" ht="17.25" thickBot="1" x14ac:dyDescent="0.35">
      <c r="F236" s="199"/>
      <c r="H236">
        <v>111</v>
      </c>
      <c r="I236" t="s">
        <v>258</v>
      </c>
      <c r="J236">
        <v>1</v>
      </c>
      <c r="K236">
        <v>1</v>
      </c>
      <c r="L236">
        <f t="shared" si="103"/>
        <v>0.93</v>
      </c>
      <c r="M236">
        <f t="shared" si="104"/>
        <v>2</v>
      </c>
      <c r="N236">
        <f t="shared" si="106"/>
        <v>100.67250000000026</v>
      </c>
      <c r="O236">
        <f t="shared" si="105"/>
        <v>0.02</v>
      </c>
      <c r="P236" s="273">
        <f>1-SUM(P125:P235)</f>
        <v>0.11230044708668308</v>
      </c>
      <c r="Q236">
        <f t="shared" si="109"/>
        <v>0.1100544381449486</v>
      </c>
      <c r="R236">
        <f t="shared" si="107"/>
        <v>112</v>
      </c>
      <c r="S236">
        <f t="shared" si="110"/>
        <v>12.577650073708504</v>
      </c>
      <c r="W236" s="197"/>
    </row>
    <row r="237" spans="6:23" ht="17.25" thickBot="1" x14ac:dyDescent="0.35">
      <c r="F237" s="323">
        <v>5.0000000000000001E-3</v>
      </c>
      <c r="G237" s="48"/>
      <c r="H237" s="48"/>
      <c r="I237" s="305"/>
      <c r="J237" s="48" t="s">
        <v>245</v>
      </c>
      <c r="K237" s="48" t="s">
        <v>246</v>
      </c>
      <c r="L237" s="48" t="s">
        <v>247</v>
      </c>
      <c r="M237" s="48" t="s">
        <v>248</v>
      </c>
      <c r="N237" s="48" t="s">
        <v>249</v>
      </c>
      <c r="O237" s="48" t="s">
        <v>250</v>
      </c>
      <c r="P237" s="322" t="s">
        <v>251</v>
      </c>
      <c r="Q237" s="48" t="s">
        <v>252</v>
      </c>
      <c r="R237" s="48" t="s">
        <v>253</v>
      </c>
      <c r="S237" s="48" t="s">
        <v>254</v>
      </c>
      <c r="T237" s="48"/>
      <c r="U237" s="48"/>
      <c r="V237" s="48" t="s">
        <v>255</v>
      </c>
      <c r="W237" s="179"/>
    </row>
    <row r="238" spans="6:23" ht="17.25" thickBot="1" x14ac:dyDescent="0.35">
      <c r="F238" s="199" t="s">
        <v>257</v>
      </c>
      <c r="H238">
        <v>0</v>
      </c>
      <c r="I238" t="s">
        <v>258</v>
      </c>
      <c r="J238">
        <v>0.5</v>
      </c>
      <c r="K238">
        <v>0</v>
      </c>
      <c r="L238">
        <f t="shared" ref="L238:L301" si="111">(J238+K238)*0.465</f>
        <v>0.23250000000000001</v>
      </c>
      <c r="M238">
        <f t="shared" ref="M238:M301" si="112">J238+K238</f>
        <v>0.5</v>
      </c>
      <c r="N238">
        <v>0</v>
      </c>
      <c r="O238">
        <f t="shared" ref="O238:O301" si="113">M238/100</f>
        <v>5.0000000000000001E-3</v>
      </c>
      <c r="P238" s="273">
        <f>1*M238/100</f>
        <v>5.0000000000000001E-3</v>
      </c>
      <c r="Q238">
        <f>1-P238</f>
        <v>0.995</v>
      </c>
      <c r="R238">
        <f>H238+1</f>
        <v>1</v>
      </c>
      <c r="S238">
        <f>R238*P238</f>
        <v>5.0000000000000001E-3</v>
      </c>
      <c r="V238" s="153">
        <f>SUM(S238:S456)</f>
        <v>91.320944626133269</v>
      </c>
      <c r="W238" s="197"/>
    </row>
    <row r="239" spans="6:23" x14ac:dyDescent="0.3">
      <c r="F239" s="199"/>
      <c r="H239">
        <v>1</v>
      </c>
      <c r="I239" t="s">
        <v>258</v>
      </c>
      <c r="J239">
        <v>0.5</v>
      </c>
      <c r="K239">
        <f t="shared" ref="K239:K248" si="114">J239*0.1*H239</f>
        <v>0.05</v>
      </c>
      <c r="L239">
        <f t="shared" si="111"/>
        <v>0.25575000000000003</v>
      </c>
      <c r="M239">
        <f t="shared" si="112"/>
        <v>0.55000000000000004</v>
      </c>
      <c r="N239">
        <f t="shared" ref="N239:N302" si="115">N238+L238</f>
        <v>0.23250000000000001</v>
      </c>
      <c r="O239">
        <f t="shared" si="113"/>
        <v>5.5000000000000005E-3</v>
      </c>
      <c r="P239" s="273">
        <f>Q238*O239</f>
        <v>5.4725000000000008E-3</v>
      </c>
      <c r="Q239">
        <f>Q238*(1-O239)</f>
        <v>0.9895275</v>
      </c>
      <c r="R239">
        <f t="shared" ref="R239:R302" si="116">H239+1</f>
        <v>2</v>
      </c>
      <c r="S239">
        <f>R239*P239</f>
        <v>1.0945000000000002E-2</v>
      </c>
      <c r="W239" s="197"/>
    </row>
    <row r="240" spans="6:23" x14ac:dyDescent="0.3">
      <c r="F240" s="199"/>
      <c r="H240">
        <v>2</v>
      </c>
      <c r="I240" t="s">
        <v>258</v>
      </c>
      <c r="J240">
        <v>0.5</v>
      </c>
      <c r="K240">
        <f t="shared" si="114"/>
        <v>0.1</v>
      </c>
      <c r="L240">
        <f t="shared" si="111"/>
        <v>0.27900000000000003</v>
      </c>
      <c r="M240">
        <f t="shared" si="112"/>
        <v>0.6</v>
      </c>
      <c r="N240">
        <f t="shared" si="115"/>
        <v>0.48825000000000007</v>
      </c>
      <c r="O240">
        <f t="shared" si="113"/>
        <v>6.0000000000000001E-3</v>
      </c>
      <c r="P240" s="273">
        <f>Q239*O240</f>
        <v>5.9371650000000003E-3</v>
      </c>
      <c r="Q240">
        <f t="shared" ref="Q240:Q303" si="117">Q239*(1-O240)</f>
        <v>0.98359033500000004</v>
      </c>
      <c r="R240">
        <f t="shared" si="116"/>
        <v>3</v>
      </c>
      <c r="S240">
        <f t="shared" ref="S240:S303" si="118">R240*P240</f>
        <v>1.7811495E-2</v>
      </c>
      <c r="W240" s="197"/>
    </row>
    <row r="241" spans="6:23" x14ac:dyDescent="0.3">
      <c r="F241" s="199"/>
      <c r="H241">
        <v>3</v>
      </c>
      <c r="I241" t="s">
        <v>258</v>
      </c>
      <c r="J241">
        <v>0.5</v>
      </c>
      <c r="K241">
        <f t="shared" si="114"/>
        <v>0.15000000000000002</v>
      </c>
      <c r="L241">
        <f t="shared" si="111"/>
        <v>0.30225000000000002</v>
      </c>
      <c r="M241">
        <f t="shared" si="112"/>
        <v>0.65</v>
      </c>
      <c r="N241">
        <f t="shared" si="115"/>
        <v>0.7672500000000001</v>
      </c>
      <c r="O241">
        <f t="shared" si="113"/>
        <v>6.5000000000000006E-3</v>
      </c>
      <c r="P241" s="273">
        <f t="shared" ref="P241:P304" si="119">Q240*O241</f>
        <v>6.3933371775000006E-3</v>
      </c>
      <c r="Q241">
        <f t="shared" si="117"/>
        <v>0.97719699782250014</v>
      </c>
      <c r="R241">
        <f t="shared" si="116"/>
        <v>4</v>
      </c>
      <c r="S241">
        <f t="shared" si="118"/>
        <v>2.5573348710000002E-2</v>
      </c>
      <c r="W241" s="197"/>
    </row>
    <row r="242" spans="6:23" x14ac:dyDescent="0.3">
      <c r="F242" s="199"/>
      <c r="H242">
        <v>4</v>
      </c>
      <c r="I242" t="s">
        <v>258</v>
      </c>
      <c r="J242">
        <v>0.5</v>
      </c>
      <c r="K242">
        <f t="shared" si="114"/>
        <v>0.2</v>
      </c>
      <c r="L242">
        <f t="shared" si="111"/>
        <v>0.32550000000000001</v>
      </c>
      <c r="M242">
        <f t="shared" si="112"/>
        <v>0.7</v>
      </c>
      <c r="N242">
        <f t="shared" si="115"/>
        <v>1.0695000000000001</v>
      </c>
      <c r="O242">
        <f t="shared" si="113"/>
        <v>6.9999999999999993E-3</v>
      </c>
      <c r="P242" s="273">
        <f t="shared" si="119"/>
        <v>6.8403789847575006E-3</v>
      </c>
      <c r="Q242">
        <f t="shared" si="117"/>
        <v>0.9703566188377426</v>
      </c>
      <c r="R242">
        <f t="shared" si="116"/>
        <v>5</v>
      </c>
      <c r="S242">
        <f t="shared" si="118"/>
        <v>3.4201894923787501E-2</v>
      </c>
      <c r="W242" s="197"/>
    </row>
    <row r="243" spans="6:23" x14ac:dyDescent="0.3">
      <c r="F243" s="199"/>
      <c r="H243">
        <v>5</v>
      </c>
      <c r="I243" t="s">
        <v>258</v>
      </c>
      <c r="J243">
        <v>0.5</v>
      </c>
      <c r="K243">
        <f t="shared" si="114"/>
        <v>0.25</v>
      </c>
      <c r="L243">
        <f t="shared" si="111"/>
        <v>0.34875</v>
      </c>
      <c r="M243">
        <f t="shared" si="112"/>
        <v>0.75</v>
      </c>
      <c r="N243">
        <f t="shared" si="115"/>
        <v>1.395</v>
      </c>
      <c r="O243">
        <f t="shared" si="113"/>
        <v>7.4999999999999997E-3</v>
      </c>
      <c r="P243" s="273">
        <f t="shared" si="119"/>
        <v>7.2776746412830697E-3</v>
      </c>
      <c r="Q243">
        <f t="shared" si="117"/>
        <v>0.96307894419645956</v>
      </c>
      <c r="R243">
        <f t="shared" si="116"/>
        <v>6</v>
      </c>
      <c r="S243">
        <f t="shared" si="118"/>
        <v>4.3666047847698418E-2</v>
      </c>
      <c r="W243" s="197"/>
    </row>
    <row r="244" spans="6:23" x14ac:dyDescent="0.3">
      <c r="F244" s="199"/>
      <c r="H244">
        <v>6</v>
      </c>
      <c r="I244" t="s">
        <v>258</v>
      </c>
      <c r="J244">
        <v>0.5</v>
      </c>
      <c r="K244">
        <f t="shared" si="114"/>
        <v>0.30000000000000004</v>
      </c>
      <c r="L244">
        <f t="shared" si="111"/>
        <v>0.37200000000000005</v>
      </c>
      <c r="M244">
        <f t="shared" si="112"/>
        <v>0.8</v>
      </c>
      <c r="N244">
        <f t="shared" si="115"/>
        <v>1.7437499999999999</v>
      </c>
      <c r="O244">
        <f t="shared" si="113"/>
        <v>8.0000000000000002E-3</v>
      </c>
      <c r="P244" s="273">
        <f t="shared" si="119"/>
        <v>7.7046315535716763E-3</v>
      </c>
      <c r="Q244">
        <f t="shared" si="117"/>
        <v>0.95537431264288786</v>
      </c>
      <c r="R244">
        <f t="shared" si="116"/>
        <v>7</v>
      </c>
      <c r="S244">
        <f t="shared" si="118"/>
        <v>5.3932420875001733E-2</v>
      </c>
      <c r="W244" s="197"/>
    </row>
    <row r="245" spans="6:23" x14ac:dyDescent="0.3">
      <c r="F245" s="199"/>
      <c r="H245">
        <v>7</v>
      </c>
      <c r="I245" t="s">
        <v>258</v>
      </c>
      <c r="J245">
        <v>0.5</v>
      </c>
      <c r="K245">
        <f t="shared" si="114"/>
        <v>0.35000000000000003</v>
      </c>
      <c r="L245">
        <f t="shared" si="111"/>
        <v>0.39525000000000005</v>
      </c>
      <c r="M245">
        <f t="shared" si="112"/>
        <v>0.85000000000000009</v>
      </c>
      <c r="N245">
        <f t="shared" si="115"/>
        <v>2.1157499999999998</v>
      </c>
      <c r="O245">
        <f t="shared" si="113"/>
        <v>8.5000000000000006E-3</v>
      </c>
      <c r="P245" s="273">
        <f t="shared" si="119"/>
        <v>8.1206816574645475E-3</v>
      </c>
      <c r="Q245">
        <f t="shared" si="117"/>
        <v>0.94725363098542337</v>
      </c>
      <c r="R245">
        <f t="shared" si="116"/>
        <v>8</v>
      </c>
      <c r="S245">
        <f t="shared" si="118"/>
        <v>6.496545325971638E-2</v>
      </c>
      <c r="W245" s="197"/>
    </row>
    <row r="246" spans="6:23" x14ac:dyDescent="0.3">
      <c r="F246" s="199"/>
      <c r="H246">
        <v>8</v>
      </c>
      <c r="I246" t="s">
        <v>258</v>
      </c>
      <c r="J246">
        <v>0.5</v>
      </c>
      <c r="K246">
        <f t="shared" si="114"/>
        <v>0.4</v>
      </c>
      <c r="L246">
        <f t="shared" si="111"/>
        <v>0.41850000000000004</v>
      </c>
      <c r="M246">
        <f t="shared" si="112"/>
        <v>0.9</v>
      </c>
      <c r="N246">
        <f t="shared" si="115"/>
        <v>2.5109999999999997</v>
      </c>
      <c r="O246">
        <f t="shared" si="113"/>
        <v>9.0000000000000011E-3</v>
      </c>
      <c r="P246" s="273">
        <f t="shared" si="119"/>
        <v>8.5252826788688105E-3</v>
      </c>
      <c r="Q246">
        <f t="shared" si="117"/>
        <v>0.93872834830655449</v>
      </c>
      <c r="R246">
        <f t="shared" si="116"/>
        <v>9</v>
      </c>
      <c r="S246">
        <f t="shared" si="118"/>
        <v>7.6727544109819301E-2</v>
      </c>
      <c r="W246" s="197"/>
    </row>
    <row r="247" spans="6:23" x14ac:dyDescent="0.3">
      <c r="F247" s="199"/>
      <c r="H247">
        <v>9</v>
      </c>
      <c r="I247" t="s">
        <v>258</v>
      </c>
      <c r="J247">
        <v>0.5</v>
      </c>
      <c r="K247">
        <f t="shared" si="114"/>
        <v>0.45</v>
      </c>
      <c r="L247">
        <f t="shared" si="111"/>
        <v>0.44174999999999998</v>
      </c>
      <c r="M247">
        <f t="shared" si="112"/>
        <v>0.95</v>
      </c>
      <c r="N247">
        <f t="shared" si="115"/>
        <v>2.9294999999999995</v>
      </c>
      <c r="O247">
        <f t="shared" si="113"/>
        <v>9.4999999999999998E-3</v>
      </c>
      <c r="P247" s="273">
        <f t="shared" si="119"/>
        <v>8.9179193089122671E-3</v>
      </c>
      <c r="Q247">
        <f t="shared" si="117"/>
        <v>0.92981042899764232</v>
      </c>
      <c r="R247">
        <f t="shared" si="116"/>
        <v>10</v>
      </c>
      <c r="S247">
        <f t="shared" si="118"/>
        <v>8.9179193089122671E-2</v>
      </c>
      <c r="W247" s="197"/>
    </row>
    <row r="248" spans="6:23" x14ac:dyDescent="0.3">
      <c r="F248" s="199" t="s">
        <v>259</v>
      </c>
      <c r="H248">
        <v>10</v>
      </c>
      <c r="I248" t="s">
        <v>258</v>
      </c>
      <c r="J248">
        <v>0.5</v>
      </c>
      <c r="K248">
        <f t="shared" si="114"/>
        <v>0.5</v>
      </c>
      <c r="L248">
        <f t="shared" si="111"/>
        <v>0.46500000000000002</v>
      </c>
      <c r="M248">
        <f t="shared" si="112"/>
        <v>1</v>
      </c>
      <c r="N248">
        <f t="shared" si="115"/>
        <v>3.3712499999999994</v>
      </c>
      <c r="O248">
        <f t="shared" si="113"/>
        <v>0.01</v>
      </c>
      <c r="P248" s="273">
        <f t="shared" si="119"/>
        <v>9.2981042899764228E-3</v>
      </c>
      <c r="Q248">
        <f t="shared" si="117"/>
        <v>0.92051232470766586</v>
      </c>
      <c r="R248">
        <f t="shared" si="116"/>
        <v>11</v>
      </c>
      <c r="S248">
        <f t="shared" si="118"/>
        <v>0.10227914718974065</v>
      </c>
      <c r="W248" s="197"/>
    </row>
    <row r="249" spans="6:23" x14ac:dyDescent="0.3">
      <c r="F249" s="199"/>
      <c r="H249">
        <v>11</v>
      </c>
      <c r="I249" t="s">
        <v>258</v>
      </c>
      <c r="J249">
        <v>0.5</v>
      </c>
      <c r="K249">
        <v>0.5</v>
      </c>
      <c r="L249">
        <f t="shared" si="111"/>
        <v>0.46500000000000002</v>
      </c>
      <c r="M249">
        <f t="shared" si="112"/>
        <v>1</v>
      </c>
      <c r="N249">
        <f t="shared" si="115"/>
        <v>3.8362499999999993</v>
      </c>
      <c r="O249">
        <f t="shared" si="113"/>
        <v>0.01</v>
      </c>
      <c r="P249" s="273">
        <f t="shared" si="119"/>
        <v>9.2051232470766586E-3</v>
      </c>
      <c r="Q249">
        <f t="shared" si="117"/>
        <v>0.91130720146058919</v>
      </c>
      <c r="R249">
        <f t="shared" si="116"/>
        <v>12</v>
      </c>
      <c r="S249">
        <f t="shared" si="118"/>
        <v>0.1104614789649199</v>
      </c>
      <c r="W249" s="197"/>
    </row>
    <row r="250" spans="6:23" x14ac:dyDescent="0.3">
      <c r="F250" s="199"/>
      <c r="H250">
        <v>12</v>
      </c>
      <c r="I250" t="s">
        <v>258</v>
      </c>
      <c r="J250">
        <v>0.5</v>
      </c>
      <c r="K250">
        <v>0.5</v>
      </c>
      <c r="L250">
        <f t="shared" si="111"/>
        <v>0.46500000000000002</v>
      </c>
      <c r="M250">
        <f t="shared" si="112"/>
        <v>1</v>
      </c>
      <c r="N250">
        <f t="shared" si="115"/>
        <v>4.3012499999999996</v>
      </c>
      <c r="O250">
        <f t="shared" si="113"/>
        <v>0.01</v>
      </c>
      <c r="P250" s="273">
        <f t="shared" si="119"/>
        <v>9.1130720146058927E-3</v>
      </c>
      <c r="Q250">
        <f t="shared" si="117"/>
        <v>0.90219412944598332</v>
      </c>
      <c r="R250">
        <f t="shared" si="116"/>
        <v>13</v>
      </c>
      <c r="S250">
        <f t="shared" si="118"/>
        <v>0.11846993618987661</v>
      </c>
      <c r="W250" s="197"/>
    </row>
    <row r="251" spans="6:23" x14ac:dyDescent="0.3">
      <c r="F251" s="199"/>
      <c r="H251">
        <v>13</v>
      </c>
      <c r="I251" t="s">
        <v>258</v>
      </c>
      <c r="J251">
        <v>0.5</v>
      </c>
      <c r="K251">
        <v>0.5</v>
      </c>
      <c r="L251">
        <f t="shared" si="111"/>
        <v>0.46500000000000002</v>
      </c>
      <c r="M251">
        <f t="shared" si="112"/>
        <v>1</v>
      </c>
      <c r="N251">
        <f t="shared" si="115"/>
        <v>4.7662499999999994</v>
      </c>
      <c r="O251">
        <f t="shared" si="113"/>
        <v>0.01</v>
      </c>
      <c r="P251" s="273">
        <f t="shared" si="119"/>
        <v>9.0219412944598336E-3</v>
      </c>
      <c r="Q251">
        <f t="shared" si="117"/>
        <v>0.89317218815152344</v>
      </c>
      <c r="R251">
        <f t="shared" si="116"/>
        <v>14</v>
      </c>
      <c r="S251">
        <f t="shared" si="118"/>
        <v>0.12630717812243766</v>
      </c>
      <c r="W251" s="197"/>
    </row>
    <row r="252" spans="6:23" x14ac:dyDescent="0.3">
      <c r="F252" s="199"/>
      <c r="H252">
        <v>14</v>
      </c>
      <c r="I252" t="s">
        <v>258</v>
      </c>
      <c r="J252">
        <v>0.5</v>
      </c>
      <c r="K252">
        <v>0.5</v>
      </c>
      <c r="L252">
        <f t="shared" si="111"/>
        <v>0.46500000000000002</v>
      </c>
      <c r="M252">
        <f t="shared" si="112"/>
        <v>1</v>
      </c>
      <c r="N252">
        <f t="shared" si="115"/>
        <v>5.2312499999999993</v>
      </c>
      <c r="O252">
        <f t="shared" si="113"/>
        <v>0.01</v>
      </c>
      <c r="P252" s="273">
        <f t="shared" si="119"/>
        <v>8.9317218815152342E-3</v>
      </c>
      <c r="Q252">
        <f t="shared" si="117"/>
        <v>0.88424046627000819</v>
      </c>
      <c r="R252">
        <f t="shared" si="116"/>
        <v>15</v>
      </c>
      <c r="S252">
        <f t="shared" si="118"/>
        <v>0.13397582822272852</v>
      </c>
      <c r="W252" s="197"/>
    </row>
    <row r="253" spans="6:23" x14ac:dyDescent="0.3">
      <c r="F253" s="199"/>
      <c r="H253">
        <v>15</v>
      </c>
      <c r="I253" t="s">
        <v>258</v>
      </c>
      <c r="J253">
        <v>0.5</v>
      </c>
      <c r="K253">
        <v>0.5</v>
      </c>
      <c r="L253">
        <f t="shared" si="111"/>
        <v>0.46500000000000002</v>
      </c>
      <c r="M253">
        <f t="shared" si="112"/>
        <v>1</v>
      </c>
      <c r="N253">
        <f t="shared" si="115"/>
        <v>5.6962499999999991</v>
      </c>
      <c r="O253">
        <f t="shared" si="113"/>
        <v>0.01</v>
      </c>
      <c r="P253" s="273">
        <f t="shared" si="119"/>
        <v>8.8424046627000822E-3</v>
      </c>
      <c r="Q253">
        <f t="shared" si="117"/>
        <v>0.87539806160730804</v>
      </c>
      <c r="R253">
        <f t="shared" si="116"/>
        <v>16</v>
      </c>
      <c r="S253">
        <f t="shared" si="118"/>
        <v>0.14147847460320132</v>
      </c>
      <c r="W253" s="197"/>
    </row>
    <row r="254" spans="6:23" x14ac:dyDescent="0.3">
      <c r="F254" s="199"/>
      <c r="H254">
        <v>16</v>
      </c>
      <c r="I254" t="s">
        <v>258</v>
      </c>
      <c r="J254">
        <v>0.5</v>
      </c>
      <c r="K254">
        <v>0.5</v>
      </c>
      <c r="L254">
        <f t="shared" si="111"/>
        <v>0.46500000000000002</v>
      </c>
      <c r="M254">
        <f t="shared" si="112"/>
        <v>1</v>
      </c>
      <c r="N254">
        <f t="shared" si="115"/>
        <v>6.161249999999999</v>
      </c>
      <c r="O254">
        <f t="shared" si="113"/>
        <v>0.01</v>
      </c>
      <c r="P254" s="273">
        <f t="shared" si="119"/>
        <v>8.7539806160730812E-3</v>
      </c>
      <c r="Q254">
        <f t="shared" si="117"/>
        <v>0.86664408099123491</v>
      </c>
      <c r="R254">
        <f t="shared" si="116"/>
        <v>17</v>
      </c>
      <c r="S254">
        <f t="shared" si="118"/>
        <v>0.14881767047324237</v>
      </c>
      <c r="W254" s="197"/>
    </row>
    <row r="255" spans="6:23" x14ac:dyDescent="0.3">
      <c r="F255" s="199"/>
      <c r="H255">
        <v>17</v>
      </c>
      <c r="I255" t="s">
        <v>258</v>
      </c>
      <c r="J255">
        <v>0.5</v>
      </c>
      <c r="K255">
        <v>0.5</v>
      </c>
      <c r="L255">
        <f t="shared" si="111"/>
        <v>0.46500000000000002</v>
      </c>
      <c r="M255">
        <f t="shared" si="112"/>
        <v>1</v>
      </c>
      <c r="N255">
        <f t="shared" si="115"/>
        <v>6.6262499999999989</v>
      </c>
      <c r="O255">
        <f t="shared" si="113"/>
        <v>0.01</v>
      </c>
      <c r="P255" s="273">
        <f t="shared" si="119"/>
        <v>8.6664408099123499E-3</v>
      </c>
      <c r="Q255">
        <f t="shared" si="117"/>
        <v>0.85797764018132261</v>
      </c>
      <c r="R255">
        <f t="shared" si="116"/>
        <v>18</v>
      </c>
      <c r="S255">
        <f t="shared" si="118"/>
        <v>0.15599593457842231</v>
      </c>
      <c r="W255" s="197"/>
    </row>
    <row r="256" spans="6:23" x14ac:dyDescent="0.3">
      <c r="F256" s="199"/>
      <c r="H256">
        <v>18</v>
      </c>
      <c r="I256" t="s">
        <v>258</v>
      </c>
      <c r="J256">
        <v>0.5</v>
      </c>
      <c r="K256">
        <v>0.5</v>
      </c>
      <c r="L256">
        <f t="shared" si="111"/>
        <v>0.46500000000000002</v>
      </c>
      <c r="M256">
        <f t="shared" si="112"/>
        <v>1</v>
      </c>
      <c r="N256">
        <f t="shared" si="115"/>
        <v>7.0912499999999987</v>
      </c>
      <c r="O256">
        <f t="shared" si="113"/>
        <v>0.01</v>
      </c>
      <c r="P256" s="273">
        <f t="shared" si="119"/>
        <v>8.5797764018132258E-3</v>
      </c>
      <c r="Q256">
        <f t="shared" si="117"/>
        <v>0.84939786377950932</v>
      </c>
      <c r="R256">
        <f t="shared" si="116"/>
        <v>19</v>
      </c>
      <c r="S256">
        <f t="shared" si="118"/>
        <v>0.16301575163445128</v>
      </c>
      <c r="W256" s="197"/>
    </row>
    <row r="257" spans="6:23" x14ac:dyDescent="0.3">
      <c r="F257" s="199"/>
      <c r="H257">
        <v>19</v>
      </c>
      <c r="I257" t="s">
        <v>258</v>
      </c>
      <c r="J257">
        <v>0.5</v>
      </c>
      <c r="K257">
        <v>0.5</v>
      </c>
      <c r="L257">
        <f t="shared" si="111"/>
        <v>0.46500000000000002</v>
      </c>
      <c r="M257">
        <f t="shared" si="112"/>
        <v>1</v>
      </c>
      <c r="N257">
        <f t="shared" si="115"/>
        <v>7.5562499999999986</v>
      </c>
      <c r="O257">
        <f t="shared" si="113"/>
        <v>0.01</v>
      </c>
      <c r="P257" s="273">
        <f t="shared" si="119"/>
        <v>8.4939786377950938E-3</v>
      </c>
      <c r="Q257">
        <f t="shared" si="117"/>
        <v>0.84090388514171421</v>
      </c>
      <c r="R257">
        <f t="shared" si="116"/>
        <v>20</v>
      </c>
      <c r="S257">
        <f t="shared" si="118"/>
        <v>0.16987957275590188</v>
      </c>
      <c r="W257" s="197"/>
    </row>
    <row r="258" spans="6:23" x14ac:dyDescent="0.3">
      <c r="F258" s="199"/>
      <c r="H258">
        <v>20</v>
      </c>
      <c r="I258" t="s">
        <v>258</v>
      </c>
      <c r="J258">
        <v>0.5</v>
      </c>
      <c r="K258">
        <v>0.5</v>
      </c>
      <c r="L258">
        <f t="shared" si="111"/>
        <v>0.46500000000000002</v>
      </c>
      <c r="M258">
        <f t="shared" si="112"/>
        <v>1</v>
      </c>
      <c r="N258">
        <f t="shared" si="115"/>
        <v>8.0212499999999984</v>
      </c>
      <c r="O258">
        <f t="shared" si="113"/>
        <v>0.01</v>
      </c>
      <c r="P258" s="273">
        <f t="shared" si="119"/>
        <v>8.4090388514171423E-3</v>
      </c>
      <c r="Q258">
        <f t="shared" si="117"/>
        <v>0.83249484629029702</v>
      </c>
      <c r="R258">
        <f t="shared" si="116"/>
        <v>21</v>
      </c>
      <c r="S258">
        <f t="shared" si="118"/>
        <v>0.17658981587976</v>
      </c>
      <c r="W258" s="197"/>
    </row>
    <row r="259" spans="6:23" x14ac:dyDescent="0.3">
      <c r="F259" s="199"/>
      <c r="H259">
        <v>21</v>
      </c>
      <c r="I259" t="s">
        <v>258</v>
      </c>
      <c r="J259">
        <v>0.5</v>
      </c>
      <c r="K259">
        <v>0.5</v>
      </c>
      <c r="L259">
        <f t="shared" si="111"/>
        <v>0.46500000000000002</v>
      </c>
      <c r="M259">
        <f t="shared" si="112"/>
        <v>1</v>
      </c>
      <c r="N259">
        <f t="shared" si="115"/>
        <v>8.4862499999999983</v>
      </c>
      <c r="O259">
        <f t="shared" si="113"/>
        <v>0.01</v>
      </c>
      <c r="P259" s="273">
        <f t="shared" si="119"/>
        <v>8.3249484629029698E-3</v>
      </c>
      <c r="Q259">
        <f t="shared" si="117"/>
        <v>0.82416989782739403</v>
      </c>
      <c r="R259">
        <f t="shared" si="116"/>
        <v>22</v>
      </c>
      <c r="S259">
        <f t="shared" si="118"/>
        <v>0.18314886618386533</v>
      </c>
      <c r="W259" s="197"/>
    </row>
    <row r="260" spans="6:23" x14ac:dyDescent="0.3">
      <c r="F260" s="199"/>
      <c r="H260">
        <v>22</v>
      </c>
      <c r="I260" t="s">
        <v>258</v>
      </c>
      <c r="J260">
        <v>0.5</v>
      </c>
      <c r="K260">
        <v>0.5</v>
      </c>
      <c r="L260">
        <f t="shared" si="111"/>
        <v>0.46500000000000002</v>
      </c>
      <c r="M260">
        <f t="shared" si="112"/>
        <v>1</v>
      </c>
      <c r="N260">
        <f t="shared" si="115"/>
        <v>8.9512499999999982</v>
      </c>
      <c r="O260">
        <f t="shared" si="113"/>
        <v>0.01</v>
      </c>
      <c r="P260" s="273">
        <f t="shared" si="119"/>
        <v>8.2416989782739397E-3</v>
      </c>
      <c r="Q260">
        <f t="shared" si="117"/>
        <v>0.81592819884912005</v>
      </c>
      <c r="R260">
        <f t="shared" si="116"/>
        <v>23</v>
      </c>
      <c r="S260">
        <f t="shared" si="118"/>
        <v>0.18955907650030063</v>
      </c>
      <c r="W260" s="197"/>
    </row>
    <row r="261" spans="6:23" x14ac:dyDescent="0.3">
      <c r="F261" s="199"/>
      <c r="H261">
        <v>23</v>
      </c>
      <c r="I261" t="s">
        <v>258</v>
      </c>
      <c r="J261">
        <v>0.5</v>
      </c>
      <c r="K261">
        <v>0.5</v>
      </c>
      <c r="L261">
        <f t="shared" si="111"/>
        <v>0.46500000000000002</v>
      </c>
      <c r="M261">
        <f t="shared" si="112"/>
        <v>1</v>
      </c>
      <c r="N261">
        <f t="shared" si="115"/>
        <v>9.416249999999998</v>
      </c>
      <c r="O261">
        <f t="shared" si="113"/>
        <v>0.01</v>
      </c>
      <c r="P261" s="273">
        <f t="shared" si="119"/>
        <v>8.1592819884912012E-3</v>
      </c>
      <c r="Q261">
        <f t="shared" si="117"/>
        <v>0.80776891686062879</v>
      </c>
      <c r="R261">
        <f t="shared" si="116"/>
        <v>24</v>
      </c>
      <c r="S261">
        <f t="shared" si="118"/>
        <v>0.19582276772378882</v>
      </c>
      <c r="W261" s="197"/>
    </row>
    <row r="262" spans="6:23" x14ac:dyDescent="0.3">
      <c r="F262" s="199"/>
      <c r="H262">
        <v>24</v>
      </c>
      <c r="I262" t="s">
        <v>258</v>
      </c>
      <c r="J262">
        <v>0.5</v>
      </c>
      <c r="K262">
        <v>0.5</v>
      </c>
      <c r="L262">
        <f t="shared" si="111"/>
        <v>0.46500000000000002</v>
      </c>
      <c r="M262">
        <f t="shared" si="112"/>
        <v>1</v>
      </c>
      <c r="N262">
        <f t="shared" si="115"/>
        <v>9.8812499999999979</v>
      </c>
      <c r="O262">
        <f t="shared" si="113"/>
        <v>0.01</v>
      </c>
      <c r="P262" s="273">
        <f t="shared" si="119"/>
        <v>8.0776891686062877E-3</v>
      </c>
      <c r="Q262">
        <f t="shared" si="117"/>
        <v>0.7996912276920225</v>
      </c>
      <c r="R262">
        <f t="shared" si="116"/>
        <v>25</v>
      </c>
      <c r="S262">
        <f t="shared" si="118"/>
        <v>0.2019422292151572</v>
      </c>
      <c r="W262" s="197"/>
    </row>
    <row r="263" spans="6:23" x14ac:dyDescent="0.3">
      <c r="F263" s="199"/>
      <c r="H263">
        <v>25</v>
      </c>
      <c r="I263" t="s">
        <v>258</v>
      </c>
      <c r="J263">
        <v>0.5</v>
      </c>
      <c r="K263">
        <v>0.5</v>
      </c>
      <c r="L263">
        <f t="shared" si="111"/>
        <v>0.46500000000000002</v>
      </c>
      <c r="M263">
        <f t="shared" si="112"/>
        <v>1</v>
      </c>
      <c r="N263">
        <f t="shared" si="115"/>
        <v>10.346249999999998</v>
      </c>
      <c r="O263">
        <f t="shared" si="113"/>
        <v>0.01</v>
      </c>
      <c r="P263" s="273">
        <f t="shared" si="119"/>
        <v>7.9969122769202247E-3</v>
      </c>
      <c r="Q263">
        <f t="shared" si="117"/>
        <v>0.79169431541510227</v>
      </c>
      <c r="R263">
        <f t="shared" si="116"/>
        <v>26</v>
      </c>
      <c r="S263">
        <f t="shared" si="118"/>
        <v>0.20791971919992586</v>
      </c>
      <c r="W263" s="197"/>
    </row>
    <row r="264" spans="6:23" x14ac:dyDescent="0.3">
      <c r="F264" s="199"/>
      <c r="H264">
        <v>26</v>
      </c>
      <c r="I264" t="s">
        <v>258</v>
      </c>
      <c r="J264">
        <v>0.5</v>
      </c>
      <c r="K264">
        <v>0.5</v>
      </c>
      <c r="L264">
        <f t="shared" si="111"/>
        <v>0.46500000000000002</v>
      </c>
      <c r="M264">
        <f t="shared" si="112"/>
        <v>1</v>
      </c>
      <c r="N264">
        <f t="shared" si="115"/>
        <v>10.811249999999998</v>
      </c>
      <c r="O264">
        <f t="shared" si="113"/>
        <v>0.01</v>
      </c>
      <c r="P264" s="273">
        <f t="shared" si="119"/>
        <v>7.9169431541510227E-3</v>
      </c>
      <c r="Q264">
        <f t="shared" si="117"/>
        <v>0.78377737226095123</v>
      </c>
      <c r="R264">
        <f t="shared" si="116"/>
        <v>27</v>
      </c>
      <c r="S264">
        <f t="shared" si="118"/>
        <v>0.21375746516207761</v>
      </c>
      <c r="W264" s="197"/>
    </row>
    <row r="265" spans="6:23" x14ac:dyDescent="0.3">
      <c r="F265" s="199"/>
      <c r="H265">
        <v>27</v>
      </c>
      <c r="I265" t="s">
        <v>258</v>
      </c>
      <c r="J265">
        <v>0.5</v>
      </c>
      <c r="K265">
        <v>0.5</v>
      </c>
      <c r="L265">
        <f t="shared" si="111"/>
        <v>0.46500000000000002</v>
      </c>
      <c r="M265">
        <f t="shared" si="112"/>
        <v>1</v>
      </c>
      <c r="N265">
        <f t="shared" si="115"/>
        <v>11.276249999999997</v>
      </c>
      <c r="O265">
        <f t="shared" si="113"/>
        <v>0.01</v>
      </c>
      <c r="P265" s="273">
        <f t="shared" si="119"/>
        <v>7.8377737226095132E-3</v>
      </c>
      <c r="Q265">
        <f t="shared" si="117"/>
        <v>0.77593959853834171</v>
      </c>
      <c r="R265">
        <f t="shared" si="116"/>
        <v>28</v>
      </c>
      <c r="S265">
        <f t="shared" si="118"/>
        <v>0.21945766423306637</v>
      </c>
      <c r="W265" s="197"/>
    </row>
    <row r="266" spans="6:23" x14ac:dyDescent="0.3">
      <c r="F266" s="199"/>
      <c r="H266">
        <v>28</v>
      </c>
      <c r="I266" t="s">
        <v>258</v>
      </c>
      <c r="J266">
        <v>0.5</v>
      </c>
      <c r="K266">
        <v>0.5</v>
      </c>
      <c r="L266">
        <f t="shared" si="111"/>
        <v>0.46500000000000002</v>
      </c>
      <c r="M266">
        <f t="shared" si="112"/>
        <v>1</v>
      </c>
      <c r="N266">
        <f t="shared" si="115"/>
        <v>11.741249999999997</v>
      </c>
      <c r="O266">
        <f t="shared" si="113"/>
        <v>0.01</v>
      </c>
      <c r="P266" s="273">
        <f t="shared" si="119"/>
        <v>7.7593959853834169E-3</v>
      </c>
      <c r="Q266">
        <f t="shared" si="117"/>
        <v>0.76818020255295827</v>
      </c>
      <c r="R266">
        <f t="shared" si="116"/>
        <v>29</v>
      </c>
      <c r="S266">
        <f t="shared" si="118"/>
        <v>0.22502248357611909</v>
      </c>
      <c r="W266" s="197"/>
    </row>
    <row r="267" spans="6:23" x14ac:dyDescent="0.3">
      <c r="F267" s="199"/>
      <c r="H267">
        <v>29</v>
      </c>
      <c r="I267" t="s">
        <v>258</v>
      </c>
      <c r="J267">
        <v>0.5</v>
      </c>
      <c r="K267">
        <v>0.5</v>
      </c>
      <c r="L267">
        <f t="shared" si="111"/>
        <v>0.46500000000000002</v>
      </c>
      <c r="M267">
        <f t="shared" si="112"/>
        <v>1</v>
      </c>
      <c r="N267">
        <f t="shared" si="115"/>
        <v>12.206249999999997</v>
      </c>
      <c r="O267">
        <f t="shared" si="113"/>
        <v>0.01</v>
      </c>
      <c r="P267" s="273">
        <f t="shared" si="119"/>
        <v>7.6818020255295825E-3</v>
      </c>
      <c r="Q267">
        <f t="shared" si="117"/>
        <v>0.76049840052742868</v>
      </c>
      <c r="R267">
        <f t="shared" si="116"/>
        <v>30</v>
      </c>
      <c r="S267">
        <f t="shared" si="118"/>
        <v>0.23045406076588748</v>
      </c>
      <c r="W267" s="197"/>
    </row>
    <row r="268" spans="6:23" x14ac:dyDescent="0.3">
      <c r="F268" s="199"/>
      <c r="H268">
        <v>30</v>
      </c>
      <c r="I268" t="s">
        <v>258</v>
      </c>
      <c r="J268">
        <v>0.5</v>
      </c>
      <c r="K268">
        <v>0.5</v>
      </c>
      <c r="L268">
        <f t="shared" si="111"/>
        <v>0.46500000000000002</v>
      </c>
      <c r="M268">
        <f t="shared" si="112"/>
        <v>1</v>
      </c>
      <c r="N268">
        <f t="shared" si="115"/>
        <v>12.671249999999997</v>
      </c>
      <c r="O268">
        <f t="shared" si="113"/>
        <v>0.01</v>
      </c>
      <c r="P268" s="273">
        <f t="shared" si="119"/>
        <v>7.6049840052742866E-3</v>
      </c>
      <c r="Q268">
        <f t="shared" si="117"/>
        <v>0.75289341652215436</v>
      </c>
      <c r="R268">
        <f t="shared" si="116"/>
        <v>31</v>
      </c>
      <c r="S268">
        <f t="shared" si="118"/>
        <v>0.23575450416350288</v>
      </c>
      <c r="W268" s="197"/>
    </row>
    <row r="269" spans="6:23" x14ac:dyDescent="0.3">
      <c r="F269" s="199"/>
      <c r="H269">
        <v>31</v>
      </c>
      <c r="I269" t="s">
        <v>258</v>
      </c>
      <c r="J269">
        <v>0.5</v>
      </c>
      <c r="K269">
        <v>0.5</v>
      </c>
      <c r="L269">
        <f t="shared" si="111"/>
        <v>0.46500000000000002</v>
      </c>
      <c r="M269">
        <f t="shared" si="112"/>
        <v>1</v>
      </c>
      <c r="N269">
        <f t="shared" si="115"/>
        <v>13.136249999999997</v>
      </c>
      <c r="O269">
        <f t="shared" si="113"/>
        <v>0.01</v>
      </c>
      <c r="P269" s="273">
        <f t="shared" si="119"/>
        <v>7.5289341652215441E-3</v>
      </c>
      <c r="Q269">
        <f t="shared" si="117"/>
        <v>0.74536448235693276</v>
      </c>
      <c r="R269">
        <f t="shared" si="116"/>
        <v>32</v>
      </c>
      <c r="S269">
        <f t="shared" si="118"/>
        <v>0.24092589328708941</v>
      </c>
      <c r="W269" s="197"/>
    </row>
    <row r="270" spans="6:23" x14ac:dyDescent="0.3">
      <c r="F270" s="199"/>
      <c r="H270">
        <v>32</v>
      </c>
      <c r="I270" t="s">
        <v>258</v>
      </c>
      <c r="J270">
        <v>0.5</v>
      </c>
      <c r="K270">
        <v>0.5</v>
      </c>
      <c r="L270">
        <f t="shared" si="111"/>
        <v>0.46500000000000002</v>
      </c>
      <c r="M270">
        <f t="shared" si="112"/>
        <v>1</v>
      </c>
      <c r="N270">
        <f t="shared" si="115"/>
        <v>13.601249999999997</v>
      </c>
      <c r="O270">
        <f t="shared" si="113"/>
        <v>0.01</v>
      </c>
      <c r="P270" s="273">
        <f t="shared" si="119"/>
        <v>7.4536448235693279E-3</v>
      </c>
      <c r="Q270">
        <f t="shared" si="117"/>
        <v>0.7379108375333634</v>
      </c>
      <c r="R270">
        <f t="shared" si="116"/>
        <v>33</v>
      </c>
      <c r="S270">
        <f t="shared" si="118"/>
        <v>0.24597027917778783</v>
      </c>
      <c r="W270" s="197"/>
    </row>
    <row r="271" spans="6:23" x14ac:dyDescent="0.3">
      <c r="F271" s="199"/>
      <c r="H271">
        <v>33</v>
      </c>
      <c r="I271" t="s">
        <v>258</v>
      </c>
      <c r="J271">
        <v>0.5</v>
      </c>
      <c r="K271">
        <v>0.5</v>
      </c>
      <c r="L271">
        <f t="shared" si="111"/>
        <v>0.46500000000000002</v>
      </c>
      <c r="M271">
        <f t="shared" si="112"/>
        <v>1</v>
      </c>
      <c r="N271">
        <f t="shared" si="115"/>
        <v>14.066249999999997</v>
      </c>
      <c r="O271">
        <f t="shared" si="113"/>
        <v>0.01</v>
      </c>
      <c r="P271" s="273">
        <f t="shared" si="119"/>
        <v>7.3791083753336345E-3</v>
      </c>
      <c r="Q271">
        <f t="shared" si="117"/>
        <v>0.73053172915802977</v>
      </c>
      <c r="R271">
        <f t="shared" si="116"/>
        <v>34</v>
      </c>
      <c r="S271">
        <f t="shared" si="118"/>
        <v>0.25088968476134355</v>
      </c>
      <c r="W271" s="197"/>
    </row>
    <row r="272" spans="6:23" x14ac:dyDescent="0.3">
      <c r="F272" s="199"/>
      <c r="H272">
        <v>34</v>
      </c>
      <c r="I272" t="s">
        <v>258</v>
      </c>
      <c r="J272">
        <v>0.5</v>
      </c>
      <c r="K272">
        <v>0.5</v>
      </c>
      <c r="L272">
        <f t="shared" si="111"/>
        <v>0.46500000000000002</v>
      </c>
      <c r="M272">
        <f t="shared" si="112"/>
        <v>1</v>
      </c>
      <c r="N272">
        <f t="shared" si="115"/>
        <v>14.531249999999996</v>
      </c>
      <c r="O272">
        <f t="shared" si="113"/>
        <v>0.01</v>
      </c>
      <c r="P272" s="273">
        <f t="shared" si="119"/>
        <v>7.3053172915802976E-3</v>
      </c>
      <c r="Q272">
        <f t="shared" si="117"/>
        <v>0.72322641186644943</v>
      </c>
      <c r="R272">
        <f t="shared" si="116"/>
        <v>35</v>
      </c>
      <c r="S272">
        <f t="shared" si="118"/>
        <v>0.25568610520531043</v>
      </c>
      <c r="W272" s="197"/>
    </row>
    <row r="273" spans="6:23" x14ac:dyDescent="0.3">
      <c r="F273" s="199"/>
      <c r="H273">
        <v>35</v>
      </c>
      <c r="I273" t="s">
        <v>258</v>
      </c>
      <c r="J273">
        <v>0.5</v>
      </c>
      <c r="K273">
        <v>0.5</v>
      </c>
      <c r="L273">
        <f t="shared" si="111"/>
        <v>0.46500000000000002</v>
      </c>
      <c r="M273">
        <f t="shared" si="112"/>
        <v>1</v>
      </c>
      <c r="N273">
        <f t="shared" si="115"/>
        <v>14.996249999999996</v>
      </c>
      <c r="O273">
        <f t="shared" si="113"/>
        <v>0.01</v>
      </c>
      <c r="P273" s="273">
        <f t="shared" si="119"/>
        <v>7.2322641186644944E-3</v>
      </c>
      <c r="Q273">
        <f t="shared" si="117"/>
        <v>0.71599414774778491</v>
      </c>
      <c r="R273">
        <f t="shared" si="116"/>
        <v>36</v>
      </c>
      <c r="S273">
        <f t="shared" si="118"/>
        <v>0.26036150827192178</v>
      </c>
      <c r="W273" s="197"/>
    </row>
    <row r="274" spans="6:23" x14ac:dyDescent="0.3">
      <c r="F274" s="199"/>
      <c r="H274">
        <v>36</v>
      </c>
      <c r="I274" t="s">
        <v>258</v>
      </c>
      <c r="J274">
        <v>0.5</v>
      </c>
      <c r="K274">
        <v>0.5</v>
      </c>
      <c r="L274">
        <f t="shared" si="111"/>
        <v>0.46500000000000002</v>
      </c>
      <c r="M274">
        <f t="shared" si="112"/>
        <v>1</v>
      </c>
      <c r="N274">
        <f t="shared" si="115"/>
        <v>15.461249999999996</v>
      </c>
      <c r="O274">
        <f t="shared" si="113"/>
        <v>0.01</v>
      </c>
      <c r="P274" s="273">
        <f t="shared" si="119"/>
        <v>7.1599414774778493E-3</v>
      </c>
      <c r="Q274">
        <f t="shared" si="117"/>
        <v>0.70883420627030702</v>
      </c>
      <c r="R274">
        <f t="shared" si="116"/>
        <v>37</v>
      </c>
      <c r="S274">
        <f t="shared" si="118"/>
        <v>0.26491783466668045</v>
      </c>
      <c r="W274" s="197"/>
    </row>
    <row r="275" spans="6:23" x14ac:dyDescent="0.3">
      <c r="F275" s="199"/>
      <c r="H275">
        <v>37</v>
      </c>
      <c r="I275" t="s">
        <v>258</v>
      </c>
      <c r="J275">
        <v>0.5</v>
      </c>
      <c r="K275">
        <v>0.5</v>
      </c>
      <c r="L275">
        <f t="shared" si="111"/>
        <v>0.46500000000000002</v>
      </c>
      <c r="M275">
        <f t="shared" si="112"/>
        <v>1</v>
      </c>
      <c r="N275">
        <f t="shared" si="115"/>
        <v>15.926249999999996</v>
      </c>
      <c r="O275">
        <f t="shared" si="113"/>
        <v>0.01</v>
      </c>
      <c r="P275" s="273">
        <f t="shared" si="119"/>
        <v>7.0883420627030702E-3</v>
      </c>
      <c r="Q275">
        <f t="shared" si="117"/>
        <v>0.70174586420760399</v>
      </c>
      <c r="R275">
        <f t="shared" si="116"/>
        <v>38</v>
      </c>
      <c r="S275">
        <f t="shared" si="118"/>
        <v>0.26935699838271665</v>
      </c>
      <c r="W275" s="197"/>
    </row>
    <row r="276" spans="6:23" x14ac:dyDescent="0.3">
      <c r="F276" s="199"/>
      <c r="H276">
        <v>38</v>
      </c>
      <c r="I276" t="s">
        <v>258</v>
      </c>
      <c r="J276">
        <v>0.5</v>
      </c>
      <c r="K276">
        <v>0.5</v>
      </c>
      <c r="L276">
        <f t="shared" si="111"/>
        <v>0.46500000000000002</v>
      </c>
      <c r="M276">
        <f t="shared" si="112"/>
        <v>1</v>
      </c>
      <c r="N276">
        <f t="shared" si="115"/>
        <v>16.391249999999996</v>
      </c>
      <c r="O276">
        <f t="shared" si="113"/>
        <v>0.01</v>
      </c>
      <c r="P276" s="273">
        <f t="shared" si="119"/>
        <v>7.0174586420760398E-3</v>
      </c>
      <c r="Q276">
        <f t="shared" si="117"/>
        <v>0.69472840556552795</v>
      </c>
      <c r="R276">
        <f t="shared" si="116"/>
        <v>39</v>
      </c>
      <c r="S276">
        <f t="shared" si="118"/>
        <v>0.27368088704096555</v>
      </c>
      <c r="W276" s="197"/>
    </row>
    <row r="277" spans="6:23" x14ac:dyDescent="0.3">
      <c r="F277" s="199"/>
      <c r="H277">
        <v>39</v>
      </c>
      <c r="I277" t="s">
        <v>258</v>
      </c>
      <c r="J277">
        <v>0.5</v>
      </c>
      <c r="K277">
        <v>0.5</v>
      </c>
      <c r="L277">
        <f t="shared" si="111"/>
        <v>0.46500000000000002</v>
      </c>
      <c r="M277">
        <f t="shared" si="112"/>
        <v>1</v>
      </c>
      <c r="N277">
        <f t="shared" si="115"/>
        <v>16.856249999999996</v>
      </c>
      <c r="O277">
        <f t="shared" si="113"/>
        <v>0.01</v>
      </c>
      <c r="P277" s="273">
        <f t="shared" si="119"/>
        <v>6.9472840556552796E-3</v>
      </c>
      <c r="Q277">
        <f t="shared" si="117"/>
        <v>0.68778112150987269</v>
      </c>
      <c r="R277">
        <f t="shared" si="116"/>
        <v>40</v>
      </c>
      <c r="S277">
        <f t="shared" si="118"/>
        <v>0.27789136222621119</v>
      </c>
      <c r="W277" s="197"/>
    </row>
    <row r="278" spans="6:23" x14ac:dyDescent="0.3">
      <c r="F278" s="199"/>
      <c r="H278">
        <v>40</v>
      </c>
      <c r="I278" t="s">
        <v>258</v>
      </c>
      <c r="J278">
        <v>0.5</v>
      </c>
      <c r="K278">
        <v>0.5</v>
      </c>
      <c r="L278">
        <f t="shared" si="111"/>
        <v>0.46500000000000002</v>
      </c>
      <c r="M278">
        <f t="shared" si="112"/>
        <v>1</v>
      </c>
      <c r="N278">
        <f t="shared" si="115"/>
        <v>17.321249999999996</v>
      </c>
      <c r="O278">
        <f t="shared" si="113"/>
        <v>0.01</v>
      </c>
      <c r="P278" s="273">
        <f t="shared" si="119"/>
        <v>6.8778112150987272E-3</v>
      </c>
      <c r="Q278">
        <f t="shared" si="117"/>
        <v>0.68090331029477391</v>
      </c>
      <c r="R278">
        <f t="shared" si="116"/>
        <v>41</v>
      </c>
      <c r="S278">
        <f t="shared" si="118"/>
        <v>0.28199025981904779</v>
      </c>
      <c r="W278" s="197"/>
    </row>
    <row r="279" spans="6:23" x14ac:dyDescent="0.3">
      <c r="F279" s="199"/>
      <c r="H279">
        <v>41</v>
      </c>
      <c r="I279" t="s">
        <v>258</v>
      </c>
      <c r="J279">
        <v>0.5</v>
      </c>
      <c r="K279">
        <v>0.5</v>
      </c>
      <c r="L279">
        <f t="shared" si="111"/>
        <v>0.46500000000000002</v>
      </c>
      <c r="M279">
        <f t="shared" si="112"/>
        <v>1</v>
      </c>
      <c r="N279">
        <f t="shared" si="115"/>
        <v>17.786249999999995</v>
      </c>
      <c r="O279">
        <f t="shared" si="113"/>
        <v>0.01</v>
      </c>
      <c r="P279" s="273">
        <f t="shared" si="119"/>
        <v>6.8090331029477397E-3</v>
      </c>
      <c r="Q279">
        <f t="shared" si="117"/>
        <v>0.67409427719182613</v>
      </c>
      <c r="R279">
        <f t="shared" si="116"/>
        <v>42</v>
      </c>
      <c r="S279">
        <f t="shared" si="118"/>
        <v>0.28597939032380504</v>
      </c>
      <c r="W279" s="197"/>
    </row>
    <row r="280" spans="6:23" x14ac:dyDescent="0.3">
      <c r="F280" s="199"/>
      <c r="H280">
        <v>42</v>
      </c>
      <c r="I280" t="s">
        <v>258</v>
      </c>
      <c r="J280">
        <v>0.5</v>
      </c>
      <c r="K280">
        <v>0.5</v>
      </c>
      <c r="L280">
        <f t="shared" si="111"/>
        <v>0.46500000000000002</v>
      </c>
      <c r="M280">
        <f t="shared" si="112"/>
        <v>1</v>
      </c>
      <c r="N280">
        <f t="shared" si="115"/>
        <v>18.251249999999995</v>
      </c>
      <c r="O280">
        <f t="shared" si="113"/>
        <v>0.01</v>
      </c>
      <c r="P280" s="273">
        <f t="shared" si="119"/>
        <v>6.7409427719182617E-3</v>
      </c>
      <c r="Q280">
        <f t="shared" si="117"/>
        <v>0.66735333441990785</v>
      </c>
      <c r="R280">
        <f t="shared" si="116"/>
        <v>43</v>
      </c>
      <c r="S280">
        <f t="shared" si="118"/>
        <v>0.28986053919248528</v>
      </c>
      <c r="W280" s="197"/>
    </row>
    <row r="281" spans="6:23" x14ac:dyDescent="0.3">
      <c r="F281" s="199"/>
      <c r="H281">
        <v>43</v>
      </c>
      <c r="I281" t="s">
        <v>258</v>
      </c>
      <c r="J281">
        <v>0.5</v>
      </c>
      <c r="K281">
        <v>0.5</v>
      </c>
      <c r="L281">
        <f t="shared" si="111"/>
        <v>0.46500000000000002</v>
      </c>
      <c r="M281">
        <f t="shared" si="112"/>
        <v>1</v>
      </c>
      <c r="N281">
        <f t="shared" si="115"/>
        <v>18.716249999999995</v>
      </c>
      <c r="O281">
        <f t="shared" si="113"/>
        <v>0.01</v>
      </c>
      <c r="P281" s="273">
        <f t="shared" si="119"/>
        <v>6.6735333441990787E-3</v>
      </c>
      <c r="Q281">
        <f t="shared" si="117"/>
        <v>0.66067980107570878</v>
      </c>
      <c r="R281">
        <f t="shared" si="116"/>
        <v>44</v>
      </c>
      <c r="S281">
        <f t="shared" si="118"/>
        <v>0.29363546714475947</v>
      </c>
      <c r="W281" s="197"/>
    </row>
    <row r="282" spans="6:23" x14ac:dyDescent="0.3">
      <c r="F282" s="199"/>
      <c r="H282">
        <v>44</v>
      </c>
      <c r="I282" t="s">
        <v>258</v>
      </c>
      <c r="J282">
        <v>0.5</v>
      </c>
      <c r="K282">
        <v>0.5</v>
      </c>
      <c r="L282">
        <f t="shared" si="111"/>
        <v>0.46500000000000002</v>
      </c>
      <c r="M282">
        <f t="shared" si="112"/>
        <v>1</v>
      </c>
      <c r="N282">
        <f t="shared" si="115"/>
        <v>19.181249999999995</v>
      </c>
      <c r="O282">
        <f t="shared" si="113"/>
        <v>0.01</v>
      </c>
      <c r="P282" s="273">
        <f t="shared" si="119"/>
        <v>6.6067980107570876E-3</v>
      </c>
      <c r="Q282">
        <f t="shared" si="117"/>
        <v>0.65407300306495164</v>
      </c>
      <c r="R282">
        <f t="shared" si="116"/>
        <v>45</v>
      </c>
      <c r="S282">
        <f t="shared" si="118"/>
        <v>0.29730591048406896</v>
      </c>
      <c r="W282" s="197"/>
    </row>
    <row r="283" spans="6:23" x14ac:dyDescent="0.3">
      <c r="F283" s="199"/>
      <c r="H283">
        <v>45</v>
      </c>
      <c r="I283" t="s">
        <v>258</v>
      </c>
      <c r="J283">
        <v>0.5</v>
      </c>
      <c r="K283">
        <v>0.5</v>
      </c>
      <c r="L283">
        <f t="shared" si="111"/>
        <v>0.46500000000000002</v>
      </c>
      <c r="M283">
        <f t="shared" si="112"/>
        <v>1</v>
      </c>
      <c r="N283">
        <f t="shared" si="115"/>
        <v>19.646249999999995</v>
      </c>
      <c r="O283">
        <f t="shared" si="113"/>
        <v>0.01</v>
      </c>
      <c r="P283" s="273">
        <f t="shared" si="119"/>
        <v>6.5407300306495166E-3</v>
      </c>
      <c r="Q283">
        <f t="shared" si="117"/>
        <v>0.64753227303430216</v>
      </c>
      <c r="R283">
        <f t="shared" si="116"/>
        <v>46</v>
      </c>
      <c r="S283">
        <f t="shared" si="118"/>
        <v>0.30087358140987774</v>
      </c>
      <c r="W283" s="197"/>
    </row>
    <row r="284" spans="6:23" x14ac:dyDescent="0.3">
      <c r="F284" s="199"/>
      <c r="H284">
        <v>46</v>
      </c>
      <c r="I284" t="s">
        <v>258</v>
      </c>
      <c r="J284">
        <v>0.5</v>
      </c>
      <c r="K284">
        <v>0.5</v>
      </c>
      <c r="L284">
        <f t="shared" si="111"/>
        <v>0.46500000000000002</v>
      </c>
      <c r="M284">
        <f t="shared" si="112"/>
        <v>1</v>
      </c>
      <c r="N284">
        <f t="shared" si="115"/>
        <v>20.111249999999995</v>
      </c>
      <c r="O284">
        <f t="shared" si="113"/>
        <v>0.01</v>
      </c>
      <c r="P284" s="273">
        <f t="shared" si="119"/>
        <v>6.4753227303430217E-3</v>
      </c>
      <c r="Q284">
        <f t="shared" si="117"/>
        <v>0.64105695030395915</v>
      </c>
      <c r="R284">
        <f t="shared" si="116"/>
        <v>47</v>
      </c>
      <c r="S284">
        <f t="shared" si="118"/>
        <v>0.30434016832612204</v>
      </c>
      <c r="W284" s="197"/>
    </row>
    <row r="285" spans="6:23" x14ac:dyDescent="0.3">
      <c r="F285" s="199"/>
      <c r="H285">
        <v>47</v>
      </c>
      <c r="I285" t="s">
        <v>258</v>
      </c>
      <c r="J285">
        <v>0.5</v>
      </c>
      <c r="K285">
        <v>0.5</v>
      </c>
      <c r="L285">
        <f t="shared" si="111"/>
        <v>0.46500000000000002</v>
      </c>
      <c r="M285">
        <f t="shared" si="112"/>
        <v>1</v>
      </c>
      <c r="N285">
        <f t="shared" si="115"/>
        <v>20.576249999999995</v>
      </c>
      <c r="O285">
        <f t="shared" si="113"/>
        <v>0.01</v>
      </c>
      <c r="P285" s="273">
        <f t="shared" si="119"/>
        <v>6.4105695030395914E-3</v>
      </c>
      <c r="Q285">
        <f t="shared" si="117"/>
        <v>0.63464638080091951</v>
      </c>
      <c r="R285">
        <f t="shared" si="116"/>
        <v>48</v>
      </c>
      <c r="S285">
        <f t="shared" si="118"/>
        <v>0.3077073361459004</v>
      </c>
      <c r="W285" s="197"/>
    </row>
    <row r="286" spans="6:23" x14ac:dyDescent="0.3">
      <c r="F286" s="199"/>
      <c r="H286">
        <v>48</v>
      </c>
      <c r="I286" t="s">
        <v>258</v>
      </c>
      <c r="J286">
        <v>0.5</v>
      </c>
      <c r="K286">
        <v>0.5</v>
      </c>
      <c r="L286">
        <f t="shared" si="111"/>
        <v>0.46500000000000002</v>
      </c>
      <c r="M286">
        <f t="shared" si="112"/>
        <v>1</v>
      </c>
      <c r="N286">
        <f t="shared" si="115"/>
        <v>21.041249999999994</v>
      </c>
      <c r="O286">
        <f t="shared" si="113"/>
        <v>0.01</v>
      </c>
      <c r="P286" s="273">
        <f t="shared" si="119"/>
        <v>6.3464638080091952E-3</v>
      </c>
      <c r="Q286">
        <f t="shared" si="117"/>
        <v>0.62829991699291032</v>
      </c>
      <c r="R286">
        <f t="shared" si="116"/>
        <v>49</v>
      </c>
      <c r="S286">
        <f t="shared" si="118"/>
        <v>0.31097672659245057</v>
      </c>
      <c r="W286" s="197"/>
    </row>
    <row r="287" spans="6:23" x14ac:dyDescent="0.3">
      <c r="F287" s="199"/>
      <c r="H287">
        <v>49</v>
      </c>
      <c r="I287" t="s">
        <v>258</v>
      </c>
      <c r="J287">
        <v>0.5</v>
      </c>
      <c r="K287">
        <v>0.5</v>
      </c>
      <c r="L287">
        <f t="shared" si="111"/>
        <v>0.46500000000000002</v>
      </c>
      <c r="M287">
        <f t="shared" si="112"/>
        <v>1</v>
      </c>
      <c r="N287">
        <f t="shared" si="115"/>
        <v>21.506249999999994</v>
      </c>
      <c r="O287">
        <f t="shared" si="113"/>
        <v>0.01</v>
      </c>
      <c r="P287" s="273">
        <f t="shared" si="119"/>
        <v>6.282999169929103E-3</v>
      </c>
      <c r="Q287">
        <f t="shared" si="117"/>
        <v>0.62201691782298119</v>
      </c>
      <c r="R287">
        <f t="shared" si="116"/>
        <v>50</v>
      </c>
      <c r="S287">
        <f t="shared" si="118"/>
        <v>0.31414995849645516</v>
      </c>
      <c r="W287" s="197"/>
    </row>
    <row r="288" spans="6:23" x14ac:dyDescent="0.3">
      <c r="F288" s="199"/>
      <c r="H288">
        <v>50</v>
      </c>
      <c r="I288" t="s">
        <v>258</v>
      </c>
      <c r="J288">
        <v>0.5</v>
      </c>
      <c r="K288">
        <v>0.5</v>
      </c>
      <c r="L288">
        <f t="shared" si="111"/>
        <v>0.46500000000000002</v>
      </c>
      <c r="M288">
        <f t="shared" si="112"/>
        <v>1</v>
      </c>
      <c r="N288">
        <f t="shared" si="115"/>
        <v>21.971249999999994</v>
      </c>
      <c r="O288">
        <f t="shared" si="113"/>
        <v>0.01</v>
      </c>
      <c r="P288" s="273">
        <f t="shared" si="119"/>
        <v>6.2201691782298122E-3</v>
      </c>
      <c r="Q288">
        <f t="shared" si="117"/>
        <v>0.61579674864475131</v>
      </c>
      <c r="R288">
        <f t="shared" si="116"/>
        <v>51</v>
      </c>
      <c r="S288">
        <f t="shared" si="118"/>
        <v>0.31722862808972041</v>
      </c>
      <c r="W288" s="197"/>
    </row>
    <row r="289" spans="6:23" x14ac:dyDescent="0.3">
      <c r="F289" s="199"/>
      <c r="H289">
        <v>51</v>
      </c>
      <c r="I289" t="s">
        <v>258</v>
      </c>
      <c r="J289">
        <v>0.5</v>
      </c>
      <c r="K289">
        <v>0.5</v>
      </c>
      <c r="L289">
        <f t="shared" si="111"/>
        <v>0.46500000000000002</v>
      </c>
      <c r="M289">
        <f t="shared" si="112"/>
        <v>1</v>
      </c>
      <c r="N289">
        <f t="shared" si="115"/>
        <v>22.436249999999994</v>
      </c>
      <c r="O289">
        <f t="shared" si="113"/>
        <v>0.01</v>
      </c>
      <c r="P289" s="273">
        <f t="shared" si="119"/>
        <v>6.1579674864475136E-3</v>
      </c>
      <c r="Q289">
        <f t="shared" si="117"/>
        <v>0.60963878115830383</v>
      </c>
      <c r="R289">
        <f t="shared" si="116"/>
        <v>52</v>
      </c>
      <c r="S289">
        <f t="shared" si="118"/>
        <v>0.32021430929527073</v>
      </c>
      <c r="W289" s="197"/>
    </row>
    <row r="290" spans="6:23" x14ac:dyDescent="0.3">
      <c r="F290" s="199"/>
      <c r="H290">
        <v>52</v>
      </c>
      <c r="I290" t="s">
        <v>258</v>
      </c>
      <c r="J290">
        <v>0.5</v>
      </c>
      <c r="K290">
        <v>0.5</v>
      </c>
      <c r="L290">
        <f t="shared" si="111"/>
        <v>0.46500000000000002</v>
      </c>
      <c r="M290">
        <f t="shared" si="112"/>
        <v>1</v>
      </c>
      <c r="N290">
        <f t="shared" si="115"/>
        <v>22.901249999999994</v>
      </c>
      <c r="O290">
        <f t="shared" si="113"/>
        <v>0.01</v>
      </c>
      <c r="P290" s="273">
        <f t="shared" si="119"/>
        <v>6.0963878115830386E-3</v>
      </c>
      <c r="Q290">
        <f t="shared" si="117"/>
        <v>0.60354239334672077</v>
      </c>
      <c r="R290">
        <f t="shared" si="116"/>
        <v>53</v>
      </c>
      <c r="S290">
        <f t="shared" si="118"/>
        <v>0.32310855401390104</v>
      </c>
      <c r="W290" s="197"/>
    </row>
    <row r="291" spans="6:23" x14ac:dyDescent="0.3">
      <c r="F291" s="199"/>
      <c r="H291">
        <v>53</v>
      </c>
      <c r="I291" t="s">
        <v>258</v>
      </c>
      <c r="J291">
        <v>0.5</v>
      </c>
      <c r="K291">
        <v>0.5</v>
      </c>
      <c r="L291">
        <f t="shared" si="111"/>
        <v>0.46500000000000002</v>
      </c>
      <c r="M291">
        <f t="shared" si="112"/>
        <v>1</v>
      </c>
      <c r="N291">
        <f t="shared" si="115"/>
        <v>23.366249999999994</v>
      </c>
      <c r="O291">
        <f t="shared" si="113"/>
        <v>0.01</v>
      </c>
      <c r="P291" s="273">
        <f t="shared" si="119"/>
        <v>6.0354239334672079E-3</v>
      </c>
      <c r="Q291">
        <f t="shared" si="117"/>
        <v>0.59750696941325354</v>
      </c>
      <c r="R291">
        <f t="shared" si="116"/>
        <v>54</v>
      </c>
      <c r="S291">
        <f t="shared" si="118"/>
        <v>0.3259128924072292</v>
      </c>
      <c r="W291" s="197"/>
    </row>
    <row r="292" spans="6:23" x14ac:dyDescent="0.3">
      <c r="F292" s="199"/>
      <c r="H292">
        <v>54</v>
      </c>
      <c r="I292" t="s">
        <v>258</v>
      </c>
      <c r="J292">
        <v>0.5</v>
      </c>
      <c r="K292">
        <v>0.5</v>
      </c>
      <c r="L292">
        <f t="shared" si="111"/>
        <v>0.46500000000000002</v>
      </c>
      <c r="M292">
        <f t="shared" si="112"/>
        <v>1</v>
      </c>
      <c r="N292">
        <f t="shared" si="115"/>
        <v>23.831249999999994</v>
      </c>
      <c r="O292">
        <f t="shared" si="113"/>
        <v>0.01</v>
      </c>
      <c r="P292" s="273">
        <f t="shared" si="119"/>
        <v>5.9750696941325357E-3</v>
      </c>
      <c r="Q292">
        <f t="shared" si="117"/>
        <v>0.59153189971912101</v>
      </c>
      <c r="R292">
        <f t="shared" si="116"/>
        <v>55</v>
      </c>
      <c r="S292">
        <f t="shared" si="118"/>
        <v>0.32862883317728947</v>
      </c>
      <c r="W292" s="197"/>
    </row>
    <row r="293" spans="6:23" x14ac:dyDescent="0.3">
      <c r="F293" s="199"/>
      <c r="H293">
        <v>55</v>
      </c>
      <c r="I293" t="s">
        <v>258</v>
      </c>
      <c r="J293">
        <v>0.5</v>
      </c>
      <c r="K293">
        <v>0.5</v>
      </c>
      <c r="L293">
        <f t="shared" si="111"/>
        <v>0.46500000000000002</v>
      </c>
      <c r="M293">
        <f t="shared" si="112"/>
        <v>1</v>
      </c>
      <c r="N293">
        <f t="shared" si="115"/>
        <v>24.296249999999993</v>
      </c>
      <c r="O293">
        <f t="shared" si="113"/>
        <v>0.01</v>
      </c>
      <c r="P293" s="273">
        <f t="shared" si="119"/>
        <v>5.91531899719121E-3</v>
      </c>
      <c r="Q293">
        <f t="shared" si="117"/>
        <v>0.58561658072192979</v>
      </c>
      <c r="R293">
        <f t="shared" si="116"/>
        <v>56</v>
      </c>
      <c r="S293">
        <f t="shared" si="118"/>
        <v>0.33125786384270778</v>
      </c>
      <c r="W293" s="197"/>
    </row>
    <row r="294" spans="6:23" x14ac:dyDescent="0.3">
      <c r="F294" s="199"/>
      <c r="H294">
        <v>56</v>
      </c>
      <c r="I294" t="s">
        <v>258</v>
      </c>
      <c r="J294">
        <v>0.5</v>
      </c>
      <c r="K294">
        <v>0.5</v>
      </c>
      <c r="L294">
        <f t="shared" si="111"/>
        <v>0.46500000000000002</v>
      </c>
      <c r="M294">
        <f t="shared" si="112"/>
        <v>1</v>
      </c>
      <c r="N294">
        <f t="shared" si="115"/>
        <v>24.761249999999993</v>
      </c>
      <c r="O294">
        <f t="shared" si="113"/>
        <v>0.01</v>
      </c>
      <c r="P294" s="273">
        <f t="shared" si="119"/>
        <v>5.8561658072192983E-3</v>
      </c>
      <c r="Q294">
        <f t="shared" si="117"/>
        <v>0.57976041491471053</v>
      </c>
      <c r="R294">
        <f t="shared" si="116"/>
        <v>57</v>
      </c>
      <c r="S294">
        <f t="shared" si="118"/>
        <v>0.33380145101149999</v>
      </c>
      <c r="W294" s="197"/>
    </row>
    <row r="295" spans="6:23" x14ac:dyDescent="0.3">
      <c r="F295" s="199"/>
      <c r="H295">
        <v>57</v>
      </c>
      <c r="I295" t="s">
        <v>258</v>
      </c>
      <c r="J295">
        <v>0.5</v>
      </c>
      <c r="K295">
        <v>0.5</v>
      </c>
      <c r="L295">
        <f t="shared" si="111"/>
        <v>0.46500000000000002</v>
      </c>
      <c r="M295">
        <f t="shared" si="112"/>
        <v>1</v>
      </c>
      <c r="N295">
        <f t="shared" si="115"/>
        <v>25.226249999999993</v>
      </c>
      <c r="O295">
        <f t="shared" si="113"/>
        <v>0.01</v>
      </c>
      <c r="P295" s="273">
        <f t="shared" si="119"/>
        <v>5.7976041491471057E-3</v>
      </c>
      <c r="Q295">
        <f t="shared" si="117"/>
        <v>0.57396281076556344</v>
      </c>
      <c r="R295">
        <f t="shared" si="116"/>
        <v>58</v>
      </c>
      <c r="S295">
        <f t="shared" si="118"/>
        <v>0.33626104065053214</v>
      </c>
      <c r="W295" s="197"/>
    </row>
    <row r="296" spans="6:23" x14ac:dyDescent="0.3">
      <c r="F296" s="199"/>
      <c r="H296">
        <v>58</v>
      </c>
      <c r="I296" t="s">
        <v>258</v>
      </c>
      <c r="J296">
        <v>0.5</v>
      </c>
      <c r="K296">
        <v>0.5</v>
      </c>
      <c r="L296">
        <f t="shared" si="111"/>
        <v>0.46500000000000002</v>
      </c>
      <c r="M296">
        <f t="shared" si="112"/>
        <v>1</v>
      </c>
      <c r="N296">
        <f t="shared" si="115"/>
        <v>25.691249999999993</v>
      </c>
      <c r="O296">
        <f t="shared" si="113"/>
        <v>0.01</v>
      </c>
      <c r="P296" s="273">
        <f t="shared" si="119"/>
        <v>5.7396281076556345E-3</v>
      </c>
      <c r="Q296">
        <f t="shared" si="117"/>
        <v>0.56822318265790783</v>
      </c>
      <c r="R296">
        <f t="shared" si="116"/>
        <v>59</v>
      </c>
      <c r="S296">
        <f t="shared" si="118"/>
        <v>0.33863805835168242</v>
      </c>
      <c r="W296" s="197"/>
    </row>
    <row r="297" spans="6:23" x14ac:dyDescent="0.3">
      <c r="F297" s="199"/>
      <c r="H297">
        <v>59</v>
      </c>
      <c r="I297" t="s">
        <v>258</v>
      </c>
      <c r="J297">
        <v>0.5</v>
      </c>
      <c r="K297">
        <v>0.5</v>
      </c>
      <c r="L297">
        <f t="shared" si="111"/>
        <v>0.46500000000000002</v>
      </c>
      <c r="M297">
        <f t="shared" si="112"/>
        <v>1</v>
      </c>
      <c r="N297">
        <f t="shared" si="115"/>
        <v>26.156249999999993</v>
      </c>
      <c r="O297">
        <f t="shared" si="113"/>
        <v>0.01</v>
      </c>
      <c r="P297" s="273">
        <f t="shared" si="119"/>
        <v>5.682231826579078E-3</v>
      </c>
      <c r="Q297">
        <f t="shared" si="117"/>
        <v>0.56254095083132871</v>
      </c>
      <c r="R297">
        <f t="shared" si="116"/>
        <v>60</v>
      </c>
      <c r="S297">
        <f t="shared" si="118"/>
        <v>0.34093390959474468</v>
      </c>
      <c r="W297" s="197"/>
    </row>
    <row r="298" spans="6:23" x14ac:dyDescent="0.3">
      <c r="F298" s="199"/>
      <c r="H298">
        <v>60</v>
      </c>
      <c r="I298" t="s">
        <v>258</v>
      </c>
      <c r="J298">
        <v>0.5</v>
      </c>
      <c r="K298">
        <v>0.5</v>
      </c>
      <c r="L298">
        <f t="shared" si="111"/>
        <v>0.46500000000000002</v>
      </c>
      <c r="M298">
        <f t="shared" si="112"/>
        <v>1</v>
      </c>
      <c r="N298">
        <f t="shared" si="115"/>
        <v>26.621249999999993</v>
      </c>
      <c r="O298">
        <f t="shared" si="113"/>
        <v>0.01</v>
      </c>
      <c r="P298" s="273">
        <f t="shared" si="119"/>
        <v>5.6254095083132869E-3</v>
      </c>
      <c r="Q298">
        <f t="shared" si="117"/>
        <v>0.55691554132301546</v>
      </c>
      <c r="R298">
        <f t="shared" si="116"/>
        <v>61</v>
      </c>
      <c r="S298">
        <f t="shared" si="118"/>
        <v>0.3431499800071105</v>
      </c>
      <c r="W298" s="197"/>
    </row>
    <row r="299" spans="6:23" x14ac:dyDescent="0.3">
      <c r="F299" s="199"/>
      <c r="H299">
        <v>61</v>
      </c>
      <c r="I299" t="s">
        <v>258</v>
      </c>
      <c r="J299">
        <v>0.5</v>
      </c>
      <c r="K299">
        <v>0.5</v>
      </c>
      <c r="L299">
        <f t="shared" si="111"/>
        <v>0.46500000000000002</v>
      </c>
      <c r="M299">
        <f t="shared" si="112"/>
        <v>1</v>
      </c>
      <c r="N299">
        <f t="shared" si="115"/>
        <v>27.086249999999993</v>
      </c>
      <c r="O299">
        <f t="shared" si="113"/>
        <v>0.01</v>
      </c>
      <c r="P299" s="273">
        <f t="shared" si="119"/>
        <v>5.5691554132301551E-3</v>
      </c>
      <c r="Q299">
        <f t="shared" si="117"/>
        <v>0.55134638590978535</v>
      </c>
      <c r="R299">
        <f t="shared" si="116"/>
        <v>62</v>
      </c>
      <c r="S299">
        <f t="shared" si="118"/>
        <v>0.3452876356202696</v>
      </c>
      <c r="W299" s="197"/>
    </row>
    <row r="300" spans="6:23" x14ac:dyDescent="0.3">
      <c r="F300" s="199"/>
      <c r="H300">
        <v>62</v>
      </c>
      <c r="I300" t="s">
        <v>258</v>
      </c>
      <c r="J300">
        <v>0.5</v>
      </c>
      <c r="K300">
        <v>0.5</v>
      </c>
      <c r="L300">
        <f t="shared" si="111"/>
        <v>0.46500000000000002</v>
      </c>
      <c r="M300">
        <f t="shared" si="112"/>
        <v>1</v>
      </c>
      <c r="N300">
        <f t="shared" si="115"/>
        <v>27.551249999999992</v>
      </c>
      <c r="O300">
        <f t="shared" si="113"/>
        <v>0.01</v>
      </c>
      <c r="P300" s="273">
        <f t="shared" si="119"/>
        <v>5.5134638590978533E-3</v>
      </c>
      <c r="Q300">
        <f t="shared" si="117"/>
        <v>0.54583292205068745</v>
      </c>
      <c r="R300">
        <f t="shared" si="116"/>
        <v>63</v>
      </c>
      <c r="S300">
        <f t="shared" si="118"/>
        <v>0.34734822312316477</v>
      </c>
      <c r="W300" s="197"/>
    </row>
    <row r="301" spans="6:23" x14ac:dyDescent="0.3">
      <c r="F301" s="199"/>
      <c r="H301">
        <v>63</v>
      </c>
      <c r="I301" t="s">
        <v>258</v>
      </c>
      <c r="J301">
        <v>0.5</v>
      </c>
      <c r="K301">
        <v>0.5</v>
      </c>
      <c r="L301">
        <f t="shared" si="111"/>
        <v>0.46500000000000002</v>
      </c>
      <c r="M301">
        <f t="shared" si="112"/>
        <v>1</v>
      </c>
      <c r="N301">
        <f t="shared" si="115"/>
        <v>28.016249999999992</v>
      </c>
      <c r="O301">
        <f t="shared" si="113"/>
        <v>0.01</v>
      </c>
      <c r="P301" s="273">
        <f t="shared" si="119"/>
        <v>5.4583292205068745E-3</v>
      </c>
      <c r="Q301">
        <f t="shared" si="117"/>
        <v>0.54037459283018052</v>
      </c>
      <c r="R301">
        <f t="shared" si="116"/>
        <v>64</v>
      </c>
      <c r="S301">
        <f t="shared" si="118"/>
        <v>0.34933307011243997</v>
      </c>
      <c r="W301" s="197"/>
    </row>
    <row r="302" spans="6:23" x14ac:dyDescent="0.3">
      <c r="F302" s="199"/>
      <c r="H302">
        <v>64</v>
      </c>
      <c r="I302" t="s">
        <v>258</v>
      </c>
      <c r="J302">
        <v>0.5</v>
      </c>
      <c r="K302">
        <v>0.5</v>
      </c>
      <c r="L302">
        <f t="shared" ref="L302:L365" si="120">(J302+K302)*0.465</f>
        <v>0.46500000000000002</v>
      </c>
      <c r="M302">
        <f t="shared" ref="M302:M365" si="121">J302+K302</f>
        <v>1</v>
      </c>
      <c r="N302">
        <f t="shared" si="115"/>
        <v>28.481249999999992</v>
      </c>
      <c r="O302">
        <f t="shared" ref="O302:O365" si="122">M302/100</f>
        <v>0.01</v>
      </c>
      <c r="P302" s="273">
        <f t="shared" si="119"/>
        <v>5.4037459283018049E-3</v>
      </c>
      <c r="Q302">
        <f t="shared" si="117"/>
        <v>0.53497084690187868</v>
      </c>
      <c r="R302">
        <f t="shared" si="116"/>
        <v>65</v>
      </c>
      <c r="S302">
        <f t="shared" si="118"/>
        <v>0.3512434853396173</v>
      </c>
      <c r="W302" s="197"/>
    </row>
    <row r="303" spans="6:23" x14ac:dyDescent="0.3">
      <c r="F303" s="199"/>
      <c r="H303">
        <v>65</v>
      </c>
      <c r="I303" t="s">
        <v>258</v>
      </c>
      <c r="J303">
        <v>0.5</v>
      </c>
      <c r="K303">
        <v>0.5</v>
      </c>
      <c r="L303">
        <f t="shared" si="120"/>
        <v>0.46500000000000002</v>
      </c>
      <c r="M303">
        <f t="shared" si="121"/>
        <v>1</v>
      </c>
      <c r="N303">
        <f t="shared" ref="N303:N366" si="123">N302+L302</f>
        <v>28.946249999999992</v>
      </c>
      <c r="O303">
        <f t="shared" si="122"/>
        <v>0.01</v>
      </c>
      <c r="P303" s="273">
        <f t="shared" si="119"/>
        <v>5.3497084690187872E-3</v>
      </c>
      <c r="Q303">
        <f t="shared" si="117"/>
        <v>0.52962113843285985</v>
      </c>
      <c r="R303">
        <f t="shared" ref="R303:R366" si="124">H303+1</f>
        <v>66</v>
      </c>
      <c r="S303">
        <f t="shared" si="118"/>
        <v>0.35308075895523994</v>
      </c>
      <c r="W303" s="197"/>
    </row>
    <row r="304" spans="6:23" x14ac:dyDescent="0.3">
      <c r="F304" s="199"/>
      <c r="H304">
        <v>66</v>
      </c>
      <c r="I304" t="s">
        <v>258</v>
      </c>
      <c r="J304">
        <v>0.5</v>
      </c>
      <c r="K304">
        <v>0.5</v>
      </c>
      <c r="L304">
        <f t="shared" si="120"/>
        <v>0.46500000000000002</v>
      </c>
      <c r="M304">
        <f t="shared" si="121"/>
        <v>1</v>
      </c>
      <c r="N304">
        <f t="shared" si="123"/>
        <v>29.411249999999992</v>
      </c>
      <c r="O304">
        <f t="shared" si="122"/>
        <v>0.01</v>
      </c>
      <c r="P304" s="273">
        <f t="shared" si="119"/>
        <v>5.2962113843285988E-3</v>
      </c>
      <c r="Q304">
        <f t="shared" ref="Q304:Q367" si="125">Q303*(1-O304)</f>
        <v>0.52432492704853129</v>
      </c>
      <c r="R304">
        <f t="shared" si="124"/>
        <v>67</v>
      </c>
      <c r="S304">
        <f t="shared" ref="S304:S367" si="126">R304*P304</f>
        <v>0.35484616275001613</v>
      </c>
      <c r="W304" s="197"/>
    </row>
    <row r="305" spans="6:23" x14ac:dyDescent="0.3">
      <c r="F305" s="199"/>
      <c r="H305">
        <v>67</v>
      </c>
      <c r="I305" t="s">
        <v>258</v>
      </c>
      <c r="J305">
        <v>0.5</v>
      </c>
      <c r="K305">
        <v>0.5</v>
      </c>
      <c r="L305">
        <f t="shared" si="120"/>
        <v>0.46500000000000002</v>
      </c>
      <c r="M305">
        <f t="shared" si="121"/>
        <v>1</v>
      </c>
      <c r="N305">
        <f t="shared" si="123"/>
        <v>29.876249999999992</v>
      </c>
      <c r="O305">
        <f t="shared" si="122"/>
        <v>0.01</v>
      </c>
      <c r="P305" s="273">
        <f t="shared" ref="P305:P368" si="127">Q304*O305</f>
        <v>5.2432492704853131E-3</v>
      </c>
      <c r="Q305">
        <f t="shared" si="125"/>
        <v>0.51908167777804592</v>
      </c>
      <c r="R305">
        <f t="shared" si="124"/>
        <v>68</v>
      </c>
      <c r="S305">
        <f t="shared" si="126"/>
        <v>0.35654095039300127</v>
      </c>
      <c r="W305" s="197"/>
    </row>
    <row r="306" spans="6:23" x14ac:dyDescent="0.3">
      <c r="F306" s="199"/>
      <c r="H306">
        <v>68</v>
      </c>
      <c r="I306" t="s">
        <v>258</v>
      </c>
      <c r="J306">
        <v>0.5</v>
      </c>
      <c r="K306">
        <v>0.5</v>
      </c>
      <c r="L306">
        <f t="shared" si="120"/>
        <v>0.46500000000000002</v>
      </c>
      <c r="M306">
        <f t="shared" si="121"/>
        <v>1</v>
      </c>
      <c r="N306">
        <f t="shared" si="123"/>
        <v>30.341249999999992</v>
      </c>
      <c r="O306">
        <f t="shared" si="122"/>
        <v>0.01</v>
      </c>
      <c r="P306" s="273">
        <f t="shared" si="127"/>
        <v>5.190816777780459E-3</v>
      </c>
      <c r="Q306">
        <f t="shared" si="125"/>
        <v>0.51389086100026549</v>
      </c>
      <c r="R306">
        <f t="shared" si="124"/>
        <v>69</v>
      </c>
      <c r="S306">
        <f t="shared" si="126"/>
        <v>0.35816635766685168</v>
      </c>
      <c r="W306" s="197"/>
    </row>
    <row r="307" spans="6:23" x14ac:dyDescent="0.3">
      <c r="F307" s="199"/>
      <c r="H307">
        <v>69</v>
      </c>
      <c r="I307" t="s">
        <v>258</v>
      </c>
      <c r="J307">
        <v>0.5</v>
      </c>
      <c r="K307">
        <v>0.5</v>
      </c>
      <c r="L307">
        <f t="shared" si="120"/>
        <v>0.46500000000000002</v>
      </c>
      <c r="M307">
        <f t="shared" si="121"/>
        <v>1</v>
      </c>
      <c r="N307">
        <f t="shared" si="123"/>
        <v>30.806249999999991</v>
      </c>
      <c r="O307">
        <f t="shared" si="122"/>
        <v>0.01</v>
      </c>
      <c r="P307" s="273">
        <f t="shared" si="127"/>
        <v>5.1389086100026553E-3</v>
      </c>
      <c r="Q307">
        <f t="shared" si="125"/>
        <v>0.50875195239026283</v>
      </c>
      <c r="R307">
        <f t="shared" si="124"/>
        <v>70</v>
      </c>
      <c r="S307">
        <f t="shared" si="126"/>
        <v>0.35972360270018588</v>
      </c>
      <c r="W307" s="197"/>
    </row>
    <row r="308" spans="6:23" x14ac:dyDescent="0.3">
      <c r="F308" s="199"/>
      <c r="H308">
        <v>70</v>
      </c>
      <c r="I308" t="s">
        <v>258</v>
      </c>
      <c r="J308">
        <v>0.5</v>
      </c>
      <c r="K308">
        <v>0.5</v>
      </c>
      <c r="L308">
        <f t="shared" si="120"/>
        <v>0.46500000000000002</v>
      </c>
      <c r="M308">
        <f t="shared" si="121"/>
        <v>1</v>
      </c>
      <c r="N308">
        <f t="shared" si="123"/>
        <v>31.271249999999991</v>
      </c>
      <c r="O308">
        <f t="shared" si="122"/>
        <v>0.01</v>
      </c>
      <c r="P308" s="273">
        <f t="shared" si="127"/>
        <v>5.0875195239026283E-3</v>
      </c>
      <c r="Q308">
        <f t="shared" si="125"/>
        <v>0.5036644328663602</v>
      </c>
      <c r="R308">
        <f t="shared" si="124"/>
        <v>71</v>
      </c>
      <c r="S308">
        <f t="shared" si="126"/>
        <v>0.36121388619708661</v>
      </c>
      <c r="W308" s="197"/>
    </row>
    <row r="309" spans="6:23" x14ac:dyDescent="0.3">
      <c r="F309" s="199"/>
      <c r="H309">
        <v>71</v>
      </c>
      <c r="I309" t="s">
        <v>258</v>
      </c>
      <c r="J309">
        <v>0.5</v>
      </c>
      <c r="K309">
        <v>0.5</v>
      </c>
      <c r="L309">
        <f t="shared" si="120"/>
        <v>0.46500000000000002</v>
      </c>
      <c r="M309">
        <f t="shared" si="121"/>
        <v>1</v>
      </c>
      <c r="N309">
        <f t="shared" si="123"/>
        <v>31.736249999999991</v>
      </c>
      <c r="O309">
        <f t="shared" si="122"/>
        <v>0.01</v>
      </c>
      <c r="P309" s="273">
        <f t="shared" si="127"/>
        <v>5.0366443286636023E-3</v>
      </c>
      <c r="Q309">
        <f t="shared" si="125"/>
        <v>0.49862778853769657</v>
      </c>
      <c r="R309">
        <f t="shared" si="124"/>
        <v>72</v>
      </c>
      <c r="S309">
        <f t="shared" si="126"/>
        <v>0.36263839166377937</v>
      </c>
      <c r="W309" s="197"/>
    </row>
    <row r="310" spans="6:23" x14ac:dyDescent="0.3">
      <c r="F310" s="199"/>
      <c r="H310">
        <v>72</v>
      </c>
      <c r="I310" t="s">
        <v>258</v>
      </c>
      <c r="J310">
        <v>0.5</v>
      </c>
      <c r="K310">
        <v>0.5</v>
      </c>
      <c r="L310">
        <f t="shared" si="120"/>
        <v>0.46500000000000002</v>
      </c>
      <c r="M310">
        <f t="shared" si="121"/>
        <v>1</v>
      </c>
      <c r="N310">
        <f t="shared" si="123"/>
        <v>32.201249999999995</v>
      </c>
      <c r="O310">
        <f t="shared" si="122"/>
        <v>0.01</v>
      </c>
      <c r="P310" s="273">
        <f t="shared" si="127"/>
        <v>4.9862778853769661E-3</v>
      </c>
      <c r="Q310">
        <f t="shared" si="125"/>
        <v>0.49364151065231959</v>
      </c>
      <c r="R310">
        <f t="shared" si="124"/>
        <v>73</v>
      </c>
      <c r="S310">
        <f t="shared" si="126"/>
        <v>0.36399828563251851</v>
      </c>
      <c r="W310" s="197"/>
    </row>
    <row r="311" spans="6:23" x14ac:dyDescent="0.3">
      <c r="F311" s="199"/>
      <c r="H311">
        <v>73</v>
      </c>
      <c r="I311" t="s">
        <v>258</v>
      </c>
      <c r="J311">
        <v>0.5</v>
      </c>
      <c r="K311">
        <v>0.5</v>
      </c>
      <c r="L311">
        <f t="shared" si="120"/>
        <v>0.46500000000000002</v>
      </c>
      <c r="M311">
        <f t="shared" si="121"/>
        <v>1</v>
      </c>
      <c r="N311">
        <f t="shared" si="123"/>
        <v>32.666249999999998</v>
      </c>
      <c r="O311">
        <f t="shared" si="122"/>
        <v>0.01</v>
      </c>
      <c r="P311" s="273">
        <f t="shared" si="127"/>
        <v>4.9364151065231961E-3</v>
      </c>
      <c r="Q311">
        <f t="shared" si="125"/>
        <v>0.48870509554579639</v>
      </c>
      <c r="R311">
        <f t="shared" si="124"/>
        <v>74</v>
      </c>
      <c r="S311">
        <f t="shared" si="126"/>
        <v>0.3652947178827165</v>
      </c>
      <c r="W311" s="197"/>
    </row>
    <row r="312" spans="6:23" x14ac:dyDescent="0.3">
      <c r="F312" s="199"/>
      <c r="H312">
        <v>74</v>
      </c>
      <c r="I312" t="s">
        <v>258</v>
      </c>
      <c r="J312">
        <v>0.5</v>
      </c>
      <c r="K312">
        <v>0.5</v>
      </c>
      <c r="L312">
        <f t="shared" si="120"/>
        <v>0.46500000000000002</v>
      </c>
      <c r="M312">
        <f t="shared" si="121"/>
        <v>1</v>
      </c>
      <c r="N312">
        <f t="shared" si="123"/>
        <v>33.131250000000001</v>
      </c>
      <c r="O312">
        <f t="shared" si="122"/>
        <v>0.01</v>
      </c>
      <c r="P312" s="273">
        <f t="shared" si="127"/>
        <v>4.887050955457964E-3</v>
      </c>
      <c r="Q312">
        <f t="shared" si="125"/>
        <v>0.48381804459033839</v>
      </c>
      <c r="R312">
        <f t="shared" si="124"/>
        <v>75</v>
      </c>
      <c r="S312">
        <f t="shared" si="126"/>
        <v>0.3665288216593473</v>
      </c>
      <c r="W312" s="197"/>
    </row>
    <row r="313" spans="6:23" x14ac:dyDescent="0.3">
      <c r="F313" s="199"/>
      <c r="H313">
        <v>75</v>
      </c>
      <c r="I313" t="s">
        <v>258</v>
      </c>
      <c r="J313">
        <v>0.5</v>
      </c>
      <c r="K313">
        <v>0.5</v>
      </c>
      <c r="L313">
        <f t="shared" si="120"/>
        <v>0.46500000000000002</v>
      </c>
      <c r="M313">
        <f t="shared" si="121"/>
        <v>1</v>
      </c>
      <c r="N313">
        <f t="shared" si="123"/>
        <v>33.596250000000005</v>
      </c>
      <c r="O313">
        <f t="shared" si="122"/>
        <v>0.01</v>
      </c>
      <c r="P313" s="273">
        <f t="shared" si="127"/>
        <v>4.8381804459033837E-3</v>
      </c>
      <c r="Q313">
        <f t="shared" si="125"/>
        <v>0.478979864144435</v>
      </c>
      <c r="R313">
        <f t="shared" si="124"/>
        <v>76</v>
      </c>
      <c r="S313">
        <f t="shared" si="126"/>
        <v>0.36770171388865719</v>
      </c>
      <c r="W313" s="197"/>
    </row>
    <row r="314" spans="6:23" x14ac:dyDescent="0.3">
      <c r="F314" s="199"/>
      <c r="H314">
        <v>76</v>
      </c>
      <c r="I314" t="s">
        <v>258</v>
      </c>
      <c r="J314">
        <v>0.5</v>
      </c>
      <c r="K314">
        <v>0.5</v>
      </c>
      <c r="L314">
        <f t="shared" si="120"/>
        <v>0.46500000000000002</v>
      </c>
      <c r="M314">
        <f t="shared" si="121"/>
        <v>1</v>
      </c>
      <c r="N314">
        <f t="shared" si="123"/>
        <v>34.061250000000008</v>
      </c>
      <c r="O314">
        <f t="shared" si="122"/>
        <v>0.01</v>
      </c>
      <c r="P314" s="273">
        <f t="shared" si="127"/>
        <v>4.7897986414443504E-3</v>
      </c>
      <c r="Q314">
        <f t="shared" si="125"/>
        <v>0.47419006550299064</v>
      </c>
      <c r="R314">
        <f t="shared" si="124"/>
        <v>77</v>
      </c>
      <c r="S314">
        <f t="shared" si="126"/>
        <v>0.36881449539121497</v>
      </c>
      <c r="W314" s="197"/>
    </row>
    <row r="315" spans="6:23" x14ac:dyDescent="0.3">
      <c r="F315" s="199"/>
      <c r="H315">
        <v>77</v>
      </c>
      <c r="I315" t="s">
        <v>258</v>
      </c>
      <c r="J315">
        <v>0.5</v>
      </c>
      <c r="K315">
        <v>0.5</v>
      </c>
      <c r="L315">
        <f t="shared" si="120"/>
        <v>0.46500000000000002</v>
      </c>
      <c r="M315">
        <f t="shared" si="121"/>
        <v>1</v>
      </c>
      <c r="N315">
        <f t="shared" si="123"/>
        <v>34.526250000000012</v>
      </c>
      <c r="O315">
        <f t="shared" si="122"/>
        <v>0.01</v>
      </c>
      <c r="P315" s="273">
        <f t="shared" si="127"/>
        <v>4.7419006550299065E-3</v>
      </c>
      <c r="Q315">
        <f t="shared" si="125"/>
        <v>0.46944816484796076</v>
      </c>
      <c r="R315">
        <f t="shared" si="124"/>
        <v>78</v>
      </c>
      <c r="S315">
        <f t="shared" si="126"/>
        <v>0.36986825109233268</v>
      </c>
      <c r="W315" s="197"/>
    </row>
    <row r="316" spans="6:23" x14ac:dyDescent="0.3">
      <c r="F316" s="199"/>
      <c r="H316">
        <v>78</v>
      </c>
      <c r="I316" t="s">
        <v>258</v>
      </c>
      <c r="J316">
        <v>0.5</v>
      </c>
      <c r="K316">
        <v>0.5</v>
      </c>
      <c r="L316">
        <f t="shared" si="120"/>
        <v>0.46500000000000002</v>
      </c>
      <c r="M316">
        <f t="shared" si="121"/>
        <v>1</v>
      </c>
      <c r="N316">
        <f t="shared" si="123"/>
        <v>34.991250000000015</v>
      </c>
      <c r="O316">
        <f t="shared" si="122"/>
        <v>0.01</v>
      </c>
      <c r="P316" s="273">
        <f t="shared" si="127"/>
        <v>4.694481648479608E-3</v>
      </c>
      <c r="Q316">
        <f t="shared" si="125"/>
        <v>0.46475368319948113</v>
      </c>
      <c r="R316">
        <f t="shared" si="124"/>
        <v>79</v>
      </c>
      <c r="S316">
        <f t="shared" si="126"/>
        <v>0.37086405022988905</v>
      </c>
      <c r="W316" s="197"/>
    </row>
    <row r="317" spans="6:23" x14ac:dyDescent="0.3">
      <c r="F317" s="199"/>
      <c r="H317">
        <v>79</v>
      </c>
      <c r="I317" t="s">
        <v>258</v>
      </c>
      <c r="J317">
        <v>0.5</v>
      </c>
      <c r="K317">
        <v>0.5</v>
      </c>
      <c r="L317">
        <f t="shared" si="120"/>
        <v>0.46500000000000002</v>
      </c>
      <c r="M317">
        <f t="shared" si="121"/>
        <v>1</v>
      </c>
      <c r="N317">
        <f t="shared" si="123"/>
        <v>35.456250000000018</v>
      </c>
      <c r="O317">
        <f t="shared" si="122"/>
        <v>0.01</v>
      </c>
      <c r="P317" s="273">
        <f t="shared" si="127"/>
        <v>4.6475368319948114E-3</v>
      </c>
      <c r="Q317">
        <f t="shared" si="125"/>
        <v>0.46010614636748631</v>
      </c>
      <c r="R317">
        <f t="shared" si="124"/>
        <v>80</v>
      </c>
      <c r="S317">
        <f t="shared" si="126"/>
        <v>0.3718029465595849</v>
      </c>
      <c r="W317" s="197"/>
    </row>
    <row r="318" spans="6:23" x14ac:dyDescent="0.3">
      <c r="F318" s="199"/>
      <c r="H318">
        <v>80</v>
      </c>
      <c r="I318" t="s">
        <v>258</v>
      </c>
      <c r="J318">
        <v>0.5</v>
      </c>
      <c r="K318">
        <v>0.5</v>
      </c>
      <c r="L318">
        <f t="shared" si="120"/>
        <v>0.46500000000000002</v>
      </c>
      <c r="M318">
        <f t="shared" si="121"/>
        <v>1</v>
      </c>
      <c r="N318">
        <f t="shared" si="123"/>
        <v>35.921250000000022</v>
      </c>
      <c r="O318">
        <f t="shared" si="122"/>
        <v>0.01</v>
      </c>
      <c r="P318" s="273">
        <f t="shared" si="127"/>
        <v>4.6010614636748633E-3</v>
      </c>
      <c r="Q318">
        <f t="shared" si="125"/>
        <v>0.45550508490381142</v>
      </c>
      <c r="R318">
        <f t="shared" si="124"/>
        <v>81</v>
      </c>
      <c r="S318">
        <f t="shared" si="126"/>
        <v>0.37268597855766394</v>
      </c>
      <c r="W318" s="197"/>
    </row>
    <row r="319" spans="6:23" x14ac:dyDescent="0.3">
      <c r="F319" s="199"/>
      <c r="H319">
        <v>81</v>
      </c>
      <c r="I319" t="s">
        <v>258</v>
      </c>
      <c r="J319">
        <v>0.5</v>
      </c>
      <c r="K319">
        <v>0.5</v>
      </c>
      <c r="L319">
        <f t="shared" si="120"/>
        <v>0.46500000000000002</v>
      </c>
      <c r="M319">
        <f t="shared" si="121"/>
        <v>1</v>
      </c>
      <c r="N319">
        <f t="shared" si="123"/>
        <v>36.386250000000025</v>
      </c>
      <c r="O319">
        <f t="shared" si="122"/>
        <v>0.01</v>
      </c>
      <c r="P319" s="273">
        <f t="shared" si="127"/>
        <v>4.5550508490381147E-3</v>
      </c>
      <c r="Q319">
        <f t="shared" si="125"/>
        <v>0.4509500340547733</v>
      </c>
      <c r="R319">
        <f t="shared" si="124"/>
        <v>82</v>
      </c>
      <c r="S319">
        <f t="shared" si="126"/>
        <v>0.37351416962112538</v>
      </c>
      <c r="W319" s="197"/>
    </row>
    <row r="320" spans="6:23" x14ac:dyDescent="0.3">
      <c r="F320" s="199"/>
      <c r="H320">
        <v>82</v>
      </c>
      <c r="I320" t="s">
        <v>258</v>
      </c>
      <c r="J320">
        <v>0.5</v>
      </c>
      <c r="K320">
        <v>0.5</v>
      </c>
      <c r="L320">
        <f t="shared" si="120"/>
        <v>0.46500000000000002</v>
      </c>
      <c r="M320">
        <f t="shared" si="121"/>
        <v>1</v>
      </c>
      <c r="N320">
        <f t="shared" si="123"/>
        <v>36.851250000000029</v>
      </c>
      <c r="O320">
        <f t="shared" si="122"/>
        <v>0.01</v>
      </c>
      <c r="P320" s="273">
        <f t="shared" si="127"/>
        <v>4.5095003405477329E-3</v>
      </c>
      <c r="Q320">
        <f t="shared" si="125"/>
        <v>0.44644053371422554</v>
      </c>
      <c r="R320">
        <f t="shared" si="124"/>
        <v>83</v>
      </c>
      <c r="S320">
        <f t="shared" si="126"/>
        <v>0.37428852826546183</v>
      </c>
      <c r="W320" s="197"/>
    </row>
    <row r="321" spans="6:23" x14ac:dyDescent="0.3">
      <c r="F321" s="199"/>
      <c r="H321">
        <v>83</v>
      </c>
      <c r="I321" t="s">
        <v>258</v>
      </c>
      <c r="J321">
        <v>0.5</v>
      </c>
      <c r="K321">
        <v>0.5</v>
      </c>
      <c r="L321">
        <f t="shared" si="120"/>
        <v>0.46500000000000002</v>
      </c>
      <c r="M321">
        <f t="shared" si="121"/>
        <v>1</v>
      </c>
      <c r="N321">
        <f t="shared" si="123"/>
        <v>37.316250000000032</v>
      </c>
      <c r="O321">
        <f t="shared" si="122"/>
        <v>0.01</v>
      </c>
      <c r="P321" s="273">
        <f t="shared" si="127"/>
        <v>4.4644053371422554E-3</v>
      </c>
      <c r="Q321">
        <f t="shared" si="125"/>
        <v>0.44197612837708328</v>
      </c>
      <c r="R321">
        <f t="shared" si="124"/>
        <v>84</v>
      </c>
      <c r="S321">
        <f t="shared" si="126"/>
        <v>0.37501004831994944</v>
      </c>
      <c r="W321" s="197"/>
    </row>
    <row r="322" spans="6:23" x14ac:dyDescent="0.3">
      <c r="F322" s="199"/>
      <c r="H322">
        <v>84</v>
      </c>
      <c r="I322" t="s">
        <v>258</v>
      </c>
      <c r="J322">
        <v>0.5</v>
      </c>
      <c r="K322">
        <v>0.5</v>
      </c>
      <c r="L322">
        <f t="shared" si="120"/>
        <v>0.46500000000000002</v>
      </c>
      <c r="M322">
        <f t="shared" si="121"/>
        <v>1</v>
      </c>
      <c r="N322">
        <f t="shared" si="123"/>
        <v>37.781250000000036</v>
      </c>
      <c r="O322">
        <f t="shared" si="122"/>
        <v>0.01</v>
      </c>
      <c r="P322" s="273">
        <f t="shared" si="127"/>
        <v>4.4197612837708327E-3</v>
      </c>
      <c r="Q322">
        <f t="shared" si="125"/>
        <v>0.43755636709331241</v>
      </c>
      <c r="R322">
        <f t="shared" si="124"/>
        <v>85</v>
      </c>
      <c r="S322">
        <f t="shared" si="126"/>
        <v>0.37567970912052079</v>
      </c>
      <c r="W322" s="197"/>
    </row>
    <row r="323" spans="6:23" x14ac:dyDescent="0.3">
      <c r="F323" s="199"/>
      <c r="H323">
        <v>85</v>
      </c>
      <c r="I323" t="s">
        <v>258</v>
      </c>
      <c r="J323">
        <v>0.5</v>
      </c>
      <c r="K323">
        <v>0.5</v>
      </c>
      <c r="L323">
        <f t="shared" si="120"/>
        <v>0.46500000000000002</v>
      </c>
      <c r="M323">
        <f t="shared" si="121"/>
        <v>1</v>
      </c>
      <c r="N323">
        <f t="shared" si="123"/>
        <v>38.246250000000039</v>
      </c>
      <c r="O323">
        <f t="shared" si="122"/>
        <v>0.01</v>
      </c>
      <c r="P323" s="273">
        <f t="shared" si="127"/>
        <v>4.375563670933124E-3</v>
      </c>
      <c r="Q323">
        <f t="shared" si="125"/>
        <v>0.4331808034223793</v>
      </c>
      <c r="R323">
        <f t="shared" si="124"/>
        <v>86</v>
      </c>
      <c r="S323">
        <f t="shared" si="126"/>
        <v>0.37629847570024866</v>
      </c>
      <c r="W323" s="197"/>
    </row>
    <row r="324" spans="6:23" x14ac:dyDescent="0.3">
      <c r="F324" s="199"/>
      <c r="H324">
        <v>86</v>
      </c>
      <c r="I324" t="s">
        <v>258</v>
      </c>
      <c r="J324">
        <v>0.5</v>
      </c>
      <c r="K324">
        <v>0.5</v>
      </c>
      <c r="L324">
        <f t="shared" si="120"/>
        <v>0.46500000000000002</v>
      </c>
      <c r="M324">
        <f t="shared" si="121"/>
        <v>1</v>
      </c>
      <c r="N324">
        <f t="shared" si="123"/>
        <v>38.711250000000042</v>
      </c>
      <c r="O324">
        <f t="shared" si="122"/>
        <v>0.01</v>
      </c>
      <c r="P324" s="273">
        <f t="shared" si="127"/>
        <v>4.3318080342237934E-3</v>
      </c>
      <c r="Q324">
        <f t="shared" si="125"/>
        <v>0.42884899538815552</v>
      </c>
      <c r="R324">
        <f t="shared" si="124"/>
        <v>87</v>
      </c>
      <c r="S324">
        <f t="shared" si="126"/>
        <v>0.37686729897747001</v>
      </c>
      <c r="W324" s="197"/>
    </row>
    <row r="325" spans="6:23" x14ac:dyDescent="0.3">
      <c r="F325" s="199"/>
      <c r="H325">
        <v>87</v>
      </c>
      <c r="I325" t="s">
        <v>258</v>
      </c>
      <c r="J325">
        <v>0.5</v>
      </c>
      <c r="K325">
        <v>0.5</v>
      </c>
      <c r="L325">
        <f t="shared" si="120"/>
        <v>0.46500000000000002</v>
      </c>
      <c r="M325">
        <f t="shared" si="121"/>
        <v>1</v>
      </c>
      <c r="N325">
        <f t="shared" si="123"/>
        <v>39.176250000000046</v>
      </c>
      <c r="O325">
        <f t="shared" si="122"/>
        <v>0.01</v>
      </c>
      <c r="P325" s="273">
        <f t="shared" si="127"/>
        <v>4.2884899538815557E-3</v>
      </c>
      <c r="Q325">
        <f t="shared" si="125"/>
        <v>0.42456050543427398</v>
      </c>
      <c r="R325">
        <f t="shared" si="124"/>
        <v>88</v>
      </c>
      <c r="S325">
        <f t="shared" si="126"/>
        <v>0.37738711594157692</v>
      </c>
      <c r="W325" s="197"/>
    </row>
    <row r="326" spans="6:23" x14ac:dyDescent="0.3">
      <c r="F326" s="199"/>
      <c r="H326">
        <v>88</v>
      </c>
      <c r="I326" t="s">
        <v>258</v>
      </c>
      <c r="J326">
        <v>0.5</v>
      </c>
      <c r="K326">
        <v>0.5</v>
      </c>
      <c r="L326">
        <f t="shared" si="120"/>
        <v>0.46500000000000002</v>
      </c>
      <c r="M326">
        <f t="shared" si="121"/>
        <v>1</v>
      </c>
      <c r="N326">
        <f t="shared" si="123"/>
        <v>39.641250000000049</v>
      </c>
      <c r="O326">
        <f t="shared" si="122"/>
        <v>0.01</v>
      </c>
      <c r="P326" s="273">
        <f t="shared" si="127"/>
        <v>4.2456050543427399E-3</v>
      </c>
      <c r="Q326">
        <f t="shared" si="125"/>
        <v>0.42031490037993124</v>
      </c>
      <c r="R326">
        <f t="shared" si="124"/>
        <v>89</v>
      </c>
      <c r="S326">
        <f t="shared" si="126"/>
        <v>0.37785884983650386</v>
      </c>
      <c r="W326" s="197"/>
    </row>
    <row r="327" spans="6:23" x14ac:dyDescent="0.3">
      <c r="F327" s="199"/>
      <c r="H327">
        <v>89</v>
      </c>
      <c r="I327" t="s">
        <v>258</v>
      </c>
      <c r="J327">
        <v>0.5</v>
      </c>
      <c r="K327">
        <v>0.5</v>
      </c>
      <c r="L327">
        <f t="shared" si="120"/>
        <v>0.46500000000000002</v>
      </c>
      <c r="M327">
        <f t="shared" si="121"/>
        <v>1</v>
      </c>
      <c r="N327">
        <f t="shared" si="123"/>
        <v>40.106250000000053</v>
      </c>
      <c r="O327">
        <f t="shared" si="122"/>
        <v>0.01</v>
      </c>
      <c r="P327" s="273">
        <f t="shared" si="127"/>
        <v>4.2031490037993122E-3</v>
      </c>
      <c r="Q327">
        <f t="shared" si="125"/>
        <v>0.41611175137613193</v>
      </c>
      <c r="R327">
        <f t="shared" si="124"/>
        <v>90</v>
      </c>
      <c r="S327">
        <f t="shared" si="126"/>
        <v>0.37828341034193808</v>
      </c>
      <c r="W327" s="197"/>
    </row>
    <row r="328" spans="6:23" x14ac:dyDescent="0.3">
      <c r="F328" s="199"/>
      <c r="H328">
        <v>90</v>
      </c>
      <c r="I328" t="s">
        <v>258</v>
      </c>
      <c r="J328">
        <v>0.5</v>
      </c>
      <c r="K328">
        <v>0.5</v>
      </c>
      <c r="L328">
        <f t="shared" si="120"/>
        <v>0.46500000000000002</v>
      </c>
      <c r="M328">
        <f t="shared" si="121"/>
        <v>1</v>
      </c>
      <c r="N328">
        <f t="shared" si="123"/>
        <v>40.571250000000056</v>
      </c>
      <c r="O328">
        <f t="shared" si="122"/>
        <v>0.01</v>
      </c>
      <c r="P328" s="273">
        <f t="shared" si="127"/>
        <v>4.1611175137613197E-3</v>
      </c>
      <c r="Q328">
        <f t="shared" si="125"/>
        <v>0.41195063386237063</v>
      </c>
      <c r="R328">
        <f t="shared" si="124"/>
        <v>91</v>
      </c>
      <c r="S328">
        <f t="shared" si="126"/>
        <v>0.37866169375228009</v>
      </c>
      <c r="W328" s="197"/>
    </row>
    <row r="329" spans="6:23" x14ac:dyDescent="0.3">
      <c r="F329" s="199"/>
      <c r="H329">
        <v>91</v>
      </c>
      <c r="I329" t="s">
        <v>258</v>
      </c>
      <c r="J329">
        <v>0.5</v>
      </c>
      <c r="K329">
        <v>0.5</v>
      </c>
      <c r="L329">
        <f t="shared" si="120"/>
        <v>0.46500000000000002</v>
      </c>
      <c r="M329">
        <f t="shared" si="121"/>
        <v>1</v>
      </c>
      <c r="N329">
        <f t="shared" si="123"/>
        <v>41.036250000000059</v>
      </c>
      <c r="O329">
        <f t="shared" si="122"/>
        <v>0.01</v>
      </c>
      <c r="P329" s="273">
        <f t="shared" si="127"/>
        <v>4.1195063386237065E-3</v>
      </c>
      <c r="Q329">
        <f t="shared" si="125"/>
        <v>0.40783112752374689</v>
      </c>
      <c r="R329">
        <f t="shared" si="124"/>
        <v>92</v>
      </c>
      <c r="S329">
        <f t="shared" si="126"/>
        <v>0.37899458315338103</v>
      </c>
      <c r="W329" s="197"/>
    </row>
    <row r="330" spans="6:23" x14ac:dyDescent="0.3">
      <c r="F330" s="199"/>
      <c r="H330">
        <v>92</v>
      </c>
      <c r="I330" t="s">
        <v>258</v>
      </c>
      <c r="J330">
        <v>0.5</v>
      </c>
      <c r="K330">
        <v>0.5</v>
      </c>
      <c r="L330">
        <f t="shared" si="120"/>
        <v>0.46500000000000002</v>
      </c>
      <c r="M330">
        <f t="shared" si="121"/>
        <v>1</v>
      </c>
      <c r="N330">
        <f t="shared" si="123"/>
        <v>41.501250000000063</v>
      </c>
      <c r="O330">
        <f t="shared" si="122"/>
        <v>0.01</v>
      </c>
      <c r="P330" s="273">
        <f t="shared" si="127"/>
        <v>4.0783112752374694E-3</v>
      </c>
      <c r="Q330">
        <f t="shared" si="125"/>
        <v>0.40375281624850945</v>
      </c>
      <c r="R330">
        <f t="shared" si="124"/>
        <v>93</v>
      </c>
      <c r="S330">
        <f t="shared" si="126"/>
        <v>0.37928294859708467</v>
      </c>
      <c r="W330" s="197"/>
    </row>
    <row r="331" spans="6:23" x14ac:dyDescent="0.3">
      <c r="F331" s="199"/>
      <c r="H331">
        <v>93</v>
      </c>
      <c r="I331" t="s">
        <v>258</v>
      </c>
      <c r="J331">
        <v>0.5</v>
      </c>
      <c r="K331">
        <v>0.5</v>
      </c>
      <c r="L331">
        <f t="shared" si="120"/>
        <v>0.46500000000000002</v>
      </c>
      <c r="M331">
        <f t="shared" si="121"/>
        <v>1</v>
      </c>
      <c r="N331">
        <f t="shared" si="123"/>
        <v>41.966250000000066</v>
      </c>
      <c r="O331">
        <f t="shared" si="122"/>
        <v>0.01</v>
      </c>
      <c r="P331" s="273">
        <f t="shared" si="127"/>
        <v>4.0375281624850943E-3</v>
      </c>
      <c r="Q331">
        <f t="shared" si="125"/>
        <v>0.39971528808602436</v>
      </c>
      <c r="R331">
        <f t="shared" si="124"/>
        <v>94</v>
      </c>
      <c r="S331">
        <f t="shared" si="126"/>
        <v>0.37952764727359883</v>
      </c>
      <c r="W331" s="197"/>
    </row>
    <row r="332" spans="6:23" x14ac:dyDescent="0.3">
      <c r="F332" s="199"/>
      <c r="H332">
        <v>94</v>
      </c>
      <c r="I332" t="s">
        <v>258</v>
      </c>
      <c r="J332">
        <v>0.5</v>
      </c>
      <c r="K332">
        <v>0.5</v>
      </c>
      <c r="L332">
        <f t="shared" si="120"/>
        <v>0.46500000000000002</v>
      </c>
      <c r="M332">
        <f t="shared" si="121"/>
        <v>1</v>
      </c>
      <c r="N332">
        <f t="shared" si="123"/>
        <v>42.43125000000007</v>
      </c>
      <c r="O332">
        <f t="shared" si="122"/>
        <v>0.01</v>
      </c>
      <c r="P332" s="273">
        <f t="shared" si="127"/>
        <v>3.9971528808602436E-3</v>
      </c>
      <c r="Q332">
        <f t="shared" si="125"/>
        <v>0.39571813520516413</v>
      </c>
      <c r="R332">
        <f t="shared" si="124"/>
        <v>95</v>
      </c>
      <c r="S332">
        <f t="shared" si="126"/>
        <v>0.37972952368172314</v>
      </c>
      <c r="W332" s="197"/>
    </row>
    <row r="333" spans="6:23" x14ac:dyDescent="0.3">
      <c r="F333" s="199"/>
      <c r="H333">
        <v>95</v>
      </c>
      <c r="I333" t="s">
        <v>258</v>
      </c>
      <c r="J333">
        <v>0.5</v>
      </c>
      <c r="K333">
        <v>0.5</v>
      </c>
      <c r="L333">
        <f t="shared" si="120"/>
        <v>0.46500000000000002</v>
      </c>
      <c r="M333">
        <f t="shared" si="121"/>
        <v>1</v>
      </c>
      <c r="N333">
        <f t="shared" si="123"/>
        <v>42.896250000000073</v>
      </c>
      <c r="O333">
        <f t="shared" si="122"/>
        <v>0.01</v>
      </c>
      <c r="P333" s="273">
        <f t="shared" si="127"/>
        <v>3.957181352051641E-3</v>
      </c>
      <c r="Q333">
        <f t="shared" si="125"/>
        <v>0.39176095385311249</v>
      </c>
      <c r="R333">
        <f t="shared" si="124"/>
        <v>96</v>
      </c>
      <c r="S333">
        <f t="shared" si="126"/>
        <v>0.37988940979695751</v>
      </c>
      <c r="W333" s="197"/>
    </row>
    <row r="334" spans="6:23" x14ac:dyDescent="0.3">
      <c r="F334" s="199"/>
      <c r="H334">
        <v>96</v>
      </c>
      <c r="I334" t="s">
        <v>258</v>
      </c>
      <c r="J334">
        <v>0.5</v>
      </c>
      <c r="K334">
        <v>0.5</v>
      </c>
      <c r="L334">
        <f t="shared" si="120"/>
        <v>0.46500000000000002</v>
      </c>
      <c r="M334">
        <f t="shared" si="121"/>
        <v>1</v>
      </c>
      <c r="N334">
        <f t="shared" si="123"/>
        <v>43.361250000000076</v>
      </c>
      <c r="O334">
        <f t="shared" si="122"/>
        <v>0.01</v>
      </c>
      <c r="P334" s="273">
        <f t="shared" si="127"/>
        <v>3.9176095385311249E-3</v>
      </c>
      <c r="Q334">
        <f t="shared" si="125"/>
        <v>0.38784334431458134</v>
      </c>
      <c r="R334">
        <f t="shared" si="124"/>
        <v>97</v>
      </c>
      <c r="S334">
        <f t="shared" si="126"/>
        <v>0.38000812523751915</v>
      </c>
      <c r="W334" s="197"/>
    </row>
    <row r="335" spans="6:23" x14ac:dyDescent="0.3">
      <c r="F335" s="199"/>
      <c r="H335">
        <v>97</v>
      </c>
      <c r="I335" t="s">
        <v>258</v>
      </c>
      <c r="J335">
        <v>0.5</v>
      </c>
      <c r="K335">
        <v>0.5</v>
      </c>
      <c r="L335">
        <f t="shared" si="120"/>
        <v>0.46500000000000002</v>
      </c>
      <c r="M335">
        <f t="shared" si="121"/>
        <v>1</v>
      </c>
      <c r="N335">
        <f t="shared" si="123"/>
        <v>43.82625000000008</v>
      </c>
      <c r="O335">
        <f t="shared" si="122"/>
        <v>0.01</v>
      </c>
      <c r="P335" s="273">
        <f t="shared" si="127"/>
        <v>3.8784334431458136E-3</v>
      </c>
      <c r="Q335">
        <f t="shared" si="125"/>
        <v>0.38396491087143553</v>
      </c>
      <c r="R335">
        <f t="shared" si="124"/>
        <v>98</v>
      </c>
      <c r="S335">
        <f t="shared" si="126"/>
        <v>0.38008647742828972</v>
      </c>
      <c r="W335" s="197"/>
    </row>
    <row r="336" spans="6:23" x14ac:dyDescent="0.3">
      <c r="F336" s="199"/>
      <c r="H336">
        <v>98</v>
      </c>
      <c r="I336" t="s">
        <v>258</v>
      </c>
      <c r="J336">
        <v>0.5</v>
      </c>
      <c r="K336">
        <v>0.5</v>
      </c>
      <c r="L336">
        <f t="shared" si="120"/>
        <v>0.46500000000000002</v>
      </c>
      <c r="M336">
        <f t="shared" si="121"/>
        <v>1</v>
      </c>
      <c r="N336">
        <f t="shared" si="123"/>
        <v>44.291250000000083</v>
      </c>
      <c r="O336">
        <f t="shared" si="122"/>
        <v>0.01</v>
      </c>
      <c r="P336" s="273">
        <f t="shared" si="127"/>
        <v>3.8396491087143553E-3</v>
      </c>
      <c r="Q336">
        <f t="shared" si="125"/>
        <v>0.38012526176272116</v>
      </c>
      <c r="R336">
        <f t="shared" si="124"/>
        <v>99</v>
      </c>
      <c r="S336">
        <f t="shared" si="126"/>
        <v>0.38012526176272116</v>
      </c>
      <c r="W336" s="197"/>
    </row>
    <row r="337" spans="6:23" x14ac:dyDescent="0.3">
      <c r="F337" s="199"/>
      <c r="H337">
        <v>99</v>
      </c>
      <c r="I337" t="s">
        <v>258</v>
      </c>
      <c r="J337">
        <v>0.5</v>
      </c>
      <c r="K337">
        <v>0.5</v>
      </c>
      <c r="L337">
        <f t="shared" si="120"/>
        <v>0.46500000000000002</v>
      </c>
      <c r="M337">
        <f t="shared" si="121"/>
        <v>1</v>
      </c>
      <c r="N337">
        <f t="shared" si="123"/>
        <v>44.756250000000087</v>
      </c>
      <c r="O337">
        <f t="shared" si="122"/>
        <v>0.01</v>
      </c>
      <c r="P337" s="273">
        <f t="shared" si="127"/>
        <v>3.8012526176272117E-3</v>
      </c>
      <c r="Q337">
        <f t="shared" si="125"/>
        <v>0.37632400914509395</v>
      </c>
      <c r="R337">
        <f t="shared" si="124"/>
        <v>100</v>
      </c>
      <c r="S337">
        <f t="shared" si="126"/>
        <v>0.38012526176272116</v>
      </c>
      <c r="W337" s="197"/>
    </row>
    <row r="338" spans="6:23" x14ac:dyDescent="0.3">
      <c r="F338" s="199"/>
      <c r="H338">
        <v>100</v>
      </c>
      <c r="I338" t="s">
        <v>258</v>
      </c>
      <c r="J338">
        <v>0.5</v>
      </c>
      <c r="K338">
        <v>0.5</v>
      </c>
      <c r="L338">
        <f t="shared" si="120"/>
        <v>0.46500000000000002</v>
      </c>
      <c r="M338">
        <f t="shared" si="121"/>
        <v>1</v>
      </c>
      <c r="N338">
        <f t="shared" si="123"/>
        <v>45.22125000000009</v>
      </c>
      <c r="O338">
        <f t="shared" si="122"/>
        <v>0.01</v>
      </c>
      <c r="P338" s="273">
        <f t="shared" si="127"/>
        <v>3.7632400914509394E-3</v>
      </c>
      <c r="Q338">
        <f t="shared" si="125"/>
        <v>0.37256076905364299</v>
      </c>
      <c r="R338">
        <f t="shared" si="124"/>
        <v>101</v>
      </c>
      <c r="S338">
        <f t="shared" si="126"/>
        <v>0.38008724923654486</v>
      </c>
      <c r="W338" s="197"/>
    </row>
    <row r="339" spans="6:23" x14ac:dyDescent="0.3">
      <c r="F339" s="199"/>
      <c r="H339">
        <v>101</v>
      </c>
      <c r="I339" t="s">
        <v>258</v>
      </c>
      <c r="J339">
        <v>0.5</v>
      </c>
      <c r="K339">
        <v>0.5</v>
      </c>
      <c r="L339">
        <f t="shared" si="120"/>
        <v>0.46500000000000002</v>
      </c>
      <c r="M339">
        <f t="shared" si="121"/>
        <v>1</v>
      </c>
      <c r="N339">
        <f t="shared" si="123"/>
        <v>45.686250000000094</v>
      </c>
      <c r="O339">
        <f t="shared" si="122"/>
        <v>0.01</v>
      </c>
      <c r="P339" s="273">
        <f t="shared" si="127"/>
        <v>3.7256076905364298E-3</v>
      </c>
      <c r="Q339">
        <f t="shared" si="125"/>
        <v>0.36883516136310657</v>
      </c>
      <c r="R339">
        <f t="shared" si="124"/>
        <v>102</v>
      </c>
      <c r="S339">
        <f t="shared" si="126"/>
        <v>0.38001198443471584</v>
      </c>
      <c r="W339" s="197"/>
    </row>
    <row r="340" spans="6:23" x14ac:dyDescent="0.3">
      <c r="F340" s="199"/>
      <c r="H340">
        <v>102</v>
      </c>
      <c r="I340" t="s">
        <v>258</v>
      </c>
      <c r="J340">
        <v>0.5</v>
      </c>
      <c r="K340">
        <v>0.5</v>
      </c>
      <c r="L340">
        <f t="shared" si="120"/>
        <v>0.46500000000000002</v>
      </c>
      <c r="M340">
        <f t="shared" si="121"/>
        <v>1</v>
      </c>
      <c r="N340">
        <f t="shared" si="123"/>
        <v>46.151250000000097</v>
      </c>
      <c r="O340">
        <f t="shared" si="122"/>
        <v>0.01</v>
      </c>
      <c r="P340" s="273">
        <f t="shared" si="127"/>
        <v>3.6883516136310655E-3</v>
      </c>
      <c r="Q340">
        <f t="shared" si="125"/>
        <v>0.3651468097494755</v>
      </c>
      <c r="R340">
        <f t="shared" si="124"/>
        <v>103</v>
      </c>
      <c r="S340">
        <f t="shared" si="126"/>
        <v>0.37990021620399977</v>
      </c>
      <c r="W340" s="197"/>
    </row>
    <row r="341" spans="6:23" x14ac:dyDescent="0.3">
      <c r="F341" s="199"/>
      <c r="H341">
        <v>103</v>
      </c>
      <c r="I341" t="s">
        <v>258</v>
      </c>
      <c r="J341">
        <v>0.5</v>
      </c>
      <c r="K341">
        <v>0.5</v>
      </c>
      <c r="L341">
        <f t="shared" si="120"/>
        <v>0.46500000000000002</v>
      </c>
      <c r="M341">
        <f t="shared" si="121"/>
        <v>1</v>
      </c>
      <c r="N341">
        <f t="shared" si="123"/>
        <v>46.6162500000001</v>
      </c>
      <c r="O341">
        <f t="shared" si="122"/>
        <v>0.01</v>
      </c>
      <c r="P341" s="273">
        <f t="shared" si="127"/>
        <v>3.6514680974947551E-3</v>
      </c>
      <c r="Q341">
        <f t="shared" si="125"/>
        <v>0.36149534165198072</v>
      </c>
      <c r="R341">
        <f t="shared" si="124"/>
        <v>104</v>
      </c>
      <c r="S341">
        <f t="shared" si="126"/>
        <v>0.37975268213945451</v>
      </c>
      <c r="W341" s="197"/>
    </row>
    <row r="342" spans="6:23" x14ac:dyDescent="0.3">
      <c r="F342" s="199"/>
      <c r="H342">
        <v>104</v>
      </c>
      <c r="I342" t="s">
        <v>258</v>
      </c>
      <c r="J342">
        <v>0.5</v>
      </c>
      <c r="K342">
        <v>0.5</v>
      </c>
      <c r="L342">
        <f t="shared" si="120"/>
        <v>0.46500000000000002</v>
      </c>
      <c r="M342">
        <f t="shared" si="121"/>
        <v>1</v>
      </c>
      <c r="N342">
        <f t="shared" si="123"/>
        <v>47.081250000000104</v>
      </c>
      <c r="O342">
        <f t="shared" si="122"/>
        <v>0.01</v>
      </c>
      <c r="P342" s="273">
        <f t="shared" si="127"/>
        <v>3.6149534165198071E-3</v>
      </c>
      <c r="Q342">
        <f t="shared" si="125"/>
        <v>0.35788038823546092</v>
      </c>
      <c r="R342">
        <f t="shared" si="124"/>
        <v>105</v>
      </c>
      <c r="S342">
        <f t="shared" si="126"/>
        <v>0.37957010873457975</v>
      </c>
      <c r="W342" s="197"/>
    </row>
    <row r="343" spans="6:23" x14ac:dyDescent="0.3">
      <c r="F343" s="199"/>
      <c r="H343">
        <v>105</v>
      </c>
      <c r="I343" t="s">
        <v>258</v>
      </c>
      <c r="J343">
        <v>0.5</v>
      </c>
      <c r="K343">
        <v>0.5</v>
      </c>
      <c r="L343">
        <f t="shared" si="120"/>
        <v>0.46500000000000002</v>
      </c>
      <c r="M343">
        <f t="shared" si="121"/>
        <v>1</v>
      </c>
      <c r="N343">
        <f t="shared" si="123"/>
        <v>47.546250000000107</v>
      </c>
      <c r="O343">
        <f t="shared" si="122"/>
        <v>0.01</v>
      </c>
      <c r="P343" s="273">
        <f t="shared" si="127"/>
        <v>3.5788038823546093E-3</v>
      </c>
      <c r="Q343">
        <f t="shared" si="125"/>
        <v>0.35430158435310632</v>
      </c>
      <c r="R343">
        <f t="shared" si="124"/>
        <v>106</v>
      </c>
      <c r="S343">
        <f t="shared" si="126"/>
        <v>0.37935321152958856</v>
      </c>
      <c r="W343" s="197"/>
    </row>
    <row r="344" spans="6:23" x14ac:dyDescent="0.3">
      <c r="F344" s="199"/>
      <c r="H344">
        <v>106</v>
      </c>
      <c r="I344" t="s">
        <v>258</v>
      </c>
      <c r="J344">
        <v>0.5</v>
      </c>
      <c r="K344">
        <v>0.5</v>
      </c>
      <c r="L344">
        <f t="shared" si="120"/>
        <v>0.46500000000000002</v>
      </c>
      <c r="M344">
        <f t="shared" si="121"/>
        <v>1</v>
      </c>
      <c r="N344">
        <f t="shared" si="123"/>
        <v>48.011250000000111</v>
      </c>
      <c r="O344">
        <f t="shared" si="122"/>
        <v>0.01</v>
      </c>
      <c r="P344" s="273">
        <f t="shared" si="127"/>
        <v>3.5430158435310632E-3</v>
      </c>
      <c r="Q344">
        <f t="shared" si="125"/>
        <v>0.35075856850957526</v>
      </c>
      <c r="R344">
        <f t="shared" si="124"/>
        <v>107</v>
      </c>
      <c r="S344">
        <f t="shared" si="126"/>
        <v>0.37910269525782375</v>
      </c>
      <c r="W344" s="197"/>
    </row>
    <row r="345" spans="6:23" x14ac:dyDescent="0.3">
      <c r="F345" s="199"/>
      <c r="H345">
        <v>107</v>
      </c>
      <c r="I345" t="s">
        <v>258</v>
      </c>
      <c r="J345">
        <v>0.5</v>
      </c>
      <c r="K345">
        <v>0.5</v>
      </c>
      <c r="L345">
        <f t="shared" si="120"/>
        <v>0.46500000000000002</v>
      </c>
      <c r="M345">
        <f t="shared" si="121"/>
        <v>1</v>
      </c>
      <c r="N345">
        <f t="shared" si="123"/>
        <v>48.476250000000114</v>
      </c>
      <c r="O345">
        <f t="shared" si="122"/>
        <v>0.01</v>
      </c>
      <c r="P345" s="273">
        <f t="shared" si="127"/>
        <v>3.5075856850957528E-3</v>
      </c>
      <c r="Q345">
        <f t="shared" si="125"/>
        <v>0.34725098282447953</v>
      </c>
      <c r="R345">
        <f t="shared" si="124"/>
        <v>108</v>
      </c>
      <c r="S345">
        <f t="shared" si="126"/>
        <v>0.37881925399034133</v>
      </c>
      <c r="W345" s="197"/>
    </row>
    <row r="346" spans="6:23" x14ac:dyDescent="0.3">
      <c r="F346" s="199"/>
      <c r="H346">
        <v>108</v>
      </c>
      <c r="I346" t="s">
        <v>258</v>
      </c>
      <c r="J346">
        <v>0.5</v>
      </c>
      <c r="K346">
        <v>0.5</v>
      </c>
      <c r="L346">
        <f t="shared" si="120"/>
        <v>0.46500000000000002</v>
      </c>
      <c r="M346">
        <f t="shared" si="121"/>
        <v>1</v>
      </c>
      <c r="N346">
        <f t="shared" si="123"/>
        <v>48.941250000000117</v>
      </c>
      <c r="O346">
        <f t="shared" si="122"/>
        <v>0.01</v>
      </c>
      <c r="P346" s="273">
        <f t="shared" si="127"/>
        <v>3.4725098282447952E-3</v>
      </c>
      <c r="Q346">
        <f t="shared" si="125"/>
        <v>0.34377847299623471</v>
      </c>
      <c r="R346">
        <f t="shared" si="124"/>
        <v>109</v>
      </c>
      <c r="S346">
        <f t="shared" si="126"/>
        <v>0.37850357127868267</v>
      </c>
      <c r="W346" s="197"/>
    </row>
    <row r="347" spans="6:23" x14ac:dyDescent="0.3">
      <c r="F347" s="199"/>
      <c r="H347">
        <v>109</v>
      </c>
      <c r="I347" t="s">
        <v>258</v>
      </c>
      <c r="J347">
        <v>0.5</v>
      </c>
      <c r="K347">
        <v>0.5</v>
      </c>
      <c r="L347">
        <f t="shared" si="120"/>
        <v>0.46500000000000002</v>
      </c>
      <c r="M347">
        <f t="shared" si="121"/>
        <v>1</v>
      </c>
      <c r="N347">
        <f t="shared" si="123"/>
        <v>49.406250000000121</v>
      </c>
      <c r="O347">
        <f t="shared" si="122"/>
        <v>0.01</v>
      </c>
      <c r="P347" s="273">
        <f t="shared" si="127"/>
        <v>3.4377847299623472E-3</v>
      </c>
      <c r="Q347">
        <f t="shared" si="125"/>
        <v>0.34034068826627234</v>
      </c>
      <c r="R347">
        <f t="shared" si="124"/>
        <v>110</v>
      </c>
      <c r="S347">
        <f t="shared" si="126"/>
        <v>0.37815632029585822</v>
      </c>
      <c r="W347" s="197"/>
    </row>
    <row r="348" spans="6:23" x14ac:dyDescent="0.3">
      <c r="F348" s="199"/>
      <c r="H348">
        <v>110</v>
      </c>
      <c r="I348" t="s">
        <v>258</v>
      </c>
      <c r="J348">
        <v>0.5</v>
      </c>
      <c r="K348">
        <v>0.5</v>
      </c>
      <c r="L348">
        <f t="shared" si="120"/>
        <v>0.46500000000000002</v>
      </c>
      <c r="M348">
        <f t="shared" si="121"/>
        <v>1</v>
      </c>
      <c r="N348">
        <f t="shared" si="123"/>
        <v>49.871250000000124</v>
      </c>
      <c r="O348">
        <f t="shared" si="122"/>
        <v>0.01</v>
      </c>
      <c r="P348" s="273">
        <f t="shared" si="127"/>
        <v>3.4034068826627236E-3</v>
      </c>
      <c r="Q348">
        <f t="shared" si="125"/>
        <v>0.33693728138360962</v>
      </c>
      <c r="R348">
        <f t="shared" si="124"/>
        <v>111</v>
      </c>
      <c r="S348">
        <f t="shared" si="126"/>
        <v>0.3777781639755623</v>
      </c>
      <c r="W348" s="197"/>
    </row>
    <row r="349" spans="6:23" x14ac:dyDescent="0.3">
      <c r="F349" s="199"/>
      <c r="H349">
        <v>111</v>
      </c>
      <c r="I349" t="s">
        <v>258</v>
      </c>
      <c r="J349">
        <v>0.5</v>
      </c>
      <c r="K349">
        <v>0.5</v>
      </c>
      <c r="L349">
        <f t="shared" si="120"/>
        <v>0.46500000000000002</v>
      </c>
      <c r="M349">
        <f t="shared" si="121"/>
        <v>1</v>
      </c>
      <c r="N349">
        <f t="shared" si="123"/>
        <v>50.336250000000128</v>
      </c>
      <c r="O349">
        <f t="shared" si="122"/>
        <v>0.01</v>
      </c>
      <c r="P349" s="273">
        <f t="shared" si="127"/>
        <v>3.3693728138360964E-3</v>
      </c>
      <c r="Q349">
        <f t="shared" si="125"/>
        <v>0.33356790856977353</v>
      </c>
      <c r="R349">
        <f t="shared" si="124"/>
        <v>112</v>
      </c>
      <c r="S349">
        <f t="shared" si="126"/>
        <v>0.37736975514964277</v>
      </c>
      <c r="W349" s="197"/>
    </row>
    <row r="350" spans="6:23" x14ac:dyDescent="0.3">
      <c r="F350" s="199"/>
      <c r="H350">
        <v>112</v>
      </c>
      <c r="I350" t="s">
        <v>258</v>
      </c>
      <c r="J350">
        <v>0.5</v>
      </c>
      <c r="K350">
        <v>0.5</v>
      </c>
      <c r="L350">
        <f t="shared" si="120"/>
        <v>0.46500000000000002</v>
      </c>
      <c r="M350">
        <f t="shared" si="121"/>
        <v>1</v>
      </c>
      <c r="N350">
        <f t="shared" si="123"/>
        <v>50.801250000000131</v>
      </c>
      <c r="O350">
        <f t="shared" si="122"/>
        <v>0.01</v>
      </c>
      <c r="P350" s="273">
        <f t="shared" si="127"/>
        <v>3.3356790856977352E-3</v>
      </c>
      <c r="Q350">
        <f t="shared" si="125"/>
        <v>0.33023222948407577</v>
      </c>
      <c r="R350">
        <f t="shared" si="124"/>
        <v>113</v>
      </c>
      <c r="S350">
        <f t="shared" si="126"/>
        <v>0.37693173668384405</v>
      </c>
      <c r="W350" s="197"/>
    </row>
    <row r="351" spans="6:23" x14ac:dyDescent="0.3">
      <c r="F351" s="199"/>
      <c r="H351">
        <v>113</v>
      </c>
      <c r="I351" t="s">
        <v>258</v>
      </c>
      <c r="J351">
        <v>0.5</v>
      </c>
      <c r="K351">
        <v>0.5</v>
      </c>
      <c r="L351">
        <f t="shared" si="120"/>
        <v>0.46500000000000002</v>
      </c>
      <c r="M351">
        <f t="shared" si="121"/>
        <v>1</v>
      </c>
      <c r="N351">
        <f t="shared" si="123"/>
        <v>51.266250000000134</v>
      </c>
      <c r="O351">
        <f t="shared" si="122"/>
        <v>0.01</v>
      </c>
      <c r="P351" s="273">
        <f t="shared" si="127"/>
        <v>3.3023222948407576E-3</v>
      </c>
      <c r="Q351">
        <f t="shared" si="125"/>
        <v>0.32692990718923498</v>
      </c>
      <c r="R351">
        <f t="shared" si="124"/>
        <v>114</v>
      </c>
      <c r="S351">
        <f t="shared" si="126"/>
        <v>0.37646474161184634</v>
      </c>
      <c r="W351" s="197"/>
    </row>
    <row r="352" spans="6:23" x14ac:dyDescent="0.3">
      <c r="F352" s="199"/>
      <c r="H352">
        <v>114</v>
      </c>
      <c r="I352" t="s">
        <v>258</v>
      </c>
      <c r="J352">
        <v>0.5</v>
      </c>
      <c r="K352">
        <v>0.5</v>
      </c>
      <c r="L352">
        <f t="shared" si="120"/>
        <v>0.46500000000000002</v>
      </c>
      <c r="M352">
        <f t="shared" si="121"/>
        <v>1</v>
      </c>
      <c r="N352">
        <f t="shared" si="123"/>
        <v>51.731250000000138</v>
      </c>
      <c r="O352">
        <f t="shared" si="122"/>
        <v>0.01</v>
      </c>
      <c r="P352" s="273">
        <f t="shared" si="127"/>
        <v>3.26929907189235E-3</v>
      </c>
      <c r="Q352">
        <f t="shared" si="125"/>
        <v>0.32366060811734265</v>
      </c>
      <c r="R352">
        <f t="shared" si="124"/>
        <v>115</v>
      </c>
      <c r="S352">
        <f t="shared" si="126"/>
        <v>0.37596939326762024</v>
      </c>
      <c r="W352" s="197"/>
    </row>
    <row r="353" spans="6:23" x14ac:dyDescent="0.3">
      <c r="F353" s="199"/>
      <c r="H353">
        <v>115</v>
      </c>
      <c r="I353" t="s">
        <v>258</v>
      </c>
      <c r="J353">
        <v>0.5</v>
      </c>
      <c r="K353">
        <v>0.5</v>
      </c>
      <c r="L353">
        <f t="shared" si="120"/>
        <v>0.46500000000000002</v>
      </c>
      <c r="M353">
        <f t="shared" si="121"/>
        <v>1</v>
      </c>
      <c r="N353">
        <f t="shared" si="123"/>
        <v>52.196250000000141</v>
      </c>
      <c r="O353">
        <f t="shared" si="122"/>
        <v>0.01</v>
      </c>
      <c r="P353" s="273">
        <f t="shared" si="127"/>
        <v>3.2366060811734264E-3</v>
      </c>
      <c r="Q353">
        <f t="shared" si="125"/>
        <v>0.32042400203616922</v>
      </c>
      <c r="R353">
        <f t="shared" si="124"/>
        <v>116</v>
      </c>
      <c r="S353">
        <f t="shared" si="126"/>
        <v>0.37544630541611745</v>
      </c>
      <c r="W353" s="197"/>
    </row>
    <row r="354" spans="6:23" x14ac:dyDescent="0.3">
      <c r="F354" s="199"/>
      <c r="H354">
        <v>116</v>
      </c>
      <c r="I354" t="s">
        <v>258</v>
      </c>
      <c r="J354">
        <v>0.5</v>
      </c>
      <c r="K354">
        <v>0.5</v>
      </c>
      <c r="L354">
        <f t="shared" si="120"/>
        <v>0.46500000000000002</v>
      </c>
      <c r="M354">
        <f t="shared" si="121"/>
        <v>1</v>
      </c>
      <c r="N354">
        <f t="shared" si="123"/>
        <v>52.661250000000145</v>
      </c>
      <c r="O354">
        <f t="shared" si="122"/>
        <v>0.01</v>
      </c>
      <c r="P354" s="273">
        <f t="shared" si="127"/>
        <v>3.2042400203616921E-3</v>
      </c>
      <c r="Q354">
        <f t="shared" si="125"/>
        <v>0.31721976201580754</v>
      </c>
      <c r="R354">
        <f t="shared" si="124"/>
        <v>117</v>
      </c>
      <c r="S354">
        <f t="shared" si="126"/>
        <v>0.37489608238231797</v>
      </c>
      <c r="W354" s="197"/>
    </row>
    <row r="355" spans="6:23" x14ac:dyDescent="0.3">
      <c r="F355" s="199"/>
      <c r="H355">
        <v>117</v>
      </c>
      <c r="I355" t="s">
        <v>258</v>
      </c>
      <c r="J355">
        <v>0.5</v>
      </c>
      <c r="K355">
        <v>0.5</v>
      </c>
      <c r="L355">
        <f t="shared" si="120"/>
        <v>0.46500000000000002</v>
      </c>
      <c r="M355">
        <f t="shared" si="121"/>
        <v>1</v>
      </c>
      <c r="N355">
        <f t="shared" si="123"/>
        <v>53.126250000000148</v>
      </c>
      <c r="O355">
        <f t="shared" si="122"/>
        <v>0.01</v>
      </c>
      <c r="P355" s="273">
        <f t="shared" si="127"/>
        <v>3.1721976201580754E-3</v>
      </c>
      <c r="Q355">
        <f t="shared" si="125"/>
        <v>0.31404756439564946</v>
      </c>
      <c r="R355">
        <f t="shared" si="124"/>
        <v>118</v>
      </c>
      <c r="S355">
        <f t="shared" si="126"/>
        <v>0.37431931917865291</v>
      </c>
      <c r="W355" s="197"/>
    </row>
    <row r="356" spans="6:23" x14ac:dyDescent="0.3">
      <c r="F356" s="199"/>
      <c r="H356">
        <v>118</v>
      </c>
      <c r="I356" t="s">
        <v>258</v>
      </c>
      <c r="J356">
        <v>0.5</v>
      </c>
      <c r="K356">
        <v>0.5</v>
      </c>
      <c r="L356">
        <f t="shared" si="120"/>
        <v>0.46500000000000002</v>
      </c>
      <c r="M356">
        <f t="shared" si="121"/>
        <v>1</v>
      </c>
      <c r="N356">
        <f t="shared" si="123"/>
        <v>53.591250000000151</v>
      </c>
      <c r="O356">
        <f t="shared" si="122"/>
        <v>0.01</v>
      </c>
      <c r="P356" s="273">
        <f t="shared" si="127"/>
        <v>3.1404756439564947E-3</v>
      </c>
      <c r="Q356">
        <f t="shared" si="125"/>
        <v>0.31090708875169298</v>
      </c>
      <c r="R356">
        <f t="shared" si="124"/>
        <v>119</v>
      </c>
      <c r="S356">
        <f t="shared" si="126"/>
        <v>0.37371660163082288</v>
      </c>
      <c r="W356" s="197"/>
    </row>
    <row r="357" spans="6:23" x14ac:dyDescent="0.3">
      <c r="F357" s="199"/>
      <c r="H357">
        <v>119</v>
      </c>
      <c r="I357" t="s">
        <v>258</v>
      </c>
      <c r="J357">
        <v>0.5</v>
      </c>
      <c r="K357">
        <v>0.5</v>
      </c>
      <c r="L357">
        <f t="shared" si="120"/>
        <v>0.46500000000000002</v>
      </c>
      <c r="M357">
        <f t="shared" si="121"/>
        <v>1</v>
      </c>
      <c r="N357">
        <f t="shared" si="123"/>
        <v>54.056250000000155</v>
      </c>
      <c r="O357">
        <f t="shared" si="122"/>
        <v>0.01</v>
      </c>
      <c r="P357" s="273">
        <f t="shared" si="127"/>
        <v>3.10907088751693E-3</v>
      </c>
      <c r="Q357">
        <f t="shared" si="125"/>
        <v>0.30779801786417604</v>
      </c>
      <c r="R357">
        <f t="shared" si="124"/>
        <v>120</v>
      </c>
      <c r="S357">
        <f t="shared" si="126"/>
        <v>0.37308850650203162</v>
      </c>
      <c r="W357" s="197"/>
    </row>
    <row r="358" spans="6:23" x14ac:dyDescent="0.3">
      <c r="F358" s="199"/>
      <c r="H358">
        <v>120</v>
      </c>
      <c r="I358" t="s">
        <v>258</v>
      </c>
      <c r="J358">
        <v>0.5</v>
      </c>
      <c r="K358">
        <v>0.5</v>
      </c>
      <c r="L358">
        <f t="shared" si="120"/>
        <v>0.46500000000000002</v>
      </c>
      <c r="M358">
        <f t="shared" si="121"/>
        <v>1</v>
      </c>
      <c r="N358">
        <f t="shared" si="123"/>
        <v>54.521250000000158</v>
      </c>
      <c r="O358">
        <f t="shared" si="122"/>
        <v>0.01</v>
      </c>
      <c r="P358" s="273">
        <f t="shared" si="127"/>
        <v>3.0779801786417604E-3</v>
      </c>
      <c r="Q358">
        <f t="shared" si="125"/>
        <v>0.3047200376855343</v>
      </c>
      <c r="R358">
        <f t="shared" si="124"/>
        <v>121</v>
      </c>
      <c r="S358">
        <f t="shared" si="126"/>
        <v>0.37243560161565298</v>
      </c>
      <c r="W358" s="197"/>
    </row>
    <row r="359" spans="6:23" x14ac:dyDescent="0.3">
      <c r="F359" s="199"/>
      <c r="H359">
        <v>121</v>
      </c>
      <c r="I359" t="s">
        <v>258</v>
      </c>
      <c r="J359">
        <v>0.5</v>
      </c>
      <c r="K359">
        <v>0.5</v>
      </c>
      <c r="L359">
        <f t="shared" si="120"/>
        <v>0.46500000000000002</v>
      </c>
      <c r="M359">
        <f t="shared" si="121"/>
        <v>1</v>
      </c>
      <c r="N359">
        <f t="shared" si="123"/>
        <v>54.986250000000162</v>
      </c>
      <c r="O359">
        <f t="shared" si="122"/>
        <v>0.01</v>
      </c>
      <c r="P359" s="273">
        <f t="shared" si="127"/>
        <v>3.0472003768553428E-3</v>
      </c>
      <c r="Q359">
        <f t="shared" si="125"/>
        <v>0.30167283730867894</v>
      </c>
      <c r="R359">
        <f t="shared" si="124"/>
        <v>122</v>
      </c>
      <c r="S359">
        <f t="shared" si="126"/>
        <v>0.37175844597635183</v>
      </c>
      <c r="W359" s="197"/>
    </row>
    <row r="360" spans="6:23" x14ac:dyDescent="0.3">
      <c r="F360" s="199"/>
      <c r="H360">
        <v>122</v>
      </c>
      <c r="I360" t="s">
        <v>258</v>
      </c>
      <c r="J360">
        <v>0.5</v>
      </c>
      <c r="K360">
        <v>0.5</v>
      </c>
      <c r="L360">
        <f t="shared" si="120"/>
        <v>0.46500000000000002</v>
      </c>
      <c r="M360">
        <f t="shared" si="121"/>
        <v>1</v>
      </c>
      <c r="N360">
        <f t="shared" si="123"/>
        <v>55.451250000000165</v>
      </c>
      <c r="O360">
        <f t="shared" si="122"/>
        <v>0.01</v>
      </c>
      <c r="P360" s="273">
        <f t="shared" si="127"/>
        <v>3.0167283730867895E-3</v>
      </c>
      <c r="Q360">
        <f t="shared" si="125"/>
        <v>0.29865610893559214</v>
      </c>
      <c r="R360">
        <f t="shared" si="124"/>
        <v>123</v>
      </c>
      <c r="S360">
        <f t="shared" si="126"/>
        <v>0.37105758988967513</v>
      </c>
      <c r="W360" s="197"/>
    </row>
    <row r="361" spans="6:23" x14ac:dyDescent="0.3">
      <c r="F361" s="199"/>
      <c r="H361">
        <v>123</v>
      </c>
      <c r="I361" t="s">
        <v>258</v>
      </c>
      <c r="J361">
        <v>0.5</v>
      </c>
      <c r="K361">
        <v>0.5</v>
      </c>
      <c r="L361">
        <f t="shared" si="120"/>
        <v>0.46500000000000002</v>
      </c>
      <c r="M361">
        <f t="shared" si="121"/>
        <v>1</v>
      </c>
      <c r="N361">
        <f t="shared" si="123"/>
        <v>55.916250000000169</v>
      </c>
      <c r="O361">
        <f t="shared" si="122"/>
        <v>0.01</v>
      </c>
      <c r="P361" s="273">
        <f t="shared" si="127"/>
        <v>2.9865610893559215E-3</v>
      </c>
      <c r="Q361">
        <f t="shared" si="125"/>
        <v>0.29566954784623622</v>
      </c>
      <c r="R361">
        <f t="shared" si="124"/>
        <v>124</v>
      </c>
      <c r="S361">
        <f t="shared" si="126"/>
        <v>0.37033357508013426</v>
      </c>
      <c r="W361" s="197"/>
    </row>
    <row r="362" spans="6:23" x14ac:dyDescent="0.3">
      <c r="F362" s="199"/>
      <c r="H362">
        <v>124</v>
      </c>
      <c r="I362" t="s">
        <v>258</v>
      </c>
      <c r="J362">
        <v>0.5</v>
      </c>
      <c r="K362">
        <v>0.5</v>
      </c>
      <c r="L362">
        <f t="shared" si="120"/>
        <v>0.46500000000000002</v>
      </c>
      <c r="M362">
        <f t="shared" si="121"/>
        <v>1</v>
      </c>
      <c r="N362">
        <f t="shared" si="123"/>
        <v>56.381250000000172</v>
      </c>
      <c r="O362">
        <f t="shared" si="122"/>
        <v>0.01</v>
      </c>
      <c r="P362" s="273">
        <f t="shared" si="127"/>
        <v>2.9566954784623622E-3</v>
      </c>
      <c r="Q362">
        <f t="shared" si="125"/>
        <v>0.29271285236777383</v>
      </c>
      <c r="R362">
        <f t="shared" si="124"/>
        <v>125</v>
      </c>
      <c r="S362">
        <f t="shared" si="126"/>
        <v>0.36958693480779525</v>
      </c>
      <c r="W362" s="197"/>
    </row>
    <row r="363" spans="6:23" x14ac:dyDescent="0.3">
      <c r="F363" s="199"/>
      <c r="H363">
        <v>125</v>
      </c>
      <c r="I363" t="s">
        <v>258</v>
      </c>
      <c r="J363">
        <v>0.5</v>
      </c>
      <c r="K363">
        <v>0.5</v>
      </c>
      <c r="L363">
        <f t="shared" si="120"/>
        <v>0.46500000000000002</v>
      </c>
      <c r="M363">
        <f t="shared" si="121"/>
        <v>1</v>
      </c>
      <c r="N363">
        <f t="shared" si="123"/>
        <v>56.846250000000175</v>
      </c>
      <c r="O363">
        <f t="shared" si="122"/>
        <v>0.01</v>
      </c>
      <c r="P363" s="273">
        <f t="shared" si="127"/>
        <v>2.9271285236777385E-3</v>
      </c>
      <c r="Q363">
        <f t="shared" si="125"/>
        <v>0.28978572384409612</v>
      </c>
      <c r="R363">
        <f t="shared" si="124"/>
        <v>126</v>
      </c>
      <c r="S363">
        <f t="shared" si="126"/>
        <v>0.36881819398339505</v>
      </c>
      <c r="W363" s="197"/>
    </row>
    <row r="364" spans="6:23" x14ac:dyDescent="0.3">
      <c r="F364" s="199"/>
      <c r="H364">
        <v>126</v>
      </c>
      <c r="I364" t="s">
        <v>258</v>
      </c>
      <c r="J364">
        <v>0.5</v>
      </c>
      <c r="K364">
        <v>0.5</v>
      </c>
      <c r="L364">
        <f t="shared" si="120"/>
        <v>0.46500000000000002</v>
      </c>
      <c r="M364">
        <f t="shared" si="121"/>
        <v>1</v>
      </c>
      <c r="N364">
        <f t="shared" si="123"/>
        <v>57.311250000000179</v>
      </c>
      <c r="O364">
        <f t="shared" si="122"/>
        <v>0.01</v>
      </c>
      <c r="P364" s="273">
        <f t="shared" si="127"/>
        <v>2.8978572384409612E-3</v>
      </c>
      <c r="Q364">
        <f t="shared" si="125"/>
        <v>0.28688786660565518</v>
      </c>
      <c r="R364">
        <f t="shared" si="124"/>
        <v>127</v>
      </c>
      <c r="S364">
        <f t="shared" si="126"/>
        <v>0.3680278692820021</v>
      </c>
      <c r="W364" s="197"/>
    </row>
    <row r="365" spans="6:23" x14ac:dyDescent="0.3">
      <c r="F365" s="199"/>
      <c r="H365">
        <v>127</v>
      </c>
      <c r="I365" t="s">
        <v>258</v>
      </c>
      <c r="J365">
        <v>0.5</v>
      </c>
      <c r="K365">
        <v>0.5</v>
      </c>
      <c r="L365">
        <f t="shared" si="120"/>
        <v>0.46500000000000002</v>
      </c>
      <c r="M365">
        <f t="shared" si="121"/>
        <v>1</v>
      </c>
      <c r="N365">
        <f t="shared" si="123"/>
        <v>57.776250000000182</v>
      </c>
      <c r="O365">
        <f t="shared" si="122"/>
        <v>0.01</v>
      </c>
      <c r="P365" s="273">
        <f t="shared" si="127"/>
        <v>2.868878666056552E-3</v>
      </c>
      <c r="Q365">
        <f t="shared" si="125"/>
        <v>0.28401898793959862</v>
      </c>
      <c r="R365">
        <f t="shared" si="124"/>
        <v>128</v>
      </c>
      <c r="S365">
        <f t="shared" si="126"/>
        <v>0.36721646925523865</v>
      </c>
      <c r="W365" s="197"/>
    </row>
    <row r="366" spans="6:23" x14ac:dyDescent="0.3">
      <c r="F366" s="199"/>
      <c r="H366">
        <v>128</v>
      </c>
      <c r="I366" t="s">
        <v>258</v>
      </c>
      <c r="J366">
        <v>0.5</v>
      </c>
      <c r="K366">
        <v>0.5</v>
      </c>
      <c r="L366">
        <f t="shared" ref="L366:L429" si="128">(J366+K366)*0.465</f>
        <v>0.46500000000000002</v>
      </c>
      <c r="M366">
        <f t="shared" ref="M366:M429" si="129">J366+K366</f>
        <v>1</v>
      </c>
      <c r="N366">
        <f t="shared" si="123"/>
        <v>58.241250000000186</v>
      </c>
      <c r="O366">
        <f t="shared" ref="O366:O429" si="130">M366/100</f>
        <v>0.01</v>
      </c>
      <c r="P366" s="273">
        <f t="shared" si="127"/>
        <v>2.8401898793959861E-3</v>
      </c>
      <c r="Q366">
        <f t="shared" si="125"/>
        <v>0.28117879806020263</v>
      </c>
      <c r="R366">
        <f t="shared" si="124"/>
        <v>129</v>
      </c>
      <c r="S366">
        <f t="shared" si="126"/>
        <v>0.36638449444208221</v>
      </c>
      <c r="W366" s="197"/>
    </row>
    <row r="367" spans="6:23" x14ac:dyDescent="0.3">
      <c r="F367" s="199"/>
      <c r="H367">
        <v>129</v>
      </c>
      <c r="I367" t="s">
        <v>258</v>
      </c>
      <c r="J367">
        <v>0.5</v>
      </c>
      <c r="K367">
        <v>0.5</v>
      </c>
      <c r="L367">
        <f t="shared" si="128"/>
        <v>0.46500000000000002</v>
      </c>
      <c r="M367">
        <f t="shared" si="129"/>
        <v>1</v>
      </c>
      <c r="N367">
        <f t="shared" ref="N367:N430" si="131">N366+L366</f>
        <v>58.706250000000189</v>
      </c>
      <c r="O367">
        <f t="shared" si="130"/>
        <v>0.01</v>
      </c>
      <c r="P367" s="273">
        <f t="shared" si="127"/>
        <v>2.8117879806020263E-3</v>
      </c>
      <c r="Q367">
        <f t="shared" si="125"/>
        <v>0.27836701007960057</v>
      </c>
      <c r="R367">
        <f t="shared" ref="R367:R430" si="132">H367+1</f>
        <v>130</v>
      </c>
      <c r="S367">
        <f t="shared" si="126"/>
        <v>0.36553243747826342</v>
      </c>
      <c r="W367" s="197"/>
    </row>
    <row r="368" spans="6:23" x14ac:dyDescent="0.3">
      <c r="F368" s="199"/>
      <c r="H368">
        <v>130</v>
      </c>
      <c r="I368" t="s">
        <v>258</v>
      </c>
      <c r="J368">
        <v>0.5</v>
      </c>
      <c r="K368">
        <v>0.5</v>
      </c>
      <c r="L368">
        <f t="shared" si="128"/>
        <v>0.46500000000000002</v>
      </c>
      <c r="M368">
        <f t="shared" si="129"/>
        <v>1</v>
      </c>
      <c r="N368">
        <f t="shared" si="131"/>
        <v>59.171250000000192</v>
      </c>
      <c r="O368">
        <f t="shared" si="130"/>
        <v>0.01</v>
      </c>
      <c r="P368" s="273">
        <f t="shared" si="127"/>
        <v>2.7836701007960059E-3</v>
      </c>
      <c r="Q368">
        <f t="shared" ref="Q368:Q431" si="133">Q367*(1-O368)</f>
        <v>0.27558333997880458</v>
      </c>
      <c r="R368">
        <f t="shared" si="132"/>
        <v>131</v>
      </c>
      <c r="S368">
        <f t="shared" ref="S368:S431" si="134">R368*P368</f>
        <v>0.36466078320427675</v>
      </c>
      <c r="W368" s="197"/>
    </row>
    <row r="369" spans="6:23" x14ac:dyDescent="0.3">
      <c r="F369" s="199"/>
      <c r="H369">
        <v>131</v>
      </c>
      <c r="I369" t="s">
        <v>258</v>
      </c>
      <c r="J369">
        <v>0.5</v>
      </c>
      <c r="K369">
        <v>0.5</v>
      </c>
      <c r="L369">
        <f t="shared" si="128"/>
        <v>0.46500000000000002</v>
      </c>
      <c r="M369">
        <f t="shared" si="129"/>
        <v>1</v>
      </c>
      <c r="N369">
        <f t="shared" si="131"/>
        <v>59.636250000000196</v>
      </c>
      <c r="O369">
        <f t="shared" si="130"/>
        <v>0.01</v>
      </c>
      <c r="P369" s="273">
        <f t="shared" ref="P369:P432" si="135">Q368*O369</f>
        <v>2.7558333997880456E-3</v>
      </c>
      <c r="Q369">
        <f t="shared" si="133"/>
        <v>0.27282750657901655</v>
      </c>
      <c r="R369">
        <f t="shared" si="132"/>
        <v>132</v>
      </c>
      <c r="S369">
        <f t="shared" si="134"/>
        <v>0.36377000877202204</v>
      </c>
      <c r="W369" s="197"/>
    </row>
    <row r="370" spans="6:23" x14ac:dyDescent="0.3">
      <c r="F370" s="199"/>
      <c r="H370">
        <v>132</v>
      </c>
      <c r="I370" t="s">
        <v>258</v>
      </c>
      <c r="J370">
        <v>0.5</v>
      </c>
      <c r="K370">
        <v>0.5</v>
      </c>
      <c r="L370">
        <f t="shared" si="128"/>
        <v>0.46500000000000002</v>
      </c>
      <c r="M370">
        <f t="shared" si="129"/>
        <v>1</v>
      </c>
      <c r="N370">
        <f t="shared" si="131"/>
        <v>60.101250000000199</v>
      </c>
      <c r="O370">
        <f t="shared" si="130"/>
        <v>0.01</v>
      </c>
      <c r="P370" s="273">
        <f t="shared" si="135"/>
        <v>2.7282750657901655E-3</v>
      </c>
      <c r="Q370">
        <f t="shared" si="133"/>
        <v>0.2700992315132264</v>
      </c>
      <c r="R370">
        <f t="shared" si="132"/>
        <v>133</v>
      </c>
      <c r="S370">
        <f t="shared" si="134"/>
        <v>0.362860583750092</v>
      </c>
      <c r="W370" s="197"/>
    </row>
    <row r="371" spans="6:23" x14ac:dyDescent="0.3">
      <c r="F371" s="199"/>
      <c r="H371">
        <v>133</v>
      </c>
      <c r="I371" t="s">
        <v>258</v>
      </c>
      <c r="J371">
        <v>0.5</v>
      </c>
      <c r="K371">
        <v>0.5</v>
      </c>
      <c r="L371">
        <f t="shared" si="128"/>
        <v>0.46500000000000002</v>
      </c>
      <c r="M371">
        <f t="shared" si="129"/>
        <v>1</v>
      </c>
      <c r="N371">
        <f t="shared" si="131"/>
        <v>60.566250000000203</v>
      </c>
      <c r="O371">
        <f t="shared" si="130"/>
        <v>0.01</v>
      </c>
      <c r="P371" s="273">
        <f t="shared" si="135"/>
        <v>2.7009923151322642E-3</v>
      </c>
      <c r="Q371">
        <f t="shared" si="133"/>
        <v>0.26739823919809413</v>
      </c>
      <c r="R371">
        <f t="shared" si="132"/>
        <v>134</v>
      </c>
      <c r="S371">
        <f t="shared" si="134"/>
        <v>0.36193297022772342</v>
      </c>
      <c r="W371" s="197"/>
    </row>
    <row r="372" spans="6:23" x14ac:dyDescent="0.3">
      <c r="F372" s="199"/>
      <c r="H372">
        <v>134</v>
      </c>
      <c r="I372" t="s">
        <v>258</v>
      </c>
      <c r="J372">
        <v>0.5</v>
      </c>
      <c r="K372">
        <v>0.5</v>
      </c>
      <c r="L372">
        <f t="shared" si="128"/>
        <v>0.46500000000000002</v>
      </c>
      <c r="M372">
        <f t="shared" si="129"/>
        <v>1</v>
      </c>
      <c r="N372">
        <f t="shared" si="131"/>
        <v>61.031250000000206</v>
      </c>
      <c r="O372">
        <f t="shared" si="130"/>
        <v>0.01</v>
      </c>
      <c r="P372" s="273">
        <f t="shared" si="135"/>
        <v>2.6739823919809413E-3</v>
      </c>
      <c r="Q372">
        <f t="shared" si="133"/>
        <v>0.26472425680611317</v>
      </c>
      <c r="R372">
        <f t="shared" si="132"/>
        <v>135</v>
      </c>
      <c r="S372">
        <f t="shared" si="134"/>
        <v>0.36098762291742709</v>
      </c>
      <c r="W372" s="197"/>
    </row>
    <row r="373" spans="6:23" x14ac:dyDescent="0.3">
      <c r="F373" s="199"/>
      <c r="H373">
        <v>135</v>
      </c>
      <c r="I373" t="s">
        <v>258</v>
      </c>
      <c r="J373">
        <v>0.5</v>
      </c>
      <c r="K373">
        <v>0.5</v>
      </c>
      <c r="L373">
        <f t="shared" si="128"/>
        <v>0.46500000000000002</v>
      </c>
      <c r="M373">
        <f t="shared" si="129"/>
        <v>1</v>
      </c>
      <c r="N373">
        <f t="shared" si="131"/>
        <v>61.496250000000209</v>
      </c>
      <c r="O373">
        <f t="shared" si="130"/>
        <v>0.01</v>
      </c>
      <c r="P373" s="273">
        <f t="shared" si="135"/>
        <v>2.6472425680611317E-3</v>
      </c>
      <c r="Q373">
        <f t="shared" si="133"/>
        <v>0.26207701423805202</v>
      </c>
      <c r="R373">
        <f t="shared" si="132"/>
        <v>136</v>
      </c>
      <c r="S373">
        <f t="shared" si="134"/>
        <v>0.36002498925631393</v>
      </c>
      <c r="W373" s="197"/>
    </row>
    <row r="374" spans="6:23" x14ac:dyDescent="0.3">
      <c r="F374" s="199"/>
      <c r="H374">
        <v>136</v>
      </c>
      <c r="I374" t="s">
        <v>258</v>
      </c>
      <c r="J374">
        <v>0.5</v>
      </c>
      <c r="K374">
        <v>0.5</v>
      </c>
      <c r="L374">
        <f t="shared" si="128"/>
        <v>0.46500000000000002</v>
      </c>
      <c r="M374">
        <f t="shared" si="129"/>
        <v>1</v>
      </c>
      <c r="N374">
        <f t="shared" si="131"/>
        <v>61.961250000000213</v>
      </c>
      <c r="O374">
        <f t="shared" si="130"/>
        <v>0.01</v>
      </c>
      <c r="P374" s="273">
        <f t="shared" si="135"/>
        <v>2.6207701423805203E-3</v>
      </c>
      <c r="Q374">
        <f t="shared" si="133"/>
        <v>0.25945624409567147</v>
      </c>
      <c r="R374">
        <f t="shared" si="132"/>
        <v>137</v>
      </c>
      <c r="S374">
        <f t="shared" si="134"/>
        <v>0.35904550950613129</v>
      </c>
      <c r="W374" s="197"/>
    </row>
    <row r="375" spans="6:23" x14ac:dyDescent="0.3">
      <c r="F375" s="199"/>
      <c r="H375">
        <v>137</v>
      </c>
      <c r="I375" t="s">
        <v>258</v>
      </c>
      <c r="J375">
        <v>0.5</v>
      </c>
      <c r="K375">
        <v>0.5</v>
      </c>
      <c r="L375">
        <f t="shared" si="128"/>
        <v>0.46500000000000002</v>
      </c>
      <c r="M375">
        <f t="shared" si="129"/>
        <v>1</v>
      </c>
      <c r="N375">
        <f t="shared" si="131"/>
        <v>62.426250000000216</v>
      </c>
      <c r="O375">
        <f t="shared" si="130"/>
        <v>0.01</v>
      </c>
      <c r="P375" s="273">
        <f t="shared" si="135"/>
        <v>2.5945624409567146E-3</v>
      </c>
      <c r="Q375">
        <f t="shared" si="133"/>
        <v>0.25686168165471474</v>
      </c>
      <c r="R375">
        <f t="shared" si="132"/>
        <v>138</v>
      </c>
      <c r="S375">
        <f t="shared" si="134"/>
        <v>0.35804961685202663</v>
      </c>
      <c r="W375" s="197"/>
    </row>
    <row r="376" spans="6:23" x14ac:dyDescent="0.3">
      <c r="F376" s="199"/>
      <c r="H376">
        <v>138</v>
      </c>
      <c r="I376" t="s">
        <v>258</v>
      </c>
      <c r="J376">
        <v>0.5</v>
      </c>
      <c r="K376">
        <v>0.5</v>
      </c>
      <c r="L376">
        <f t="shared" si="128"/>
        <v>0.46500000000000002</v>
      </c>
      <c r="M376">
        <f t="shared" si="129"/>
        <v>1</v>
      </c>
      <c r="N376">
        <f t="shared" si="131"/>
        <v>62.89125000000022</v>
      </c>
      <c r="O376">
        <f t="shared" si="130"/>
        <v>0.01</v>
      </c>
      <c r="P376" s="273">
        <f t="shared" si="135"/>
        <v>2.5686168165471473E-3</v>
      </c>
      <c r="Q376">
        <f t="shared" si="133"/>
        <v>0.2542930648381676</v>
      </c>
      <c r="R376">
        <f t="shared" si="132"/>
        <v>139</v>
      </c>
      <c r="S376">
        <f t="shared" si="134"/>
        <v>0.35703773750005346</v>
      </c>
      <c r="W376" s="197"/>
    </row>
    <row r="377" spans="6:23" x14ac:dyDescent="0.3">
      <c r="F377" s="199"/>
      <c r="H377">
        <v>139</v>
      </c>
      <c r="I377" t="s">
        <v>258</v>
      </c>
      <c r="J377">
        <v>0.5</v>
      </c>
      <c r="K377">
        <v>0.5</v>
      </c>
      <c r="L377">
        <f t="shared" si="128"/>
        <v>0.46500000000000002</v>
      </c>
      <c r="M377">
        <f t="shared" si="129"/>
        <v>1</v>
      </c>
      <c r="N377">
        <f t="shared" si="131"/>
        <v>63.356250000000223</v>
      </c>
      <c r="O377">
        <f t="shared" si="130"/>
        <v>0.01</v>
      </c>
      <c r="P377" s="273">
        <f t="shared" si="135"/>
        <v>2.5429306483816761E-3</v>
      </c>
      <c r="Q377">
        <f t="shared" si="133"/>
        <v>0.25175013418978592</v>
      </c>
      <c r="R377">
        <f t="shared" si="132"/>
        <v>140</v>
      </c>
      <c r="S377">
        <f t="shared" si="134"/>
        <v>0.35601029077343466</v>
      </c>
      <c r="W377" s="197"/>
    </row>
    <row r="378" spans="6:23" x14ac:dyDescent="0.3">
      <c r="F378" s="199"/>
      <c r="H378">
        <v>140</v>
      </c>
      <c r="I378" t="s">
        <v>258</v>
      </c>
      <c r="J378">
        <v>0.5</v>
      </c>
      <c r="K378">
        <v>0.5</v>
      </c>
      <c r="L378">
        <f t="shared" si="128"/>
        <v>0.46500000000000002</v>
      </c>
      <c r="M378">
        <f t="shared" si="129"/>
        <v>1</v>
      </c>
      <c r="N378">
        <f t="shared" si="131"/>
        <v>63.821250000000227</v>
      </c>
      <c r="O378">
        <f t="shared" si="130"/>
        <v>0.01</v>
      </c>
      <c r="P378" s="273">
        <f t="shared" si="135"/>
        <v>2.5175013418978591E-3</v>
      </c>
      <c r="Q378">
        <f t="shared" si="133"/>
        <v>0.24923263284788807</v>
      </c>
      <c r="R378">
        <f t="shared" si="132"/>
        <v>141</v>
      </c>
      <c r="S378">
        <f t="shared" si="134"/>
        <v>0.35496768920759814</v>
      </c>
      <c r="W378" s="197"/>
    </row>
    <row r="379" spans="6:23" x14ac:dyDescent="0.3">
      <c r="F379" s="199"/>
      <c r="H379">
        <v>141</v>
      </c>
      <c r="I379" t="s">
        <v>258</v>
      </c>
      <c r="J379">
        <v>0.5</v>
      </c>
      <c r="K379">
        <v>0.5</v>
      </c>
      <c r="L379">
        <f t="shared" si="128"/>
        <v>0.46500000000000002</v>
      </c>
      <c r="M379">
        <f t="shared" si="129"/>
        <v>1</v>
      </c>
      <c r="N379">
        <f t="shared" si="131"/>
        <v>64.286250000000223</v>
      </c>
      <c r="O379">
        <f t="shared" si="130"/>
        <v>0.01</v>
      </c>
      <c r="P379" s="273">
        <f t="shared" si="135"/>
        <v>2.4923263284788808E-3</v>
      </c>
      <c r="Q379">
        <f t="shared" si="133"/>
        <v>0.2467403065194092</v>
      </c>
      <c r="R379">
        <f t="shared" si="132"/>
        <v>142</v>
      </c>
      <c r="S379">
        <f t="shared" si="134"/>
        <v>0.35391033864400107</v>
      </c>
      <c r="W379" s="197"/>
    </row>
    <row r="380" spans="6:23" x14ac:dyDescent="0.3">
      <c r="F380" s="199"/>
      <c r="H380">
        <v>142</v>
      </c>
      <c r="I380" t="s">
        <v>258</v>
      </c>
      <c r="J380">
        <v>0.5</v>
      </c>
      <c r="K380">
        <v>0.5</v>
      </c>
      <c r="L380">
        <f t="shared" si="128"/>
        <v>0.46500000000000002</v>
      </c>
      <c r="M380">
        <f t="shared" si="129"/>
        <v>1</v>
      </c>
      <c r="N380">
        <f t="shared" si="131"/>
        <v>64.751250000000226</v>
      </c>
      <c r="O380">
        <f t="shared" si="130"/>
        <v>0.01</v>
      </c>
      <c r="P380" s="273">
        <f t="shared" si="135"/>
        <v>2.4674030651940923E-3</v>
      </c>
      <c r="Q380">
        <f t="shared" si="133"/>
        <v>0.2442729034542151</v>
      </c>
      <c r="R380">
        <f t="shared" si="132"/>
        <v>143</v>
      </c>
      <c r="S380">
        <f t="shared" si="134"/>
        <v>0.35283863832275519</v>
      </c>
      <c r="W380" s="197"/>
    </row>
    <row r="381" spans="6:23" x14ac:dyDescent="0.3">
      <c r="F381" s="199"/>
      <c r="H381">
        <v>143</v>
      </c>
      <c r="I381" t="s">
        <v>258</v>
      </c>
      <c r="J381">
        <v>0.5</v>
      </c>
      <c r="K381">
        <v>0.5</v>
      </c>
      <c r="L381">
        <f t="shared" si="128"/>
        <v>0.46500000000000002</v>
      </c>
      <c r="M381">
        <f t="shared" si="129"/>
        <v>1</v>
      </c>
      <c r="N381">
        <f t="shared" si="131"/>
        <v>65.21625000000023</v>
      </c>
      <c r="O381">
        <f t="shared" si="130"/>
        <v>0.01</v>
      </c>
      <c r="P381" s="273">
        <f t="shared" si="135"/>
        <v>2.4427290345421511E-3</v>
      </c>
      <c r="Q381">
        <f t="shared" si="133"/>
        <v>0.24183017441967294</v>
      </c>
      <c r="R381">
        <f t="shared" si="132"/>
        <v>144</v>
      </c>
      <c r="S381">
        <f t="shared" si="134"/>
        <v>0.35175298097406976</v>
      </c>
      <c r="W381" s="197"/>
    </row>
    <row r="382" spans="6:23" x14ac:dyDescent="0.3">
      <c r="F382" s="199"/>
      <c r="H382">
        <v>144</v>
      </c>
      <c r="I382" t="s">
        <v>258</v>
      </c>
      <c r="J382">
        <v>0.5</v>
      </c>
      <c r="K382">
        <v>0.5</v>
      </c>
      <c r="L382">
        <f t="shared" si="128"/>
        <v>0.46500000000000002</v>
      </c>
      <c r="M382">
        <f t="shared" si="129"/>
        <v>1</v>
      </c>
      <c r="N382">
        <f t="shared" si="131"/>
        <v>65.681250000000233</v>
      </c>
      <c r="O382">
        <f t="shared" si="130"/>
        <v>0.01</v>
      </c>
      <c r="P382" s="273">
        <f t="shared" si="135"/>
        <v>2.4183017441967293E-3</v>
      </c>
      <c r="Q382">
        <f t="shared" si="133"/>
        <v>0.2394118726754762</v>
      </c>
      <c r="R382">
        <f t="shared" si="132"/>
        <v>145</v>
      </c>
      <c r="S382">
        <f t="shared" si="134"/>
        <v>0.35065375290852574</v>
      </c>
      <c r="W382" s="197"/>
    </row>
    <row r="383" spans="6:23" x14ac:dyDescent="0.3">
      <c r="F383" s="199"/>
      <c r="H383">
        <v>145</v>
      </c>
      <c r="I383" t="s">
        <v>258</v>
      </c>
      <c r="J383">
        <v>0.5</v>
      </c>
      <c r="K383">
        <v>0.5</v>
      </c>
      <c r="L383">
        <f t="shared" si="128"/>
        <v>0.46500000000000002</v>
      </c>
      <c r="M383">
        <f t="shared" si="129"/>
        <v>1</v>
      </c>
      <c r="N383">
        <f t="shared" si="131"/>
        <v>66.146250000000236</v>
      </c>
      <c r="O383">
        <f t="shared" si="130"/>
        <v>0.01</v>
      </c>
      <c r="P383" s="273">
        <f t="shared" si="135"/>
        <v>2.394118726754762E-3</v>
      </c>
      <c r="Q383">
        <f t="shared" si="133"/>
        <v>0.23701775394872143</v>
      </c>
      <c r="R383">
        <f t="shared" si="132"/>
        <v>146</v>
      </c>
      <c r="S383">
        <f t="shared" si="134"/>
        <v>0.34954133410619526</v>
      </c>
      <c r="W383" s="197"/>
    </row>
    <row r="384" spans="6:23" x14ac:dyDescent="0.3">
      <c r="F384" s="199"/>
      <c r="H384">
        <v>146</v>
      </c>
      <c r="I384" t="s">
        <v>258</v>
      </c>
      <c r="J384">
        <v>0.5</v>
      </c>
      <c r="K384">
        <v>0.5</v>
      </c>
      <c r="L384">
        <f t="shared" si="128"/>
        <v>0.46500000000000002</v>
      </c>
      <c r="M384">
        <f t="shared" si="129"/>
        <v>1</v>
      </c>
      <c r="N384">
        <f t="shared" si="131"/>
        <v>66.61125000000024</v>
      </c>
      <c r="O384">
        <f t="shared" si="130"/>
        <v>0.01</v>
      </c>
      <c r="P384" s="273">
        <f t="shared" si="135"/>
        <v>2.3701775394872142E-3</v>
      </c>
      <c r="Q384">
        <f t="shared" si="133"/>
        <v>0.23464757640923423</v>
      </c>
      <c r="R384">
        <f t="shared" si="132"/>
        <v>147</v>
      </c>
      <c r="S384">
        <f t="shared" si="134"/>
        <v>0.3484160983046205</v>
      </c>
      <c r="W384" s="197"/>
    </row>
    <row r="385" spans="6:23" x14ac:dyDescent="0.3">
      <c r="F385" s="199"/>
      <c r="H385">
        <v>147</v>
      </c>
      <c r="I385" t="s">
        <v>258</v>
      </c>
      <c r="J385">
        <v>0.5</v>
      </c>
      <c r="K385">
        <v>0.5</v>
      </c>
      <c r="L385">
        <f t="shared" si="128"/>
        <v>0.46500000000000002</v>
      </c>
      <c r="M385">
        <f t="shared" si="129"/>
        <v>1</v>
      </c>
      <c r="N385">
        <f t="shared" si="131"/>
        <v>67.076250000000243</v>
      </c>
      <c r="O385">
        <f t="shared" si="130"/>
        <v>0.01</v>
      </c>
      <c r="P385" s="273">
        <f t="shared" si="135"/>
        <v>2.3464757640923421E-3</v>
      </c>
      <c r="Q385">
        <f t="shared" si="133"/>
        <v>0.23230110064514189</v>
      </c>
      <c r="R385">
        <f t="shared" si="132"/>
        <v>148</v>
      </c>
      <c r="S385">
        <f t="shared" si="134"/>
        <v>0.34727841308566665</v>
      </c>
      <c r="W385" s="197"/>
    </row>
    <row r="386" spans="6:23" x14ac:dyDescent="0.3">
      <c r="F386" s="199"/>
      <c r="H386">
        <v>148</v>
      </c>
      <c r="I386" t="s">
        <v>258</v>
      </c>
      <c r="J386">
        <v>0.5</v>
      </c>
      <c r="K386">
        <v>0.5</v>
      </c>
      <c r="L386">
        <f t="shared" si="128"/>
        <v>0.46500000000000002</v>
      </c>
      <c r="M386">
        <f t="shared" si="129"/>
        <v>1</v>
      </c>
      <c r="N386">
        <f t="shared" si="131"/>
        <v>67.541250000000247</v>
      </c>
      <c r="O386">
        <f t="shared" si="130"/>
        <v>0.01</v>
      </c>
      <c r="P386" s="273">
        <f t="shared" si="135"/>
        <v>2.3230110064514191E-3</v>
      </c>
      <c r="Q386">
        <f t="shared" si="133"/>
        <v>0.22997808963869049</v>
      </c>
      <c r="R386">
        <f t="shared" si="132"/>
        <v>149</v>
      </c>
      <c r="S386">
        <f t="shared" si="134"/>
        <v>0.34612863996126142</v>
      </c>
      <c r="W386" s="197"/>
    </row>
    <row r="387" spans="6:23" x14ac:dyDescent="0.3">
      <c r="F387" s="199"/>
      <c r="H387">
        <v>149</v>
      </c>
      <c r="I387" t="s">
        <v>258</v>
      </c>
      <c r="J387">
        <v>0.5</v>
      </c>
      <c r="K387">
        <v>0.5</v>
      </c>
      <c r="L387">
        <f t="shared" si="128"/>
        <v>0.46500000000000002</v>
      </c>
      <c r="M387">
        <f t="shared" si="129"/>
        <v>1</v>
      </c>
      <c r="N387">
        <f t="shared" si="131"/>
        <v>68.00625000000025</v>
      </c>
      <c r="O387">
        <f t="shared" si="130"/>
        <v>0.01</v>
      </c>
      <c r="P387" s="273">
        <f t="shared" si="135"/>
        <v>2.2997808963869048E-3</v>
      </c>
      <c r="Q387">
        <f t="shared" si="133"/>
        <v>0.22767830874230358</v>
      </c>
      <c r="R387">
        <f t="shared" si="132"/>
        <v>150</v>
      </c>
      <c r="S387">
        <f t="shared" si="134"/>
        <v>0.34496713445803573</v>
      </c>
      <c r="W387" s="197"/>
    </row>
    <row r="388" spans="6:23" x14ac:dyDescent="0.3">
      <c r="F388" s="199"/>
      <c r="H388">
        <v>150</v>
      </c>
      <c r="I388" t="s">
        <v>258</v>
      </c>
      <c r="J388">
        <v>0.5</v>
      </c>
      <c r="K388">
        <v>0.5</v>
      </c>
      <c r="L388">
        <f t="shared" si="128"/>
        <v>0.46500000000000002</v>
      </c>
      <c r="M388">
        <f t="shared" si="129"/>
        <v>1</v>
      </c>
      <c r="N388">
        <f t="shared" si="131"/>
        <v>68.471250000000254</v>
      </c>
      <c r="O388">
        <f t="shared" si="130"/>
        <v>0.01</v>
      </c>
      <c r="P388" s="273">
        <f t="shared" si="135"/>
        <v>2.2767830874230359E-3</v>
      </c>
      <c r="Q388">
        <f t="shared" si="133"/>
        <v>0.22540152565488053</v>
      </c>
      <c r="R388">
        <f t="shared" si="132"/>
        <v>151</v>
      </c>
      <c r="S388">
        <f t="shared" si="134"/>
        <v>0.34379424620087845</v>
      </c>
      <c r="W388" s="197"/>
    </row>
    <row r="389" spans="6:23" x14ac:dyDescent="0.3">
      <c r="F389" s="199"/>
      <c r="H389">
        <v>151</v>
      </c>
      <c r="I389" t="s">
        <v>258</v>
      </c>
      <c r="J389">
        <v>0.5</v>
      </c>
      <c r="K389">
        <v>0.5</v>
      </c>
      <c r="L389">
        <f t="shared" si="128"/>
        <v>0.46500000000000002</v>
      </c>
      <c r="M389">
        <f t="shared" si="129"/>
        <v>1</v>
      </c>
      <c r="N389">
        <f t="shared" si="131"/>
        <v>68.936250000000257</v>
      </c>
      <c r="O389">
        <f t="shared" si="130"/>
        <v>0.01</v>
      </c>
      <c r="P389" s="273">
        <f t="shared" si="135"/>
        <v>2.2540152565488055E-3</v>
      </c>
      <c r="Q389">
        <f t="shared" si="133"/>
        <v>0.22314751039833172</v>
      </c>
      <c r="R389">
        <f t="shared" si="132"/>
        <v>152</v>
      </c>
      <c r="S389">
        <f t="shared" si="134"/>
        <v>0.34261031899541844</v>
      </c>
      <c r="W389" s="197"/>
    </row>
    <row r="390" spans="6:23" x14ac:dyDescent="0.3">
      <c r="F390" s="199"/>
      <c r="H390">
        <v>152</v>
      </c>
      <c r="I390" t="s">
        <v>258</v>
      </c>
      <c r="J390">
        <v>0.5</v>
      </c>
      <c r="K390">
        <v>0.5</v>
      </c>
      <c r="L390">
        <f t="shared" si="128"/>
        <v>0.46500000000000002</v>
      </c>
      <c r="M390">
        <f t="shared" si="129"/>
        <v>1</v>
      </c>
      <c r="N390">
        <f t="shared" si="131"/>
        <v>69.40125000000026</v>
      </c>
      <c r="O390">
        <f t="shared" si="130"/>
        <v>0.01</v>
      </c>
      <c r="P390" s="273">
        <f t="shared" si="135"/>
        <v>2.2314751039833173E-3</v>
      </c>
      <c r="Q390">
        <f t="shared" si="133"/>
        <v>0.22091603529434839</v>
      </c>
      <c r="R390">
        <f t="shared" si="132"/>
        <v>153</v>
      </c>
      <c r="S390">
        <f t="shared" si="134"/>
        <v>0.34141569090944757</v>
      </c>
      <c r="W390" s="197"/>
    </row>
    <row r="391" spans="6:23" x14ac:dyDescent="0.3">
      <c r="F391" s="199"/>
      <c r="H391">
        <v>153</v>
      </c>
      <c r="I391" t="s">
        <v>258</v>
      </c>
      <c r="J391">
        <v>0.5</v>
      </c>
      <c r="K391">
        <v>0.5</v>
      </c>
      <c r="L391">
        <f t="shared" si="128"/>
        <v>0.46500000000000002</v>
      </c>
      <c r="M391">
        <f t="shared" si="129"/>
        <v>1</v>
      </c>
      <c r="N391">
        <f t="shared" si="131"/>
        <v>69.866250000000264</v>
      </c>
      <c r="O391">
        <f t="shared" si="130"/>
        <v>0.01</v>
      </c>
      <c r="P391" s="273">
        <f t="shared" si="135"/>
        <v>2.2091603529434838E-3</v>
      </c>
      <c r="Q391">
        <f t="shared" si="133"/>
        <v>0.21870687494140489</v>
      </c>
      <c r="R391">
        <f t="shared" si="132"/>
        <v>154</v>
      </c>
      <c r="S391">
        <f t="shared" si="134"/>
        <v>0.34021069435329654</v>
      </c>
      <c r="W391" s="197"/>
    </row>
    <row r="392" spans="6:23" x14ac:dyDescent="0.3">
      <c r="F392" s="199"/>
      <c r="H392">
        <v>154</v>
      </c>
      <c r="I392" t="s">
        <v>258</v>
      </c>
      <c r="J392">
        <v>0.5</v>
      </c>
      <c r="K392">
        <v>0.5</v>
      </c>
      <c r="L392">
        <f t="shared" si="128"/>
        <v>0.46500000000000002</v>
      </c>
      <c r="M392">
        <f t="shared" si="129"/>
        <v>1</v>
      </c>
      <c r="N392">
        <f t="shared" si="131"/>
        <v>70.331250000000267</v>
      </c>
      <c r="O392">
        <f t="shared" si="130"/>
        <v>0.01</v>
      </c>
      <c r="P392" s="273">
        <f t="shared" si="135"/>
        <v>2.187068749414049E-3</v>
      </c>
      <c r="Q392">
        <f t="shared" si="133"/>
        <v>0.21651980619199085</v>
      </c>
      <c r="R392">
        <f t="shared" si="132"/>
        <v>155</v>
      </c>
      <c r="S392">
        <f t="shared" si="134"/>
        <v>0.33899565615917759</v>
      </c>
      <c r="W392" s="197"/>
    </row>
    <row r="393" spans="6:23" x14ac:dyDescent="0.3">
      <c r="F393" s="199"/>
      <c r="H393">
        <v>155</v>
      </c>
      <c r="I393" t="s">
        <v>258</v>
      </c>
      <c r="J393">
        <v>0.5</v>
      </c>
      <c r="K393">
        <v>0.5</v>
      </c>
      <c r="L393">
        <f t="shared" si="128"/>
        <v>0.46500000000000002</v>
      </c>
      <c r="M393">
        <f t="shared" si="129"/>
        <v>1</v>
      </c>
      <c r="N393">
        <f t="shared" si="131"/>
        <v>70.796250000000271</v>
      </c>
      <c r="O393">
        <f t="shared" si="130"/>
        <v>0.01</v>
      </c>
      <c r="P393" s="273">
        <f t="shared" si="135"/>
        <v>2.1651980619199086E-3</v>
      </c>
      <c r="Q393">
        <f t="shared" si="133"/>
        <v>0.21435460813007093</v>
      </c>
      <c r="R393">
        <f t="shared" si="132"/>
        <v>156</v>
      </c>
      <c r="S393">
        <f t="shared" si="134"/>
        <v>0.33777089765950574</v>
      </c>
      <c r="W393" s="197"/>
    </row>
    <row r="394" spans="6:23" x14ac:dyDescent="0.3">
      <c r="F394" s="199"/>
      <c r="H394">
        <v>156</v>
      </c>
      <c r="I394" t="s">
        <v>258</v>
      </c>
      <c r="J394">
        <v>0.5</v>
      </c>
      <c r="K394">
        <v>0.5</v>
      </c>
      <c r="L394">
        <f t="shared" si="128"/>
        <v>0.46500000000000002</v>
      </c>
      <c r="M394">
        <f t="shared" si="129"/>
        <v>1</v>
      </c>
      <c r="N394">
        <f t="shared" si="131"/>
        <v>71.261250000000274</v>
      </c>
      <c r="O394">
        <f t="shared" si="130"/>
        <v>0.01</v>
      </c>
      <c r="P394" s="273">
        <f t="shared" si="135"/>
        <v>2.1435460813007093E-3</v>
      </c>
      <c r="Q394">
        <f t="shared" si="133"/>
        <v>0.21221106204877022</v>
      </c>
      <c r="R394">
        <f t="shared" si="132"/>
        <v>157</v>
      </c>
      <c r="S394">
        <f t="shared" si="134"/>
        <v>0.33653673476421136</v>
      </c>
      <c r="W394" s="197"/>
    </row>
    <row r="395" spans="6:23" x14ac:dyDescent="0.3">
      <c r="F395" s="199"/>
      <c r="H395">
        <v>157</v>
      </c>
      <c r="I395" t="s">
        <v>258</v>
      </c>
      <c r="J395">
        <v>0.5</v>
      </c>
      <c r="K395">
        <v>0.5</v>
      </c>
      <c r="L395">
        <f t="shared" si="128"/>
        <v>0.46500000000000002</v>
      </c>
      <c r="M395">
        <f t="shared" si="129"/>
        <v>1</v>
      </c>
      <c r="N395">
        <f t="shared" si="131"/>
        <v>71.726250000000277</v>
      </c>
      <c r="O395">
        <f t="shared" si="130"/>
        <v>0.01</v>
      </c>
      <c r="P395" s="273">
        <f t="shared" si="135"/>
        <v>2.1221106204877024E-3</v>
      </c>
      <c r="Q395">
        <f t="shared" si="133"/>
        <v>0.21008895142828252</v>
      </c>
      <c r="R395">
        <f t="shared" si="132"/>
        <v>158</v>
      </c>
      <c r="S395">
        <f t="shared" si="134"/>
        <v>0.335293478037057</v>
      </c>
      <c r="W395" s="197"/>
    </row>
    <row r="396" spans="6:23" x14ac:dyDescent="0.3">
      <c r="F396" s="199"/>
      <c r="H396">
        <v>158</v>
      </c>
      <c r="I396" t="s">
        <v>258</v>
      </c>
      <c r="J396">
        <v>0.5</v>
      </c>
      <c r="K396">
        <v>0.5</v>
      </c>
      <c r="L396">
        <f t="shared" si="128"/>
        <v>0.46500000000000002</v>
      </c>
      <c r="M396">
        <f t="shared" si="129"/>
        <v>1</v>
      </c>
      <c r="N396">
        <f t="shared" si="131"/>
        <v>72.191250000000281</v>
      </c>
      <c r="O396">
        <f t="shared" si="130"/>
        <v>0.01</v>
      </c>
      <c r="P396" s="273">
        <f t="shared" si="135"/>
        <v>2.1008895142828254E-3</v>
      </c>
      <c r="Q396">
        <f t="shared" si="133"/>
        <v>0.20798806191399968</v>
      </c>
      <c r="R396">
        <f t="shared" si="132"/>
        <v>159</v>
      </c>
      <c r="S396">
        <f t="shared" si="134"/>
        <v>0.33404143277096926</v>
      </c>
      <c r="W396" s="197"/>
    </row>
    <row r="397" spans="6:23" x14ac:dyDescent="0.3">
      <c r="F397" s="199"/>
      <c r="H397">
        <v>159</v>
      </c>
      <c r="I397" t="s">
        <v>258</v>
      </c>
      <c r="J397">
        <v>0.5</v>
      </c>
      <c r="K397">
        <v>0.5</v>
      </c>
      <c r="L397">
        <f t="shared" si="128"/>
        <v>0.46500000000000002</v>
      </c>
      <c r="M397">
        <f t="shared" si="129"/>
        <v>1</v>
      </c>
      <c r="N397">
        <f t="shared" si="131"/>
        <v>72.656250000000284</v>
      </c>
      <c r="O397">
        <f t="shared" si="130"/>
        <v>0.01</v>
      </c>
      <c r="P397" s="273">
        <f t="shared" si="135"/>
        <v>2.0798806191399967E-3</v>
      </c>
      <c r="Q397">
        <f t="shared" si="133"/>
        <v>0.20590818129485969</v>
      </c>
      <c r="R397">
        <f t="shared" si="132"/>
        <v>160</v>
      </c>
      <c r="S397">
        <f t="shared" si="134"/>
        <v>0.33278089906239949</v>
      </c>
      <c r="W397" s="197"/>
    </row>
    <row r="398" spans="6:23" x14ac:dyDescent="0.3">
      <c r="F398" s="199"/>
      <c r="H398">
        <v>160</v>
      </c>
      <c r="I398" t="s">
        <v>258</v>
      </c>
      <c r="J398">
        <v>0.5</v>
      </c>
      <c r="K398">
        <v>0.5</v>
      </c>
      <c r="L398">
        <f t="shared" si="128"/>
        <v>0.46500000000000002</v>
      </c>
      <c r="M398">
        <f t="shared" si="129"/>
        <v>1</v>
      </c>
      <c r="N398">
        <f t="shared" si="131"/>
        <v>73.121250000000288</v>
      </c>
      <c r="O398">
        <f t="shared" si="130"/>
        <v>0.01</v>
      </c>
      <c r="P398" s="273">
        <f t="shared" si="135"/>
        <v>2.0590818129485968E-3</v>
      </c>
      <c r="Q398">
        <f t="shared" si="133"/>
        <v>0.2038490994819111</v>
      </c>
      <c r="R398">
        <f t="shared" si="132"/>
        <v>161</v>
      </c>
      <c r="S398">
        <f t="shared" si="134"/>
        <v>0.33151217188472409</v>
      </c>
      <c r="W398" s="197"/>
    </row>
    <row r="399" spans="6:23" x14ac:dyDescent="0.3">
      <c r="F399" s="199"/>
      <c r="H399">
        <v>161</v>
      </c>
      <c r="I399" t="s">
        <v>258</v>
      </c>
      <c r="J399">
        <v>0.5</v>
      </c>
      <c r="K399">
        <v>0.5</v>
      </c>
      <c r="L399">
        <f t="shared" si="128"/>
        <v>0.46500000000000002</v>
      </c>
      <c r="M399">
        <f t="shared" si="129"/>
        <v>1</v>
      </c>
      <c r="N399">
        <f t="shared" si="131"/>
        <v>73.586250000000291</v>
      </c>
      <c r="O399">
        <f t="shared" si="130"/>
        <v>0.01</v>
      </c>
      <c r="P399" s="273">
        <f t="shared" si="135"/>
        <v>2.0384909948191112E-3</v>
      </c>
      <c r="Q399">
        <f t="shared" si="133"/>
        <v>0.20181060848709198</v>
      </c>
      <c r="R399">
        <f t="shared" si="132"/>
        <v>162</v>
      </c>
      <c r="S399">
        <f t="shared" si="134"/>
        <v>0.33023554116069603</v>
      </c>
      <c r="W399" s="197"/>
    </row>
    <row r="400" spans="6:23" x14ac:dyDescent="0.3">
      <c r="F400" s="199"/>
      <c r="H400">
        <v>162</v>
      </c>
      <c r="I400" t="s">
        <v>258</v>
      </c>
      <c r="J400">
        <v>0.5</v>
      </c>
      <c r="K400">
        <v>0.5</v>
      </c>
      <c r="L400">
        <f t="shared" si="128"/>
        <v>0.46500000000000002</v>
      </c>
      <c r="M400">
        <f t="shared" si="129"/>
        <v>1</v>
      </c>
      <c r="N400">
        <f t="shared" si="131"/>
        <v>74.051250000000294</v>
      </c>
      <c r="O400">
        <f t="shared" si="130"/>
        <v>0.01</v>
      </c>
      <c r="P400" s="273">
        <f t="shared" si="135"/>
        <v>2.0181060848709197E-3</v>
      </c>
      <c r="Q400">
        <f t="shared" si="133"/>
        <v>0.19979250240222104</v>
      </c>
      <c r="R400">
        <f t="shared" si="132"/>
        <v>163</v>
      </c>
      <c r="S400">
        <f t="shared" si="134"/>
        <v>0.32895129183395994</v>
      </c>
      <c r="W400" s="197"/>
    </row>
    <row r="401" spans="6:23" x14ac:dyDescent="0.3">
      <c r="F401" s="199"/>
      <c r="H401">
        <v>163</v>
      </c>
      <c r="I401" t="s">
        <v>258</v>
      </c>
      <c r="J401">
        <v>0.5</v>
      </c>
      <c r="K401">
        <v>0.5</v>
      </c>
      <c r="L401">
        <f t="shared" si="128"/>
        <v>0.46500000000000002</v>
      </c>
      <c r="M401">
        <f t="shared" si="129"/>
        <v>1</v>
      </c>
      <c r="N401">
        <f t="shared" si="131"/>
        <v>74.516250000000298</v>
      </c>
      <c r="O401">
        <f t="shared" si="130"/>
        <v>0.01</v>
      </c>
      <c r="P401" s="273">
        <f t="shared" si="135"/>
        <v>1.9979250240222107E-3</v>
      </c>
      <c r="Q401">
        <f t="shared" si="133"/>
        <v>0.19779457737819883</v>
      </c>
      <c r="R401">
        <f t="shared" si="132"/>
        <v>164</v>
      </c>
      <c r="S401">
        <f t="shared" si="134"/>
        <v>0.32765970393964255</v>
      </c>
      <c r="W401" s="197"/>
    </row>
    <row r="402" spans="6:23" x14ac:dyDescent="0.3">
      <c r="F402" s="199"/>
      <c r="H402">
        <v>164</v>
      </c>
      <c r="I402" t="s">
        <v>258</v>
      </c>
      <c r="J402">
        <v>0.5</v>
      </c>
      <c r="K402">
        <v>0.5</v>
      </c>
      <c r="L402">
        <f t="shared" si="128"/>
        <v>0.46500000000000002</v>
      </c>
      <c r="M402">
        <f t="shared" si="129"/>
        <v>1</v>
      </c>
      <c r="N402">
        <f t="shared" si="131"/>
        <v>74.981250000000301</v>
      </c>
      <c r="O402">
        <f t="shared" si="130"/>
        <v>0.01</v>
      </c>
      <c r="P402" s="273">
        <f t="shared" si="135"/>
        <v>1.9779457737819882E-3</v>
      </c>
      <c r="Q402">
        <f t="shared" si="133"/>
        <v>0.19581663160441684</v>
      </c>
      <c r="R402">
        <f t="shared" si="132"/>
        <v>165</v>
      </c>
      <c r="S402">
        <f t="shared" si="134"/>
        <v>0.32636105267402804</v>
      </c>
      <c r="W402" s="197"/>
    </row>
    <row r="403" spans="6:23" x14ac:dyDescent="0.3">
      <c r="F403" s="199"/>
      <c r="H403">
        <v>165</v>
      </c>
      <c r="I403" t="s">
        <v>258</v>
      </c>
      <c r="J403">
        <v>0.5</v>
      </c>
      <c r="K403">
        <v>0.5</v>
      </c>
      <c r="L403">
        <f t="shared" si="128"/>
        <v>0.46500000000000002</v>
      </c>
      <c r="M403">
        <f t="shared" si="129"/>
        <v>1</v>
      </c>
      <c r="N403">
        <f t="shared" si="131"/>
        <v>75.446250000000305</v>
      </c>
      <c r="O403">
        <f t="shared" si="130"/>
        <v>0.01</v>
      </c>
      <c r="P403" s="273">
        <f t="shared" si="135"/>
        <v>1.9581663160441686E-3</v>
      </c>
      <c r="Q403">
        <f t="shared" si="133"/>
        <v>0.19385846528837267</v>
      </c>
      <c r="R403">
        <f t="shared" si="132"/>
        <v>166</v>
      </c>
      <c r="S403">
        <f t="shared" si="134"/>
        <v>0.32505560846333198</v>
      </c>
      <c r="W403" s="197"/>
    </row>
    <row r="404" spans="6:23" x14ac:dyDescent="0.3">
      <c r="F404" s="199"/>
      <c r="H404">
        <v>166</v>
      </c>
      <c r="I404" t="s">
        <v>258</v>
      </c>
      <c r="J404">
        <v>0.5</v>
      </c>
      <c r="K404">
        <v>0.5</v>
      </c>
      <c r="L404">
        <f t="shared" si="128"/>
        <v>0.46500000000000002</v>
      </c>
      <c r="M404">
        <f t="shared" si="129"/>
        <v>1</v>
      </c>
      <c r="N404">
        <f t="shared" si="131"/>
        <v>75.911250000000308</v>
      </c>
      <c r="O404">
        <f t="shared" si="130"/>
        <v>0.01</v>
      </c>
      <c r="P404" s="273">
        <f t="shared" si="135"/>
        <v>1.9385846528837266E-3</v>
      </c>
      <c r="Q404">
        <f t="shared" si="133"/>
        <v>0.19191988063548893</v>
      </c>
      <c r="R404">
        <f t="shared" si="132"/>
        <v>167</v>
      </c>
      <c r="S404">
        <f t="shared" si="134"/>
        <v>0.32374363703158232</v>
      </c>
      <c r="W404" s="197"/>
    </row>
    <row r="405" spans="6:23" x14ac:dyDescent="0.3">
      <c r="F405" s="199"/>
      <c r="H405">
        <v>167</v>
      </c>
      <c r="I405" t="s">
        <v>258</v>
      </c>
      <c r="J405">
        <v>0.5</v>
      </c>
      <c r="K405">
        <v>0.5</v>
      </c>
      <c r="L405">
        <f t="shared" si="128"/>
        <v>0.46500000000000002</v>
      </c>
      <c r="M405">
        <f t="shared" si="129"/>
        <v>1</v>
      </c>
      <c r="N405">
        <f t="shared" si="131"/>
        <v>76.376250000000312</v>
      </c>
      <c r="O405">
        <f t="shared" si="130"/>
        <v>0.01</v>
      </c>
      <c r="P405" s="273">
        <f t="shared" si="135"/>
        <v>1.9191988063548893E-3</v>
      </c>
      <c r="Q405">
        <f t="shared" si="133"/>
        <v>0.19000068182913404</v>
      </c>
      <c r="R405">
        <f t="shared" si="132"/>
        <v>168</v>
      </c>
      <c r="S405">
        <f t="shared" si="134"/>
        <v>0.32242539946762139</v>
      </c>
      <c r="W405" s="197"/>
    </row>
    <row r="406" spans="6:23" x14ac:dyDescent="0.3">
      <c r="F406" s="199"/>
      <c r="H406">
        <v>168</v>
      </c>
      <c r="I406" t="s">
        <v>258</v>
      </c>
      <c r="J406">
        <v>0.5</v>
      </c>
      <c r="K406">
        <v>0.5</v>
      </c>
      <c r="L406">
        <f t="shared" si="128"/>
        <v>0.46500000000000002</v>
      </c>
      <c r="M406">
        <f t="shared" si="129"/>
        <v>1</v>
      </c>
      <c r="N406">
        <f t="shared" si="131"/>
        <v>76.841250000000315</v>
      </c>
      <c r="O406">
        <f t="shared" si="130"/>
        <v>0.01</v>
      </c>
      <c r="P406" s="273">
        <f t="shared" si="135"/>
        <v>1.9000068182913404E-3</v>
      </c>
      <c r="Q406">
        <f t="shared" si="133"/>
        <v>0.18810067501084271</v>
      </c>
      <c r="R406">
        <f t="shared" si="132"/>
        <v>169</v>
      </c>
      <c r="S406">
        <f t="shared" si="134"/>
        <v>0.32110115229123654</v>
      </c>
      <c r="W406" s="197"/>
    </row>
    <row r="407" spans="6:23" x14ac:dyDescent="0.3">
      <c r="F407" s="199"/>
      <c r="H407">
        <v>169</v>
      </c>
      <c r="I407" t="s">
        <v>258</v>
      </c>
      <c r="J407">
        <v>0.5</v>
      </c>
      <c r="K407">
        <v>0.5</v>
      </c>
      <c r="L407">
        <f t="shared" si="128"/>
        <v>0.46500000000000002</v>
      </c>
      <c r="M407">
        <f t="shared" si="129"/>
        <v>1</v>
      </c>
      <c r="N407">
        <f t="shared" si="131"/>
        <v>77.306250000000318</v>
      </c>
      <c r="O407">
        <f t="shared" si="130"/>
        <v>0.01</v>
      </c>
      <c r="P407" s="273">
        <f t="shared" si="135"/>
        <v>1.8810067501084271E-3</v>
      </c>
      <c r="Q407">
        <f t="shared" si="133"/>
        <v>0.18621966826073427</v>
      </c>
      <c r="R407">
        <f t="shared" si="132"/>
        <v>170</v>
      </c>
      <c r="S407">
        <f t="shared" si="134"/>
        <v>0.31977114751843261</v>
      </c>
      <c r="W407" s="197"/>
    </row>
    <row r="408" spans="6:23" x14ac:dyDescent="0.3">
      <c r="F408" s="199"/>
      <c r="H408">
        <v>170</v>
      </c>
      <c r="I408" t="s">
        <v>258</v>
      </c>
      <c r="J408">
        <v>0.5</v>
      </c>
      <c r="K408">
        <v>0.5</v>
      </c>
      <c r="L408">
        <f t="shared" si="128"/>
        <v>0.46500000000000002</v>
      </c>
      <c r="M408">
        <f t="shared" si="129"/>
        <v>1</v>
      </c>
      <c r="N408">
        <f t="shared" si="131"/>
        <v>77.771250000000322</v>
      </c>
      <c r="O408">
        <f t="shared" si="130"/>
        <v>0.01</v>
      </c>
      <c r="P408" s="273">
        <f t="shared" si="135"/>
        <v>1.8621966826073428E-3</v>
      </c>
      <c r="Q408">
        <f t="shared" si="133"/>
        <v>0.18435747157812693</v>
      </c>
      <c r="R408">
        <f t="shared" si="132"/>
        <v>171</v>
      </c>
      <c r="S408">
        <f t="shared" si="134"/>
        <v>0.31843563272585562</v>
      </c>
      <c r="W408" s="197"/>
    </row>
    <row r="409" spans="6:23" x14ac:dyDescent="0.3">
      <c r="F409" s="199"/>
      <c r="H409">
        <v>171</v>
      </c>
      <c r="I409" t="s">
        <v>258</v>
      </c>
      <c r="J409">
        <v>0.5</v>
      </c>
      <c r="K409">
        <v>0.5</v>
      </c>
      <c r="L409">
        <f t="shared" si="128"/>
        <v>0.46500000000000002</v>
      </c>
      <c r="M409">
        <f t="shared" si="129"/>
        <v>1</v>
      </c>
      <c r="N409">
        <f t="shared" si="131"/>
        <v>78.236250000000325</v>
      </c>
      <c r="O409">
        <f t="shared" si="130"/>
        <v>0.01</v>
      </c>
      <c r="P409" s="273">
        <f t="shared" si="135"/>
        <v>1.8435747157812693E-3</v>
      </c>
      <c r="Q409">
        <f t="shared" si="133"/>
        <v>0.18251389686234565</v>
      </c>
      <c r="R409">
        <f t="shared" si="132"/>
        <v>172</v>
      </c>
      <c r="S409">
        <f t="shared" si="134"/>
        <v>0.3170948511143783</v>
      </c>
      <c r="W409" s="197"/>
    </row>
    <row r="410" spans="6:23" x14ac:dyDescent="0.3">
      <c r="F410" s="199"/>
      <c r="H410">
        <v>172</v>
      </c>
      <c r="I410" t="s">
        <v>258</v>
      </c>
      <c r="J410">
        <v>0.5</v>
      </c>
      <c r="K410">
        <v>0.5</v>
      </c>
      <c r="L410">
        <f t="shared" si="128"/>
        <v>0.46500000000000002</v>
      </c>
      <c r="M410">
        <f t="shared" si="129"/>
        <v>1</v>
      </c>
      <c r="N410">
        <f t="shared" si="131"/>
        <v>78.701250000000329</v>
      </c>
      <c r="O410">
        <f t="shared" si="130"/>
        <v>0.01</v>
      </c>
      <c r="P410" s="273">
        <f t="shared" si="135"/>
        <v>1.8251389686234564E-3</v>
      </c>
      <c r="Q410">
        <f t="shared" si="133"/>
        <v>0.18068875789372218</v>
      </c>
      <c r="R410">
        <f t="shared" si="132"/>
        <v>173</v>
      </c>
      <c r="S410">
        <f t="shared" si="134"/>
        <v>0.31574904157185796</v>
      </c>
      <c r="W410" s="197"/>
    </row>
    <row r="411" spans="6:23" x14ac:dyDescent="0.3">
      <c r="F411" s="199"/>
      <c r="H411">
        <v>173</v>
      </c>
      <c r="I411" t="s">
        <v>258</v>
      </c>
      <c r="J411">
        <v>0.5</v>
      </c>
      <c r="K411">
        <v>0.5</v>
      </c>
      <c r="L411">
        <f t="shared" si="128"/>
        <v>0.46500000000000002</v>
      </c>
      <c r="M411">
        <f t="shared" si="129"/>
        <v>1</v>
      </c>
      <c r="N411">
        <f t="shared" si="131"/>
        <v>79.166250000000332</v>
      </c>
      <c r="O411">
        <f t="shared" si="130"/>
        <v>0.01</v>
      </c>
      <c r="P411" s="273">
        <f t="shared" si="135"/>
        <v>1.8068875789372218E-3</v>
      </c>
      <c r="Q411">
        <f t="shared" si="133"/>
        <v>0.17888187031478497</v>
      </c>
      <c r="R411">
        <f t="shared" si="132"/>
        <v>174</v>
      </c>
      <c r="S411">
        <f t="shared" si="134"/>
        <v>0.31439843873507661</v>
      </c>
      <c r="W411" s="197"/>
    </row>
    <row r="412" spans="6:23" x14ac:dyDescent="0.3">
      <c r="F412" s="199"/>
      <c r="H412">
        <v>174</v>
      </c>
      <c r="I412" t="s">
        <v>258</v>
      </c>
      <c r="J412">
        <v>0.5</v>
      </c>
      <c r="K412">
        <v>0.5</v>
      </c>
      <c r="L412">
        <f t="shared" si="128"/>
        <v>0.46500000000000002</v>
      </c>
      <c r="M412">
        <f t="shared" si="129"/>
        <v>1</v>
      </c>
      <c r="N412">
        <f t="shared" si="131"/>
        <v>79.631250000000335</v>
      </c>
      <c r="O412">
        <f t="shared" si="130"/>
        <v>0.01</v>
      </c>
      <c r="P412" s="273">
        <f t="shared" si="135"/>
        <v>1.7888187031478498E-3</v>
      </c>
      <c r="Q412">
        <f t="shared" si="133"/>
        <v>0.17709305161163713</v>
      </c>
      <c r="R412">
        <f t="shared" si="132"/>
        <v>175</v>
      </c>
      <c r="S412">
        <f t="shared" si="134"/>
        <v>0.3130432730508737</v>
      </c>
      <c r="W412" s="197"/>
    </row>
    <row r="413" spans="6:23" x14ac:dyDescent="0.3">
      <c r="F413" s="199"/>
      <c r="H413">
        <v>175</v>
      </c>
      <c r="I413" t="s">
        <v>258</v>
      </c>
      <c r="J413">
        <v>0.5</v>
      </c>
      <c r="K413">
        <v>0.5</v>
      </c>
      <c r="L413">
        <f t="shared" si="128"/>
        <v>0.46500000000000002</v>
      </c>
      <c r="M413">
        <f t="shared" si="129"/>
        <v>1</v>
      </c>
      <c r="N413">
        <f t="shared" si="131"/>
        <v>80.096250000000339</v>
      </c>
      <c r="O413">
        <f t="shared" si="130"/>
        <v>0.01</v>
      </c>
      <c r="P413" s="273">
        <f t="shared" si="135"/>
        <v>1.7709305161163714E-3</v>
      </c>
      <c r="Q413">
        <f t="shared" si="133"/>
        <v>0.17532212109552076</v>
      </c>
      <c r="R413">
        <f t="shared" si="132"/>
        <v>176</v>
      </c>
      <c r="S413">
        <f t="shared" si="134"/>
        <v>0.31168377083648136</v>
      </c>
      <c r="W413" s="197"/>
    </row>
    <row r="414" spans="6:23" x14ac:dyDescent="0.3">
      <c r="F414" s="199"/>
      <c r="H414">
        <v>176</v>
      </c>
      <c r="I414" t="s">
        <v>258</v>
      </c>
      <c r="J414">
        <v>0.5</v>
      </c>
      <c r="K414">
        <v>0.5</v>
      </c>
      <c r="L414">
        <f t="shared" si="128"/>
        <v>0.46500000000000002</v>
      </c>
      <c r="M414">
        <f t="shared" si="129"/>
        <v>1</v>
      </c>
      <c r="N414">
        <f t="shared" si="131"/>
        <v>80.561250000000342</v>
      </c>
      <c r="O414">
        <f t="shared" si="130"/>
        <v>0.01</v>
      </c>
      <c r="P414" s="273">
        <f t="shared" si="135"/>
        <v>1.7532212109552076E-3</v>
      </c>
      <c r="Q414">
        <f t="shared" si="133"/>
        <v>0.17356889988456556</v>
      </c>
      <c r="R414">
        <f t="shared" si="132"/>
        <v>177</v>
      </c>
      <c r="S414">
        <f t="shared" si="134"/>
        <v>0.31032015433907173</v>
      </c>
      <c r="W414" s="197"/>
    </row>
    <row r="415" spans="6:23" x14ac:dyDescent="0.3">
      <c r="F415" s="199"/>
      <c r="H415">
        <v>177</v>
      </c>
      <c r="I415" t="s">
        <v>258</v>
      </c>
      <c r="J415">
        <v>0.5</v>
      </c>
      <c r="K415">
        <v>0.5</v>
      </c>
      <c r="L415">
        <f t="shared" si="128"/>
        <v>0.46500000000000002</v>
      </c>
      <c r="M415">
        <f t="shared" si="129"/>
        <v>1</v>
      </c>
      <c r="N415">
        <f t="shared" si="131"/>
        <v>81.026250000000346</v>
      </c>
      <c r="O415">
        <f t="shared" si="130"/>
        <v>0.01</v>
      </c>
      <c r="P415" s="273">
        <f t="shared" si="135"/>
        <v>1.7356889988456557E-3</v>
      </c>
      <c r="Q415">
        <f t="shared" si="133"/>
        <v>0.1718332108857199</v>
      </c>
      <c r="R415">
        <f t="shared" si="132"/>
        <v>178</v>
      </c>
      <c r="S415">
        <f t="shared" si="134"/>
        <v>0.30895264179452669</v>
      </c>
      <c r="W415" s="197"/>
    </row>
    <row r="416" spans="6:23" x14ac:dyDescent="0.3">
      <c r="F416" s="199"/>
      <c r="H416">
        <v>178</v>
      </c>
      <c r="I416" t="s">
        <v>258</v>
      </c>
      <c r="J416">
        <v>0.5</v>
      </c>
      <c r="K416">
        <v>0.5</v>
      </c>
      <c r="L416">
        <f t="shared" si="128"/>
        <v>0.46500000000000002</v>
      </c>
      <c r="M416">
        <f t="shared" si="129"/>
        <v>1</v>
      </c>
      <c r="N416">
        <f t="shared" si="131"/>
        <v>81.491250000000349</v>
      </c>
      <c r="O416">
        <f t="shared" si="130"/>
        <v>0.01</v>
      </c>
      <c r="P416" s="273">
        <f t="shared" si="135"/>
        <v>1.718332108857199E-3</v>
      </c>
      <c r="Q416">
        <f t="shared" si="133"/>
        <v>0.17011487877686271</v>
      </c>
      <c r="R416">
        <f t="shared" si="132"/>
        <v>179</v>
      </c>
      <c r="S416">
        <f t="shared" si="134"/>
        <v>0.30758144748543864</v>
      </c>
      <c r="W416" s="197"/>
    </row>
    <row r="417" spans="6:23" x14ac:dyDescent="0.3">
      <c r="F417" s="199"/>
      <c r="H417">
        <v>179</v>
      </c>
      <c r="I417" t="s">
        <v>258</v>
      </c>
      <c r="J417">
        <v>0.5</v>
      </c>
      <c r="K417">
        <v>0.5</v>
      </c>
      <c r="L417">
        <f t="shared" si="128"/>
        <v>0.46500000000000002</v>
      </c>
      <c r="M417">
        <f t="shared" si="129"/>
        <v>1</v>
      </c>
      <c r="N417">
        <f t="shared" si="131"/>
        <v>81.956250000000352</v>
      </c>
      <c r="O417">
        <f t="shared" si="130"/>
        <v>0.01</v>
      </c>
      <c r="P417" s="273">
        <f t="shared" si="135"/>
        <v>1.7011487877686272E-3</v>
      </c>
      <c r="Q417">
        <f t="shared" si="133"/>
        <v>0.16841372998909407</v>
      </c>
      <c r="R417">
        <f t="shared" si="132"/>
        <v>180</v>
      </c>
      <c r="S417">
        <f t="shared" si="134"/>
        <v>0.30620678179835292</v>
      </c>
      <c r="W417" s="197"/>
    </row>
    <row r="418" spans="6:23" x14ac:dyDescent="0.3">
      <c r="F418" s="199"/>
      <c r="H418">
        <v>180</v>
      </c>
      <c r="I418" t="s">
        <v>258</v>
      </c>
      <c r="J418">
        <v>0.5</v>
      </c>
      <c r="K418">
        <v>0.5</v>
      </c>
      <c r="L418">
        <f t="shared" si="128"/>
        <v>0.46500000000000002</v>
      </c>
      <c r="M418">
        <f t="shared" si="129"/>
        <v>1</v>
      </c>
      <c r="N418">
        <f t="shared" si="131"/>
        <v>82.421250000000356</v>
      </c>
      <c r="O418">
        <f t="shared" si="130"/>
        <v>0.01</v>
      </c>
      <c r="P418" s="273">
        <f t="shared" si="135"/>
        <v>1.6841372998909407E-3</v>
      </c>
      <c r="Q418">
        <f t="shared" si="133"/>
        <v>0.16672959268920312</v>
      </c>
      <c r="R418">
        <f t="shared" si="132"/>
        <v>181</v>
      </c>
      <c r="S418">
        <f t="shared" si="134"/>
        <v>0.30482885128026027</v>
      </c>
      <c r="W418" s="197"/>
    </row>
    <row r="419" spans="6:23" x14ac:dyDescent="0.3">
      <c r="F419" s="199"/>
      <c r="H419">
        <v>181</v>
      </c>
      <c r="I419" t="s">
        <v>258</v>
      </c>
      <c r="J419">
        <v>0.5</v>
      </c>
      <c r="K419">
        <v>0.5</v>
      </c>
      <c r="L419">
        <f t="shared" si="128"/>
        <v>0.46500000000000002</v>
      </c>
      <c r="M419">
        <f t="shared" si="129"/>
        <v>1</v>
      </c>
      <c r="N419">
        <f t="shared" si="131"/>
        <v>82.886250000000359</v>
      </c>
      <c r="O419">
        <f t="shared" si="130"/>
        <v>0.01</v>
      </c>
      <c r="P419" s="273">
        <f t="shared" si="135"/>
        <v>1.6672959268920313E-3</v>
      </c>
      <c r="Q419">
        <f t="shared" si="133"/>
        <v>0.1650622967623111</v>
      </c>
      <c r="R419">
        <f t="shared" si="132"/>
        <v>182</v>
      </c>
      <c r="S419">
        <f t="shared" si="134"/>
        <v>0.3034478586943497</v>
      </c>
      <c r="W419" s="197"/>
    </row>
    <row r="420" spans="6:23" x14ac:dyDescent="0.3">
      <c r="F420" s="199"/>
      <c r="H420">
        <v>182</v>
      </c>
      <c r="I420" t="s">
        <v>258</v>
      </c>
      <c r="J420">
        <v>0.5</v>
      </c>
      <c r="K420">
        <v>0.5</v>
      </c>
      <c r="L420">
        <f t="shared" si="128"/>
        <v>0.46500000000000002</v>
      </c>
      <c r="M420">
        <f t="shared" si="129"/>
        <v>1</v>
      </c>
      <c r="N420">
        <f t="shared" si="131"/>
        <v>83.351250000000363</v>
      </c>
      <c r="O420">
        <f t="shared" si="130"/>
        <v>0.01</v>
      </c>
      <c r="P420" s="273">
        <f t="shared" si="135"/>
        <v>1.650622967623111E-3</v>
      </c>
      <c r="Q420">
        <f t="shared" si="133"/>
        <v>0.16341167379468799</v>
      </c>
      <c r="R420">
        <f t="shared" si="132"/>
        <v>183</v>
      </c>
      <c r="S420">
        <f t="shared" si="134"/>
        <v>0.30206400307502934</v>
      </c>
      <c r="W420" s="197"/>
    </row>
    <row r="421" spans="6:23" x14ac:dyDescent="0.3">
      <c r="F421" s="199"/>
      <c r="H421">
        <v>183</v>
      </c>
      <c r="I421" t="s">
        <v>258</v>
      </c>
      <c r="J421">
        <v>0.5</v>
      </c>
      <c r="K421">
        <v>0.5</v>
      </c>
      <c r="L421">
        <f t="shared" si="128"/>
        <v>0.46500000000000002</v>
      </c>
      <c r="M421">
        <f t="shared" si="129"/>
        <v>1</v>
      </c>
      <c r="N421">
        <f t="shared" si="131"/>
        <v>83.816250000000366</v>
      </c>
      <c r="O421">
        <f t="shared" si="130"/>
        <v>0.01</v>
      </c>
      <c r="P421" s="273">
        <f t="shared" si="135"/>
        <v>1.6341167379468799E-3</v>
      </c>
      <c r="Q421">
        <f t="shared" si="133"/>
        <v>0.1617775570567411</v>
      </c>
      <c r="R421">
        <f t="shared" si="132"/>
        <v>184</v>
      </c>
      <c r="S421">
        <f t="shared" si="134"/>
        <v>0.30067747978222592</v>
      </c>
      <c r="W421" s="197"/>
    </row>
    <row r="422" spans="6:23" x14ac:dyDescent="0.3">
      <c r="F422" s="199"/>
      <c r="H422">
        <v>184</v>
      </c>
      <c r="I422" t="s">
        <v>258</v>
      </c>
      <c r="J422">
        <v>0.5</v>
      </c>
      <c r="K422">
        <v>0.5</v>
      </c>
      <c r="L422">
        <f t="shared" si="128"/>
        <v>0.46500000000000002</v>
      </c>
      <c r="M422">
        <f t="shared" si="129"/>
        <v>1</v>
      </c>
      <c r="N422">
        <f t="shared" si="131"/>
        <v>84.281250000000369</v>
      </c>
      <c r="O422">
        <f t="shared" si="130"/>
        <v>0.01</v>
      </c>
      <c r="P422" s="273">
        <f t="shared" si="135"/>
        <v>1.6177755705674111E-3</v>
      </c>
      <c r="Q422">
        <f t="shared" si="133"/>
        <v>0.16015978148617369</v>
      </c>
      <c r="R422">
        <f t="shared" si="132"/>
        <v>185</v>
      </c>
      <c r="S422">
        <f t="shared" si="134"/>
        <v>0.29928848055497104</v>
      </c>
      <c r="W422" s="197"/>
    </row>
    <row r="423" spans="6:23" x14ac:dyDescent="0.3">
      <c r="F423" s="199"/>
      <c r="H423">
        <v>185</v>
      </c>
      <c r="I423" t="s">
        <v>258</v>
      </c>
      <c r="J423">
        <v>0.5</v>
      </c>
      <c r="K423">
        <v>0.5</v>
      </c>
      <c r="L423">
        <f t="shared" si="128"/>
        <v>0.46500000000000002</v>
      </c>
      <c r="M423">
        <f t="shared" si="129"/>
        <v>1</v>
      </c>
      <c r="N423">
        <f t="shared" si="131"/>
        <v>84.746250000000373</v>
      </c>
      <c r="O423">
        <f t="shared" si="130"/>
        <v>0.01</v>
      </c>
      <c r="P423" s="273">
        <f t="shared" si="135"/>
        <v>1.6015978148617369E-3</v>
      </c>
      <c r="Q423">
        <f t="shared" si="133"/>
        <v>0.15855818367131194</v>
      </c>
      <c r="R423">
        <f t="shared" si="132"/>
        <v>186</v>
      </c>
      <c r="S423">
        <f t="shared" si="134"/>
        <v>0.29789719356428307</v>
      </c>
      <c r="W423" s="197"/>
    </row>
    <row r="424" spans="6:23" x14ac:dyDescent="0.3">
      <c r="F424" s="199"/>
      <c r="H424">
        <v>186</v>
      </c>
      <c r="I424" t="s">
        <v>258</v>
      </c>
      <c r="J424">
        <v>0.5</v>
      </c>
      <c r="K424">
        <v>0.5</v>
      </c>
      <c r="L424">
        <f t="shared" si="128"/>
        <v>0.46500000000000002</v>
      </c>
      <c r="M424">
        <f t="shared" si="129"/>
        <v>1</v>
      </c>
      <c r="N424">
        <f t="shared" si="131"/>
        <v>85.211250000000376</v>
      </c>
      <c r="O424">
        <f t="shared" si="130"/>
        <v>0.01</v>
      </c>
      <c r="P424" s="273">
        <f t="shared" si="135"/>
        <v>1.5855818367131195E-3</v>
      </c>
      <c r="Q424">
        <f t="shared" si="133"/>
        <v>0.15697260183459882</v>
      </c>
      <c r="R424">
        <f t="shared" si="132"/>
        <v>187</v>
      </c>
      <c r="S424">
        <f t="shared" si="134"/>
        <v>0.29650380346535338</v>
      </c>
      <c r="W424" s="197"/>
    </row>
    <row r="425" spans="6:23" x14ac:dyDescent="0.3">
      <c r="F425" s="199"/>
      <c r="H425">
        <v>187</v>
      </c>
      <c r="I425" t="s">
        <v>258</v>
      </c>
      <c r="J425">
        <v>0.5</v>
      </c>
      <c r="K425">
        <v>0.5</v>
      </c>
      <c r="L425">
        <f t="shared" si="128"/>
        <v>0.46500000000000002</v>
      </c>
      <c r="M425">
        <f t="shared" si="129"/>
        <v>1</v>
      </c>
      <c r="N425">
        <f t="shared" si="131"/>
        <v>85.67625000000038</v>
      </c>
      <c r="O425">
        <f t="shared" si="130"/>
        <v>0.01</v>
      </c>
      <c r="P425" s="273">
        <f t="shared" si="135"/>
        <v>1.5697260183459884E-3</v>
      </c>
      <c r="Q425">
        <f t="shared" si="133"/>
        <v>0.15540287581625284</v>
      </c>
      <c r="R425">
        <f t="shared" si="132"/>
        <v>188</v>
      </c>
      <c r="S425">
        <f t="shared" si="134"/>
        <v>0.29510849144904583</v>
      </c>
      <c r="W425" s="197"/>
    </row>
    <row r="426" spans="6:23" x14ac:dyDescent="0.3">
      <c r="F426" s="199"/>
      <c r="H426">
        <v>188</v>
      </c>
      <c r="I426" t="s">
        <v>258</v>
      </c>
      <c r="J426">
        <v>0.5</v>
      </c>
      <c r="K426">
        <v>0.5</v>
      </c>
      <c r="L426">
        <f t="shared" si="128"/>
        <v>0.46500000000000002</v>
      </c>
      <c r="M426">
        <f t="shared" si="129"/>
        <v>1</v>
      </c>
      <c r="N426">
        <f t="shared" si="131"/>
        <v>86.141250000000383</v>
      </c>
      <c r="O426">
        <f t="shared" si="130"/>
        <v>0.01</v>
      </c>
      <c r="P426" s="273">
        <f t="shared" si="135"/>
        <v>1.5540287581625285E-3</v>
      </c>
      <c r="Q426">
        <f t="shared" si="133"/>
        <v>0.15384884705809032</v>
      </c>
      <c r="R426">
        <f t="shared" si="132"/>
        <v>189</v>
      </c>
      <c r="S426">
        <f t="shared" si="134"/>
        <v>0.29371143529271787</v>
      </c>
      <c r="W426" s="197"/>
    </row>
    <row r="427" spans="6:23" x14ac:dyDescent="0.3">
      <c r="F427" s="199"/>
      <c r="H427">
        <v>189</v>
      </c>
      <c r="I427" t="s">
        <v>258</v>
      </c>
      <c r="J427">
        <v>0.5</v>
      </c>
      <c r="K427">
        <v>0.5</v>
      </c>
      <c r="L427">
        <f t="shared" si="128"/>
        <v>0.46500000000000002</v>
      </c>
      <c r="M427">
        <f t="shared" si="129"/>
        <v>1</v>
      </c>
      <c r="N427">
        <f t="shared" si="131"/>
        <v>86.606250000000387</v>
      </c>
      <c r="O427">
        <f t="shared" si="130"/>
        <v>0.01</v>
      </c>
      <c r="P427" s="273">
        <f t="shared" si="135"/>
        <v>1.5384884705809032E-3</v>
      </c>
      <c r="Q427">
        <f t="shared" si="133"/>
        <v>0.15231035858750941</v>
      </c>
      <c r="R427">
        <f t="shared" si="132"/>
        <v>190</v>
      </c>
      <c r="S427">
        <f t="shared" si="134"/>
        <v>0.29231280941037163</v>
      </c>
      <c r="W427" s="197"/>
    </row>
    <row r="428" spans="6:23" x14ac:dyDescent="0.3">
      <c r="F428" s="199"/>
      <c r="H428">
        <v>190</v>
      </c>
      <c r="I428" t="s">
        <v>258</v>
      </c>
      <c r="J428">
        <v>0.5</v>
      </c>
      <c r="K428">
        <v>0.5</v>
      </c>
      <c r="L428">
        <f t="shared" si="128"/>
        <v>0.46500000000000002</v>
      </c>
      <c r="M428">
        <f t="shared" si="129"/>
        <v>1</v>
      </c>
      <c r="N428">
        <f t="shared" si="131"/>
        <v>87.07125000000039</v>
      </c>
      <c r="O428">
        <f t="shared" si="130"/>
        <v>0.01</v>
      </c>
      <c r="P428" s="273">
        <f t="shared" si="135"/>
        <v>1.5231035858750941E-3</v>
      </c>
      <c r="Q428">
        <f t="shared" si="133"/>
        <v>0.15078725500163431</v>
      </c>
      <c r="R428">
        <f t="shared" si="132"/>
        <v>191</v>
      </c>
      <c r="S428">
        <f t="shared" si="134"/>
        <v>0.29091278490214301</v>
      </c>
      <c r="W428" s="197"/>
    </row>
    <row r="429" spans="6:23" x14ac:dyDescent="0.3">
      <c r="F429" s="199"/>
      <c r="H429">
        <v>191</v>
      </c>
      <c r="I429" t="s">
        <v>258</v>
      </c>
      <c r="J429">
        <v>0.5</v>
      </c>
      <c r="K429">
        <v>0.5</v>
      </c>
      <c r="L429">
        <f t="shared" si="128"/>
        <v>0.46500000000000002</v>
      </c>
      <c r="M429">
        <f t="shared" si="129"/>
        <v>1</v>
      </c>
      <c r="N429">
        <f t="shared" si="131"/>
        <v>87.536250000000393</v>
      </c>
      <c r="O429">
        <f t="shared" si="130"/>
        <v>0.01</v>
      </c>
      <c r="P429" s="273">
        <f t="shared" si="135"/>
        <v>1.5078725500163432E-3</v>
      </c>
      <c r="Q429">
        <f t="shared" si="133"/>
        <v>0.14927938245161798</v>
      </c>
      <c r="R429">
        <f t="shared" si="132"/>
        <v>192</v>
      </c>
      <c r="S429">
        <f t="shared" si="134"/>
        <v>0.28951152960313786</v>
      </c>
      <c r="W429" s="197"/>
    </row>
    <row r="430" spans="6:23" x14ac:dyDescent="0.3">
      <c r="F430" s="199"/>
      <c r="H430">
        <v>192</v>
      </c>
      <c r="I430" t="s">
        <v>258</v>
      </c>
      <c r="J430">
        <v>0.5</v>
      </c>
      <c r="K430">
        <v>0.5</v>
      </c>
      <c r="L430">
        <f t="shared" ref="L430:L472" si="136">(J430+K430)*0.465</f>
        <v>0.46500000000000002</v>
      </c>
      <c r="M430">
        <f t="shared" ref="M430:M472" si="137">J430+K430</f>
        <v>1</v>
      </c>
      <c r="N430">
        <f t="shared" si="131"/>
        <v>88.001250000000397</v>
      </c>
      <c r="O430">
        <f t="shared" ref="O430:O472" si="138">M430/100</f>
        <v>0.01</v>
      </c>
      <c r="P430" s="273">
        <f t="shared" si="135"/>
        <v>1.4927938245161798E-3</v>
      </c>
      <c r="Q430">
        <f t="shared" si="133"/>
        <v>0.14778658862710181</v>
      </c>
      <c r="R430">
        <f t="shared" si="132"/>
        <v>193</v>
      </c>
      <c r="S430">
        <f t="shared" si="134"/>
        <v>0.28810920813162272</v>
      </c>
      <c r="W430" s="197"/>
    </row>
    <row r="431" spans="6:23" x14ac:dyDescent="0.3">
      <c r="F431" s="199"/>
      <c r="H431">
        <v>193</v>
      </c>
      <c r="I431" t="s">
        <v>258</v>
      </c>
      <c r="J431">
        <v>0.5</v>
      </c>
      <c r="K431">
        <v>0.5</v>
      </c>
      <c r="L431">
        <f t="shared" si="136"/>
        <v>0.46500000000000002</v>
      </c>
      <c r="M431">
        <f t="shared" si="137"/>
        <v>1</v>
      </c>
      <c r="N431">
        <f t="shared" ref="N431:N456" si="139">N430+L430</f>
        <v>88.4662500000004</v>
      </c>
      <c r="O431">
        <f t="shared" si="138"/>
        <v>0.01</v>
      </c>
      <c r="P431" s="273">
        <f t="shared" si="135"/>
        <v>1.4778658862710182E-3</v>
      </c>
      <c r="Q431">
        <f t="shared" si="133"/>
        <v>0.14630872274083079</v>
      </c>
      <c r="R431">
        <f t="shared" ref="R431:R473" si="140">H431+1</f>
        <v>194</v>
      </c>
      <c r="S431">
        <f t="shared" si="134"/>
        <v>0.28670598193657754</v>
      </c>
      <c r="W431" s="197"/>
    </row>
    <row r="432" spans="6:23" x14ac:dyDescent="0.3">
      <c r="F432" s="199"/>
      <c r="H432">
        <v>194</v>
      </c>
      <c r="I432" t="s">
        <v>258</v>
      </c>
      <c r="J432">
        <v>0.5</v>
      </c>
      <c r="K432">
        <v>0.5</v>
      </c>
      <c r="L432">
        <f t="shared" si="136"/>
        <v>0.46500000000000002</v>
      </c>
      <c r="M432">
        <f t="shared" si="137"/>
        <v>1</v>
      </c>
      <c r="N432">
        <f t="shared" si="139"/>
        <v>88.931250000000404</v>
      </c>
      <c r="O432">
        <f t="shared" si="138"/>
        <v>0.01</v>
      </c>
      <c r="P432" s="273">
        <f t="shared" si="135"/>
        <v>1.463087227408308E-3</v>
      </c>
      <c r="Q432">
        <f t="shared" ref="Q432:Q456" si="141">Q431*(1-O432)</f>
        <v>0.14484563551342247</v>
      </c>
      <c r="R432">
        <f t="shared" si="140"/>
        <v>195</v>
      </c>
      <c r="S432">
        <f t="shared" ref="S432:S474" si="142">R432*P432</f>
        <v>0.28530200934462008</v>
      </c>
      <c r="W432" s="197"/>
    </row>
    <row r="433" spans="6:23" x14ac:dyDescent="0.3">
      <c r="F433" s="199"/>
      <c r="H433">
        <v>195</v>
      </c>
      <c r="I433" t="s">
        <v>258</v>
      </c>
      <c r="J433">
        <v>0.5</v>
      </c>
      <c r="K433">
        <v>0.5</v>
      </c>
      <c r="L433">
        <f t="shared" si="136"/>
        <v>0.46500000000000002</v>
      </c>
      <c r="M433">
        <f t="shared" si="137"/>
        <v>1</v>
      </c>
      <c r="N433">
        <f t="shared" si="139"/>
        <v>89.396250000000407</v>
      </c>
      <c r="O433">
        <f t="shared" si="138"/>
        <v>0.01</v>
      </c>
      <c r="P433" s="273">
        <f t="shared" ref="P433:P455" si="143">Q432*O433</f>
        <v>1.4484563551342246E-3</v>
      </c>
      <c r="Q433">
        <f t="shared" si="141"/>
        <v>0.14339717915828826</v>
      </c>
      <c r="R433">
        <f t="shared" si="140"/>
        <v>196</v>
      </c>
      <c r="S433">
        <f t="shared" si="142"/>
        <v>0.28389744560630803</v>
      </c>
      <c r="W433" s="197"/>
    </row>
    <row r="434" spans="6:23" x14ac:dyDescent="0.3">
      <c r="F434" s="199"/>
      <c r="H434">
        <v>196</v>
      </c>
      <c r="I434" t="s">
        <v>258</v>
      </c>
      <c r="J434">
        <v>0.5</v>
      </c>
      <c r="K434">
        <v>0.5</v>
      </c>
      <c r="L434">
        <f t="shared" si="136"/>
        <v>0.46500000000000002</v>
      </c>
      <c r="M434">
        <f t="shared" si="137"/>
        <v>1</v>
      </c>
      <c r="N434">
        <f t="shared" si="139"/>
        <v>89.86125000000041</v>
      </c>
      <c r="O434">
        <f t="shared" si="138"/>
        <v>0.01</v>
      </c>
      <c r="P434" s="273">
        <f t="shared" si="143"/>
        <v>1.4339717915828826E-3</v>
      </c>
      <c r="Q434">
        <f t="shared" si="141"/>
        <v>0.14196320736670537</v>
      </c>
      <c r="R434">
        <f t="shared" si="140"/>
        <v>197</v>
      </c>
      <c r="S434">
        <f t="shared" si="142"/>
        <v>0.28249244294182785</v>
      </c>
      <c r="W434" s="197"/>
    </row>
    <row r="435" spans="6:23" x14ac:dyDescent="0.3">
      <c r="F435" s="199"/>
      <c r="H435">
        <v>197</v>
      </c>
      <c r="I435" t="s">
        <v>258</v>
      </c>
      <c r="J435">
        <v>0.5</v>
      </c>
      <c r="K435">
        <v>0.5</v>
      </c>
      <c r="L435">
        <f t="shared" si="136"/>
        <v>0.46500000000000002</v>
      </c>
      <c r="M435">
        <f t="shared" si="137"/>
        <v>1</v>
      </c>
      <c r="N435">
        <f t="shared" si="139"/>
        <v>90.326250000000414</v>
      </c>
      <c r="O435">
        <f t="shared" si="138"/>
        <v>0.01</v>
      </c>
      <c r="P435" s="273">
        <f t="shared" si="143"/>
        <v>1.4196320736670537E-3</v>
      </c>
      <c r="Q435">
        <f t="shared" si="141"/>
        <v>0.14054357529303832</v>
      </c>
      <c r="R435">
        <f t="shared" si="140"/>
        <v>198</v>
      </c>
      <c r="S435">
        <f t="shared" si="142"/>
        <v>0.28108715058607664</v>
      </c>
      <c r="W435" s="197"/>
    </row>
    <row r="436" spans="6:23" x14ac:dyDescent="0.3">
      <c r="F436" s="199"/>
      <c r="H436">
        <v>198</v>
      </c>
      <c r="I436" t="s">
        <v>258</v>
      </c>
      <c r="J436">
        <v>0.5</v>
      </c>
      <c r="K436">
        <v>0.5</v>
      </c>
      <c r="L436">
        <f t="shared" si="136"/>
        <v>0.46500000000000002</v>
      </c>
      <c r="M436">
        <f t="shared" si="137"/>
        <v>1</v>
      </c>
      <c r="N436">
        <f t="shared" si="139"/>
        <v>90.791250000000417</v>
      </c>
      <c r="O436">
        <f t="shared" si="138"/>
        <v>0.01</v>
      </c>
      <c r="P436" s="273">
        <f t="shared" si="143"/>
        <v>1.4054357529303832E-3</v>
      </c>
      <c r="Q436">
        <f t="shared" si="141"/>
        <v>0.13913813954010792</v>
      </c>
      <c r="R436">
        <f t="shared" si="140"/>
        <v>199</v>
      </c>
      <c r="S436">
        <f t="shared" si="142"/>
        <v>0.27968171483314624</v>
      </c>
      <c r="W436" s="197"/>
    </row>
    <row r="437" spans="6:23" x14ac:dyDescent="0.3">
      <c r="F437" s="199"/>
      <c r="H437">
        <v>199</v>
      </c>
      <c r="I437" t="s">
        <v>258</v>
      </c>
      <c r="J437">
        <v>0.5</v>
      </c>
      <c r="K437">
        <v>0.5</v>
      </c>
      <c r="L437">
        <f t="shared" si="136"/>
        <v>0.46500000000000002</v>
      </c>
      <c r="M437">
        <f t="shared" si="137"/>
        <v>1</v>
      </c>
      <c r="N437">
        <f t="shared" si="139"/>
        <v>91.256250000000421</v>
      </c>
      <c r="O437">
        <f t="shared" si="138"/>
        <v>0.01</v>
      </c>
      <c r="P437" s="273">
        <f t="shared" si="143"/>
        <v>1.3913813954010792E-3</v>
      </c>
      <c r="Q437">
        <f t="shared" si="141"/>
        <v>0.13774675814470685</v>
      </c>
      <c r="R437">
        <f t="shared" si="140"/>
        <v>200</v>
      </c>
      <c r="S437">
        <f t="shared" si="142"/>
        <v>0.27827627908021585</v>
      </c>
      <c r="W437" s="197"/>
    </row>
    <row r="438" spans="6:23" x14ac:dyDescent="0.3">
      <c r="F438" s="199"/>
      <c r="H438">
        <v>200</v>
      </c>
      <c r="I438" t="s">
        <v>258</v>
      </c>
      <c r="J438">
        <v>0.5</v>
      </c>
      <c r="K438">
        <v>0.5</v>
      </c>
      <c r="L438">
        <f t="shared" si="136"/>
        <v>0.46500000000000002</v>
      </c>
      <c r="M438">
        <f t="shared" si="137"/>
        <v>1</v>
      </c>
      <c r="N438">
        <f t="shared" si="139"/>
        <v>91.721250000000424</v>
      </c>
      <c r="O438">
        <f t="shared" si="138"/>
        <v>0.01</v>
      </c>
      <c r="P438" s="273">
        <f t="shared" si="143"/>
        <v>1.3774675814470685E-3</v>
      </c>
      <c r="Q438">
        <f t="shared" si="141"/>
        <v>0.13636929056325978</v>
      </c>
      <c r="R438">
        <f t="shared" si="140"/>
        <v>201</v>
      </c>
      <c r="S438">
        <f t="shared" si="142"/>
        <v>0.27687098387086079</v>
      </c>
      <c r="W438" s="197"/>
    </row>
    <row r="439" spans="6:23" x14ac:dyDescent="0.3">
      <c r="F439" s="199"/>
      <c r="H439">
        <v>201</v>
      </c>
      <c r="I439" t="s">
        <v>258</v>
      </c>
      <c r="J439">
        <v>0.5</v>
      </c>
      <c r="K439">
        <v>0.5</v>
      </c>
      <c r="L439">
        <f t="shared" si="136"/>
        <v>0.46500000000000002</v>
      </c>
      <c r="M439">
        <f t="shared" si="137"/>
        <v>1</v>
      </c>
      <c r="N439">
        <f t="shared" si="139"/>
        <v>92.186250000000427</v>
      </c>
      <c r="O439">
        <f t="shared" si="138"/>
        <v>0.01</v>
      </c>
      <c r="P439" s="273">
        <f t="shared" si="143"/>
        <v>1.3636929056325979E-3</v>
      </c>
      <c r="Q439">
        <f t="shared" si="141"/>
        <v>0.13500559765762718</v>
      </c>
      <c r="R439">
        <f t="shared" si="140"/>
        <v>202</v>
      </c>
      <c r="S439">
        <f t="shared" si="142"/>
        <v>0.2754659669377848</v>
      </c>
      <c r="W439" s="197"/>
    </row>
    <row r="440" spans="6:23" x14ac:dyDescent="0.3">
      <c r="F440" s="199"/>
      <c r="H440">
        <v>202</v>
      </c>
      <c r="I440" t="s">
        <v>258</v>
      </c>
      <c r="J440">
        <v>0.5</v>
      </c>
      <c r="K440">
        <v>0.5</v>
      </c>
      <c r="L440">
        <f t="shared" si="136"/>
        <v>0.46500000000000002</v>
      </c>
      <c r="M440">
        <f t="shared" si="137"/>
        <v>1</v>
      </c>
      <c r="N440">
        <f t="shared" si="139"/>
        <v>92.651250000000431</v>
      </c>
      <c r="O440">
        <f t="shared" si="138"/>
        <v>0.01</v>
      </c>
      <c r="P440" s="273">
        <f t="shared" si="143"/>
        <v>1.3500559765762719E-3</v>
      </c>
      <c r="Q440">
        <f t="shared" si="141"/>
        <v>0.1336555416810509</v>
      </c>
      <c r="R440">
        <f t="shared" si="140"/>
        <v>203</v>
      </c>
      <c r="S440">
        <f t="shared" si="142"/>
        <v>0.2740613632449832</v>
      </c>
      <c r="W440" s="197"/>
    </row>
    <row r="441" spans="6:23" x14ac:dyDescent="0.3">
      <c r="F441" s="199"/>
      <c r="H441">
        <v>203</v>
      </c>
      <c r="I441" t="s">
        <v>258</v>
      </c>
      <c r="J441">
        <v>0.5</v>
      </c>
      <c r="K441">
        <v>0.5</v>
      </c>
      <c r="L441">
        <f t="shared" si="136"/>
        <v>0.46500000000000002</v>
      </c>
      <c r="M441">
        <f t="shared" si="137"/>
        <v>1</v>
      </c>
      <c r="N441">
        <f t="shared" si="139"/>
        <v>93.116250000000434</v>
      </c>
      <c r="O441">
        <f t="shared" si="138"/>
        <v>0.01</v>
      </c>
      <c r="P441" s="273">
        <f t="shared" si="143"/>
        <v>1.336555416810509E-3</v>
      </c>
      <c r="Q441">
        <f t="shared" si="141"/>
        <v>0.13231898626424038</v>
      </c>
      <c r="R441">
        <f t="shared" si="140"/>
        <v>204</v>
      </c>
      <c r="S441">
        <f t="shared" si="142"/>
        <v>0.27265730502934382</v>
      </c>
      <c r="W441" s="197"/>
    </row>
    <row r="442" spans="6:23" x14ac:dyDescent="0.3">
      <c r="F442" s="199"/>
      <c r="H442">
        <v>204</v>
      </c>
      <c r="I442" t="s">
        <v>258</v>
      </c>
      <c r="J442">
        <v>0.5</v>
      </c>
      <c r="K442">
        <v>0.5</v>
      </c>
      <c r="L442">
        <f t="shared" si="136"/>
        <v>0.46500000000000002</v>
      </c>
      <c r="M442">
        <f t="shared" si="137"/>
        <v>1</v>
      </c>
      <c r="N442">
        <f t="shared" si="139"/>
        <v>93.581250000000438</v>
      </c>
      <c r="O442">
        <f t="shared" si="138"/>
        <v>0.01</v>
      </c>
      <c r="P442" s="273">
        <f t="shared" si="143"/>
        <v>1.3231898626424039E-3</v>
      </c>
      <c r="Q442">
        <f t="shared" si="141"/>
        <v>0.13099579640159797</v>
      </c>
      <c r="R442">
        <f t="shared" si="140"/>
        <v>205</v>
      </c>
      <c r="S442">
        <f t="shared" si="142"/>
        <v>0.27125392184169278</v>
      </c>
      <c r="W442" s="197"/>
    </row>
    <row r="443" spans="6:23" x14ac:dyDescent="0.3">
      <c r="F443" s="199"/>
      <c r="H443">
        <v>205</v>
      </c>
      <c r="I443" t="s">
        <v>258</v>
      </c>
      <c r="J443">
        <v>0.5</v>
      </c>
      <c r="K443">
        <v>0.5</v>
      </c>
      <c r="L443">
        <f t="shared" si="136"/>
        <v>0.46500000000000002</v>
      </c>
      <c r="M443">
        <f t="shared" si="137"/>
        <v>1</v>
      </c>
      <c r="N443">
        <f t="shared" si="139"/>
        <v>94.046250000000441</v>
      </c>
      <c r="O443">
        <f t="shared" si="138"/>
        <v>0.01</v>
      </c>
      <c r="P443" s="273">
        <f t="shared" si="143"/>
        <v>1.3099579640159797E-3</v>
      </c>
      <c r="Q443">
        <f t="shared" si="141"/>
        <v>0.129685838437582</v>
      </c>
      <c r="R443">
        <f t="shared" si="140"/>
        <v>206</v>
      </c>
      <c r="S443">
        <f t="shared" si="142"/>
        <v>0.26985134058729182</v>
      </c>
      <c r="W443" s="197"/>
    </row>
    <row r="444" spans="6:23" x14ac:dyDescent="0.3">
      <c r="F444" s="199"/>
      <c r="H444">
        <v>206</v>
      </c>
      <c r="I444" t="s">
        <v>258</v>
      </c>
      <c r="J444">
        <v>0.5</v>
      </c>
      <c r="K444">
        <v>0.5</v>
      </c>
      <c r="L444">
        <f t="shared" si="136"/>
        <v>0.46500000000000002</v>
      </c>
      <c r="M444">
        <f t="shared" si="137"/>
        <v>1</v>
      </c>
      <c r="N444">
        <f t="shared" si="139"/>
        <v>94.511250000000445</v>
      </c>
      <c r="O444">
        <f t="shared" si="138"/>
        <v>0.01</v>
      </c>
      <c r="P444" s="273">
        <f t="shared" si="143"/>
        <v>1.2968583843758199E-3</v>
      </c>
      <c r="Q444">
        <f t="shared" si="141"/>
        <v>0.12838898005320618</v>
      </c>
      <c r="R444">
        <f t="shared" si="140"/>
        <v>207</v>
      </c>
      <c r="S444">
        <f t="shared" si="142"/>
        <v>0.26844968556579474</v>
      </c>
      <c r="W444" s="197"/>
    </row>
    <row r="445" spans="6:23" x14ac:dyDescent="0.3">
      <c r="F445" s="199"/>
      <c r="H445">
        <v>207</v>
      </c>
      <c r="I445" t="s">
        <v>258</v>
      </c>
      <c r="J445">
        <v>0.5</v>
      </c>
      <c r="K445">
        <v>0.5</v>
      </c>
      <c r="L445">
        <f t="shared" si="136"/>
        <v>0.46500000000000002</v>
      </c>
      <c r="M445">
        <f t="shared" si="137"/>
        <v>1</v>
      </c>
      <c r="N445">
        <f t="shared" si="139"/>
        <v>94.976250000000448</v>
      </c>
      <c r="O445">
        <f t="shared" si="138"/>
        <v>0.01</v>
      </c>
      <c r="P445" s="273">
        <f t="shared" si="143"/>
        <v>1.2838898005320617E-3</v>
      </c>
      <c r="Q445">
        <f t="shared" si="141"/>
        <v>0.12710509025267411</v>
      </c>
      <c r="R445">
        <f t="shared" si="140"/>
        <v>208</v>
      </c>
      <c r="S445">
        <f t="shared" si="142"/>
        <v>0.26704907851066884</v>
      </c>
      <c r="W445" s="197"/>
    </row>
    <row r="446" spans="6:23" x14ac:dyDescent="0.3">
      <c r="F446" s="199"/>
      <c r="H446">
        <v>208</v>
      </c>
      <c r="I446" t="s">
        <v>258</v>
      </c>
      <c r="J446">
        <v>0.5</v>
      </c>
      <c r="K446">
        <v>0.5</v>
      </c>
      <c r="L446">
        <f t="shared" si="136"/>
        <v>0.46500000000000002</v>
      </c>
      <c r="M446">
        <f t="shared" si="137"/>
        <v>1</v>
      </c>
      <c r="N446">
        <f t="shared" si="139"/>
        <v>95.441250000000451</v>
      </c>
      <c r="O446">
        <f t="shared" si="138"/>
        <v>0.01</v>
      </c>
      <c r="P446" s="273">
        <f t="shared" si="143"/>
        <v>1.2710509025267412E-3</v>
      </c>
      <c r="Q446">
        <f t="shared" si="141"/>
        <v>0.12583403935014736</v>
      </c>
      <c r="R446">
        <f t="shared" si="140"/>
        <v>209</v>
      </c>
      <c r="S446">
        <f t="shared" si="142"/>
        <v>0.26564963862808894</v>
      </c>
      <c r="W446" s="197"/>
    </row>
    <row r="447" spans="6:23" x14ac:dyDescent="0.3">
      <c r="F447" s="199"/>
      <c r="H447">
        <v>209</v>
      </c>
      <c r="I447" t="s">
        <v>258</v>
      </c>
      <c r="J447">
        <v>0.5</v>
      </c>
      <c r="K447">
        <v>0.5</v>
      </c>
      <c r="L447">
        <f t="shared" si="136"/>
        <v>0.46500000000000002</v>
      </c>
      <c r="M447">
        <f t="shared" si="137"/>
        <v>1</v>
      </c>
      <c r="N447">
        <f t="shared" si="139"/>
        <v>95.906250000000455</v>
      </c>
      <c r="O447">
        <f t="shared" si="138"/>
        <v>0.01</v>
      </c>
      <c r="P447" s="273">
        <f t="shared" si="143"/>
        <v>1.2583403935014737E-3</v>
      </c>
      <c r="Q447">
        <f t="shared" si="141"/>
        <v>0.12457569895664589</v>
      </c>
      <c r="R447">
        <f t="shared" si="140"/>
        <v>210</v>
      </c>
      <c r="S447">
        <f t="shared" si="142"/>
        <v>0.26425148263530951</v>
      </c>
      <c r="W447" s="197"/>
    </row>
    <row r="448" spans="6:23" x14ac:dyDescent="0.3">
      <c r="F448" s="199"/>
      <c r="H448">
        <v>210</v>
      </c>
      <c r="I448" t="s">
        <v>258</v>
      </c>
      <c r="J448">
        <v>0.5</v>
      </c>
      <c r="K448">
        <v>0.5</v>
      </c>
      <c r="L448">
        <f t="shared" si="136"/>
        <v>0.46500000000000002</v>
      </c>
      <c r="M448">
        <f t="shared" si="137"/>
        <v>1</v>
      </c>
      <c r="N448">
        <f t="shared" si="139"/>
        <v>96.371250000000458</v>
      </c>
      <c r="O448">
        <f t="shared" si="138"/>
        <v>0.01</v>
      </c>
      <c r="P448" s="273">
        <f t="shared" si="143"/>
        <v>1.2457569895664589E-3</v>
      </c>
      <c r="Q448">
        <f t="shared" si="141"/>
        <v>0.12332994196707943</v>
      </c>
      <c r="R448">
        <f t="shared" si="140"/>
        <v>211</v>
      </c>
      <c r="S448">
        <f t="shared" si="142"/>
        <v>0.26285472479852284</v>
      </c>
      <c r="W448" s="197"/>
    </row>
    <row r="449" spans="6:23" x14ac:dyDescent="0.3">
      <c r="F449" s="199"/>
      <c r="H449">
        <v>211</v>
      </c>
      <c r="I449" t="s">
        <v>258</v>
      </c>
      <c r="J449">
        <v>0.5</v>
      </c>
      <c r="K449">
        <v>0.5</v>
      </c>
      <c r="L449">
        <f t="shared" si="136"/>
        <v>0.46500000000000002</v>
      </c>
      <c r="M449">
        <f t="shared" si="137"/>
        <v>1</v>
      </c>
      <c r="N449">
        <f t="shared" si="139"/>
        <v>96.836250000000462</v>
      </c>
      <c r="O449">
        <f t="shared" si="138"/>
        <v>0.01</v>
      </c>
      <c r="P449" s="273">
        <f t="shared" si="143"/>
        <v>1.2332994196707944E-3</v>
      </c>
      <c r="Q449">
        <f t="shared" si="141"/>
        <v>0.12209664254740864</v>
      </c>
      <c r="R449">
        <f t="shared" si="140"/>
        <v>212</v>
      </c>
      <c r="S449">
        <f t="shared" si="142"/>
        <v>0.26145947697020844</v>
      </c>
      <c r="W449" s="197"/>
    </row>
    <row r="450" spans="6:23" x14ac:dyDescent="0.3">
      <c r="F450" s="199"/>
      <c r="H450">
        <v>212</v>
      </c>
      <c r="I450" t="s">
        <v>258</v>
      </c>
      <c r="J450">
        <v>0.5</v>
      </c>
      <c r="K450">
        <v>0.5</v>
      </c>
      <c r="L450">
        <f t="shared" si="136"/>
        <v>0.46500000000000002</v>
      </c>
      <c r="M450">
        <f t="shared" si="137"/>
        <v>1</v>
      </c>
      <c r="N450">
        <f t="shared" si="139"/>
        <v>97.301250000000465</v>
      </c>
      <c r="O450">
        <f t="shared" si="138"/>
        <v>0.01</v>
      </c>
      <c r="P450" s="273">
        <f t="shared" si="143"/>
        <v>1.2209664254740865E-3</v>
      </c>
      <c r="Q450">
        <f t="shared" si="141"/>
        <v>0.12087567612193455</v>
      </c>
      <c r="R450">
        <f t="shared" si="140"/>
        <v>213</v>
      </c>
      <c r="S450">
        <f t="shared" si="142"/>
        <v>0.26006584862598042</v>
      </c>
      <c r="W450" s="197"/>
    </row>
    <row r="451" spans="6:23" x14ac:dyDescent="0.3">
      <c r="F451" s="199"/>
      <c r="H451">
        <v>213</v>
      </c>
      <c r="I451" t="s">
        <v>258</v>
      </c>
      <c r="J451">
        <v>0.5</v>
      </c>
      <c r="K451">
        <v>0.5</v>
      </c>
      <c r="L451">
        <f t="shared" si="136"/>
        <v>0.46500000000000002</v>
      </c>
      <c r="M451">
        <f t="shared" si="137"/>
        <v>1</v>
      </c>
      <c r="N451">
        <f t="shared" si="139"/>
        <v>97.766250000000468</v>
      </c>
      <c r="O451">
        <f t="shared" si="138"/>
        <v>0.01</v>
      </c>
      <c r="P451" s="273">
        <f t="shared" si="143"/>
        <v>1.2087567612193454E-3</v>
      </c>
      <c r="Q451">
        <f t="shared" si="141"/>
        <v>0.1196669193607152</v>
      </c>
      <c r="R451">
        <f t="shared" si="140"/>
        <v>214</v>
      </c>
      <c r="S451">
        <f t="shared" si="142"/>
        <v>0.25867394690093992</v>
      </c>
      <c r="W451" s="197"/>
    </row>
    <row r="452" spans="6:23" x14ac:dyDescent="0.3">
      <c r="F452" s="199"/>
      <c r="H452">
        <v>214</v>
      </c>
      <c r="I452" t="s">
        <v>258</v>
      </c>
      <c r="J452">
        <v>0.5</v>
      </c>
      <c r="K452">
        <v>0.5</v>
      </c>
      <c r="L452">
        <f t="shared" si="136"/>
        <v>0.46500000000000002</v>
      </c>
      <c r="M452">
        <f t="shared" si="137"/>
        <v>1</v>
      </c>
      <c r="N452">
        <f t="shared" si="139"/>
        <v>98.231250000000472</v>
      </c>
      <c r="O452">
        <f t="shared" si="138"/>
        <v>0.01</v>
      </c>
      <c r="P452" s="273">
        <f t="shared" si="143"/>
        <v>1.196669193607152E-3</v>
      </c>
      <c r="Q452">
        <f t="shared" si="141"/>
        <v>0.11847025016710805</v>
      </c>
      <c r="R452">
        <f t="shared" si="140"/>
        <v>215</v>
      </c>
      <c r="S452">
        <f t="shared" si="142"/>
        <v>0.2572838766255377</v>
      </c>
      <c r="W452" s="197"/>
    </row>
    <row r="453" spans="6:23" x14ac:dyDescent="0.3">
      <c r="F453" s="199"/>
      <c r="H453">
        <v>215</v>
      </c>
      <c r="I453" t="s">
        <v>258</v>
      </c>
      <c r="J453">
        <v>0.5</v>
      </c>
      <c r="K453">
        <v>0.5</v>
      </c>
      <c r="L453">
        <f t="shared" si="136"/>
        <v>0.46500000000000002</v>
      </c>
      <c r="M453">
        <f t="shared" si="137"/>
        <v>1</v>
      </c>
      <c r="N453">
        <f t="shared" si="139"/>
        <v>98.696250000000475</v>
      </c>
      <c r="O453">
        <f t="shared" si="138"/>
        <v>0.01</v>
      </c>
      <c r="P453" s="273">
        <f t="shared" si="143"/>
        <v>1.1847025016710805E-3</v>
      </c>
      <c r="Q453">
        <f t="shared" si="141"/>
        <v>0.11728554766543697</v>
      </c>
      <c r="R453">
        <f t="shared" si="140"/>
        <v>216</v>
      </c>
      <c r="S453">
        <f t="shared" si="142"/>
        <v>0.25589574036095336</v>
      </c>
      <c r="W453" s="197"/>
    </row>
    <row r="454" spans="6:23" x14ac:dyDescent="0.3">
      <c r="F454" s="199"/>
      <c r="H454">
        <v>216</v>
      </c>
      <c r="I454" t="s">
        <v>258</v>
      </c>
      <c r="J454">
        <v>0.5</v>
      </c>
      <c r="K454">
        <v>0.5</v>
      </c>
      <c r="L454">
        <f t="shared" si="136"/>
        <v>0.46500000000000002</v>
      </c>
      <c r="M454">
        <f t="shared" si="137"/>
        <v>1</v>
      </c>
      <c r="N454">
        <f t="shared" si="139"/>
        <v>99.161250000000479</v>
      </c>
      <c r="O454">
        <f t="shared" si="138"/>
        <v>0.01</v>
      </c>
      <c r="P454" s="273">
        <f t="shared" si="143"/>
        <v>1.1728554766543698E-3</v>
      </c>
      <c r="Q454">
        <f t="shared" si="141"/>
        <v>0.1161126921887826</v>
      </c>
      <c r="R454">
        <f t="shared" si="140"/>
        <v>217</v>
      </c>
      <c r="S454">
        <f t="shared" si="142"/>
        <v>0.25450963843399826</v>
      </c>
      <c r="W454" s="197"/>
    </row>
    <row r="455" spans="6:23" x14ac:dyDescent="0.3">
      <c r="F455" s="199"/>
      <c r="H455">
        <v>217</v>
      </c>
      <c r="I455" t="s">
        <v>258</v>
      </c>
      <c r="J455">
        <v>0.5</v>
      </c>
      <c r="K455">
        <v>0.5</v>
      </c>
      <c r="L455">
        <f t="shared" si="136"/>
        <v>0.46500000000000002</v>
      </c>
      <c r="M455">
        <f t="shared" si="137"/>
        <v>1</v>
      </c>
      <c r="N455">
        <f t="shared" si="139"/>
        <v>99.626250000000482</v>
      </c>
      <c r="O455">
        <f t="shared" si="138"/>
        <v>0.01</v>
      </c>
      <c r="P455" s="273">
        <f t="shared" si="143"/>
        <v>1.161126921887826E-3</v>
      </c>
      <c r="Q455">
        <f t="shared" si="141"/>
        <v>0.11495156526689478</v>
      </c>
      <c r="R455">
        <f t="shared" si="140"/>
        <v>218</v>
      </c>
      <c r="S455">
        <f t="shared" si="142"/>
        <v>0.25312566897154609</v>
      </c>
      <c r="W455" s="197"/>
    </row>
    <row r="456" spans="6:23" ht="17.25" thickBot="1" x14ac:dyDescent="0.35">
      <c r="F456" s="29"/>
      <c r="G456" s="30"/>
      <c r="H456" s="30">
        <v>218</v>
      </c>
      <c r="I456" s="30" t="s">
        <v>258</v>
      </c>
      <c r="J456" s="30">
        <v>0.5</v>
      </c>
      <c r="K456" s="30">
        <v>0.5</v>
      </c>
      <c r="L456" s="30">
        <f t="shared" si="136"/>
        <v>0.46500000000000002</v>
      </c>
      <c r="M456" s="30">
        <f t="shared" si="137"/>
        <v>1</v>
      </c>
      <c r="N456" s="30">
        <f t="shared" si="139"/>
        <v>100.09125000000049</v>
      </c>
      <c r="O456" s="30">
        <f t="shared" si="138"/>
        <v>0.01</v>
      </c>
      <c r="P456" s="311">
        <f>1-SUM(P238:P455)</f>
        <v>0.11495156526689587</v>
      </c>
      <c r="Q456" s="30">
        <f t="shared" si="141"/>
        <v>0.11380204961422583</v>
      </c>
      <c r="R456" s="30">
        <f t="shared" si="140"/>
        <v>219</v>
      </c>
      <c r="S456" s="30">
        <f t="shared" si="142"/>
        <v>25.174392793450195</v>
      </c>
      <c r="T456" s="30"/>
      <c r="U456" s="30"/>
      <c r="V456" s="30"/>
      <c r="W456" s="31"/>
    </row>
    <row r="457" spans="6:23" x14ac:dyDescent="0.3">
      <c r="P457" s="273"/>
    </row>
    <row r="458" spans="6:23" x14ac:dyDescent="0.3">
      <c r="P458" s="273"/>
    </row>
    <row r="459" spans="6:23" x14ac:dyDescent="0.3">
      <c r="P459" s="273"/>
    </row>
    <row r="460" spans="6:23" x14ac:dyDescent="0.3">
      <c r="P460" s="273"/>
    </row>
    <row r="461" spans="6:23" x14ac:dyDescent="0.3">
      <c r="P461" s="273"/>
    </row>
    <row r="462" spans="6:23" x14ac:dyDescent="0.3">
      <c r="P462" s="273"/>
    </row>
    <row r="463" spans="6:23" x14ac:dyDescent="0.3">
      <c r="P463" s="273"/>
    </row>
    <row r="464" spans="6:23" x14ac:dyDescent="0.3">
      <c r="P464" s="273"/>
    </row>
    <row r="465" spans="16:16" x14ac:dyDescent="0.3">
      <c r="P465" s="273"/>
    </row>
    <row r="466" spans="16:16" x14ac:dyDescent="0.3">
      <c r="P466" s="273"/>
    </row>
    <row r="467" spans="16:16" x14ac:dyDescent="0.3">
      <c r="P467" s="273"/>
    </row>
    <row r="468" spans="16:16" x14ac:dyDescent="0.3">
      <c r="P468" s="273"/>
    </row>
    <row r="469" spans="16:16" x14ac:dyDescent="0.3">
      <c r="P469" s="273"/>
    </row>
    <row r="470" spans="16:16" x14ac:dyDescent="0.3">
      <c r="P470" s="273"/>
    </row>
    <row r="471" spans="16:16" x14ac:dyDescent="0.3">
      <c r="P471" s="273"/>
    </row>
    <row r="472" spans="16:16" x14ac:dyDescent="0.3">
      <c r="P472" s="273"/>
    </row>
    <row r="473" spans="16:16" x14ac:dyDescent="0.3">
      <c r="P473" s="273"/>
    </row>
    <row r="474" spans="16:16" x14ac:dyDescent="0.3">
      <c r="P474" s="273"/>
    </row>
    <row r="475" spans="16:16" x14ac:dyDescent="0.3">
      <c r="P475" s="273"/>
    </row>
    <row r="476" spans="16:16" x14ac:dyDescent="0.3">
      <c r="P476" s="273"/>
    </row>
    <row r="477" spans="16:16" x14ac:dyDescent="0.3">
      <c r="P477" s="273"/>
    </row>
    <row r="478" spans="16:16" x14ac:dyDescent="0.3">
      <c r="P478" s="273"/>
    </row>
    <row r="479" spans="16:16" x14ac:dyDescent="0.3">
      <c r="P479" s="273"/>
    </row>
    <row r="480" spans="16:16" x14ac:dyDescent="0.3">
      <c r="P480" s="273"/>
    </row>
    <row r="481" spans="16:16" x14ac:dyDescent="0.3">
      <c r="P481" s="273"/>
    </row>
    <row r="482" spans="16:16" x14ac:dyDescent="0.3">
      <c r="P482" s="273"/>
    </row>
    <row r="483" spans="16:16" x14ac:dyDescent="0.3">
      <c r="P483" s="273"/>
    </row>
    <row r="484" spans="16:16" x14ac:dyDescent="0.3">
      <c r="P484" s="273"/>
    </row>
    <row r="485" spans="16:16" x14ac:dyDescent="0.3">
      <c r="P485" s="273"/>
    </row>
    <row r="486" spans="16:16" x14ac:dyDescent="0.3">
      <c r="P486" s="273"/>
    </row>
    <row r="487" spans="16:16" x14ac:dyDescent="0.3">
      <c r="P487" s="273"/>
    </row>
    <row r="488" spans="16:16" x14ac:dyDescent="0.3">
      <c r="P488" s="273"/>
    </row>
    <row r="489" spans="16:16" x14ac:dyDescent="0.3">
      <c r="P489" s="273"/>
    </row>
    <row r="490" spans="16:16" x14ac:dyDescent="0.3">
      <c r="P490" s="273"/>
    </row>
    <row r="491" spans="16:16" x14ac:dyDescent="0.3">
      <c r="P491" s="273"/>
    </row>
    <row r="492" spans="16:16" x14ac:dyDescent="0.3">
      <c r="P492" s="273"/>
    </row>
    <row r="493" spans="16:16" x14ac:dyDescent="0.3">
      <c r="P493" s="273"/>
    </row>
    <row r="494" spans="16:16" x14ac:dyDescent="0.3">
      <c r="P494" s="273"/>
    </row>
    <row r="495" spans="16:16" x14ac:dyDescent="0.3">
      <c r="P495" s="273"/>
    </row>
    <row r="496" spans="16:16" x14ac:dyDescent="0.3">
      <c r="P496" s="273"/>
    </row>
    <row r="497" spans="16:16" x14ac:dyDescent="0.3">
      <c r="P497" s="273"/>
    </row>
    <row r="498" spans="16:16" x14ac:dyDescent="0.3">
      <c r="P498" s="273"/>
    </row>
    <row r="499" spans="16:16" x14ac:dyDescent="0.3">
      <c r="P499" s="273"/>
    </row>
    <row r="500" spans="16:16" x14ac:dyDescent="0.3">
      <c r="P500" s="273"/>
    </row>
    <row r="501" spans="16:16" x14ac:dyDescent="0.3">
      <c r="P501" s="273"/>
    </row>
    <row r="502" spans="16:16" x14ac:dyDescent="0.3">
      <c r="P502" s="273"/>
    </row>
    <row r="503" spans="16:16" x14ac:dyDescent="0.3">
      <c r="P503" s="273"/>
    </row>
    <row r="504" spans="16:16" x14ac:dyDescent="0.3">
      <c r="P504" s="273"/>
    </row>
    <row r="505" spans="16:16" x14ac:dyDescent="0.3">
      <c r="P505" s="273"/>
    </row>
    <row r="506" spans="16:16" x14ac:dyDescent="0.3">
      <c r="P506" s="273"/>
    </row>
    <row r="507" spans="16:16" x14ac:dyDescent="0.3">
      <c r="P507" s="273"/>
    </row>
    <row r="508" spans="16:16" x14ac:dyDescent="0.3">
      <c r="P508" s="273"/>
    </row>
    <row r="509" spans="16:16" x14ac:dyDescent="0.3">
      <c r="P509" s="273"/>
    </row>
    <row r="510" spans="16:16" x14ac:dyDescent="0.3">
      <c r="P510" s="273"/>
    </row>
    <row r="511" spans="16:16" x14ac:dyDescent="0.3">
      <c r="P511" s="273"/>
    </row>
    <row r="512" spans="16:16" x14ac:dyDescent="0.3">
      <c r="P512" s="273"/>
    </row>
    <row r="513" spans="16:16" x14ac:dyDescent="0.3">
      <c r="P513" s="273"/>
    </row>
    <row r="514" spans="16:16" x14ac:dyDescent="0.3">
      <c r="P514" s="273"/>
    </row>
    <row r="515" spans="16:16" x14ac:dyDescent="0.3">
      <c r="P515" s="273"/>
    </row>
    <row r="516" spans="16:16" x14ac:dyDescent="0.3">
      <c r="P516" s="273"/>
    </row>
    <row r="517" spans="16:16" x14ac:dyDescent="0.3">
      <c r="P517" s="273"/>
    </row>
    <row r="518" spans="16:16" x14ac:dyDescent="0.3">
      <c r="P518" s="273"/>
    </row>
    <row r="519" spans="16:16" x14ac:dyDescent="0.3">
      <c r="P519" s="273"/>
    </row>
    <row r="520" spans="16:16" x14ac:dyDescent="0.3">
      <c r="P520" s="273"/>
    </row>
    <row r="521" spans="16:16" x14ac:dyDescent="0.3">
      <c r="P521" s="273"/>
    </row>
    <row r="522" spans="16:16" x14ac:dyDescent="0.3">
      <c r="P522" s="273"/>
    </row>
    <row r="523" spans="16:16" x14ac:dyDescent="0.3">
      <c r="P523" s="273"/>
    </row>
    <row r="524" spans="16:16" x14ac:dyDescent="0.3">
      <c r="P524" s="273"/>
    </row>
    <row r="525" spans="16:16" x14ac:dyDescent="0.3">
      <c r="P525" s="273"/>
    </row>
    <row r="526" spans="16:16" x14ac:dyDescent="0.3">
      <c r="P526" s="273"/>
    </row>
    <row r="527" spans="16:16" x14ac:dyDescent="0.3">
      <c r="P527" s="273"/>
    </row>
    <row r="528" spans="16:16" x14ac:dyDescent="0.3">
      <c r="P528" s="273"/>
    </row>
    <row r="529" spans="16:16" x14ac:dyDescent="0.3">
      <c r="P529" s="273"/>
    </row>
    <row r="530" spans="16:16" x14ac:dyDescent="0.3">
      <c r="P530" s="273"/>
    </row>
    <row r="531" spans="16:16" x14ac:dyDescent="0.3">
      <c r="P531" s="273"/>
    </row>
    <row r="532" spans="16:16" x14ac:dyDescent="0.3">
      <c r="P532" s="273"/>
    </row>
    <row r="533" spans="16:16" x14ac:dyDescent="0.3">
      <c r="P533" s="273"/>
    </row>
    <row r="534" spans="16:16" x14ac:dyDescent="0.3">
      <c r="P534" s="273"/>
    </row>
    <row r="535" spans="16:16" x14ac:dyDescent="0.3">
      <c r="P535" s="273"/>
    </row>
    <row r="536" spans="16:16" x14ac:dyDescent="0.3">
      <c r="P536" s="273"/>
    </row>
    <row r="537" spans="16:16" x14ac:dyDescent="0.3">
      <c r="P537" s="273"/>
    </row>
    <row r="538" spans="16:16" x14ac:dyDescent="0.3">
      <c r="P538" s="273"/>
    </row>
    <row r="539" spans="16:16" x14ac:dyDescent="0.3">
      <c r="P539" s="273"/>
    </row>
    <row r="540" spans="16:16" x14ac:dyDescent="0.3">
      <c r="P540" s="273"/>
    </row>
    <row r="541" spans="16:16" x14ac:dyDescent="0.3">
      <c r="P541" s="273"/>
    </row>
    <row r="542" spans="16:16" x14ac:dyDescent="0.3">
      <c r="P542" s="273"/>
    </row>
    <row r="543" spans="16:16" x14ac:dyDescent="0.3">
      <c r="P543" s="273"/>
    </row>
    <row r="544" spans="16:16" x14ac:dyDescent="0.3">
      <c r="P544" s="273"/>
    </row>
    <row r="545" spans="16:16" x14ac:dyDescent="0.3">
      <c r="P545" s="273"/>
    </row>
    <row r="546" spans="16:16" x14ac:dyDescent="0.3">
      <c r="P546" s="273"/>
    </row>
    <row r="547" spans="16:16" x14ac:dyDescent="0.3">
      <c r="P547" s="273"/>
    </row>
    <row r="548" spans="16:16" x14ac:dyDescent="0.3">
      <c r="P548" s="273"/>
    </row>
  </sheetData>
  <mergeCells count="14">
    <mergeCell ref="C27:C28"/>
    <mergeCell ref="D27:D28"/>
    <mergeCell ref="C21:C22"/>
    <mergeCell ref="D21:D22"/>
    <mergeCell ref="C23:C24"/>
    <mergeCell ref="D23:D24"/>
    <mergeCell ref="C25:C26"/>
    <mergeCell ref="D25:D26"/>
    <mergeCell ref="C12:C14"/>
    <mergeCell ref="D12:D14"/>
    <mergeCell ref="C15:C17"/>
    <mergeCell ref="D15:D17"/>
    <mergeCell ref="C18:C20"/>
    <mergeCell ref="D18:D20"/>
  </mergeCells>
  <phoneticPr fontId="4" type="noConversion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DA7E7D-003D-4690-8AD2-15F1FCA8A53B}">
  <dimension ref="A1:AS468"/>
  <sheetViews>
    <sheetView topLeftCell="H1" zoomScale="85" zoomScaleNormal="85" workbookViewId="0">
      <selection activeCell="Q22" sqref="Q22"/>
    </sheetView>
  </sheetViews>
  <sheetFormatPr defaultRowHeight="16.5" x14ac:dyDescent="0.3"/>
  <cols>
    <col min="1" max="1" width="9.625" bestFit="1" customWidth="1"/>
    <col min="2" max="2" width="12.75" bestFit="1" customWidth="1"/>
    <col min="3" max="3" width="13.625" bestFit="1" customWidth="1"/>
    <col min="4" max="4" width="21.875" bestFit="1" customWidth="1"/>
    <col min="13" max="13" width="20.625" bestFit="1" customWidth="1"/>
    <col min="14" max="15" width="11.625" bestFit="1" customWidth="1"/>
    <col min="18" max="18" width="16.5" bestFit="1" customWidth="1"/>
    <col min="35" max="35" width="11.625" bestFit="1" customWidth="1"/>
    <col min="36" max="36" width="20.625" bestFit="1" customWidth="1"/>
    <col min="37" max="37" width="16.5" bestFit="1" customWidth="1"/>
  </cols>
  <sheetData>
    <row r="1" spans="1:45" ht="17.25" thickBot="1" x14ac:dyDescent="0.35">
      <c r="A1" t="s">
        <v>244</v>
      </c>
      <c r="F1" s="304">
        <v>0.6</v>
      </c>
      <c r="G1" s="48"/>
      <c r="H1" s="48"/>
      <c r="I1" s="305"/>
      <c r="J1" s="48" t="s">
        <v>245</v>
      </c>
      <c r="K1" s="48" t="s">
        <v>246</v>
      </c>
      <c r="L1" s="48" t="s">
        <v>275</v>
      </c>
      <c r="M1" s="48" t="s">
        <v>247</v>
      </c>
      <c r="N1" s="48" t="s">
        <v>248</v>
      </c>
      <c r="O1" s="48" t="s">
        <v>249</v>
      </c>
      <c r="P1" s="48" t="s">
        <v>250</v>
      </c>
      <c r="Q1" s="306" t="s">
        <v>251</v>
      </c>
      <c r="R1" s="48" t="s">
        <v>252</v>
      </c>
      <c r="S1" s="48" t="s">
        <v>253</v>
      </c>
      <c r="T1" s="48" t="s">
        <v>254</v>
      </c>
      <c r="U1" s="48"/>
      <c r="V1" s="48"/>
      <c r="W1" s="48" t="s">
        <v>255</v>
      </c>
      <c r="X1" s="179"/>
      <c r="Z1" s="304">
        <v>0.6</v>
      </c>
      <c r="AA1" s="48"/>
      <c r="AB1" s="48"/>
      <c r="AC1" s="305"/>
      <c r="AD1" s="48" t="s">
        <v>245</v>
      </c>
      <c r="AE1" s="48" t="s">
        <v>246</v>
      </c>
      <c r="AF1" s="48" t="s">
        <v>276</v>
      </c>
      <c r="AG1" s="48" t="s">
        <v>275</v>
      </c>
      <c r="AH1" s="48" t="s">
        <v>247</v>
      </c>
      <c r="AI1" s="48" t="s">
        <v>248</v>
      </c>
      <c r="AJ1" s="48" t="s">
        <v>249</v>
      </c>
      <c r="AK1" s="48" t="s">
        <v>250</v>
      </c>
      <c r="AL1" s="306" t="s">
        <v>251</v>
      </c>
      <c r="AM1" s="48" t="s">
        <v>252</v>
      </c>
      <c r="AN1" s="48" t="s">
        <v>253</v>
      </c>
      <c r="AO1" s="48" t="s">
        <v>254</v>
      </c>
      <c r="AP1" s="48"/>
      <c r="AQ1" s="48"/>
      <c r="AR1" s="48" t="s">
        <v>255</v>
      </c>
      <c r="AS1" s="179"/>
    </row>
    <row r="2" spans="1:45" ht="17.25" thickBot="1" x14ac:dyDescent="0.35">
      <c r="F2" s="199" t="s">
        <v>257</v>
      </c>
      <c r="H2">
        <v>0</v>
      </c>
      <c r="I2" t="s">
        <v>258</v>
      </c>
      <c r="J2">
        <v>60</v>
      </c>
      <c r="K2">
        <v>0</v>
      </c>
      <c r="L2">
        <f>40</f>
        <v>40</v>
      </c>
      <c r="M2">
        <f>(J2+K2+L2)*0.465</f>
        <v>46.5</v>
      </c>
      <c r="N2">
        <f>J2+K2+L2</f>
        <v>100</v>
      </c>
      <c r="O2">
        <v>0</v>
      </c>
      <c r="P2">
        <f t="shared" ref="P2" si="0">N2/100</f>
        <v>1</v>
      </c>
      <c r="Q2" s="307">
        <f>1*N2/100</f>
        <v>1</v>
      </c>
      <c r="R2">
        <f>1-Q2</f>
        <v>0</v>
      </c>
      <c r="S2">
        <v>1</v>
      </c>
      <c r="T2">
        <f>S2*Q2</f>
        <v>1</v>
      </c>
      <c r="W2" s="153">
        <f>SUM(T2:T2)</f>
        <v>1</v>
      </c>
      <c r="X2" s="197"/>
      <c r="Z2" s="199" t="s">
        <v>257</v>
      </c>
      <c r="AB2">
        <v>0</v>
      </c>
      <c r="AC2" t="s">
        <v>258</v>
      </c>
      <c r="AD2">
        <v>60</v>
      </c>
      <c r="AE2">
        <v>0</v>
      </c>
      <c r="AF2">
        <v>10</v>
      </c>
      <c r="AG2">
        <f>40</f>
        <v>40</v>
      </c>
      <c r="AH2">
        <f>(AD2+AE2+AG2)*0.465</f>
        <v>46.5</v>
      </c>
      <c r="AI2">
        <f>AD2+AE2+AG2</f>
        <v>100</v>
      </c>
      <c r="AJ2">
        <v>0</v>
      </c>
      <c r="AK2">
        <f t="shared" ref="AK2" si="1">AI2/100</f>
        <v>1</v>
      </c>
      <c r="AL2" s="307">
        <f>1*AI2/100</f>
        <v>1</v>
      </c>
      <c r="AM2">
        <f>1-AL2</f>
        <v>0</v>
      </c>
      <c r="AN2">
        <v>1</v>
      </c>
      <c r="AO2">
        <f>AN2*AL2</f>
        <v>1</v>
      </c>
      <c r="AR2" s="190">
        <f>SUM(AO2:AO2)</f>
        <v>1</v>
      </c>
      <c r="AS2" s="197"/>
    </row>
    <row r="3" spans="1:45" ht="18" thickBot="1" x14ac:dyDescent="0.35">
      <c r="A3" s="121" t="s">
        <v>2</v>
      </c>
      <c r="B3" s="122" t="s">
        <v>3</v>
      </c>
      <c r="C3" s="122" t="s">
        <v>4</v>
      </c>
      <c r="D3" s="122" t="s">
        <v>5</v>
      </c>
      <c r="F3" s="304">
        <v>0.45</v>
      </c>
      <c r="G3" s="48"/>
      <c r="H3" s="48"/>
      <c r="I3" s="305"/>
      <c r="J3" s="48" t="s">
        <v>245</v>
      </c>
      <c r="K3" s="48" t="s">
        <v>246</v>
      </c>
      <c r="L3" s="48" t="s">
        <v>275</v>
      </c>
      <c r="M3" s="48" t="s">
        <v>247</v>
      </c>
      <c r="N3" s="48" t="s">
        <v>248</v>
      </c>
      <c r="O3" s="48" t="s">
        <v>249</v>
      </c>
      <c r="P3" s="179" t="s">
        <v>250</v>
      </c>
      <c r="Q3" s="306" t="s">
        <v>251</v>
      </c>
      <c r="R3" s="48" t="s">
        <v>252</v>
      </c>
      <c r="S3" s="48" t="s">
        <v>253</v>
      </c>
      <c r="T3" s="312" t="s">
        <v>260</v>
      </c>
      <c r="U3" s="48"/>
      <c r="V3" s="48"/>
      <c r="W3" s="48" t="s">
        <v>255</v>
      </c>
      <c r="X3" s="179"/>
      <c r="Z3" s="304">
        <v>0.45</v>
      </c>
      <c r="AA3" s="48"/>
      <c r="AB3" s="48"/>
      <c r="AC3" s="305"/>
      <c r="AD3" s="48" t="s">
        <v>245</v>
      </c>
      <c r="AE3" s="48" t="s">
        <v>246</v>
      </c>
      <c r="AF3" s="48">
        <v>10</v>
      </c>
      <c r="AG3" s="48" t="s">
        <v>275</v>
      </c>
      <c r="AH3" s="48" t="s">
        <v>247</v>
      </c>
      <c r="AI3" s="48" t="s">
        <v>248</v>
      </c>
      <c r="AJ3" s="48" t="s">
        <v>249</v>
      </c>
      <c r="AK3" s="179" t="s">
        <v>250</v>
      </c>
      <c r="AL3" s="306" t="s">
        <v>251</v>
      </c>
      <c r="AM3" s="48" t="s">
        <v>252</v>
      </c>
      <c r="AN3" s="48" t="s">
        <v>253</v>
      </c>
      <c r="AO3" s="312" t="s">
        <v>260</v>
      </c>
      <c r="AP3" s="48"/>
      <c r="AQ3" s="48"/>
      <c r="AR3" s="48" t="s">
        <v>255</v>
      </c>
      <c r="AS3" s="179"/>
    </row>
    <row r="4" spans="1:45" ht="18" thickBot="1" x14ac:dyDescent="0.35">
      <c r="A4" s="17">
        <v>1</v>
      </c>
      <c r="B4" s="18">
        <v>1345</v>
      </c>
      <c r="C4" s="19">
        <v>1</v>
      </c>
      <c r="D4" s="20"/>
      <c r="F4" s="199" t="s">
        <v>257</v>
      </c>
      <c r="H4">
        <v>0</v>
      </c>
      <c r="I4" t="s">
        <v>258</v>
      </c>
      <c r="J4">
        <v>45</v>
      </c>
      <c r="K4">
        <v>0</v>
      </c>
      <c r="L4">
        <v>45</v>
      </c>
      <c r="M4">
        <f>(J4+K4+L4)*0.465</f>
        <v>41.85</v>
      </c>
      <c r="N4">
        <f>J4+K4+L4</f>
        <v>90</v>
      </c>
      <c r="O4">
        <v>0</v>
      </c>
      <c r="P4" s="197">
        <f t="shared" ref="P4:P7" si="2">N4/100</f>
        <v>0.9</v>
      </c>
      <c r="Q4" s="307">
        <f>1*N4/100</f>
        <v>0.9</v>
      </c>
      <c r="R4">
        <f>1-Q4</f>
        <v>9.9999999999999978E-2</v>
      </c>
      <c r="S4">
        <v>1</v>
      </c>
      <c r="T4">
        <f>S4*Q4</f>
        <v>0.9</v>
      </c>
      <c r="W4" s="153">
        <f>SUM(T4:T7)</f>
        <v>1.1055626999999999</v>
      </c>
      <c r="X4" s="197"/>
      <c r="Z4" s="199" t="s">
        <v>257</v>
      </c>
      <c r="AB4">
        <v>0</v>
      </c>
      <c r="AC4" t="s">
        <v>258</v>
      </c>
      <c r="AD4">
        <v>45</v>
      </c>
      <c r="AE4">
        <v>0</v>
      </c>
      <c r="AF4">
        <v>10</v>
      </c>
      <c r="AG4">
        <v>45</v>
      </c>
      <c r="AH4">
        <f>(AD4+AE4+AG4+AF4)*0.465</f>
        <v>46.5</v>
      </c>
      <c r="AI4">
        <f>AD4+AE4+AG4+AF4</f>
        <v>100</v>
      </c>
      <c r="AJ4">
        <v>0</v>
      </c>
      <c r="AK4" s="197">
        <f t="shared" ref="AK4" si="3">AI4/100</f>
        <v>1</v>
      </c>
      <c r="AL4" s="307">
        <f>1*AI4/100</f>
        <v>1</v>
      </c>
      <c r="AM4">
        <f>1-AL4</f>
        <v>0</v>
      </c>
      <c r="AN4">
        <v>1</v>
      </c>
      <c r="AO4">
        <f>AN4*AL4</f>
        <v>1</v>
      </c>
      <c r="AR4" s="153">
        <f>SUM(AO4:AO4)</f>
        <v>1</v>
      </c>
      <c r="AS4" s="197"/>
    </row>
    <row r="5" spans="1:45" ht="18" thickBot="1" x14ac:dyDescent="0.35">
      <c r="A5" s="32">
        <v>2</v>
      </c>
      <c r="B5" s="33">
        <v>1350</v>
      </c>
      <c r="C5" s="34">
        <v>1</v>
      </c>
      <c r="D5" s="35"/>
      <c r="F5" s="199"/>
      <c r="H5">
        <v>1</v>
      </c>
      <c r="I5" t="s">
        <v>258</v>
      </c>
      <c r="J5">
        <v>45</v>
      </c>
      <c r="K5">
        <f t="shared" ref="K5:K7" si="4">J5*0.1*H5</f>
        <v>4.5</v>
      </c>
      <c r="L5">
        <v>45</v>
      </c>
      <c r="M5">
        <f t="shared" ref="M5:M7" si="5">(J5+K5+L5)*0.465</f>
        <v>43.942500000000003</v>
      </c>
      <c r="N5">
        <f t="shared" ref="N5:N7" si="6">J5+K5+L5</f>
        <v>94.5</v>
      </c>
      <c r="O5">
        <f>O4+M4</f>
        <v>41.85</v>
      </c>
      <c r="P5" s="197">
        <f t="shared" si="2"/>
        <v>0.94499999999999995</v>
      </c>
      <c r="Q5" s="307">
        <f>R4*P5</f>
        <v>9.4499999999999973E-2</v>
      </c>
      <c r="R5">
        <f>R4*(1-P5)</f>
        <v>5.500000000000004E-3</v>
      </c>
      <c r="S5">
        <v>2</v>
      </c>
      <c r="T5">
        <f>S5*Q5</f>
        <v>0.18899999999999995</v>
      </c>
      <c r="X5" s="197"/>
      <c r="Z5" s="309">
        <v>0.3</v>
      </c>
      <c r="AC5" s="310"/>
      <c r="AD5" t="s">
        <v>245</v>
      </c>
      <c r="AE5" t="s">
        <v>246</v>
      </c>
      <c r="AG5" t="s">
        <v>275</v>
      </c>
      <c r="AH5" t="s">
        <v>247</v>
      </c>
      <c r="AI5" t="s">
        <v>248</v>
      </c>
      <c r="AJ5" t="s">
        <v>249</v>
      </c>
      <c r="AK5" t="s">
        <v>250</v>
      </c>
      <c r="AL5" s="306" t="s">
        <v>251</v>
      </c>
      <c r="AM5" s="48" t="s">
        <v>252</v>
      </c>
      <c r="AN5" s="48" t="s">
        <v>253</v>
      </c>
      <c r="AO5" s="312" t="s">
        <v>260</v>
      </c>
      <c r="AP5" s="48"/>
      <c r="AQ5" s="48"/>
      <c r="AR5" s="48" t="s">
        <v>255</v>
      </c>
      <c r="AS5" s="179"/>
    </row>
    <row r="6" spans="1:45" ht="18" thickBot="1" x14ac:dyDescent="0.35">
      <c r="A6" s="32">
        <v>3</v>
      </c>
      <c r="B6" s="33">
        <v>1355</v>
      </c>
      <c r="C6" s="34">
        <v>1</v>
      </c>
      <c r="D6" s="35"/>
      <c r="F6" s="199"/>
      <c r="H6">
        <v>2</v>
      </c>
      <c r="I6" t="s">
        <v>258</v>
      </c>
      <c r="J6">
        <v>45</v>
      </c>
      <c r="K6">
        <f t="shared" si="4"/>
        <v>9</v>
      </c>
      <c r="L6">
        <v>45</v>
      </c>
      <c r="M6">
        <f t="shared" si="5"/>
        <v>46.035000000000004</v>
      </c>
      <c r="N6">
        <f t="shared" si="6"/>
        <v>99</v>
      </c>
      <c r="O6">
        <f>O5+M5</f>
        <v>85.792500000000004</v>
      </c>
      <c r="P6" s="197">
        <f t="shared" si="2"/>
        <v>0.99</v>
      </c>
      <c r="Q6" s="307">
        <f>R5*P6</f>
        <v>5.4450000000000037E-3</v>
      </c>
      <c r="R6">
        <f t="shared" ref="R6:R7" si="7">R5*(1-P6)</f>
        <v>5.500000000000009E-5</v>
      </c>
      <c r="S6">
        <v>3</v>
      </c>
      <c r="T6">
        <f t="shared" ref="T6:T7" si="8">S6*Q6</f>
        <v>1.6335000000000009E-2</v>
      </c>
      <c r="X6" s="197"/>
      <c r="Z6" s="199" t="s">
        <v>257</v>
      </c>
      <c r="AB6">
        <v>0</v>
      </c>
      <c r="AC6" t="s">
        <v>258</v>
      </c>
      <c r="AD6">
        <v>30</v>
      </c>
      <c r="AE6">
        <v>0</v>
      </c>
      <c r="AF6">
        <v>10</v>
      </c>
      <c r="AG6">
        <v>30</v>
      </c>
      <c r="AH6">
        <f>(AD6+AE6+AG66+AF6)*0.465</f>
        <v>18.600000000000001</v>
      </c>
      <c r="AI6">
        <f>AD6+AE6+AG6+AF6</f>
        <v>70</v>
      </c>
      <c r="AJ6">
        <v>0</v>
      </c>
      <c r="AK6">
        <f t="shared" ref="AK6:AK10" si="9">AI6/100</f>
        <v>0.7</v>
      </c>
      <c r="AL6" s="307">
        <f>1*AI6/100</f>
        <v>0.7</v>
      </c>
      <c r="AM6">
        <f>1-AL6</f>
        <v>0.30000000000000004</v>
      </c>
      <c r="AN6">
        <v>1</v>
      </c>
      <c r="AO6">
        <f>AN6*AL6</f>
        <v>0.7</v>
      </c>
      <c r="AR6" s="153">
        <f>SUM(AO6:AO10)</f>
        <v>1.4604394000000003</v>
      </c>
      <c r="AS6" s="197"/>
    </row>
    <row r="7" spans="1:45" ht="18" thickBot="1" x14ac:dyDescent="0.35">
      <c r="A7" s="32">
        <v>4</v>
      </c>
      <c r="B7" s="33">
        <v>1360</v>
      </c>
      <c r="C7" s="34">
        <v>1</v>
      </c>
      <c r="D7" s="35"/>
      <c r="F7" s="199"/>
      <c r="H7">
        <v>3</v>
      </c>
      <c r="I7" t="s">
        <v>258</v>
      </c>
      <c r="J7">
        <v>45</v>
      </c>
      <c r="K7">
        <f t="shared" si="4"/>
        <v>13.5</v>
      </c>
      <c r="L7">
        <v>45</v>
      </c>
      <c r="M7">
        <f t="shared" si="5"/>
        <v>48.127500000000005</v>
      </c>
      <c r="N7">
        <f t="shared" si="6"/>
        <v>103.5</v>
      </c>
      <c r="O7">
        <f>O6+M6</f>
        <v>131.82750000000001</v>
      </c>
      <c r="P7" s="197">
        <f t="shared" si="2"/>
        <v>1.0349999999999999</v>
      </c>
      <c r="Q7" s="307">
        <f t="shared" ref="Q7" si="10">R6*P7</f>
        <v>5.6925000000000089E-5</v>
      </c>
      <c r="R7">
        <f t="shared" si="7"/>
        <v>-1.9249999999999989E-6</v>
      </c>
      <c r="S7">
        <v>4</v>
      </c>
      <c r="T7">
        <f t="shared" si="8"/>
        <v>2.2770000000000036E-4</v>
      </c>
      <c r="X7" s="197"/>
      <c r="Z7" s="199"/>
      <c r="AB7">
        <v>1</v>
      </c>
      <c r="AC7" t="s">
        <v>258</v>
      </c>
      <c r="AD7">
        <v>30</v>
      </c>
      <c r="AE7">
        <f t="shared" ref="AE7:AE10" si="11">AD7*0.1*AB7</f>
        <v>3</v>
      </c>
      <c r="AF7">
        <v>10</v>
      </c>
      <c r="AG7">
        <v>30</v>
      </c>
      <c r="AH7">
        <f>(AD7+AE7+AG67+AF7)*0.465</f>
        <v>19.995000000000001</v>
      </c>
      <c r="AI7">
        <f t="shared" ref="AI7:AI10" si="12">AD7+AE7+AG7</f>
        <v>63</v>
      </c>
      <c r="AJ7">
        <f>AJ6+AH6</f>
        <v>18.600000000000001</v>
      </c>
      <c r="AK7">
        <f t="shared" si="9"/>
        <v>0.63</v>
      </c>
      <c r="AL7" s="307">
        <f>AM6*AK7</f>
        <v>0.18900000000000003</v>
      </c>
      <c r="AM7">
        <f>AM6*(1-AK7)</f>
        <v>0.11100000000000002</v>
      </c>
      <c r="AN7">
        <v>2</v>
      </c>
      <c r="AO7">
        <f>AN7*AL7</f>
        <v>0.37800000000000006</v>
      </c>
      <c r="AS7" s="197"/>
    </row>
    <row r="8" spans="1:45" ht="18" thickBot="1" x14ac:dyDescent="0.35">
      <c r="A8" s="32">
        <v>5</v>
      </c>
      <c r="B8" s="33">
        <v>1365</v>
      </c>
      <c r="C8" s="34">
        <v>1</v>
      </c>
      <c r="D8" s="35"/>
      <c r="F8" s="309">
        <v>0.3</v>
      </c>
      <c r="I8" s="310"/>
      <c r="J8" t="s">
        <v>245</v>
      </c>
      <c r="K8" t="s">
        <v>246</v>
      </c>
      <c r="L8" t="s">
        <v>275</v>
      </c>
      <c r="M8" t="s">
        <v>247</v>
      </c>
      <c r="N8" t="s">
        <v>248</v>
      </c>
      <c r="O8" t="s">
        <v>249</v>
      </c>
      <c r="P8" t="s">
        <v>250</v>
      </c>
      <c r="Q8" s="306" t="s">
        <v>251</v>
      </c>
      <c r="R8" s="48" t="s">
        <v>252</v>
      </c>
      <c r="S8" s="48" t="s">
        <v>253</v>
      </c>
      <c r="T8" s="312" t="s">
        <v>260</v>
      </c>
      <c r="U8" s="48"/>
      <c r="V8" s="48"/>
      <c r="W8" s="48" t="s">
        <v>255</v>
      </c>
      <c r="X8" s="179"/>
      <c r="Z8" s="199"/>
      <c r="AB8">
        <v>2</v>
      </c>
      <c r="AC8" t="s">
        <v>258</v>
      </c>
      <c r="AD8">
        <v>30</v>
      </c>
      <c r="AE8">
        <f t="shared" si="11"/>
        <v>6</v>
      </c>
      <c r="AF8">
        <v>10</v>
      </c>
      <c r="AG8">
        <v>30</v>
      </c>
      <c r="AH8">
        <f>(AD8+AE8+AG68+AF8)*0.465</f>
        <v>21.39</v>
      </c>
      <c r="AI8">
        <f t="shared" si="12"/>
        <v>66</v>
      </c>
      <c r="AJ8">
        <f>AJ7+AH7</f>
        <v>38.594999999999999</v>
      </c>
      <c r="AK8">
        <f t="shared" si="9"/>
        <v>0.66</v>
      </c>
      <c r="AL8" s="307">
        <f>AM7*AK8</f>
        <v>7.326000000000002E-2</v>
      </c>
      <c r="AM8">
        <f t="shared" ref="AM8:AM10" si="13">AM7*(1-AK8)</f>
        <v>3.7740000000000003E-2</v>
      </c>
      <c r="AN8">
        <v>3</v>
      </c>
      <c r="AO8">
        <f t="shared" ref="AO8:AO10" si="14">AN8*AL8</f>
        <v>0.21978000000000006</v>
      </c>
      <c r="AS8" s="197"/>
    </row>
    <row r="9" spans="1:45" ht="18" thickBot="1" x14ac:dyDescent="0.35">
      <c r="A9" s="32">
        <v>6</v>
      </c>
      <c r="B9" s="33">
        <v>1370</v>
      </c>
      <c r="C9" s="34">
        <v>1</v>
      </c>
      <c r="D9" s="35"/>
      <c r="F9" s="199" t="s">
        <v>257</v>
      </c>
      <c r="H9">
        <v>0</v>
      </c>
      <c r="I9" t="s">
        <v>258</v>
      </c>
      <c r="J9">
        <v>30</v>
      </c>
      <c r="K9">
        <v>0</v>
      </c>
      <c r="L9">
        <v>30</v>
      </c>
      <c r="M9">
        <f>(J9+K9+L9)*0.465</f>
        <v>27.900000000000002</v>
      </c>
      <c r="N9">
        <f>J9+K9+L9</f>
        <v>60</v>
      </c>
      <c r="O9">
        <v>0</v>
      </c>
      <c r="P9">
        <f t="shared" ref="P9:P13" si="15">N9/100</f>
        <v>0.6</v>
      </c>
      <c r="Q9" s="307">
        <f>1*N9/100</f>
        <v>0.6</v>
      </c>
      <c r="R9">
        <f>1-Q9</f>
        <v>0.4</v>
      </c>
      <c r="S9">
        <v>1</v>
      </c>
      <c r="T9">
        <f>S9*Q9</f>
        <v>0.6</v>
      </c>
      <c r="W9" s="153">
        <f>SUM(T9:T13)</f>
        <v>1.6139192000000002</v>
      </c>
      <c r="X9" s="197"/>
      <c r="Z9" s="199"/>
      <c r="AB9">
        <v>3</v>
      </c>
      <c r="AC9" t="s">
        <v>258</v>
      </c>
      <c r="AD9">
        <v>30</v>
      </c>
      <c r="AE9">
        <f t="shared" si="11"/>
        <v>9</v>
      </c>
      <c r="AF9">
        <v>10</v>
      </c>
      <c r="AG9">
        <v>30</v>
      </c>
      <c r="AH9">
        <f>(AD9+AE9+AG69+AF9)*0.465</f>
        <v>22.785</v>
      </c>
      <c r="AI9">
        <f t="shared" si="12"/>
        <v>69</v>
      </c>
      <c r="AJ9">
        <f>AJ8+AH8</f>
        <v>59.984999999999999</v>
      </c>
      <c r="AK9">
        <f t="shared" si="9"/>
        <v>0.69</v>
      </c>
      <c r="AL9" s="307">
        <f>AM8*AK9</f>
        <v>2.6040600000000001E-2</v>
      </c>
      <c r="AM9">
        <f t="shared" si="13"/>
        <v>1.1699400000000002E-2</v>
      </c>
      <c r="AN9">
        <v>4</v>
      </c>
      <c r="AO9">
        <f t="shared" si="14"/>
        <v>0.1041624</v>
      </c>
      <c r="AS9" s="197"/>
    </row>
    <row r="10" spans="1:45" ht="18" thickBot="1" x14ac:dyDescent="0.35">
      <c r="A10" s="123">
        <v>7</v>
      </c>
      <c r="B10" s="33">
        <v>1375</v>
      </c>
      <c r="C10" s="34" t="s">
        <v>34</v>
      </c>
      <c r="D10" s="63" t="s">
        <v>35</v>
      </c>
      <c r="F10" s="199"/>
      <c r="H10">
        <v>1</v>
      </c>
      <c r="I10" t="s">
        <v>258</v>
      </c>
      <c r="J10">
        <v>30</v>
      </c>
      <c r="K10">
        <f t="shared" ref="K10:K13" si="16">J10*0.1*H10</f>
        <v>3</v>
      </c>
      <c r="L10">
        <v>30</v>
      </c>
      <c r="M10">
        <f t="shared" ref="M10:M13" si="17">(J10+K10+L10)*0.465</f>
        <v>29.295000000000002</v>
      </c>
      <c r="N10">
        <f t="shared" ref="N10:N13" si="18">J10+K10+L10</f>
        <v>63</v>
      </c>
      <c r="O10">
        <f>O9+M9</f>
        <v>27.900000000000002</v>
      </c>
      <c r="P10">
        <f t="shared" si="15"/>
        <v>0.63</v>
      </c>
      <c r="Q10" s="307">
        <f>R9*P10</f>
        <v>0.252</v>
      </c>
      <c r="R10">
        <f>R9*(1-P10)</f>
        <v>0.14799999999999999</v>
      </c>
      <c r="S10">
        <v>2</v>
      </c>
      <c r="T10">
        <f>S10*Q10</f>
        <v>0.504</v>
      </c>
      <c r="X10" s="197"/>
      <c r="Z10" s="29"/>
      <c r="AA10" s="30"/>
      <c r="AB10" s="30">
        <v>4</v>
      </c>
      <c r="AC10" s="30" t="s">
        <v>258</v>
      </c>
      <c r="AD10" s="30">
        <v>30</v>
      </c>
      <c r="AE10" s="30">
        <f t="shared" si="11"/>
        <v>12</v>
      </c>
      <c r="AF10" s="30">
        <v>10</v>
      </c>
      <c r="AG10" s="30">
        <v>30</v>
      </c>
      <c r="AH10" s="30">
        <f>(AD10+AE10+AG70+AF10)*0.465</f>
        <v>24.18</v>
      </c>
      <c r="AI10" s="30">
        <f t="shared" si="12"/>
        <v>72</v>
      </c>
      <c r="AJ10" s="30">
        <f>AJ9+AH9</f>
        <v>82.77</v>
      </c>
      <c r="AK10" s="30">
        <f t="shared" si="9"/>
        <v>0.72</v>
      </c>
      <c r="AL10" s="308">
        <f>1-SUM(AL6:AL9)</f>
        <v>1.1699400000000026E-2</v>
      </c>
      <c r="AM10" s="30">
        <f t="shared" si="13"/>
        <v>3.2758320000000011E-3</v>
      </c>
      <c r="AN10" s="30">
        <v>5</v>
      </c>
      <c r="AO10" s="30">
        <f t="shared" si="14"/>
        <v>5.8497000000000132E-2</v>
      </c>
      <c r="AP10" s="30"/>
      <c r="AQ10" s="30"/>
      <c r="AR10" s="30"/>
      <c r="AS10" s="31"/>
    </row>
    <row r="11" spans="1:45" ht="18" thickBot="1" x14ac:dyDescent="0.35">
      <c r="A11" s="123">
        <v>8</v>
      </c>
      <c r="B11" s="33">
        <v>1380</v>
      </c>
      <c r="C11" s="34" t="s">
        <v>40</v>
      </c>
      <c r="D11" s="63" t="s">
        <v>41</v>
      </c>
      <c r="F11" s="199"/>
      <c r="H11">
        <v>2</v>
      </c>
      <c r="I11" t="s">
        <v>258</v>
      </c>
      <c r="J11">
        <v>30</v>
      </c>
      <c r="K11">
        <f t="shared" si="16"/>
        <v>6</v>
      </c>
      <c r="L11">
        <v>30</v>
      </c>
      <c r="M11">
        <f t="shared" si="17"/>
        <v>30.69</v>
      </c>
      <c r="N11">
        <f t="shared" si="18"/>
        <v>66</v>
      </c>
      <c r="O11">
        <f>O10+M10</f>
        <v>57.195000000000007</v>
      </c>
      <c r="P11">
        <f t="shared" si="15"/>
        <v>0.66</v>
      </c>
      <c r="Q11" s="307">
        <f>R10*P11</f>
        <v>9.7680000000000003E-2</v>
      </c>
      <c r="R11">
        <f t="shared" ref="R11:R13" si="19">R10*(1-P11)</f>
        <v>5.031999999999999E-2</v>
      </c>
      <c r="S11">
        <v>3</v>
      </c>
      <c r="T11">
        <f t="shared" ref="T11:T13" si="20">S11*Q11</f>
        <v>0.29304000000000002</v>
      </c>
      <c r="X11" s="197"/>
      <c r="Z11" s="318">
        <v>0.15</v>
      </c>
      <c r="AA11" s="312"/>
      <c r="AB11" s="312"/>
      <c r="AC11" s="319"/>
      <c r="AD11" s="312" t="s">
        <v>245</v>
      </c>
      <c r="AE11" s="312" t="s">
        <v>246</v>
      </c>
      <c r="AF11" s="48"/>
      <c r="AG11" s="312" t="s">
        <v>275</v>
      </c>
      <c r="AH11" s="312" t="s">
        <v>247</v>
      </c>
      <c r="AI11" s="312" t="s">
        <v>248</v>
      </c>
      <c r="AJ11" s="312" t="s">
        <v>249</v>
      </c>
      <c r="AK11" s="312" t="s">
        <v>250</v>
      </c>
      <c r="AL11" s="320" t="s">
        <v>251</v>
      </c>
      <c r="AM11" s="312" t="s">
        <v>252</v>
      </c>
      <c r="AN11" s="312" t="s">
        <v>253</v>
      </c>
      <c r="AO11" s="312" t="s">
        <v>260</v>
      </c>
      <c r="AP11" s="312"/>
      <c r="AQ11" s="312"/>
      <c r="AR11" s="312" t="s">
        <v>255</v>
      </c>
      <c r="AS11" s="150"/>
    </row>
    <row r="12" spans="1:45" ht="18" thickBot="1" x14ac:dyDescent="0.35">
      <c r="A12" s="123">
        <v>9</v>
      </c>
      <c r="B12" s="33">
        <v>1385</v>
      </c>
      <c r="C12" s="66" t="s">
        <v>46</v>
      </c>
      <c r="D12" s="67" t="s">
        <v>47</v>
      </c>
      <c r="F12" s="199"/>
      <c r="H12">
        <v>3</v>
      </c>
      <c r="I12" t="s">
        <v>258</v>
      </c>
      <c r="J12">
        <v>30</v>
      </c>
      <c r="K12">
        <f t="shared" si="16"/>
        <v>9</v>
      </c>
      <c r="L12">
        <v>30</v>
      </c>
      <c r="M12">
        <f t="shared" si="17"/>
        <v>32.085000000000001</v>
      </c>
      <c r="N12">
        <f t="shared" si="18"/>
        <v>69</v>
      </c>
      <c r="O12">
        <f>O11+M11</f>
        <v>87.885000000000005</v>
      </c>
      <c r="P12">
        <f t="shared" si="15"/>
        <v>0.69</v>
      </c>
      <c r="Q12" s="307">
        <f t="shared" ref="Q12" si="21">R11*P12</f>
        <v>3.4720799999999989E-2</v>
      </c>
      <c r="R12">
        <f t="shared" si="19"/>
        <v>1.5599199999999999E-2</v>
      </c>
      <c r="S12">
        <v>4</v>
      </c>
      <c r="T12">
        <f t="shared" si="20"/>
        <v>0.13888319999999996</v>
      </c>
      <c r="X12" s="197"/>
      <c r="Z12" s="317" t="s">
        <v>257</v>
      </c>
      <c r="AA12" s="239"/>
      <c r="AB12" s="239">
        <v>0</v>
      </c>
      <c r="AC12" s="239" t="s">
        <v>258</v>
      </c>
      <c r="AD12" s="239">
        <v>15</v>
      </c>
      <c r="AE12" s="239">
        <v>0</v>
      </c>
      <c r="AF12">
        <v>10</v>
      </c>
      <c r="AG12" s="239">
        <v>15</v>
      </c>
      <c r="AH12" s="239">
        <f>(AD12+AE12+AG12+AF12)*0.465</f>
        <v>18.600000000000001</v>
      </c>
      <c r="AI12" s="239">
        <f>AD12+AE12+AG12+AF12</f>
        <v>40</v>
      </c>
      <c r="AJ12" s="239">
        <v>0</v>
      </c>
      <c r="AK12" s="239">
        <f t="shared" ref="AK12:AK18" si="22">AI12/100</f>
        <v>0.4</v>
      </c>
      <c r="AL12" s="315">
        <f>1*AI12/100</f>
        <v>0.4</v>
      </c>
      <c r="AM12" s="239">
        <f>1-AL12</f>
        <v>0.6</v>
      </c>
      <c r="AN12" s="239">
        <v>1</v>
      </c>
      <c r="AO12" s="239">
        <f>AN12*AL12</f>
        <v>0.4</v>
      </c>
      <c r="AP12" s="239"/>
      <c r="AQ12" s="239"/>
      <c r="AR12" s="220">
        <f>SUM(AO12:AO18)</f>
        <v>2.3535493429749992</v>
      </c>
      <c r="AS12" s="316"/>
    </row>
    <row r="13" spans="1:45" ht="18" thickBot="1" x14ac:dyDescent="0.35">
      <c r="A13" s="123">
        <v>10</v>
      </c>
      <c r="B13" s="33">
        <v>1390</v>
      </c>
      <c r="C13" s="75"/>
      <c r="D13" s="76"/>
      <c r="F13" s="199"/>
      <c r="H13">
        <v>4</v>
      </c>
      <c r="I13" t="s">
        <v>258</v>
      </c>
      <c r="J13">
        <v>30</v>
      </c>
      <c r="K13">
        <f t="shared" si="16"/>
        <v>12</v>
      </c>
      <c r="L13">
        <v>30</v>
      </c>
      <c r="M13">
        <f t="shared" si="17"/>
        <v>33.480000000000004</v>
      </c>
      <c r="N13">
        <f t="shared" si="18"/>
        <v>72</v>
      </c>
      <c r="O13">
        <f>O12+M12</f>
        <v>119.97</v>
      </c>
      <c r="P13">
        <f t="shared" si="15"/>
        <v>0.72</v>
      </c>
      <c r="Q13" s="307">
        <f>1-SUM(Q9:Q12)</f>
        <v>1.5599200000000035E-2</v>
      </c>
      <c r="R13">
        <f t="shared" si="19"/>
        <v>4.3677760000000003E-3</v>
      </c>
      <c r="S13">
        <v>5</v>
      </c>
      <c r="T13">
        <f t="shared" si="20"/>
        <v>7.7996000000000176E-2</v>
      </c>
      <c r="X13" s="197"/>
      <c r="Z13" s="317"/>
      <c r="AA13" s="239"/>
      <c r="AB13" s="239">
        <v>1</v>
      </c>
      <c r="AC13" s="239" t="s">
        <v>258</v>
      </c>
      <c r="AD13" s="239">
        <v>15</v>
      </c>
      <c r="AE13" s="239">
        <f t="shared" ref="AE13:AE18" si="23">AD13*0.1*AB13</f>
        <v>1.5</v>
      </c>
      <c r="AF13">
        <v>10</v>
      </c>
      <c r="AG13" s="239">
        <v>15</v>
      </c>
      <c r="AH13" s="239">
        <f t="shared" ref="AH13:AH18" si="24">(AD13+AE13+AG13+AF13)*0.465</f>
        <v>19.297499999999999</v>
      </c>
      <c r="AI13" s="239">
        <f t="shared" ref="AI13:AI18" si="25">AD13+AE13+AG13+AF13</f>
        <v>41.5</v>
      </c>
      <c r="AJ13" s="239">
        <f t="shared" ref="AJ13:AJ18" si="26">AJ12+AH12</f>
        <v>18.600000000000001</v>
      </c>
      <c r="AK13" s="239">
        <f t="shared" si="22"/>
        <v>0.41499999999999998</v>
      </c>
      <c r="AL13" s="315">
        <f>AM12*AK13</f>
        <v>0.24899999999999997</v>
      </c>
      <c r="AM13" s="239">
        <f>AM12*(1-AK13)</f>
        <v>0.35099999999999998</v>
      </c>
      <c r="AN13" s="239">
        <v>2</v>
      </c>
      <c r="AO13" s="239">
        <f>AN13*AL13</f>
        <v>0.49799999999999994</v>
      </c>
      <c r="AP13" s="239"/>
      <c r="AQ13" s="239"/>
      <c r="AR13" s="239"/>
      <c r="AS13" s="316"/>
    </row>
    <row r="14" spans="1:45" ht="18" thickBot="1" x14ac:dyDescent="0.35">
      <c r="A14" s="123">
        <v>11</v>
      </c>
      <c r="B14" s="33">
        <v>1395</v>
      </c>
      <c r="C14" s="84"/>
      <c r="D14" s="85"/>
      <c r="F14" s="318">
        <v>0.15</v>
      </c>
      <c r="G14" s="312"/>
      <c r="H14" s="312"/>
      <c r="I14" s="319"/>
      <c r="J14" s="312" t="s">
        <v>245</v>
      </c>
      <c r="K14" s="312" t="s">
        <v>246</v>
      </c>
      <c r="L14" s="312" t="s">
        <v>275</v>
      </c>
      <c r="M14" s="312" t="s">
        <v>247</v>
      </c>
      <c r="N14" s="312" t="s">
        <v>248</v>
      </c>
      <c r="O14" s="312" t="s">
        <v>249</v>
      </c>
      <c r="P14" s="312" t="s">
        <v>250</v>
      </c>
      <c r="Q14" s="320" t="s">
        <v>251</v>
      </c>
      <c r="R14" s="312" t="s">
        <v>252</v>
      </c>
      <c r="S14" s="312" t="s">
        <v>253</v>
      </c>
      <c r="T14" s="312" t="s">
        <v>260</v>
      </c>
      <c r="U14" s="312"/>
      <c r="V14" s="312"/>
      <c r="W14" s="312" t="s">
        <v>255</v>
      </c>
      <c r="X14" s="150"/>
      <c r="Z14" s="317"/>
      <c r="AA14" s="239"/>
      <c r="AB14" s="239">
        <v>2</v>
      </c>
      <c r="AC14" s="239" t="s">
        <v>258</v>
      </c>
      <c r="AD14" s="239">
        <v>15</v>
      </c>
      <c r="AE14" s="239">
        <f t="shared" si="23"/>
        <v>3</v>
      </c>
      <c r="AF14">
        <v>10</v>
      </c>
      <c r="AG14" s="239">
        <v>15</v>
      </c>
      <c r="AH14" s="239">
        <f t="shared" si="24"/>
        <v>19.995000000000001</v>
      </c>
      <c r="AI14" s="239">
        <f t="shared" si="25"/>
        <v>43</v>
      </c>
      <c r="AJ14" s="239">
        <f t="shared" si="26"/>
        <v>37.897500000000001</v>
      </c>
      <c r="AK14" s="239">
        <f t="shared" si="22"/>
        <v>0.43</v>
      </c>
      <c r="AL14" s="315">
        <f>AM13*AK14</f>
        <v>0.15092999999999998</v>
      </c>
      <c r="AM14" s="239">
        <f t="shared" ref="AM14:AM18" si="27">AM13*(1-AK14)</f>
        <v>0.20007</v>
      </c>
      <c r="AN14" s="239">
        <v>3</v>
      </c>
      <c r="AO14" s="239">
        <f t="shared" ref="AO14:AO18" si="28">AN14*AL14</f>
        <v>0.45278999999999991</v>
      </c>
      <c r="AP14" s="239"/>
      <c r="AQ14" s="239"/>
      <c r="AR14" s="239"/>
      <c r="AS14" s="316"/>
    </row>
    <row r="15" spans="1:45" ht="18" thickBot="1" x14ac:dyDescent="0.35">
      <c r="A15" s="123">
        <v>12</v>
      </c>
      <c r="B15" s="33">
        <v>1400</v>
      </c>
      <c r="C15" s="66" t="s">
        <v>54</v>
      </c>
      <c r="D15" s="67" t="s">
        <v>55</v>
      </c>
      <c r="F15" s="317" t="s">
        <v>257</v>
      </c>
      <c r="G15" s="239"/>
      <c r="H15" s="239">
        <v>0</v>
      </c>
      <c r="I15" s="239" t="s">
        <v>258</v>
      </c>
      <c r="J15" s="239">
        <v>15</v>
      </c>
      <c r="K15" s="239">
        <v>0</v>
      </c>
      <c r="L15" s="239">
        <v>15</v>
      </c>
      <c r="M15" s="239">
        <f>(J15+K15+L15)*0.465</f>
        <v>13.950000000000001</v>
      </c>
      <c r="N15" s="239">
        <f>J15+K15+L15</f>
        <v>30</v>
      </c>
      <c r="O15" s="239">
        <v>0</v>
      </c>
      <c r="P15" s="239">
        <f t="shared" ref="P15:P22" si="29">N15/100</f>
        <v>0.3</v>
      </c>
      <c r="Q15" s="315">
        <f>1*N15/100</f>
        <v>0.3</v>
      </c>
      <c r="R15" s="239">
        <f>1-Q15</f>
        <v>0.7</v>
      </c>
      <c r="S15" s="239">
        <v>1</v>
      </c>
      <c r="T15" s="239">
        <f>S15*Q15</f>
        <v>0.3</v>
      </c>
      <c r="U15" s="239"/>
      <c r="V15" s="239"/>
      <c r="W15" s="220">
        <f>SUM(T15:T22)</f>
        <v>2.9813838652999993</v>
      </c>
      <c r="X15" s="316"/>
      <c r="Z15" s="317"/>
      <c r="AA15" s="239"/>
      <c r="AB15" s="239">
        <v>3</v>
      </c>
      <c r="AC15" s="239" t="s">
        <v>258</v>
      </c>
      <c r="AD15" s="239">
        <v>15</v>
      </c>
      <c r="AE15" s="239">
        <f t="shared" si="23"/>
        <v>4.5</v>
      </c>
      <c r="AF15">
        <v>10</v>
      </c>
      <c r="AG15" s="239">
        <v>15</v>
      </c>
      <c r="AH15" s="239">
        <f t="shared" si="24"/>
        <v>20.692500000000003</v>
      </c>
      <c r="AI15" s="239">
        <f t="shared" si="25"/>
        <v>44.5</v>
      </c>
      <c r="AJ15" s="239">
        <f t="shared" si="26"/>
        <v>57.892499999999998</v>
      </c>
      <c r="AK15" s="239">
        <f t="shared" si="22"/>
        <v>0.44500000000000001</v>
      </c>
      <c r="AL15" s="315">
        <f t="shared" ref="AL15:AL17" si="30">AM14*AK15</f>
        <v>8.9031150000000003E-2</v>
      </c>
      <c r="AM15" s="239">
        <f t="shared" si="27"/>
        <v>0.11103884999999998</v>
      </c>
      <c r="AN15" s="239">
        <v>4</v>
      </c>
      <c r="AO15" s="239">
        <f t="shared" si="28"/>
        <v>0.35612460000000001</v>
      </c>
      <c r="AP15" s="239"/>
      <c r="AQ15" s="239"/>
      <c r="AR15" s="239"/>
      <c r="AS15" s="316"/>
    </row>
    <row r="16" spans="1:45" ht="17.25" x14ac:dyDescent="0.3">
      <c r="A16" s="123">
        <v>13</v>
      </c>
      <c r="B16" s="33">
        <v>1405</v>
      </c>
      <c r="C16" s="75"/>
      <c r="D16" s="76"/>
      <c r="F16" s="317"/>
      <c r="G16" s="239"/>
      <c r="H16" s="239">
        <v>1</v>
      </c>
      <c r="I16" s="239" t="s">
        <v>258</v>
      </c>
      <c r="J16" s="239">
        <v>15</v>
      </c>
      <c r="K16" s="239">
        <f t="shared" ref="K16:K22" si="31">J16*0.1*H16</f>
        <v>1.5</v>
      </c>
      <c r="L16" s="239">
        <v>15</v>
      </c>
      <c r="M16" s="239">
        <f t="shared" ref="M16:M22" si="32">(J16+K16+L16)*0.465</f>
        <v>14.647500000000001</v>
      </c>
      <c r="N16" s="239">
        <f t="shared" ref="N16:N22" si="33">J16+K16+L16</f>
        <v>31.5</v>
      </c>
      <c r="O16" s="239">
        <f t="shared" ref="O16:O22" si="34">O15+M15</f>
        <v>13.950000000000001</v>
      </c>
      <c r="P16" s="239">
        <f t="shared" si="29"/>
        <v>0.315</v>
      </c>
      <c r="Q16" s="315">
        <f>R15*P16</f>
        <v>0.22049999999999997</v>
      </c>
      <c r="R16" s="239">
        <f>R15*(1-P16)</f>
        <v>0.47949999999999998</v>
      </c>
      <c r="S16" s="239">
        <v>2</v>
      </c>
      <c r="T16" s="239">
        <f>S16*Q16</f>
        <v>0.44099999999999995</v>
      </c>
      <c r="U16" s="239"/>
      <c r="V16" s="239"/>
      <c r="W16" s="239"/>
      <c r="X16" s="316"/>
      <c r="Z16" s="317"/>
      <c r="AA16" s="239"/>
      <c r="AB16" s="239">
        <v>4</v>
      </c>
      <c r="AC16" s="239" t="s">
        <v>258</v>
      </c>
      <c r="AD16" s="239">
        <v>15</v>
      </c>
      <c r="AE16" s="239">
        <f t="shared" si="23"/>
        <v>6</v>
      </c>
      <c r="AF16">
        <v>10</v>
      </c>
      <c r="AG16" s="239">
        <v>15</v>
      </c>
      <c r="AH16" s="239">
        <f t="shared" si="24"/>
        <v>21.39</v>
      </c>
      <c r="AI16" s="239">
        <f t="shared" si="25"/>
        <v>46</v>
      </c>
      <c r="AJ16" s="239">
        <f t="shared" si="26"/>
        <v>78.585000000000008</v>
      </c>
      <c r="AK16" s="239">
        <f t="shared" si="22"/>
        <v>0.46</v>
      </c>
      <c r="AL16" s="315">
        <f t="shared" si="30"/>
        <v>5.107787099999999E-2</v>
      </c>
      <c r="AM16" s="239">
        <f t="shared" si="27"/>
        <v>5.9960978999999991E-2</v>
      </c>
      <c r="AN16" s="239">
        <v>5</v>
      </c>
      <c r="AO16" s="239">
        <f t="shared" si="28"/>
        <v>0.25538935499999993</v>
      </c>
      <c r="AP16" s="239"/>
      <c r="AQ16" s="239"/>
      <c r="AR16" s="239"/>
      <c r="AS16" s="316"/>
    </row>
    <row r="17" spans="1:45" ht="17.25" x14ac:dyDescent="0.3">
      <c r="A17" s="123">
        <v>14</v>
      </c>
      <c r="B17" s="33">
        <v>1410</v>
      </c>
      <c r="C17" s="84"/>
      <c r="D17" s="85"/>
      <c r="F17" s="317"/>
      <c r="G17" s="239"/>
      <c r="H17" s="239">
        <v>2</v>
      </c>
      <c r="I17" s="239" t="s">
        <v>258</v>
      </c>
      <c r="J17" s="239">
        <v>15</v>
      </c>
      <c r="K17" s="239">
        <f t="shared" si="31"/>
        <v>3</v>
      </c>
      <c r="L17" s="239">
        <v>15</v>
      </c>
      <c r="M17" s="239">
        <f t="shared" si="32"/>
        <v>15.345000000000001</v>
      </c>
      <c r="N17" s="239">
        <f t="shared" si="33"/>
        <v>33</v>
      </c>
      <c r="O17" s="239">
        <f t="shared" si="34"/>
        <v>28.597500000000004</v>
      </c>
      <c r="P17" s="239">
        <f t="shared" si="29"/>
        <v>0.33</v>
      </c>
      <c r="Q17" s="315">
        <f>R16*P17</f>
        <v>0.15823500000000001</v>
      </c>
      <c r="R17" s="239">
        <f t="shared" ref="R17:R22" si="35">R16*(1-P17)</f>
        <v>0.32126499999999997</v>
      </c>
      <c r="S17" s="239">
        <v>3</v>
      </c>
      <c r="T17" s="239">
        <f t="shared" ref="T17:T22" si="36">S17*Q17</f>
        <v>0.47470500000000004</v>
      </c>
      <c r="U17" s="239"/>
      <c r="V17" s="239"/>
      <c r="W17" s="239"/>
      <c r="X17" s="316"/>
      <c r="Z17" s="317"/>
      <c r="AA17" s="239"/>
      <c r="AB17" s="239">
        <v>5</v>
      </c>
      <c r="AC17" s="239" t="s">
        <v>258</v>
      </c>
      <c r="AD17" s="239">
        <v>15</v>
      </c>
      <c r="AE17" s="239">
        <f t="shared" si="23"/>
        <v>7.5</v>
      </c>
      <c r="AF17">
        <v>10</v>
      </c>
      <c r="AG17" s="239">
        <v>15</v>
      </c>
      <c r="AH17" s="239">
        <f t="shared" si="24"/>
        <v>22.087500000000002</v>
      </c>
      <c r="AI17" s="239">
        <f t="shared" si="25"/>
        <v>47.5</v>
      </c>
      <c r="AJ17" s="239">
        <f t="shared" si="26"/>
        <v>99.975000000000009</v>
      </c>
      <c r="AK17" s="239">
        <f t="shared" si="22"/>
        <v>0.47499999999999998</v>
      </c>
      <c r="AL17" s="315">
        <f t="shared" si="30"/>
        <v>2.8481465024999993E-2</v>
      </c>
      <c r="AM17" s="239">
        <f t="shared" si="27"/>
        <v>3.1479513974999998E-2</v>
      </c>
      <c r="AN17" s="239">
        <v>6</v>
      </c>
      <c r="AO17" s="239">
        <f t="shared" si="28"/>
        <v>0.17088879014999997</v>
      </c>
      <c r="AP17" s="239"/>
      <c r="AQ17" s="239"/>
      <c r="AR17" s="239"/>
      <c r="AS17" s="316"/>
    </row>
    <row r="18" spans="1:45" ht="18" thickBot="1" x14ac:dyDescent="0.35">
      <c r="A18" s="123">
        <v>15</v>
      </c>
      <c r="B18" s="33">
        <v>1415</v>
      </c>
      <c r="C18" s="66" t="s">
        <v>64</v>
      </c>
      <c r="D18" s="67" t="s">
        <v>65</v>
      </c>
      <c r="F18" s="317"/>
      <c r="G18" s="239"/>
      <c r="H18" s="239">
        <v>3</v>
      </c>
      <c r="I18" s="239" t="s">
        <v>258</v>
      </c>
      <c r="J18" s="239">
        <v>15</v>
      </c>
      <c r="K18" s="239">
        <f t="shared" si="31"/>
        <v>4.5</v>
      </c>
      <c r="L18" s="239">
        <v>15</v>
      </c>
      <c r="M18" s="239">
        <f t="shared" si="32"/>
        <v>16.0425</v>
      </c>
      <c r="N18" s="239">
        <f t="shared" si="33"/>
        <v>34.5</v>
      </c>
      <c r="O18" s="239">
        <f t="shared" si="34"/>
        <v>43.942500000000003</v>
      </c>
      <c r="P18" s="239">
        <f t="shared" si="29"/>
        <v>0.34499999999999997</v>
      </c>
      <c r="Q18" s="315">
        <f t="shared" ref="Q18:Q21" si="37">R17*P18</f>
        <v>0.11083642499999997</v>
      </c>
      <c r="R18" s="239">
        <f t="shared" si="35"/>
        <v>0.21042857499999998</v>
      </c>
      <c r="S18" s="239">
        <v>4</v>
      </c>
      <c r="T18" s="239">
        <f t="shared" si="36"/>
        <v>0.4433456999999999</v>
      </c>
      <c r="U18" s="239"/>
      <c r="V18" s="239"/>
      <c r="W18" s="239"/>
      <c r="X18" s="316"/>
      <c r="Z18" s="317"/>
      <c r="AA18" s="239"/>
      <c r="AB18" s="239">
        <v>6</v>
      </c>
      <c r="AC18" s="239" t="s">
        <v>258</v>
      </c>
      <c r="AD18" s="239">
        <v>15</v>
      </c>
      <c r="AE18" s="239">
        <f t="shared" si="23"/>
        <v>9</v>
      </c>
      <c r="AF18">
        <v>10</v>
      </c>
      <c r="AG18" s="239">
        <v>15</v>
      </c>
      <c r="AH18" s="239">
        <f t="shared" si="24"/>
        <v>22.785</v>
      </c>
      <c r="AI18" s="239">
        <f t="shared" si="25"/>
        <v>49</v>
      </c>
      <c r="AJ18" s="239">
        <f t="shared" si="26"/>
        <v>122.06250000000001</v>
      </c>
      <c r="AK18" s="239">
        <f t="shared" si="22"/>
        <v>0.49</v>
      </c>
      <c r="AL18" s="315">
        <f>1-SUM(AL12:AL17)</f>
        <v>3.1479513974999929E-2</v>
      </c>
      <c r="AM18" s="239">
        <f t="shared" si="27"/>
        <v>1.6054552127249998E-2</v>
      </c>
      <c r="AN18" s="239">
        <v>7</v>
      </c>
      <c r="AO18" s="239">
        <f t="shared" si="28"/>
        <v>0.2203565978249995</v>
      </c>
      <c r="AP18" s="239"/>
      <c r="AQ18" s="239"/>
      <c r="AR18" s="239"/>
      <c r="AS18" s="316"/>
    </row>
    <row r="19" spans="1:45" ht="18" thickBot="1" x14ac:dyDescent="0.35">
      <c r="A19" s="123">
        <v>16</v>
      </c>
      <c r="B19" s="33">
        <v>1430</v>
      </c>
      <c r="C19" s="75"/>
      <c r="D19" s="76"/>
      <c r="F19" s="317"/>
      <c r="G19" s="239"/>
      <c r="H19" s="239">
        <v>4</v>
      </c>
      <c r="I19" s="239" t="s">
        <v>258</v>
      </c>
      <c r="J19" s="239">
        <v>15</v>
      </c>
      <c r="K19" s="239">
        <f t="shared" si="31"/>
        <v>6</v>
      </c>
      <c r="L19" s="239">
        <v>15</v>
      </c>
      <c r="M19" s="239">
        <f t="shared" si="32"/>
        <v>16.740000000000002</v>
      </c>
      <c r="N19" s="239">
        <f t="shared" si="33"/>
        <v>36</v>
      </c>
      <c r="O19" s="239">
        <f t="shared" si="34"/>
        <v>59.984999999999999</v>
      </c>
      <c r="P19" s="239">
        <f t="shared" si="29"/>
        <v>0.36</v>
      </c>
      <c r="Q19" s="315">
        <f t="shared" si="37"/>
        <v>7.575428699999999E-2</v>
      </c>
      <c r="R19" s="239">
        <f t="shared" si="35"/>
        <v>0.134674288</v>
      </c>
      <c r="S19" s="239">
        <v>5</v>
      </c>
      <c r="T19" s="239">
        <f t="shared" si="36"/>
        <v>0.37877143499999993</v>
      </c>
      <c r="U19" s="239"/>
      <c r="V19" s="239"/>
      <c r="W19" s="239"/>
      <c r="X19" s="316"/>
      <c r="Z19" s="304">
        <v>0.1</v>
      </c>
      <c r="AA19" s="48"/>
      <c r="AB19" s="48"/>
      <c r="AC19" s="305"/>
      <c r="AD19" s="48" t="s">
        <v>245</v>
      </c>
      <c r="AE19" s="48" t="s">
        <v>246</v>
      </c>
      <c r="AF19" s="48"/>
      <c r="AG19" s="48" t="s">
        <v>275</v>
      </c>
      <c r="AH19" s="48" t="s">
        <v>247</v>
      </c>
      <c r="AI19" s="48" t="s">
        <v>248</v>
      </c>
      <c r="AJ19" s="48" t="s">
        <v>249</v>
      </c>
      <c r="AK19" s="48" t="s">
        <v>250</v>
      </c>
      <c r="AL19" s="306" t="s">
        <v>251</v>
      </c>
      <c r="AM19" s="48" t="s">
        <v>252</v>
      </c>
      <c r="AN19" s="48" t="s">
        <v>253</v>
      </c>
      <c r="AO19" s="312" t="s">
        <v>260</v>
      </c>
      <c r="AP19" s="48"/>
      <c r="AQ19" s="48"/>
      <c r="AR19" s="48" t="s">
        <v>255</v>
      </c>
      <c r="AS19" s="179"/>
    </row>
    <row r="20" spans="1:45" ht="18" thickBot="1" x14ac:dyDescent="0.35">
      <c r="A20" s="123">
        <v>17</v>
      </c>
      <c r="B20" s="33">
        <v>1445</v>
      </c>
      <c r="C20" s="84"/>
      <c r="D20" s="85"/>
      <c r="F20" s="317"/>
      <c r="G20" s="239"/>
      <c r="H20" s="239">
        <v>5</v>
      </c>
      <c r="I20" s="239" t="s">
        <v>258</v>
      </c>
      <c r="J20" s="239">
        <v>15</v>
      </c>
      <c r="K20" s="239">
        <f t="shared" si="31"/>
        <v>7.5</v>
      </c>
      <c r="L20" s="239">
        <v>15</v>
      </c>
      <c r="M20" s="239">
        <f t="shared" si="32"/>
        <v>17.4375</v>
      </c>
      <c r="N20" s="239">
        <f t="shared" si="33"/>
        <v>37.5</v>
      </c>
      <c r="O20" s="239">
        <f t="shared" si="34"/>
        <v>76.724999999999994</v>
      </c>
      <c r="P20" s="239">
        <f t="shared" si="29"/>
        <v>0.375</v>
      </c>
      <c r="Q20" s="315">
        <f t="shared" si="37"/>
        <v>5.0502857999999998E-2</v>
      </c>
      <c r="R20" s="239">
        <f t="shared" si="35"/>
        <v>8.4171430000000005E-2</v>
      </c>
      <c r="S20" s="239">
        <v>6</v>
      </c>
      <c r="T20" s="239">
        <f t="shared" si="36"/>
        <v>0.30301714800000001</v>
      </c>
      <c r="U20" s="239"/>
      <c r="V20" s="239"/>
      <c r="W20" s="239"/>
      <c r="X20" s="316"/>
      <c r="Z20" s="199"/>
      <c r="AB20">
        <v>0</v>
      </c>
      <c r="AC20" t="s">
        <v>258</v>
      </c>
      <c r="AD20">
        <v>10</v>
      </c>
      <c r="AE20">
        <v>0</v>
      </c>
      <c r="AF20">
        <v>10</v>
      </c>
      <c r="AG20">
        <v>10</v>
      </c>
      <c r="AH20">
        <f>(AD20+AE20+AG20+AF20)*0.465</f>
        <v>13.950000000000001</v>
      </c>
      <c r="AI20">
        <f>AD20+AE20+AG20+AF20</f>
        <v>30</v>
      </c>
      <c r="AJ20">
        <v>0</v>
      </c>
      <c r="AK20">
        <f t="shared" ref="AK20:AK27" si="38">AI20/100</f>
        <v>0.3</v>
      </c>
      <c r="AL20" s="273">
        <f>1*AI20/100</f>
        <v>0.3</v>
      </c>
      <c r="AM20">
        <f>1-AL20</f>
        <v>0.7</v>
      </c>
      <c r="AN20">
        <f t="shared" ref="AN20:AN27" si="39">AB20+1</f>
        <v>1</v>
      </c>
      <c r="AO20">
        <f>AN20*AL20</f>
        <v>0.3</v>
      </c>
      <c r="AR20" s="153">
        <f>SUM(AO20:AO27)</f>
        <v>3.0315527230880006</v>
      </c>
      <c r="AS20" s="197"/>
    </row>
    <row r="21" spans="1:45" ht="17.25" x14ac:dyDescent="0.3">
      <c r="A21" s="123">
        <v>18</v>
      </c>
      <c r="B21" s="33">
        <v>1460</v>
      </c>
      <c r="C21" s="66" t="s">
        <v>73</v>
      </c>
      <c r="D21" s="67" t="s">
        <v>74</v>
      </c>
      <c r="F21" s="317"/>
      <c r="G21" s="239"/>
      <c r="H21" s="239">
        <v>6</v>
      </c>
      <c r="I21" s="239" t="s">
        <v>258</v>
      </c>
      <c r="J21" s="239">
        <v>15</v>
      </c>
      <c r="K21" s="239">
        <f t="shared" si="31"/>
        <v>9</v>
      </c>
      <c r="L21" s="239">
        <v>15</v>
      </c>
      <c r="M21" s="239">
        <f t="shared" si="32"/>
        <v>18.135000000000002</v>
      </c>
      <c r="N21" s="239">
        <f t="shared" si="33"/>
        <v>39</v>
      </c>
      <c r="O21" s="239">
        <f t="shared" si="34"/>
        <v>94.162499999999994</v>
      </c>
      <c r="P21" s="239">
        <f t="shared" si="29"/>
        <v>0.39</v>
      </c>
      <c r="Q21" s="315">
        <f t="shared" si="37"/>
        <v>3.2826857700000003E-2</v>
      </c>
      <c r="R21" s="239">
        <f t="shared" si="35"/>
        <v>5.1344572300000002E-2</v>
      </c>
      <c r="S21" s="239">
        <v>7</v>
      </c>
      <c r="T21" s="239">
        <f t="shared" si="36"/>
        <v>0.22978800390000004</v>
      </c>
      <c r="U21" s="239"/>
      <c r="V21" s="239"/>
      <c r="W21" s="239"/>
      <c r="X21" s="316"/>
      <c r="Z21" s="199" t="s">
        <v>257</v>
      </c>
      <c r="AB21">
        <v>1</v>
      </c>
      <c r="AC21" t="s">
        <v>258</v>
      </c>
      <c r="AD21">
        <v>10</v>
      </c>
      <c r="AE21">
        <f t="shared" ref="AE21:AE27" si="40">AD21*0.1*AB21</f>
        <v>1</v>
      </c>
      <c r="AF21">
        <v>10</v>
      </c>
      <c r="AG21">
        <v>10</v>
      </c>
      <c r="AH21">
        <f t="shared" ref="AH21:AH27" si="41">(AD21+AE21+AG21+AF21)*0.465</f>
        <v>14.415000000000001</v>
      </c>
      <c r="AI21">
        <f t="shared" ref="AI21:AI27" si="42">AD21+AE21+AG21+AF21</f>
        <v>31</v>
      </c>
      <c r="AJ21">
        <f t="shared" ref="AJ21:AJ27" si="43">AJ20+AH20</f>
        <v>13.950000000000001</v>
      </c>
      <c r="AK21">
        <f t="shared" si="38"/>
        <v>0.31</v>
      </c>
      <c r="AL21" s="273">
        <f>AM20*AK21</f>
        <v>0.217</v>
      </c>
      <c r="AM21">
        <f>AM20*(1-AK21)</f>
        <v>0.48299999999999993</v>
      </c>
      <c r="AN21">
        <f t="shared" si="39"/>
        <v>2</v>
      </c>
      <c r="AO21">
        <f>AN21*AL21</f>
        <v>0.434</v>
      </c>
      <c r="AS21" s="197"/>
    </row>
    <row r="22" spans="1:45" ht="18" thickBot="1" x14ac:dyDescent="0.35">
      <c r="A22" s="123">
        <v>19</v>
      </c>
      <c r="B22" s="33">
        <v>1475</v>
      </c>
      <c r="C22" s="84"/>
      <c r="D22" s="85"/>
      <c r="F22" s="317"/>
      <c r="G22" s="239"/>
      <c r="H22" s="239">
        <v>7</v>
      </c>
      <c r="I22" s="239" t="s">
        <v>258</v>
      </c>
      <c r="J22" s="239">
        <v>15</v>
      </c>
      <c r="K22" s="239">
        <f t="shared" si="31"/>
        <v>10.5</v>
      </c>
      <c r="L22" s="239">
        <v>15</v>
      </c>
      <c r="M22" s="239">
        <f t="shared" si="32"/>
        <v>18.8325</v>
      </c>
      <c r="N22" s="239">
        <f t="shared" si="33"/>
        <v>40.5</v>
      </c>
      <c r="O22" s="239">
        <f t="shared" si="34"/>
        <v>112.2975</v>
      </c>
      <c r="P22" s="239">
        <f t="shared" si="29"/>
        <v>0.40500000000000003</v>
      </c>
      <c r="Q22" s="315">
        <f>1-SUM(Q15:Q21)</f>
        <v>5.1344572300000002E-2</v>
      </c>
      <c r="R22" s="239">
        <f t="shared" si="35"/>
        <v>3.0550020518500001E-2</v>
      </c>
      <c r="S22" s="239">
        <v>8</v>
      </c>
      <c r="T22" s="239">
        <f t="shared" si="36"/>
        <v>0.41075657840000002</v>
      </c>
      <c r="U22" s="239"/>
      <c r="V22" s="239"/>
      <c r="W22" s="239"/>
      <c r="X22" s="316"/>
      <c r="Z22" s="199"/>
      <c r="AB22">
        <v>2</v>
      </c>
      <c r="AC22" t="s">
        <v>258</v>
      </c>
      <c r="AD22">
        <v>10</v>
      </c>
      <c r="AE22">
        <f t="shared" si="40"/>
        <v>2</v>
      </c>
      <c r="AF22">
        <v>10</v>
      </c>
      <c r="AG22">
        <v>10</v>
      </c>
      <c r="AH22">
        <f t="shared" si="41"/>
        <v>14.88</v>
      </c>
      <c r="AI22">
        <f t="shared" si="42"/>
        <v>32</v>
      </c>
      <c r="AJ22">
        <f t="shared" si="43"/>
        <v>28.365000000000002</v>
      </c>
      <c r="AK22">
        <f t="shared" si="38"/>
        <v>0.32</v>
      </c>
      <c r="AL22" s="273">
        <f>AM21*AK22</f>
        <v>0.15455999999999998</v>
      </c>
      <c r="AM22">
        <f t="shared" ref="AM22:AM27" si="44">AM21*(1-AK22)</f>
        <v>0.3284399999999999</v>
      </c>
      <c r="AN22">
        <f t="shared" si="39"/>
        <v>3</v>
      </c>
      <c r="AO22">
        <f t="shared" ref="AO22:AO27" si="45">AN22*AL22</f>
        <v>0.46367999999999993</v>
      </c>
      <c r="AS22" s="197"/>
    </row>
    <row r="23" spans="1:45" ht="17.25" x14ac:dyDescent="0.3">
      <c r="A23" s="123">
        <v>20</v>
      </c>
      <c r="B23" s="33">
        <v>1490</v>
      </c>
      <c r="C23" s="66" t="s">
        <v>80</v>
      </c>
      <c r="D23" s="67" t="s">
        <v>81</v>
      </c>
      <c r="F23" s="304">
        <v>0.1</v>
      </c>
      <c r="G23" s="48"/>
      <c r="H23" s="48"/>
      <c r="I23" s="305"/>
      <c r="J23" s="48" t="s">
        <v>245</v>
      </c>
      <c r="K23" s="48" t="s">
        <v>246</v>
      </c>
      <c r="L23" s="48" t="s">
        <v>275</v>
      </c>
      <c r="M23" s="48" t="s">
        <v>247</v>
      </c>
      <c r="N23" s="48" t="s">
        <v>248</v>
      </c>
      <c r="O23" s="48" t="s">
        <v>249</v>
      </c>
      <c r="P23" s="48" t="s">
        <v>250</v>
      </c>
      <c r="Q23" s="306" t="s">
        <v>251</v>
      </c>
      <c r="R23" s="48" t="s">
        <v>252</v>
      </c>
      <c r="S23" s="48" t="s">
        <v>253</v>
      </c>
      <c r="T23" s="312" t="s">
        <v>260</v>
      </c>
      <c r="U23" s="48"/>
      <c r="V23" s="48"/>
      <c r="W23" s="48" t="s">
        <v>255</v>
      </c>
      <c r="X23" s="179"/>
      <c r="Z23" s="199"/>
      <c r="AB23">
        <v>3</v>
      </c>
      <c r="AC23" t="s">
        <v>258</v>
      </c>
      <c r="AD23">
        <v>10</v>
      </c>
      <c r="AE23">
        <f t="shared" si="40"/>
        <v>3</v>
      </c>
      <c r="AF23">
        <v>10</v>
      </c>
      <c r="AG23">
        <v>10</v>
      </c>
      <c r="AH23">
        <f t="shared" si="41"/>
        <v>15.345000000000001</v>
      </c>
      <c r="AI23">
        <f t="shared" si="42"/>
        <v>33</v>
      </c>
      <c r="AJ23">
        <f t="shared" si="43"/>
        <v>43.245000000000005</v>
      </c>
      <c r="AK23">
        <f t="shared" si="38"/>
        <v>0.33</v>
      </c>
      <c r="AL23" s="273">
        <f t="shared" ref="AL23:AL26" si="46">AM22*AK23</f>
        <v>0.10838519999999997</v>
      </c>
      <c r="AM23">
        <f t="shared" si="44"/>
        <v>0.22005479999999991</v>
      </c>
      <c r="AN23">
        <f t="shared" si="39"/>
        <v>4</v>
      </c>
      <c r="AO23">
        <f t="shared" si="45"/>
        <v>0.43354079999999989</v>
      </c>
      <c r="AS23" s="197"/>
    </row>
    <row r="24" spans="1:45" ht="17.25" x14ac:dyDescent="0.3">
      <c r="A24" s="123">
        <v>21</v>
      </c>
      <c r="B24" s="33">
        <v>1505</v>
      </c>
      <c r="C24" s="84"/>
      <c r="D24" s="85"/>
      <c r="F24" s="199"/>
      <c r="H24">
        <v>0</v>
      </c>
      <c r="I24" t="s">
        <v>258</v>
      </c>
      <c r="J24">
        <v>10</v>
      </c>
      <c r="K24">
        <v>0</v>
      </c>
      <c r="L24">
        <v>10</v>
      </c>
      <c r="M24">
        <f>(J24+K24+L24)*0.465</f>
        <v>9.3000000000000007</v>
      </c>
      <c r="N24">
        <f>J24+K24+L24</f>
        <v>20</v>
      </c>
      <c r="O24">
        <v>0</v>
      </c>
      <c r="P24">
        <f t="shared" ref="P24:P33" si="47">N24/100</f>
        <v>0.2</v>
      </c>
      <c r="Q24" s="273">
        <f>1*N24/100</f>
        <v>0.2</v>
      </c>
      <c r="R24">
        <f>1-Q24</f>
        <v>0.8</v>
      </c>
      <c r="S24">
        <f t="shared" ref="S24:S33" si="48">H24+1</f>
        <v>1</v>
      </c>
      <c r="T24">
        <f>S24*Q24</f>
        <v>0.2</v>
      </c>
      <c r="W24">
        <f>SUM(T24:T33)</f>
        <v>4.170515772196735</v>
      </c>
      <c r="X24" s="197"/>
      <c r="Z24" s="199"/>
      <c r="AB24">
        <v>4</v>
      </c>
      <c r="AC24" t="s">
        <v>258</v>
      </c>
      <c r="AD24">
        <v>10</v>
      </c>
      <c r="AE24">
        <f t="shared" si="40"/>
        <v>4</v>
      </c>
      <c r="AF24">
        <v>10</v>
      </c>
      <c r="AG24">
        <v>10</v>
      </c>
      <c r="AH24">
        <f t="shared" si="41"/>
        <v>15.81</v>
      </c>
      <c r="AI24">
        <f t="shared" si="42"/>
        <v>34</v>
      </c>
      <c r="AJ24">
        <f t="shared" si="43"/>
        <v>58.59</v>
      </c>
      <c r="AK24">
        <f t="shared" si="38"/>
        <v>0.34</v>
      </c>
      <c r="AL24" s="273">
        <f t="shared" si="46"/>
        <v>7.4818631999999982E-2</v>
      </c>
      <c r="AM24">
        <f t="shared" si="44"/>
        <v>0.14523616799999992</v>
      </c>
      <c r="AN24">
        <f t="shared" si="39"/>
        <v>5</v>
      </c>
      <c r="AO24">
        <f t="shared" si="45"/>
        <v>0.37409315999999992</v>
      </c>
      <c r="AS24" s="197"/>
    </row>
    <row r="25" spans="1:45" ht="17.25" x14ac:dyDescent="0.3">
      <c r="A25" s="123">
        <v>22</v>
      </c>
      <c r="B25" s="33">
        <v>1520</v>
      </c>
      <c r="C25" s="99" t="s">
        <v>87</v>
      </c>
      <c r="D25" s="100" t="s">
        <v>88</v>
      </c>
      <c r="F25" s="199" t="s">
        <v>257</v>
      </c>
      <c r="H25">
        <v>1</v>
      </c>
      <c r="I25" t="s">
        <v>258</v>
      </c>
      <c r="J25">
        <v>10</v>
      </c>
      <c r="K25">
        <f t="shared" ref="K25:K33" si="49">J25*0.1*H25</f>
        <v>1</v>
      </c>
      <c r="L25">
        <v>10</v>
      </c>
      <c r="M25">
        <f t="shared" ref="M25:M33" si="50">(J25+K25+L25)*0.465</f>
        <v>9.7650000000000006</v>
      </c>
      <c r="N25">
        <f t="shared" ref="N25:N33" si="51">J25+K25+L25</f>
        <v>21</v>
      </c>
      <c r="O25">
        <f t="shared" ref="O25:O33" si="52">O24+M24</f>
        <v>9.3000000000000007</v>
      </c>
      <c r="P25">
        <f t="shared" si="47"/>
        <v>0.21</v>
      </c>
      <c r="Q25" s="273">
        <f>R24*P25</f>
        <v>0.16800000000000001</v>
      </c>
      <c r="R25">
        <f>R24*(1-P25)</f>
        <v>0.63200000000000012</v>
      </c>
      <c r="S25">
        <f t="shared" si="48"/>
        <v>2</v>
      </c>
      <c r="T25">
        <f>S25*Q25</f>
        <v>0.33600000000000002</v>
      </c>
      <c r="X25" s="197"/>
      <c r="Z25" s="199"/>
      <c r="AB25">
        <v>5</v>
      </c>
      <c r="AC25" t="s">
        <v>258</v>
      </c>
      <c r="AD25">
        <v>10</v>
      </c>
      <c r="AE25">
        <f t="shared" si="40"/>
        <v>5</v>
      </c>
      <c r="AF25">
        <v>10</v>
      </c>
      <c r="AG25">
        <v>10</v>
      </c>
      <c r="AH25">
        <f t="shared" si="41"/>
        <v>16.275000000000002</v>
      </c>
      <c r="AI25">
        <f t="shared" si="42"/>
        <v>35</v>
      </c>
      <c r="AJ25">
        <f t="shared" si="43"/>
        <v>74.400000000000006</v>
      </c>
      <c r="AK25">
        <f t="shared" si="38"/>
        <v>0.35</v>
      </c>
      <c r="AL25" s="273">
        <f t="shared" si="46"/>
        <v>5.0832658799999965E-2</v>
      </c>
      <c r="AM25">
        <f t="shared" si="44"/>
        <v>9.4403509199999944E-2</v>
      </c>
      <c r="AN25">
        <f t="shared" si="39"/>
        <v>6</v>
      </c>
      <c r="AO25">
        <f t="shared" si="45"/>
        <v>0.3049959527999998</v>
      </c>
      <c r="AS25" s="197"/>
    </row>
    <row r="26" spans="1:45" ht="17.25" x14ac:dyDescent="0.3">
      <c r="A26" s="123">
        <v>23</v>
      </c>
      <c r="B26" s="33">
        <v>1535</v>
      </c>
      <c r="C26" s="99"/>
      <c r="D26" s="100"/>
      <c r="F26" s="199"/>
      <c r="H26">
        <v>2</v>
      </c>
      <c r="I26" t="s">
        <v>258</v>
      </c>
      <c r="J26">
        <v>10</v>
      </c>
      <c r="K26">
        <f t="shared" si="49"/>
        <v>2</v>
      </c>
      <c r="L26">
        <v>10</v>
      </c>
      <c r="M26">
        <f t="shared" si="50"/>
        <v>10.23</v>
      </c>
      <c r="N26">
        <f t="shared" si="51"/>
        <v>22</v>
      </c>
      <c r="O26">
        <f t="shared" si="52"/>
        <v>19.065000000000001</v>
      </c>
      <c r="P26">
        <f t="shared" si="47"/>
        <v>0.22</v>
      </c>
      <c r="Q26" s="273">
        <f>R25*P26</f>
        <v>0.13904000000000002</v>
      </c>
      <c r="R26">
        <f t="shared" ref="R26:R33" si="53">R25*(1-P26)</f>
        <v>0.49296000000000012</v>
      </c>
      <c r="S26">
        <f t="shared" si="48"/>
        <v>3</v>
      </c>
      <c r="T26">
        <f t="shared" ref="T26:T33" si="54">S26*Q26</f>
        <v>0.41712000000000005</v>
      </c>
      <c r="X26" s="197"/>
      <c r="Z26" s="199"/>
      <c r="AB26">
        <v>6</v>
      </c>
      <c r="AC26" t="s">
        <v>258</v>
      </c>
      <c r="AD26">
        <v>10</v>
      </c>
      <c r="AE26">
        <f t="shared" si="40"/>
        <v>6</v>
      </c>
      <c r="AF26">
        <v>10</v>
      </c>
      <c r="AG26">
        <v>10</v>
      </c>
      <c r="AH26">
        <f t="shared" si="41"/>
        <v>16.740000000000002</v>
      </c>
      <c r="AI26">
        <f t="shared" si="42"/>
        <v>36</v>
      </c>
      <c r="AJ26">
        <f t="shared" si="43"/>
        <v>90.675000000000011</v>
      </c>
      <c r="AK26">
        <f t="shared" si="38"/>
        <v>0.36</v>
      </c>
      <c r="AL26" s="273">
        <f t="shared" si="46"/>
        <v>3.3985263311999976E-2</v>
      </c>
      <c r="AM26">
        <f t="shared" si="44"/>
        <v>6.0418245887999968E-2</v>
      </c>
      <c r="AN26">
        <f t="shared" si="39"/>
        <v>7</v>
      </c>
      <c r="AO26">
        <f t="shared" si="45"/>
        <v>0.23789684318399984</v>
      </c>
      <c r="AS26" s="197"/>
    </row>
    <row r="27" spans="1:45" ht="18" thickBot="1" x14ac:dyDescent="0.35">
      <c r="A27" s="123">
        <v>24</v>
      </c>
      <c r="B27" s="33">
        <v>1550</v>
      </c>
      <c r="C27" s="99" t="s">
        <v>94</v>
      </c>
      <c r="D27" s="100" t="s">
        <v>95</v>
      </c>
      <c r="F27" s="199"/>
      <c r="H27">
        <v>3</v>
      </c>
      <c r="I27" t="s">
        <v>258</v>
      </c>
      <c r="J27">
        <v>10</v>
      </c>
      <c r="K27">
        <f t="shared" si="49"/>
        <v>3</v>
      </c>
      <c r="L27">
        <v>10</v>
      </c>
      <c r="M27">
        <f t="shared" si="50"/>
        <v>10.695</v>
      </c>
      <c r="N27">
        <f t="shared" si="51"/>
        <v>23</v>
      </c>
      <c r="O27">
        <f t="shared" si="52"/>
        <v>29.295000000000002</v>
      </c>
      <c r="P27">
        <f t="shared" si="47"/>
        <v>0.23</v>
      </c>
      <c r="Q27" s="273">
        <f t="shared" ref="Q27:Q32" si="55">R26*P27</f>
        <v>0.11338080000000003</v>
      </c>
      <c r="R27">
        <f t="shared" si="53"/>
        <v>0.37957920000000012</v>
      </c>
      <c r="S27">
        <f t="shared" si="48"/>
        <v>4</v>
      </c>
      <c r="T27">
        <f t="shared" si="54"/>
        <v>0.45352320000000013</v>
      </c>
      <c r="X27" s="197"/>
      <c r="Z27" s="29"/>
      <c r="AA27" s="30"/>
      <c r="AB27" s="30">
        <v>7</v>
      </c>
      <c r="AC27" s="30" t="s">
        <v>258</v>
      </c>
      <c r="AD27" s="30">
        <v>10</v>
      </c>
      <c r="AE27" s="30">
        <f t="shared" si="40"/>
        <v>7</v>
      </c>
      <c r="AF27" s="30">
        <v>10</v>
      </c>
      <c r="AG27" s="30">
        <v>10</v>
      </c>
      <c r="AH27" s="30">
        <f t="shared" si="41"/>
        <v>17.205000000000002</v>
      </c>
      <c r="AI27" s="30">
        <f t="shared" si="42"/>
        <v>37</v>
      </c>
      <c r="AJ27" s="30">
        <f t="shared" si="43"/>
        <v>107.41500000000002</v>
      </c>
      <c r="AK27" s="30">
        <f t="shared" si="38"/>
        <v>0.37</v>
      </c>
      <c r="AL27" s="311">
        <f>1-SUM(AL20:AL26)</f>
        <v>6.0418245888000155E-2</v>
      </c>
      <c r="AM27" s="30">
        <f t="shared" si="44"/>
        <v>3.8063494909439978E-2</v>
      </c>
      <c r="AN27" s="30">
        <f t="shared" si="39"/>
        <v>8</v>
      </c>
      <c r="AO27" s="30">
        <f t="shared" si="45"/>
        <v>0.48334596710400124</v>
      </c>
      <c r="AP27" s="30"/>
      <c r="AQ27" s="30"/>
      <c r="AR27" s="30"/>
      <c r="AS27" s="31"/>
    </row>
    <row r="28" spans="1:45" ht="18" thickBot="1" x14ac:dyDescent="0.35">
      <c r="A28" s="131">
        <v>25</v>
      </c>
      <c r="B28" s="33">
        <v>1575</v>
      </c>
      <c r="C28" s="108"/>
      <c r="D28" s="109"/>
      <c r="F28" s="199"/>
      <c r="H28">
        <v>4</v>
      </c>
      <c r="I28" t="s">
        <v>258</v>
      </c>
      <c r="J28">
        <v>10</v>
      </c>
      <c r="K28">
        <f t="shared" si="49"/>
        <v>4</v>
      </c>
      <c r="L28">
        <v>10</v>
      </c>
      <c r="M28">
        <f t="shared" si="50"/>
        <v>11.16</v>
      </c>
      <c r="N28">
        <f t="shared" si="51"/>
        <v>24</v>
      </c>
      <c r="O28">
        <f t="shared" si="52"/>
        <v>39.99</v>
      </c>
      <c r="P28">
        <f t="shared" si="47"/>
        <v>0.24</v>
      </c>
      <c r="Q28" s="273">
        <f t="shared" si="55"/>
        <v>9.1099008000000023E-2</v>
      </c>
      <c r="R28">
        <f t="shared" si="53"/>
        <v>0.28848019200000008</v>
      </c>
      <c r="S28">
        <f t="shared" si="48"/>
        <v>5</v>
      </c>
      <c r="T28">
        <f t="shared" si="54"/>
        <v>0.45549504000000013</v>
      </c>
      <c r="X28" s="197"/>
    </row>
    <row r="29" spans="1:45" x14ac:dyDescent="0.3">
      <c r="F29" s="199"/>
      <c r="H29">
        <v>5</v>
      </c>
      <c r="I29" t="s">
        <v>258</v>
      </c>
      <c r="J29">
        <v>10</v>
      </c>
      <c r="K29">
        <f t="shared" si="49"/>
        <v>5</v>
      </c>
      <c r="L29">
        <v>10</v>
      </c>
      <c r="M29">
        <f t="shared" si="50"/>
        <v>11.625</v>
      </c>
      <c r="N29">
        <f t="shared" si="51"/>
        <v>25</v>
      </c>
      <c r="O29">
        <f t="shared" si="52"/>
        <v>51.150000000000006</v>
      </c>
      <c r="P29">
        <f t="shared" si="47"/>
        <v>0.25</v>
      </c>
      <c r="Q29" s="273">
        <f t="shared" si="55"/>
        <v>7.212004800000002E-2</v>
      </c>
      <c r="R29">
        <f t="shared" si="53"/>
        <v>0.21636014400000006</v>
      </c>
      <c r="S29">
        <f t="shared" si="48"/>
        <v>6</v>
      </c>
      <c r="T29">
        <f t="shared" si="54"/>
        <v>0.43272028800000012</v>
      </c>
      <c r="X29" s="197"/>
    </row>
    <row r="30" spans="1:45" x14ac:dyDescent="0.3">
      <c r="A30" t="s">
        <v>261</v>
      </c>
      <c r="F30" s="199"/>
      <c r="H30">
        <v>6</v>
      </c>
      <c r="I30" t="s">
        <v>258</v>
      </c>
      <c r="J30">
        <v>10</v>
      </c>
      <c r="K30">
        <f t="shared" si="49"/>
        <v>6</v>
      </c>
      <c r="L30">
        <v>10</v>
      </c>
      <c r="M30">
        <f t="shared" si="50"/>
        <v>12.09</v>
      </c>
      <c r="N30">
        <f t="shared" si="51"/>
        <v>26</v>
      </c>
      <c r="O30">
        <f t="shared" si="52"/>
        <v>62.775000000000006</v>
      </c>
      <c r="P30">
        <f t="shared" si="47"/>
        <v>0.26</v>
      </c>
      <c r="Q30" s="273">
        <f t="shared" si="55"/>
        <v>5.6253637440000018E-2</v>
      </c>
      <c r="R30">
        <f t="shared" si="53"/>
        <v>0.16010650656000006</v>
      </c>
      <c r="S30">
        <f t="shared" si="48"/>
        <v>7</v>
      </c>
      <c r="T30">
        <f t="shared" si="54"/>
        <v>0.39377546208000014</v>
      </c>
      <c r="X30" s="197"/>
    </row>
    <row r="31" spans="1:45" x14ac:dyDescent="0.3">
      <c r="F31" s="199"/>
      <c r="H31">
        <v>7</v>
      </c>
      <c r="I31" t="s">
        <v>258</v>
      </c>
      <c r="J31">
        <v>10</v>
      </c>
      <c r="K31">
        <f t="shared" si="49"/>
        <v>7</v>
      </c>
      <c r="L31">
        <v>10</v>
      </c>
      <c r="M31">
        <f t="shared" si="50"/>
        <v>12.555000000000001</v>
      </c>
      <c r="N31">
        <f t="shared" si="51"/>
        <v>27</v>
      </c>
      <c r="O31">
        <f t="shared" si="52"/>
        <v>74.865000000000009</v>
      </c>
      <c r="P31">
        <f t="shared" si="47"/>
        <v>0.27</v>
      </c>
      <c r="Q31" s="273">
        <f t="shared" si="55"/>
        <v>4.3228756771200021E-2</v>
      </c>
      <c r="R31">
        <f t="shared" si="53"/>
        <v>0.11687774978880004</v>
      </c>
      <c r="S31">
        <f t="shared" si="48"/>
        <v>8</v>
      </c>
      <c r="T31">
        <f t="shared" si="54"/>
        <v>0.34583005416960017</v>
      </c>
      <c r="X31" s="197"/>
    </row>
    <row r="32" spans="1:45" x14ac:dyDescent="0.3">
      <c r="F32" s="199"/>
      <c r="H32">
        <v>8</v>
      </c>
      <c r="I32" t="s">
        <v>258</v>
      </c>
      <c r="J32">
        <v>10</v>
      </c>
      <c r="K32">
        <f t="shared" si="49"/>
        <v>8</v>
      </c>
      <c r="L32">
        <v>10</v>
      </c>
      <c r="M32">
        <f t="shared" si="50"/>
        <v>13.020000000000001</v>
      </c>
      <c r="N32">
        <f t="shared" si="51"/>
        <v>28</v>
      </c>
      <c r="O32">
        <f t="shared" si="52"/>
        <v>87.420000000000016</v>
      </c>
      <c r="P32">
        <f t="shared" si="47"/>
        <v>0.28000000000000003</v>
      </c>
      <c r="Q32" s="273">
        <f t="shared" si="55"/>
        <v>3.2725769940864013E-2</v>
      </c>
      <c r="R32">
        <f t="shared" si="53"/>
        <v>8.4151979847936029E-2</v>
      </c>
      <c r="S32">
        <f t="shared" si="48"/>
        <v>9</v>
      </c>
      <c r="T32">
        <f t="shared" si="54"/>
        <v>0.29453192946777612</v>
      </c>
      <c r="X32" s="197"/>
    </row>
    <row r="33" spans="6:35" ht="17.25" thickBot="1" x14ac:dyDescent="0.35">
      <c r="F33" s="199"/>
      <c r="H33">
        <v>9</v>
      </c>
      <c r="I33" t="s">
        <v>258</v>
      </c>
      <c r="J33">
        <v>10</v>
      </c>
      <c r="K33">
        <f t="shared" si="49"/>
        <v>9</v>
      </c>
      <c r="L33">
        <v>10</v>
      </c>
      <c r="M33">
        <f t="shared" si="50"/>
        <v>13.485000000000001</v>
      </c>
      <c r="N33">
        <f t="shared" si="51"/>
        <v>29</v>
      </c>
      <c r="O33">
        <f t="shared" si="52"/>
        <v>100.44000000000001</v>
      </c>
      <c r="P33">
        <f t="shared" si="47"/>
        <v>0.28999999999999998</v>
      </c>
      <c r="Q33" s="273">
        <f>1-SUM(Q24:Q32)</f>
        <v>8.4151979847935765E-2</v>
      </c>
      <c r="R33">
        <f t="shared" si="53"/>
        <v>5.9747905692034579E-2</v>
      </c>
      <c r="S33">
        <f t="shared" si="48"/>
        <v>10</v>
      </c>
      <c r="T33">
        <f t="shared" si="54"/>
        <v>0.84151979847935765</v>
      </c>
      <c r="X33" s="197"/>
    </row>
    <row r="34" spans="6:35" ht="17.25" thickBot="1" x14ac:dyDescent="0.35">
      <c r="F34" s="304">
        <v>0.05</v>
      </c>
      <c r="G34" s="48"/>
      <c r="H34" s="48"/>
      <c r="I34" s="305"/>
      <c r="J34" s="48" t="s">
        <v>245</v>
      </c>
      <c r="K34" s="48" t="s">
        <v>246</v>
      </c>
      <c r="L34" s="48" t="s">
        <v>275</v>
      </c>
      <c r="M34" s="48" t="s">
        <v>247</v>
      </c>
      <c r="N34" s="48" t="s">
        <v>248</v>
      </c>
      <c r="O34" s="48" t="s">
        <v>249</v>
      </c>
      <c r="P34" s="48" t="s">
        <v>250</v>
      </c>
      <c r="Q34" s="306" t="s">
        <v>251</v>
      </c>
      <c r="R34" s="48" t="s">
        <v>252</v>
      </c>
      <c r="S34" s="48" t="s">
        <v>253</v>
      </c>
      <c r="T34" s="312" t="s">
        <v>260</v>
      </c>
      <c r="U34" s="48"/>
      <c r="V34" s="48"/>
      <c r="W34" s="48" t="s">
        <v>255</v>
      </c>
      <c r="X34" s="179"/>
    </row>
    <row r="35" spans="6:35" ht="17.25" thickBot="1" x14ac:dyDescent="0.35">
      <c r="F35" s="199" t="s">
        <v>257</v>
      </c>
      <c r="H35">
        <v>0</v>
      </c>
      <c r="I35" t="s">
        <v>258</v>
      </c>
      <c r="J35">
        <v>5</v>
      </c>
      <c r="K35">
        <v>0</v>
      </c>
      <c r="L35">
        <v>5</v>
      </c>
      <c r="M35">
        <f>(J35+K35+L35)*0.465</f>
        <v>4.6500000000000004</v>
      </c>
      <c r="N35">
        <f>J35+K35+L35</f>
        <v>10</v>
      </c>
      <c r="O35">
        <v>0</v>
      </c>
      <c r="P35">
        <f t="shared" ref="P35:P52" si="56">N35/100</f>
        <v>0.1</v>
      </c>
      <c r="Q35" s="273">
        <f>1*N35/100</f>
        <v>0.1</v>
      </c>
      <c r="R35">
        <f>1-Q35</f>
        <v>0.9</v>
      </c>
      <c r="S35">
        <f t="shared" ref="S35:S52" si="57">H35+1</f>
        <v>1</v>
      </c>
      <c r="T35">
        <f>S35*Q35</f>
        <v>0.1</v>
      </c>
      <c r="W35" s="153">
        <f>SUM(T35:T52)</f>
        <v>7.5236294010651275</v>
      </c>
      <c r="X35" s="197"/>
    </row>
    <row r="36" spans="6:35" x14ac:dyDescent="0.3">
      <c r="F36" s="199"/>
      <c r="H36">
        <v>1</v>
      </c>
      <c r="I36" t="s">
        <v>258</v>
      </c>
      <c r="J36">
        <v>5</v>
      </c>
      <c r="K36">
        <f t="shared" ref="K36:K45" si="58">J36*0.1*H36</f>
        <v>0.5</v>
      </c>
      <c r="L36">
        <v>5</v>
      </c>
      <c r="M36">
        <f t="shared" ref="M36:M52" si="59">(J36+K36+L36)*0.465</f>
        <v>4.8825000000000003</v>
      </c>
      <c r="N36">
        <f t="shared" ref="N36:N52" si="60">J36+K36+L36</f>
        <v>10.5</v>
      </c>
      <c r="O36">
        <f t="shared" ref="O36:O52" si="61">O35+M35</f>
        <v>4.6500000000000004</v>
      </c>
      <c r="P36">
        <f t="shared" si="56"/>
        <v>0.105</v>
      </c>
      <c r="Q36" s="273">
        <f>R35*P36</f>
        <v>9.4500000000000001E-2</v>
      </c>
      <c r="R36">
        <f>R35*(1-P36)</f>
        <v>0.80549999999999999</v>
      </c>
      <c r="S36">
        <f t="shared" si="57"/>
        <v>2</v>
      </c>
      <c r="T36">
        <f>S36*Q36</f>
        <v>0.189</v>
      </c>
      <c r="X36" s="197"/>
    </row>
    <row r="37" spans="6:35" x14ac:dyDescent="0.3">
      <c r="F37" s="199"/>
      <c r="H37">
        <v>2</v>
      </c>
      <c r="I37" t="s">
        <v>258</v>
      </c>
      <c r="J37">
        <v>5</v>
      </c>
      <c r="K37">
        <f t="shared" si="58"/>
        <v>1</v>
      </c>
      <c r="L37">
        <v>5</v>
      </c>
      <c r="M37">
        <f t="shared" si="59"/>
        <v>5.1150000000000002</v>
      </c>
      <c r="N37">
        <f t="shared" si="60"/>
        <v>11</v>
      </c>
      <c r="O37">
        <f t="shared" si="61"/>
        <v>9.5325000000000006</v>
      </c>
      <c r="P37">
        <f t="shared" si="56"/>
        <v>0.11</v>
      </c>
      <c r="Q37" s="273">
        <f t="shared" ref="Q37:Q51" si="62">R36*P37</f>
        <v>8.8605000000000003E-2</v>
      </c>
      <c r="R37">
        <f t="shared" ref="R37:R52" si="63">R36*(1-P37)</f>
        <v>0.71689500000000006</v>
      </c>
      <c r="S37">
        <f t="shared" si="57"/>
        <v>3</v>
      </c>
      <c r="T37">
        <f t="shared" ref="T37:T52" si="64">S37*Q37</f>
        <v>0.26581500000000002</v>
      </c>
      <c r="X37" s="197"/>
    </row>
    <row r="38" spans="6:35" x14ac:dyDescent="0.3">
      <c r="F38" s="199"/>
      <c r="H38">
        <v>3</v>
      </c>
      <c r="I38" t="s">
        <v>258</v>
      </c>
      <c r="J38">
        <v>5</v>
      </c>
      <c r="K38">
        <f t="shared" si="58"/>
        <v>1.5</v>
      </c>
      <c r="L38">
        <v>5</v>
      </c>
      <c r="M38">
        <f t="shared" si="59"/>
        <v>5.3475000000000001</v>
      </c>
      <c r="N38">
        <f t="shared" si="60"/>
        <v>11.5</v>
      </c>
      <c r="O38">
        <f t="shared" si="61"/>
        <v>14.647500000000001</v>
      </c>
      <c r="P38">
        <f t="shared" si="56"/>
        <v>0.115</v>
      </c>
      <c r="Q38" s="273">
        <f t="shared" si="62"/>
        <v>8.2442925000000014E-2</v>
      </c>
      <c r="R38">
        <f t="shared" si="63"/>
        <v>0.634452075</v>
      </c>
      <c r="S38">
        <f t="shared" si="57"/>
        <v>4</v>
      </c>
      <c r="T38">
        <f t="shared" si="64"/>
        <v>0.32977170000000006</v>
      </c>
      <c r="X38" s="197"/>
    </row>
    <row r="39" spans="6:35" x14ac:dyDescent="0.3">
      <c r="F39" s="199"/>
      <c r="H39">
        <v>4</v>
      </c>
      <c r="I39" t="s">
        <v>258</v>
      </c>
      <c r="J39">
        <v>5</v>
      </c>
      <c r="K39">
        <f t="shared" si="58"/>
        <v>2</v>
      </c>
      <c r="L39">
        <v>5</v>
      </c>
      <c r="M39">
        <f t="shared" si="59"/>
        <v>5.58</v>
      </c>
      <c r="N39">
        <f t="shared" si="60"/>
        <v>12</v>
      </c>
      <c r="O39">
        <f t="shared" si="61"/>
        <v>19.995000000000001</v>
      </c>
      <c r="P39">
        <f t="shared" si="56"/>
        <v>0.12</v>
      </c>
      <c r="Q39" s="273">
        <f t="shared" si="62"/>
        <v>7.6134249000000001E-2</v>
      </c>
      <c r="R39">
        <f t="shared" si="63"/>
        <v>0.55831782600000002</v>
      </c>
      <c r="S39">
        <f t="shared" si="57"/>
        <v>5</v>
      </c>
      <c r="T39">
        <f t="shared" si="64"/>
        <v>0.38067124499999999</v>
      </c>
      <c r="X39" s="197"/>
    </row>
    <row r="40" spans="6:35" x14ac:dyDescent="0.3">
      <c r="F40" s="199"/>
      <c r="H40">
        <v>5</v>
      </c>
      <c r="I40" t="s">
        <v>258</v>
      </c>
      <c r="J40">
        <v>5</v>
      </c>
      <c r="K40">
        <f t="shared" si="58"/>
        <v>2.5</v>
      </c>
      <c r="L40">
        <v>5</v>
      </c>
      <c r="M40">
        <f t="shared" si="59"/>
        <v>5.8125</v>
      </c>
      <c r="N40">
        <f t="shared" si="60"/>
        <v>12.5</v>
      </c>
      <c r="O40">
        <f t="shared" si="61"/>
        <v>25.575000000000003</v>
      </c>
      <c r="P40">
        <f t="shared" si="56"/>
        <v>0.125</v>
      </c>
      <c r="Q40" s="273">
        <f t="shared" si="62"/>
        <v>6.9789728250000002E-2</v>
      </c>
      <c r="R40">
        <f t="shared" si="63"/>
        <v>0.48852809775</v>
      </c>
      <c r="S40">
        <f t="shared" si="57"/>
        <v>6</v>
      </c>
      <c r="T40">
        <f t="shared" si="64"/>
        <v>0.41873836949999999</v>
      </c>
      <c r="X40" s="197"/>
    </row>
    <row r="41" spans="6:35" x14ac:dyDescent="0.3">
      <c r="F41" s="199"/>
      <c r="H41">
        <v>6</v>
      </c>
      <c r="I41" t="s">
        <v>258</v>
      </c>
      <c r="J41">
        <v>5</v>
      </c>
      <c r="K41">
        <f t="shared" si="58"/>
        <v>3</v>
      </c>
      <c r="L41">
        <v>5</v>
      </c>
      <c r="M41">
        <f t="shared" si="59"/>
        <v>6.0449999999999999</v>
      </c>
      <c r="N41">
        <f t="shared" si="60"/>
        <v>13</v>
      </c>
      <c r="O41">
        <f t="shared" si="61"/>
        <v>31.387500000000003</v>
      </c>
      <c r="P41">
        <f t="shared" si="56"/>
        <v>0.13</v>
      </c>
      <c r="Q41" s="273">
        <f t="shared" si="62"/>
        <v>6.3508652707500002E-2</v>
      </c>
      <c r="R41">
        <f t="shared" si="63"/>
        <v>0.4250194450425</v>
      </c>
      <c r="S41">
        <f t="shared" si="57"/>
        <v>7</v>
      </c>
      <c r="T41">
        <f t="shared" si="64"/>
        <v>0.44456056895250001</v>
      </c>
      <c r="X41" s="197"/>
    </row>
    <row r="42" spans="6:35" x14ac:dyDescent="0.3">
      <c r="F42" s="199"/>
      <c r="H42">
        <v>7</v>
      </c>
      <c r="I42" t="s">
        <v>258</v>
      </c>
      <c r="J42">
        <v>5</v>
      </c>
      <c r="K42">
        <f t="shared" si="58"/>
        <v>3.5</v>
      </c>
      <c r="L42">
        <v>5</v>
      </c>
      <c r="M42">
        <f t="shared" si="59"/>
        <v>6.2775000000000007</v>
      </c>
      <c r="N42">
        <f t="shared" si="60"/>
        <v>13.5</v>
      </c>
      <c r="O42">
        <f t="shared" si="61"/>
        <v>37.432500000000005</v>
      </c>
      <c r="P42">
        <f t="shared" si="56"/>
        <v>0.13500000000000001</v>
      </c>
      <c r="Q42" s="273">
        <f t="shared" si="62"/>
        <v>5.7377625080737502E-2</v>
      </c>
      <c r="R42">
        <f t="shared" si="63"/>
        <v>0.36764181996176248</v>
      </c>
      <c r="S42">
        <f t="shared" si="57"/>
        <v>8</v>
      </c>
      <c r="T42">
        <f t="shared" si="64"/>
        <v>0.45902100064590001</v>
      </c>
      <c r="X42" s="197"/>
    </row>
    <row r="43" spans="6:35" x14ac:dyDescent="0.3">
      <c r="F43" s="199"/>
      <c r="H43">
        <v>8</v>
      </c>
      <c r="I43" t="s">
        <v>258</v>
      </c>
      <c r="J43">
        <v>5</v>
      </c>
      <c r="K43">
        <f t="shared" si="58"/>
        <v>4</v>
      </c>
      <c r="L43">
        <v>5</v>
      </c>
      <c r="M43">
        <f t="shared" si="59"/>
        <v>6.5100000000000007</v>
      </c>
      <c r="N43">
        <f t="shared" si="60"/>
        <v>14</v>
      </c>
      <c r="O43">
        <f t="shared" si="61"/>
        <v>43.710000000000008</v>
      </c>
      <c r="P43">
        <f t="shared" si="56"/>
        <v>0.14000000000000001</v>
      </c>
      <c r="Q43" s="273">
        <f t="shared" si="62"/>
        <v>5.1469854794646754E-2</v>
      </c>
      <c r="R43">
        <f t="shared" si="63"/>
        <v>0.31617196516711571</v>
      </c>
      <c r="S43">
        <f t="shared" si="57"/>
        <v>9</v>
      </c>
      <c r="T43">
        <f t="shared" si="64"/>
        <v>0.4632286931518208</v>
      </c>
      <c r="X43" s="197"/>
    </row>
    <row r="44" spans="6:35" ht="17.25" thickBot="1" x14ac:dyDescent="0.35">
      <c r="F44" s="199"/>
      <c r="H44">
        <v>9</v>
      </c>
      <c r="I44" t="s">
        <v>258</v>
      </c>
      <c r="J44">
        <v>5</v>
      </c>
      <c r="K44">
        <f t="shared" si="58"/>
        <v>4.5</v>
      </c>
      <c r="L44">
        <v>5</v>
      </c>
      <c r="M44">
        <f t="shared" si="59"/>
        <v>6.7425000000000006</v>
      </c>
      <c r="N44">
        <f t="shared" si="60"/>
        <v>14.5</v>
      </c>
      <c r="O44">
        <f t="shared" si="61"/>
        <v>50.220000000000006</v>
      </c>
      <c r="P44">
        <f t="shared" si="56"/>
        <v>0.14499999999999999</v>
      </c>
      <c r="Q44" s="273">
        <f t="shared" si="62"/>
        <v>4.5844934949231773E-2</v>
      </c>
      <c r="R44">
        <f t="shared" si="63"/>
        <v>0.2703270302178839</v>
      </c>
      <c r="S44">
        <f t="shared" si="57"/>
        <v>10</v>
      </c>
      <c r="T44">
        <f t="shared" si="64"/>
        <v>0.45844934949231775</v>
      </c>
      <c r="X44" s="197"/>
      <c r="AB44" t="s">
        <v>265</v>
      </c>
      <c r="AD44" t="s">
        <v>173</v>
      </c>
      <c r="AG44" t="s">
        <v>277</v>
      </c>
    </row>
    <row r="45" spans="6:35" ht="17.25" thickBot="1" x14ac:dyDescent="0.35">
      <c r="F45" s="199" t="s">
        <v>259</v>
      </c>
      <c r="H45">
        <v>10</v>
      </c>
      <c r="I45" t="s">
        <v>258</v>
      </c>
      <c r="J45">
        <v>5</v>
      </c>
      <c r="K45">
        <f t="shared" si="58"/>
        <v>5</v>
      </c>
      <c r="L45">
        <v>5</v>
      </c>
      <c r="M45">
        <f t="shared" si="59"/>
        <v>6.9750000000000005</v>
      </c>
      <c r="N45">
        <f t="shared" si="60"/>
        <v>15</v>
      </c>
      <c r="O45">
        <f t="shared" si="61"/>
        <v>56.962500000000006</v>
      </c>
      <c r="P45">
        <f t="shared" si="56"/>
        <v>0.15</v>
      </c>
      <c r="Q45" s="273">
        <f t="shared" si="62"/>
        <v>4.0549054532682587E-2</v>
      </c>
      <c r="R45">
        <f t="shared" si="63"/>
        <v>0.22977797568520131</v>
      </c>
      <c r="S45">
        <f t="shared" si="57"/>
        <v>11</v>
      </c>
      <c r="T45">
        <f t="shared" si="64"/>
        <v>0.44603959985950847</v>
      </c>
      <c r="X45" s="197"/>
      <c r="AB45" s="238" t="s">
        <v>199</v>
      </c>
      <c r="AC45" s="150" t="s">
        <v>267</v>
      </c>
      <c r="AG45" s="238" t="s">
        <v>102</v>
      </c>
      <c r="AH45" s="150" t="s">
        <v>103</v>
      </c>
    </row>
    <row r="46" spans="6:35" ht="17.25" thickBot="1" x14ac:dyDescent="0.35">
      <c r="F46" s="199"/>
      <c r="H46">
        <v>11</v>
      </c>
      <c r="I46" t="s">
        <v>258</v>
      </c>
      <c r="J46">
        <v>5</v>
      </c>
      <c r="K46">
        <v>5</v>
      </c>
      <c r="L46">
        <v>5</v>
      </c>
      <c r="M46">
        <f t="shared" si="59"/>
        <v>6.9750000000000005</v>
      </c>
      <c r="N46">
        <f t="shared" si="60"/>
        <v>15</v>
      </c>
      <c r="O46">
        <f t="shared" si="61"/>
        <v>63.937500000000007</v>
      </c>
      <c r="P46">
        <f t="shared" si="56"/>
        <v>0.15</v>
      </c>
      <c r="Q46" s="273">
        <f t="shared" si="62"/>
        <v>3.4466696352780192E-2</v>
      </c>
      <c r="R46">
        <f t="shared" si="63"/>
        <v>0.19531127933242109</v>
      </c>
      <c r="S46">
        <f t="shared" si="57"/>
        <v>12</v>
      </c>
      <c r="T46">
        <f t="shared" si="64"/>
        <v>0.41360035623336233</v>
      </c>
      <c r="X46" s="197"/>
      <c r="AB46" s="190">
        <v>60</v>
      </c>
      <c r="AC46" s="179">
        <f>W2</f>
        <v>1</v>
      </c>
      <c r="AD46">
        <v>7</v>
      </c>
      <c r="AG46" s="190">
        <v>60</v>
      </c>
      <c r="AH46" s="179">
        <v>1</v>
      </c>
      <c r="AI46">
        <v>7</v>
      </c>
    </row>
    <row r="47" spans="6:35" ht="17.25" thickBot="1" x14ac:dyDescent="0.35">
      <c r="F47" s="199"/>
      <c r="H47">
        <v>12</v>
      </c>
      <c r="I47" t="s">
        <v>258</v>
      </c>
      <c r="J47">
        <v>5</v>
      </c>
      <c r="K47">
        <v>5</v>
      </c>
      <c r="L47">
        <v>5</v>
      </c>
      <c r="M47">
        <f t="shared" si="59"/>
        <v>6.9750000000000005</v>
      </c>
      <c r="N47">
        <f t="shared" si="60"/>
        <v>15</v>
      </c>
      <c r="O47">
        <f t="shared" si="61"/>
        <v>70.912500000000009</v>
      </c>
      <c r="P47">
        <f t="shared" si="56"/>
        <v>0.15</v>
      </c>
      <c r="Q47" s="273">
        <f t="shared" si="62"/>
        <v>2.9296691899863163E-2</v>
      </c>
      <c r="R47">
        <f t="shared" si="63"/>
        <v>0.16601458743255793</v>
      </c>
      <c r="S47">
        <f t="shared" si="57"/>
        <v>13</v>
      </c>
      <c r="T47">
        <f t="shared" si="64"/>
        <v>0.3808569946982211</v>
      </c>
      <c r="X47" s="197"/>
      <c r="AB47" s="153">
        <v>45</v>
      </c>
      <c r="AC47" s="185">
        <f>W4</f>
        <v>1.1055626999999999</v>
      </c>
      <c r="AD47">
        <v>8</v>
      </c>
      <c r="AG47" s="153">
        <v>45</v>
      </c>
      <c r="AH47" s="185">
        <v>1</v>
      </c>
      <c r="AI47">
        <v>8</v>
      </c>
    </row>
    <row r="48" spans="6:35" ht="17.25" thickBot="1" x14ac:dyDescent="0.35">
      <c r="F48" s="199"/>
      <c r="H48">
        <v>13</v>
      </c>
      <c r="I48" t="s">
        <v>258</v>
      </c>
      <c r="J48">
        <v>5</v>
      </c>
      <c r="K48">
        <v>5</v>
      </c>
      <c r="L48">
        <v>5</v>
      </c>
      <c r="M48">
        <f t="shared" si="59"/>
        <v>6.9750000000000005</v>
      </c>
      <c r="N48">
        <f t="shared" si="60"/>
        <v>15</v>
      </c>
      <c r="O48">
        <f t="shared" si="61"/>
        <v>77.887500000000003</v>
      </c>
      <c r="P48">
        <f t="shared" si="56"/>
        <v>0.15</v>
      </c>
      <c r="Q48" s="273">
        <f t="shared" si="62"/>
        <v>2.4902188114883688E-2</v>
      </c>
      <c r="R48">
        <f t="shared" si="63"/>
        <v>0.14111239931767422</v>
      </c>
      <c r="S48">
        <f t="shared" si="57"/>
        <v>14</v>
      </c>
      <c r="T48">
        <f t="shared" si="64"/>
        <v>0.34863063360837165</v>
      </c>
      <c r="X48" s="197"/>
      <c r="AB48" s="198">
        <v>30</v>
      </c>
      <c r="AC48" s="197">
        <f>W9</f>
        <v>1.6139192000000002</v>
      </c>
      <c r="AD48" t="s">
        <v>268</v>
      </c>
      <c r="AG48" s="198">
        <v>30</v>
      </c>
      <c r="AH48" s="197">
        <f>AR6</f>
        <v>1.4604394000000003</v>
      </c>
      <c r="AI48" t="s">
        <v>104</v>
      </c>
    </row>
    <row r="49" spans="1:35" ht="17.25" thickBot="1" x14ac:dyDescent="0.35">
      <c r="F49" s="199"/>
      <c r="H49">
        <v>14</v>
      </c>
      <c r="I49" t="s">
        <v>258</v>
      </c>
      <c r="J49">
        <v>5</v>
      </c>
      <c r="K49">
        <v>5</v>
      </c>
      <c r="L49">
        <v>5</v>
      </c>
      <c r="M49">
        <f t="shared" si="59"/>
        <v>6.9750000000000005</v>
      </c>
      <c r="N49">
        <f t="shared" si="60"/>
        <v>15</v>
      </c>
      <c r="O49">
        <f t="shared" si="61"/>
        <v>84.862499999999997</v>
      </c>
      <c r="P49">
        <f t="shared" si="56"/>
        <v>0.15</v>
      </c>
      <c r="Q49" s="273">
        <f t="shared" si="62"/>
        <v>2.1166859897651134E-2</v>
      </c>
      <c r="R49">
        <f t="shared" si="63"/>
        <v>0.11994553942002309</v>
      </c>
      <c r="S49">
        <f t="shared" si="57"/>
        <v>15</v>
      </c>
      <c r="T49">
        <f t="shared" si="64"/>
        <v>0.31750289846476698</v>
      </c>
      <c r="X49" s="197"/>
      <c r="AB49" s="153">
        <v>15</v>
      </c>
      <c r="AC49" s="185">
        <f>W15</f>
        <v>2.9813838652999993</v>
      </c>
      <c r="AD49" t="s">
        <v>269</v>
      </c>
      <c r="AG49" s="153">
        <v>15</v>
      </c>
      <c r="AH49" s="185">
        <f>AR12</f>
        <v>2.3535493429749992</v>
      </c>
      <c r="AI49" t="s">
        <v>105</v>
      </c>
    </row>
    <row r="50" spans="1:35" ht="17.25" thickBot="1" x14ac:dyDescent="0.35">
      <c r="F50" s="199"/>
      <c r="H50">
        <v>15</v>
      </c>
      <c r="I50" t="s">
        <v>258</v>
      </c>
      <c r="J50">
        <v>5</v>
      </c>
      <c r="K50">
        <v>5</v>
      </c>
      <c r="L50">
        <v>5</v>
      </c>
      <c r="M50">
        <f t="shared" si="59"/>
        <v>6.9750000000000005</v>
      </c>
      <c r="N50">
        <f t="shared" si="60"/>
        <v>15</v>
      </c>
      <c r="O50">
        <f t="shared" si="61"/>
        <v>91.837499999999991</v>
      </c>
      <c r="P50">
        <f t="shared" si="56"/>
        <v>0.15</v>
      </c>
      <c r="Q50" s="273">
        <f t="shared" si="62"/>
        <v>1.7991830913003461E-2</v>
      </c>
      <c r="R50">
        <f t="shared" si="63"/>
        <v>0.10195370850701962</v>
      </c>
      <c r="S50">
        <f t="shared" si="57"/>
        <v>16</v>
      </c>
      <c r="T50">
        <f t="shared" si="64"/>
        <v>0.28786929460805538</v>
      </c>
      <c r="X50" s="197"/>
      <c r="AB50" s="216">
        <v>10</v>
      </c>
      <c r="AC50" s="31">
        <f>W24</f>
        <v>4.170515772196735</v>
      </c>
      <c r="AD50" t="s">
        <v>270</v>
      </c>
      <c r="AG50" s="216">
        <v>10</v>
      </c>
      <c r="AH50" s="31">
        <f>AR20</f>
        <v>3.0315527230880006</v>
      </c>
      <c r="AI50" t="s">
        <v>106</v>
      </c>
    </row>
    <row r="51" spans="1:35" ht="17.25" thickBot="1" x14ac:dyDescent="0.35">
      <c r="F51" s="199"/>
      <c r="H51">
        <v>16</v>
      </c>
      <c r="I51" t="s">
        <v>258</v>
      </c>
      <c r="J51">
        <v>5</v>
      </c>
      <c r="K51">
        <v>5</v>
      </c>
      <c r="L51">
        <v>5</v>
      </c>
      <c r="M51">
        <f t="shared" si="59"/>
        <v>6.9750000000000005</v>
      </c>
      <c r="N51">
        <f t="shared" si="60"/>
        <v>15</v>
      </c>
      <c r="O51">
        <f t="shared" si="61"/>
        <v>98.812499999999986</v>
      </c>
      <c r="P51">
        <f t="shared" si="56"/>
        <v>0.15</v>
      </c>
      <c r="Q51" s="273">
        <f t="shared" si="62"/>
        <v>1.5293056276052944E-2</v>
      </c>
      <c r="R51">
        <f t="shared" si="63"/>
        <v>8.6660652230966681E-2</v>
      </c>
      <c r="S51">
        <f t="shared" si="57"/>
        <v>17</v>
      </c>
      <c r="T51">
        <f t="shared" si="64"/>
        <v>0.25998195669290003</v>
      </c>
      <c r="X51" s="197"/>
      <c r="AB51" s="198">
        <v>5</v>
      </c>
      <c r="AC51" s="197">
        <f>W35</f>
        <v>7.5236294010651275</v>
      </c>
      <c r="AD51" t="s">
        <v>271</v>
      </c>
      <c r="AG51" s="198">
        <v>5</v>
      </c>
      <c r="AH51" s="242"/>
      <c r="AI51" t="s">
        <v>108</v>
      </c>
    </row>
    <row r="52" spans="1:35" ht="17.25" thickBot="1" x14ac:dyDescent="0.35">
      <c r="F52" s="199"/>
      <c r="H52">
        <v>17</v>
      </c>
      <c r="I52" t="s">
        <v>258</v>
      </c>
      <c r="J52">
        <v>5</v>
      </c>
      <c r="K52">
        <v>5</v>
      </c>
      <c r="L52">
        <v>5</v>
      </c>
      <c r="M52">
        <f t="shared" si="59"/>
        <v>6.9750000000000005</v>
      </c>
      <c r="N52">
        <f t="shared" si="60"/>
        <v>15</v>
      </c>
      <c r="O52">
        <f t="shared" si="61"/>
        <v>105.78749999999998</v>
      </c>
      <c r="P52">
        <f t="shared" si="56"/>
        <v>0.15</v>
      </c>
      <c r="Q52" s="273">
        <f>1-SUM(Q35:Q51)</f>
        <v>8.6660652230966861E-2</v>
      </c>
      <c r="R52">
        <f t="shared" si="63"/>
        <v>7.3661554396321674E-2</v>
      </c>
      <c r="S52">
        <f t="shared" si="57"/>
        <v>18</v>
      </c>
      <c r="T52">
        <f t="shared" si="64"/>
        <v>1.5598917401574035</v>
      </c>
      <c r="X52" s="197"/>
      <c r="AB52" s="153">
        <v>3</v>
      </c>
      <c r="AC52" s="185">
        <f>W54</f>
        <v>11.585660642546532</v>
      </c>
      <c r="AD52" t="s">
        <v>272</v>
      </c>
      <c r="AG52" s="153">
        <v>3</v>
      </c>
      <c r="AH52" s="245"/>
      <c r="AI52" t="s">
        <v>112</v>
      </c>
    </row>
    <row r="53" spans="1:35" ht="17.25" thickBot="1" x14ac:dyDescent="0.35">
      <c r="A53" t="s">
        <v>265</v>
      </c>
      <c r="C53" t="s">
        <v>173</v>
      </c>
      <c r="D53" t="s">
        <v>278</v>
      </c>
      <c r="F53" s="304">
        <v>0.03</v>
      </c>
      <c r="G53" s="48"/>
      <c r="H53" s="48"/>
      <c r="I53" s="305"/>
      <c r="J53" s="48" t="s">
        <v>245</v>
      </c>
      <c r="K53" s="48" t="s">
        <v>246</v>
      </c>
      <c r="L53" s="48" t="s">
        <v>275</v>
      </c>
      <c r="M53" s="48" t="s">
        <v>247</v>
      </c>
      <c r="N53" s="48" t="s">
        <v>248</v>
      </c>
      <c r="O53" s="48" t="s">
        <v>249</v>
      </c>
      <c r="P53" s="48" t="s">
        <v>250</v>
      </c>
      <c r="Q53" s="322" t="s">
        <v>251</v>
      </c>
      <c r="R53" s="48" t="s">
        <v>252</v>
      </c>
      <c r="S53" s="48" t="s">
        <v>253</v>
      </c>
      <c r="T53" s="48" t="s">
        <v>254</v>
      </c>
      <c r="U53" s="48"/>
      <c r="V53" s="48"/>
      <c r="W53" s="48" t="s">
        <v>255</v>
      </c>
      <c r="X53" s="179"/>
      <c r="AB53" s="216">
        <v>1</v>
      </c>
      <c r="AC53" s="31">
        <f>W82</f>
        <v>31.459443464888786</v>
      </c>
      <c r="AD53" t="s">
        <v>273</v>
      </c>
      <c r="AG53" s="216">
        <v>1</v>
      </c>
      <c r="AH53" s="246"/>
      <c r="AI53" t="s">
        <v>114</v>
      </c>
    </row>
    <row r="54" spans="1:35" ht="17.25" thickBot="1" x14ac:dyDescent="0.35">
      <c r="A54" s="238" t="s">
        <v>199</v>
      </c>
      <c r="B54" s="150" t="s">
        <v>267</v>
      </c>
      <c r="F54" s="199" t="s">
        <v>257</v>
      </c>
      <c r="H54">
        <v>0</v>
      </c>
      <c r="I54" t="s">
        <v>258</v>
      </c>
      <c r="J54">
        <v>3</v>
      </c>
      <c r="K54">
        <v>0</v>
      </c>
      <c r="L54">
        <f>J54</f>
        <v>3</v>
      </c>
      <c r="M54">
        <f>(J54+K54+L54)*0.465</f>
        <v>2.79</v>
      </c>
      <c r="N54">
        <f>J54+K54+L54</f>
        <v>6</v>
      </c>
      <c r="O54">
        <v>0</v>
      </c>
      <c r="P54">
        <f t="shared" ref="P54:P80" si="65">N54/100</f>
        <v>0.06</v>
      </c>
      <c r="Q54" s="273">
        <f>1*N54/100</f>
        <v>0.06</v>
      </c>
      <c r="R54">
        <f>1-Q54</f>
        <v>0.94</v>
      </c>
      <c r="S54">
        <f t="shared" ref="S54:S80" si="66">H54+1</f>
        <v>1</v>
      </c>
      <c r="T54">
        <f>S54*Q54</f>
        <v>0.06</v>
      </c>
      <c r="W54" s="153">
        <f>SUM(T54:T80)</f>
        <v>11.585660642546532</v>
      </c>
      <c r="X54" s="197"/>
      <c r="AB54" s="216">
        <v>0.5</v>
      </c>
      <c r="AC54" s="31">
        <f>W158</f>
        <v>45.7392395455933</v>
      </c>
      <c r="AD54" t="s">
        <v>274</v>
      </c>
      <c r="AG54" s="216">
        <v>0.5</v>
      </c>
      <c r="AH54" s="246"/>
      <c r="AI54" t="s">
        <v>117</v>
      </c>
    </row>
    <row r="55" spans="1:35" ht="17.25" thickBot="1" x14ac:dyDescent="0.35">
      <c r="A55" s="190">
        <v>60</v>
      </c>
      <c r="B55" s="179">
        <f>W2</f>
        <v>1</v>
      </c>
      <c r="C55">
        <v>7</v>
      </c>
      <c r="F55" s="199"/>
      <c r="H55">
        <v>1</v>
      </c>
      <c r="I55" t="s">
        <v>258</v>
      </c>
      <c r="J55">
        <v>3</v>
      </c>
      <c r="K55">
        <f t="shared" ref="K55:K64" si="67">J55*0.1*H55</f>
        <v>0.30000000000000004</v>
      </c>
      <c r="L55">
        <f t="shared" ref="L55:L80" si="68">J55</f>
        <v>3</v>
      </c>
      <c r="M55">
        <f t="shared" ref="M55:M80" si="69">(J55+K55+L55)*0.465</f>
        <v>2.9295</v>
      </c>
      <c r="N55">
        <f t="shared" ref="N55:N80" si="70">J55+K55+L55</f>
        <v>6.3</v>
      </c>
      <c r="O55">
        <f t="shared" ref="O55:O80" si="71">O54+M54</f>
        <v>2.79</v>
      </c>
      <c r="P55">
        <f t="shared" si="65"/>
        <v>6.3E-2</v>
      </c>
      <c r="Q55" s="273">
        <f>R54*P55</f>
        <v>5.9219999999999995E-2</v>
      </c>
      <c r="R55">
        <f>R54*(1-P55)</f>
        <v>0.88078000000000001</v>
      </c>
      <c r="S55">
        <f t="shared" si="66"/>
        <v>2</v>
      </c>
      <c r="T55">
        <f>S55*Q55</f>
        <v>0.11843999999999999</v>
      </c>
      <c r="X55" s="197"/>
    </row>
    <row r="56" spans="1:35" ht="17.25" thickBot="1" x14ac:dyDescent="0.35">
      <c r="A56" s="153">
        <v>45</v>
      </c>
      <c r="B56" s="185">
        <f>W4</f>
        <v>1.1055626999999999</v>
      </c>
      <c r="C56">
        <v>8</v>
      </c>
      <c r="D56" s="307">
        <v>5.6925000000000089E-5</v>
      </c>
      <c r="F56" s="199"/>
      <c r="H56">
        <v>2</v>
      </c>
      <c r="I56" t="s">
        <v>258</v>
      </c>
      <c r="J56">
        <v>3</v>
      </c>
      <c r="K56">
        <f t="shared" si="67"/>
        <v>0.60000000000000009</v>
      </c>
      <c r="L56">
        <f t="shared" si="68"/>
        <v>3</v>
      </c>
      <c r="M56">
        <f t="shared" si="69"/>
        <v>3.069</v>
      </c>
      <c r="N56">
        <f t="shared" si="70"/>
        <v>6.6</v>
      </c>
      <c r="O56">
        <f t="shared" si="71"/>
        <v>5.7195</v>
      </c>
      <c r="P56">
        <f t="shared" si="65"/>
        <v>6.6000000000000003E-2</v>
      </c>
      <c r="Q56" s="273">
        <f>R55*P56</f>
        <v>5.8131480000000006E-2</v>
      </c>
      <c r="R56">
        <f t="shared" ref="R56:R80" si="72">R55*(1-P56)</f>
        <v>0.82264851999999999</v>
      </c>
      <c r="S56">
        <f t="shared" si="66"/>
        <v>3</v>
      </c>
      <c r="T56">
        <f t="shared" ref="T56:T80" si="73">S56*Q56</f>
        <v>0.17439444000000001</v>
      </c>
      <c r="X56" s="197"/>
    </row>
    <row r="57" spans="1:35" ht="17.25" thickBot="1" x14ac:dyDescent="0.35">
      <c r="A57" s="198">
        <v>30</v>
      </c>
      <c r="B57" s="197">
        <f>W9</f>
        <v>1.6139192000000002</v>
      </c>
      <c r="C57" t="s">
        <v>268</v>
      </c>
      <c r="D57">
        <v>1.5599200000000035E-2</v>
      </c>
      <c r="F57" s="199"/>
      <c r="H57">
        <v>3</v>
      </c>
      <c r="I57" t="s">
        <v>258</v>
      </c>
      <c r="J57">
        <v>3</v>
      </c>
      <c r="K57">
        <f t="shared" si="67"/>
        <v>0.90000000000000013</v>
      </c>
      <c r="L57">
        <f t="shared" si="68"/>
        <v>3</v>
      </c>
      <c r="M57">
        <f t="shared" si="69"/>
        <v>3.2085000000000004</v>
      </c>
      <c r="N57">
        <f t="shared" si="70"/>
        <v>6.9</v>
      </c>
      <c r="O57">
        <f t="shared" si="71"/>
        <v>8.7884999999999991</v>
      </c>
      <c r="P57">
        <f t="shared" si="65"/>
        <v>6.9000000000000006E-2</v>
      </c>
      <c r="Q57" s="273">
        <f t="shared" ref="Q57:Q79" si="74">R56*P57</f>
        <v>5.6762747880000006E-2</v>
      </c>
      <c r="R57">
        <f t="shared" si="72"/>
        <v>0.76588577212000009</v>
      </c>
      <c r="S57">
        <f t="shared" si="66"/>
        <v>4</v>
      </c>
      <c r="T57">
        <f t="shared" si="73"/>
        <v>0.22705099152000002</v>
      </c>
      <c r="X57" s="197"/>
    </row>
    <row r="58" spans="1:35" ht="17.25" thickBot="1" x14ac:dyDescent="0.35">
      <c r="A58" s="153">
        <v>15</v>
      </c>
      <c r="B58" s="185">
        <f>W15</f>
        <v>2.9813838652999993</v>
      </c>
      <c r="C58" t="s">
        <v>269</v>
      </c>
      <c r="D58">
        <v>5.1344572300000002E-2</v>
      </c>
      <c r="F58" s="199"/>
      <c r="H58">
        <v>4</v>
      </c>
      <c r="I58" t="s">
        <v>258</v>
      </c>
      <c r="J58">
        <v>3</v>
      </c>
      <c r="K58">
        <f t="shared" si="67"/>
        <v>1.2000000000000002</v>
      </c>
      <c r="L58">
        <f t="shared" si="68"/>
        <v>3</v>
      </c>
      <c r="M58">
        <f t="shared" si="69"/>
        <v>3.3480000000000003</v>
      </c>
      <c r="N58">
        <f t="shared" si="70"/>
        <v>7.2</v>
      </c>
      <c r="O58">
        <f t="shared" si="71"/>
        <v>11.997</v>
      </c>
      <c r="P58">
        <f t="shared" si="65"/>
        <v>7.2000000000000008E-2</v>
      </c>
      <c r="Q58" s="273">
        <f t="shared" si="74"/>
        <v>5.5143775592640012E-2</v>
      </c>
      <c r="R58">
        <f t="shared" si="72"/>
        <v>0.71074199652736003</v>
      </c>
      <c r="S58">
        <f t="shared" si="66"/>
        <v>5</v>
      </c>
      <c r="T58">
        <f t="shared" si="73"/>
        <v>0.27571887796320005</v>
      </c>
      <c r="X58" s="197"/>
    </row>
    <row r="59" spans="1:35" ht="17.25" thickBot="1" x14ac:dyDescent="0.35">
      <c r="A59" s="216">
        <v>10</v>
      </c>
      <c r="B59" s="31">
        <f>W24</f>
        <v>4.170515772196735</v>
      </c>
      <c r="C59" t="s">
        <v>270</v>
      </c>
      <c r="D59">
        <v>8.4151979847935765E-2</v>
      </c>
      <c r="F59" s="199"/>
      <c r="H59">
        <v>5</v>
      </c>
      <c r="I59" t="s">
        <v>258</v>
      </c>
      <c r="J59">
        <v>3</v>
      </c>
      <c r="K59">
        <f t="shared" si="67"/>
        <v>1.5000000000000002</v>
      </c>
      <c r="L59">
        <f t="shared" si="68"/>
        <v>3</v>
      </c>
      <c r="M59">
        <f t="shared" si="69"/>
        <v>3.4875000000000003</v>
      </c>
      <c r="N59">
        <f t="shared" si="70"/>
        <v>7.5</v>
      </c>
      <c r="O59">
        <f t="shared" si="71"/>
        <v>15.345000000000001</v>
      </c>
      <c r="P59">
        <f t="shared" si="65"/>
        <v>7.4999999999999997E-2</v>
      </c>
      <c r="Q59" s="273">
        <f t="shared" si="74"/>
        <v>5.3305649739552E-2</v>
      </c>
      <c r="R59">
        <f t="shared" si="72"/>
        <v>0.65743634678780805</v>
      </c>
      <c r="S59">
        <f t="shared" si="66"/>
        <v>6</v>
      </c>
      <c r="T59">
        <f t="shared" si="73"/>
        <v>0.31983389843731203</v>
      </c>
      <c r="X59" s="197"/>
    </row>
    <row r="60" spans="1:35" ht="17.25" thickBot="1" x14ac:dyDescent="0.35">
      <c r="A60" s="198">
        <v>5</v>
      </c>
      <c r="B60" s="197">
        <f>W35</f>
        <v>7.5236294010651275</v>
      </c>
      <c r="C60" t="s">
        <v>271</v>
      </c>
      <c r="D60">
        <v>7.3661554396321674E-2</v>
      </c>
      <c r="F60" s="199"/>
      <c r="H60">
        <v>6</v>
      </c>
      <c r="I60" t="s">
        <v>258</v>
      </c>
      <c r="J60">
        <v>3</v>
      </c>
      <c r="K60">
        <f t="shared" si="67"/>
        <v>1.8000000000000003</v>
      </c>
      <c r="L60">
        <f t="shared" si="68"/>
        <v>3</v>
      </c>
      <c r="M60">
        <f t="shared" si="69"/>
        <v>3.6270000000000007</v>
      </c>
      <c r="N60">
        <f t="shared" si="70"/>
        <v>7.8000000000000007</v>
      </c>
      <c r="O60">
        <f t="shared" si="71"/>
        <v>18.8325</v>
      </c>
      <c r="P60">
        <f t="shared" si="65"/>
        <v>7.8000000000000014E-2</v>
      </c>
      <c r="Q60" s="273">
        <f t="shared" si="74"/>
        <v>5.1280035049449037E-2</v>
      </c>
      <c r="R60">
        <f t="shared" si="72"/>
        <v>0.60615631173835893</v>
      </c>
      <c r="S60">
        <f t="shared" si="66"/>
        <v>7</v>
      </c>
      <c r="T60">
        <f t="shared" si="73"/>
        <v>0.35896024534614324</v>
      </c>
      <c r="X60" s="197"/>
    </row>
    <row r="61" spans="1:35" ht="17.25" thickBot="1" x14ac:dyDescent="0.35">
      <c r="A61" s="153">
        <v>3</v>
      </c>
      <c r="B61" s="185">
        <f>W54</f>
        <v>11.585660642546532</v>
      </c>
      <c r="C61" t="s">
        <v>272</v>
      </c>
      <c r="D61">
        <v>0.10302169036312792</v>
      </c>
      <c r="F61" s="199"/>
      <c r="H61">
        <v>7</v>
      </c>
      <c r="I61" t="s">
        <v>258</v>
      </c>
      <c r="J61">
        <v>3</v>
      </c>
      <c r="K61">
        <f t="shared" si="67"/>
        <v>2.1000000000000005</v>
      </c>
      <c r="L61">
        <f t="shared" si="68"/>
        <v>3</v>
      </c>
      <c r="M61">
        <f t="shared" si="69"/>
        <v>3.7665000000000011</v>
      </c>
      <c r="N61">
        <f t="shared" si="70"/>
        <v>8.1000000000000014</v>
      </c>
      <c r="O61">
        <f t="shared" si="71"/>
        <v>22.459499999999998</v>
      </c>
      <c r="P61">
        <f t="shared" si="65"/>
        <v>8.1000000000000016E-2</v>
      </c>
      <c r="Q61" s="273">
        <f t="shared" si="74"/>
        <v>4.9098661250807085E-2</v>
      </c>
      <c r="R61">
        <f t="shared" si="72"/>
        <v>0.55705765048755185</v>
      </c>
      <c r="S61">
        <f t="shared" si="66"/>
        <v>8</v>
      </c>
      <c r="T61">
        <f t="shared" si="73"/>
        <v>0.39278929000645668</v>
      </c>
      <c r="X61" s="197"/>
    </row>
    <row r="62" spans="1:35" ht="17.25" thickBot="1" x14ac:dyDescent="0.35">
      <c r="A62" s="216">
        <v>1</v>
      </c>
      <c r="B62" s="31">
        <f>W82</f>
        <v>31.459443464888786</v>
      </c>
      <c r="C62" t="s">
        <v>273</v>
      </c>
      <c r="D62">
        <v>0.11108231048411876</v>
      </c>
      <c r="F62" s="199"/>
      <c r="H62">
        <v>8</v>
      </c>
      <c r="I62" t="s">
        <v>258</v>
      </c>
      <c r="J62">
        <v>3</v>
      </c>
      <c r="K62">
        <f t="shared" si="67"/>
        <v>2.4000000000000004</v>
      </c>
      <c r="L62">
        <f t="shared" si="68"/>
        <v>3</v>
      </c>
      <c r="M62">
        <f t="shared" si="69"/>
        <v>3.9060000000000006</v>
      </c>
      <c r="N62">
        <f t="shared" si="70"/>
        <v>8.4</v>
      </c>
      <c r="O62">
        <f t="shared" si="71"/>
        <v>26.225999999999999</v>
      </c>
      <c r="P62">
        <f t="shared" si="65"/>
        <v>8.4000000000000005E-2</v>
      </c>
      <c r="Q62" s="273">
        <f t="shared" si="74"/>
        <v>4.679284264095436E-2</v>
      </c>
      <c r="R62">
        <f t="shared" si="72"/>
        <v>0.51026480784659756</v>
      </c>
      <c r="S62">
        <f t="shared" si="66"/>
        <v>9</v>
      </c>
      <c r="T62">
        <f t="shared" si="73"/>
        <v>0.42113558376858923</v>
      </c>
      <c r="X62" s="197"/>
    </row>
    <row r="63" spans="1:35" ht="17.25" thickBot="1" x14ac:dyDescent="0.35">
      <c r="A63" s="216">
        <v>0.5</v>
      </c>
      <c r="B63" s="31">
        <f>W158</f>
        <v>45.7392395455933</v>
      </c>
      <c r="C63" t="s">
        <v>274</v>
      </c>
      <c r="D63" s="311">
        <v>0.17380400976153576</v>
      </c>
      <c r="F63" s="199"/>
      <c r="H63">
        <v>9</v>
      </c>
      <c r="I63" t="s">
        <v>258</v>
      </c>
      <c r="J63">
        <v>3</v>
      </c>
      <c r="K63">
        <f t="shared" si="67"/>
        <v>2.7</v>
      </c>
      <c r="L63">
        <f t="shared" si="68"/>
        <v>3</v>
      </c>
      <c r="M63">
        <f t="shared" si="69"/>
        <v>4.0454999999999997</v>
      </c>
      <c r="N63">
        <f t="shared" si="70"/>
        <v>8.6999999999999993</v>
      </c>
      <c r="O63">
        <f t="shared" si="71"/>
        <v>30.131999999999998</v>
      </c>
      <c r="P63">
        <f t="shared" si="65"/>
        <v>8.6999999999999994E-2</v>
      </c>
      <c r="Q63" s="273">
        <f t="shared" si="74"/>
        <v>4.4393038282653986E-2</v>
      </c>
      <c r="R63">
        <f t="shared" si="72"/>
        <v>0.46587176956394361</v>
      </c>
      <c r="S63">
        <f t="shared" si="66"/>
        <v>10</v>
      </c>
      <c r="T63">
        <f t="shared" si="73"/>
        <v>0.44393038282653985</v>
      </c>
      <c r="X63" s="197"/>
    </row>
    <row r="64" spans="1:35" x14ac:dyDescent="0.3">
      <c r="F64" s="199" t="s">
        <v>259</v>
      </c>
      <c r="H64">
        <v>10</v>
      </c>
      <c r="I64" t="s">
        <v>258</v>
      </c>
      <c r="J64">
        <v>3</v>
      </c>
      <c r="K64">
        <f t="shared" si="67"/>
        <v>3.0000000000000004</v>
      </c>
      <c r="L64">
        <f t="shared" si="68"/>
        <v>3</v>
      </c>
      <c r="M64">
        <f t="shared" si="69"/>
        <v>4.1850000000000005</v>
      </c>
      <c r="N64">
        <f t="shared" si="70"/>
        <v>9</v>
      </c>
      <c r="O64">
        <f t="shared" si="71"/>
        <v>34.177499999999995</v>
      </c>
      <c r="P64">
        <f t="shared" si="65"/>
        <v>0.09</v>
      </c>
      <c r="Q64" s="273">
        <f t="shared" si="74"/>
        <v>4.1928459260754926E-2</v>
      </c>
      <c r="R64">
        <f t="shared" si="72"/>
        <v>0.42394331030318871</v>
      </c>
      <c r="S64">
        <f t="shared" si="66"/>
        <v>11</v>
      </c>
      <c r="T64">
        <f t="shared" si="73"/>
        <v>0.46121305186830419</v>
      </c>
      <c r="X64" s="197"/>
    </row>
    <row r="65" spans="6:24" x14ac:dyDescent="0.3">
      <c r="F65" s="199"/>
      <c r="H65">
        <v>11</v>
      </c>
      <c r="I65" t="s">
        <v>258</v>
      </c>
      <c r="J65">
        <v>3</v>
      </c>
      <c r="K65">
        <v>3</v>
      </c>
      <c r="L65">
        <f t="shared" si="68"/>
        <v>3</v>
      </c>
      <c r="M65">
        <f t="shared" si="69"/>
        <v>4.1850000000000005</v>
      </c>
      <c r="N65">
        <f t="shared" si="70"/>
        <v>9</v>
      </c>
      <c r="O65">
        <f t="shared" si="71"/>
        <v>38.362499999999997</v>
      </c>
      <c r="P65">
        <f t="shared" si="65"/>
        <v>0.09</v>
      </c>
      <c r="Q65" s="273">
        <f t="shared" si="74"/>
        <v>3.8154897927286983E-2</v>
      </c>
      <c r="R65">
        <f t="shared" si="72"/>
        <v>0.38578841237590172</v>
      </c>
      <c r="S65">
        <f t="shared" si="66"/>
        <v>12</v>
      </c>
      <c r="T65">
        <f t="shared" si="73"/>
        <v>0.45785877512744377</v>
      </c>
      <c r="X65" s="197"/>
    </row>
    <row r="66" spans="6:24" x14ac:dyDescent="0.3">
      <c r="F66" s="199"/>
      <c r="H66">
        <v>12</v>
      </c>
      <c r="I66" t="s">
        <v>258</v>
      </c>
      <c r="J66">
        <v>3</v>
      </c>
      <c r="K66">
        <v>3</v>
      </c>
      <c r="L66">
        <f t="shared" si="68"/>
        <v>3</v>
      </c>
      <c r="M66">
        <f t="shared" si="69"/>
        <v>4.1850000000000005</v>
      </c>
      <c r="N66">
        <f t="shared" si="70"/>
        <v>9</v>
      </c>
      <c r="O66">
        <f t="shared" si="71"/>
        <v>42.547499999999999</v>
      </c>
      <c r="P66">
        <f t="shared" si="65"/>
        <v>0.09</v>
      </c>
      <c r="Q66" s="273">
        <f t="shared" si="74"/>
        <v>3.4720957113831157E-2</v>
      </c>
      <c r="R66">
        <f t="shared" si="72"/>
        <v>0.35106745526207056</v>
      </c>
      <c r="S66">
        <f t="shared" si="66"/>
        <v>13</v>
      </c>
      <c r="T66">
        <f t="shared" si="73"/>
        <v>0.45137244247980501</v>
      </c>
      <c r="X66" s="197"/>
    </row>
    <row r="67" spans="6:24" x14ac:dyDescent="0.3">
      <c r="F67" s="199"/>
      <c r="H67">
        <v>13</v>
      </c>
      <c r="I67" t="s">
        <v>258</v>
      </c>
      <c r="J67">
        <v>3</v>
      </c>
      <c r="K67">
        <v>3</v>
      </c>
      <c r="L67">
        <f t="shared" si="68"/>
        <v>3</v>
      </c>
      <c r="M67">
        <f t="shared" si="69"/>
        <v>4.1850000000000005</v>
      </c>
      <c r="N67">
        <f t="shared" si="70"/>
        <v>9</v>
      </c>
      <c r="O67">
        <f t="shared" si="71"/>
        <v>46.732500000000002</v>
      </c>
      <c r="P67">
        <f t="shared" si="65"/>
        <v>0.09</v>
      </c>
      <c r="Q67" s="273">
        <f t="shared" si="74"/>
        <v>3.1596070973586347E-2</v>
      </c>
      <c r="R67">
        <f t="shared" si="72"/>
        <v>0.31947138428848421</v>
      </c>
      <c r="S67">
        <f t="shared" si="66"/>
        <v>14</v>
      </c>
      <c r="T67">
        <f t="shared" si="73"/>
        <v>0.44234499363020885</v>
      </c>
      <c r="X67" s="197"/>
    </row>
    <row r="68" spans="6:24" x14ac:dyDescent="0.3">
      <c r="F68" s="199"/>
      <c r="H68">
        <v>14</v>
      </c>
      <c r="I68" t="s">
        <v>258</v>
      </c>
      <c r="J68">
        <v>3</v>
      </c>
      <c r="K68">
        <v>3</v>
      </c>
      <c r="L68">
        <f t="shared" si="68"/>
        <v>3</v>
      </c>
      <c r="M68">
        <f t="shared" si="69"/>
        <v>4.1850000000000005</v>
      </c>
      <c r="N68">
        <f t="shared" si="70"/>
        <v>9</v>
      </c>
      <c r="O68">
        <f t="shared" si="71"/>
        <v>50.917500000000004</v>
      </c>
      <c r="P68">
        <f t="shared" si="65"/>
        <v>0.09</v>
      </c>
      <c r="Q68" s="273">
        <f t="shared" si="74"/>
        <v>2.8752424585963578E-2</v>
      </c>
      <c r="R68">
        <f t="shared" si="72"/>
        <v>0.29071895970252065</v>
      </c>
      <c r="S68">
        <f t="shared" si="66"/>
        <v>15</v>
      </c>
      <c r="T68">
        <f t="shared" si="73"/>
        <v>0.4312863687894537</v>
      </c>
      <c r="X68" s="197"/>
    </row>
    <row r="69" spans="6:24" x14ac:dyDescent="0.3">
      <c r="F69" s="199"/>
      <c r="H69">
        <v>15</v>
      </c>
      <c r="I69" t="s">
        <v>258</v>
      </c>
      <c r="J69">
        <v>3</v>
      </c>
      <c r="K69">
        <v>3</v>
      </c>
      <c r="L69">
        <f t="shared" si="68"/>
        <v>3</v>
      </c>
      <c r="M69">
        <f t="shared" si="69"/>
        <v>4.1850000000000005</v>
      </c>
      <c r="N69">
        <f t="shared" si="70"/>
        <v>9</v>
      </c>
      <c r="O69">
        <f t="shared" si="71"/>
        <v>55.102500000000006</v>
      </c>
      <c r="P69">
        <f t="shared" si="65"/>
        <v>0.09</v>
      </c>
      <c r="Q69" s="273">
        <f t="shared" si="74"/>
        <v>2.6164706373226859E-2</v>
      </c>
      <c r="R69">
        <f t="shared" si="72"/>
        <v>0.26455425332929378</v>
      </c>
      <c r="S69">
        <f t="shared" si="66"/>
        <v>16</v>
      </c>
      <c r="T69">
        <f t="shared" si="73"/>
        <v>0.41863530197162974</v>
      </c>
      <c r="X69" s="197"/>
    </row>
    <row r="70" spans="6:24" x14ac:dyDescent="0.3">
      <c r="F70" s="199"/>
      <c r="H70">
        <v>16</v>
      </c>
      <c r="I70" t="s">
        <v>258</v>
      </c>
      <c r="J70">
        <v>3</v>
      </c>
      <c r="K70">
        <v>3</v>
      </c>
      <c r="L70">
        <f t="shared" si="68"/>
        <v>3</v>
      </c>
      <c r="M70">
        <f t="shared" si="69"/>
        <v>4.1850000000000005</v>
      </c>
      <c r="N70">
        <f t="shared" si="70"/>
        <v>9</v>
      </c>
      <c r="O70">
        <f t="shared" si="71"/>
        <v>59.287500000000009</v>
      </c>
      <c r="P70">
        <f t="shared" si="65"/>
        <v>0.09</v>
      </c>
      <c r="Q70" s="273">
        <f t="shared" si="74"/>
        <v>2.3809882799636438E-2</v>
      </c>
      <c r="R70">
        <f t="shared" si="72"/>
        <v>0.24074437052965733</v>
      </c>
      <c r="S70">
        <f t="shared" si="66"/>
        <v>17</v>
      </c>
      <c r="T70">
        <f t="shared" si="73"/>
        <v>0.40476800759381942</v>
      </c>
      <c r="X70" s="197"/>
    </row>
    <row r="71" spans="6:24" x14ac:dyDescent="0.3">
      <c r="F71" s="199"/>
      <c r="H71">
        <v>17</v>
      </c>
      <c r="I71" t="s">
        <v>258</v>
      </c>
      <c r="J71">
        <v>3</v>
      </c>
      <c r="K71">
        <v>3</v>
      </c>
      <c r="L71">
        <f t="shared" si="68"/>
        <v>3</v>
      </c>
      <c r="M71">
        <f t="shared" si="69"/>
        <v>4.1850000000000005</v>
      </c>
      <c r="N71">
        <f t="shared" si="70"/>
        <v>9</v>
      </c>
      <c r="O71">
        <f t="shared" si="71"/>
        <v>63.472500000000011</v>
      </c>
      <c r="P71">
        <f t="shared" si="65"/>
        <v>0.09</v>
      </c>
      <c r="Q71" s="273">
        <f t="shared" si="74"/>
        <v>2.166699334766916E-2</v>
      </c>
      <c r="R71">
        <f t="shared" si="72"/>
        <v>0.21907737718198819</v>
      </c>
      <c r="S71">
        <f t="shared" si="66"/>
        <v>18</v>
      </c>
      <c r="T71">
        <f t="shared" si="73"/>
        <v>0.39000588025804489</v>
      </c>
      <c r="X71" s="197"/>
    </row>
    <row r="72" spans="6:24" x14ac:dyDescent="0.3">
      <c r="F72" s="199"/>
      <c r="H72">
        <v>18</v>
      </c>
      <c r="I72" t="s">
        <v>258</v>
      </c>
      <c r="J72">
        <v>3</v>
      </c>
      <c r="K72">
        <v>3</v>
      </c>
      <c r="L72">
        <f t="shared" si="68"/>
        <v>3</v>
      </c>
      <c r="M72">
        <f t="shared" si="69"/>
        <v>4.1850000000000005</v>
      </c>
      <c r="N72">
        <f t="shared" si="70"/>
        <v>9</v>
      </c>
      <c r="O72">
        <f t="shared" si="71"/>
        <v>67.657500000000013</v>
      </c>
      <c r="P72">
        <f t="shared" si="65"/>
        <v>0.09</v>
      </c>
      <c r="Q72" s="273">
        <f t="shared" si="74"/>
        <v>1.9716963946378938E-2</v>
      </c>
      <c r="R72">
        <f t="shared" si="72"/>
        <v>0.19936041323560927</v>
      </c>
      <c r="S72">
        <f t="shared" si="66"/>
        <v>19</v>
      </c>
      <c r="T72">
        <f t="shared" si="73"/>
        <v>0.3746223149811998</v>
      </c>
      <c r="X72" s="197"/>
    </row>
    <row r="73" spans="6:24" x14ac:dyDescent="0.3">
      <c r="F73" s="199"/>
      <c r="H73">
        <v>19</v>
      </c>
      <c r="I73" t="s">
        <v>258</v>
      </c>
      <c r="J73">
        <v>3</v>
      </c>
      <c r="K73">
        <v>3</v>
      </c>
      <c r="L73">
        <f t="shared" si="68"/>
        <v>3</v>
      </c>
      <c r="M73">
        <f t="shared" si="69"/>
        <v>4.1850000000000005</v>
      </c>
      <c r="N73">
        <f t="shared" si="70"/>
        <v>9</v>
      </c>
      <c r="O73">
        <f t="shared" si="71"/>
        <v>71.842500000000015</v>
      </c>
      <c r="P73">
        <f t="shared" si="65"/>
        <v>0.09</v>
      </c>
      <c r="Q73" s="273">
        <f t="shared" si="74"/>
        <v>1.7942437191204832E-2</v>
      </c>
      <c r="R73">
        <f t="shared" si="72"/>
        <v>0.18141797604440443</v>
      </c>
      <c r="S73">
        <f t="shared" si="66"/>
        <v>20</v>
      </c>
      <c r="T73">
        <f t="shared" si="73"/>
        <v>0.35884874382409665</v>
      </c>
      <c r="X73" s="197"/>
    </row>
    <row r="74" spans="6:24" x14ac:dyDescent="0.3">
      <c r="F74" s="199"/>
      <c r="H74">
        <v>20</v>
      </c>
      <c r="I74" t="s">
        <v>258</v>
      </c>
      <c r="J74">
        <v>3</v>
      </c>
      <c r="K74">
        <v>3</v>
      </c>
      <c r="L74">
        <f t="shared" si="68"/>
        <v>3</v>
      </c>
      <c r="M74">
        <f t="shared" si="69"/>
        <v>4.1850000000000005</v>
      </c>
      <c r="N74">
        <f t="shared" si="70"/>
        <v>9</v>
      </c>
      <c r="O74">
        <f t="shared" si="71"/>
        <v>76.027500000000018</v>
      </c>
      <c r="P74">
        <f t="shared" si="65"/>
        <v>0.09</v>
      </c>
      <c r="Q74" s="273">
        <f t="shared" si="74"/>
        <v>1.63276178439964E-2</v>
      </c>
      <c r="R74">
        <f t="shared" si="72"/>
        <v>0.16509035820040804</v>
      </c>
      <c r="S74">
        <f t="shared" si="66"/>
        <v>21</v>
      </c>
      <c r="T74">
        <f t="shared" si="73"/>
        <v>0.3428799747239244</v>
      </c>
      <c r="X74" s="197"/>
    </row>
    <row r="75" spans="6:24" x14ac:dyDescent="0.3">
      <c r="F75" s="199"/>
      <c r="H75">
        <v>21</v>
      </c>
      <c r="I75" t="s">
        <v>258</v>
      </c>
      <c r="J75">
        <v>3</v>
      </c>
      <c r="K75">
        <v>3</v>
      </c>
      <c r="L75">
        <f t="shared" si="68"/>
        <v>3</v>
      </c>
      <c r="M75">
        <f t="shared" si="69"/>
        <v>4.1850000000000005</v>
      </c>
      <c r="N75">
        <f t="shared" si="70"/>
        <v>9</v>
      </c>
      <c r="O75">
        <f t="shared" si="71"/>
        <v>80.21250000000002</v>
      </c>
      <c r="P75">
        <f t="shared" si="65"/>
        <v>0.09</v>
      </c>
      <c r="Q75" s="273">
        <f t="shared" si="74"/>
        <v>1.4858132238036724E-2</v>
      </c>
      <c r="R75">
        <f t="shared" si="72"/>
        <v>0.15023222596237132</v>
      </c>
      <c r="S75">
        <f t="shared" si="66"/>
        <v>22</v>
      </c>
      <c r="T75">
        <f t="shared" si="73"/>
        <v>0.3268789092368079</v>
      </c>
      <c r="X75" s="197"/>
    </row>
    <row r="76" spans="6:24" x14ac:dyDescent="0.3">
      <c r="F76" s="199"/>
      <c r="H76">
        <v>22</v>
      </c>
      <c r="I76" t="s">
        <v>258</v>
      </c>
      <c r="J76">
        <v>3</v>
      </c>
      <c r="K76">
        <v>3</v>
      </c>
      <c r="L76">
        <f t="shared" si="68"/>
        <v>3</v>
      </c>
      <c r="M76">
        <f t="shared" si="69"/>
        <v>4.1850000000000005</v>
      </c>
      <c r="N76">
        <f t="shared" si="70"/>
        <v>9</v>
      </c>
      <c r="O76">
        <f t="shared" si="71"/>
        <v>84.397500000000022</v>
      </c>
      <c r="P76">
        <f t="shared" si="65"/>
        <v>0.09</v>
      </c>
      <c r="Q76" s="273">
        <f t="shared" si="74"/>
        <v>1.3520900336613418E-2</v>
      </c>
      <c r="R76">
        <f t="shared" si="72"/>
        <v>0.13671132562575791</v>
      </c>
      <c r="S76">
        <f t="shared" si="66"/>
        <v>23</v>
      </c>
      <c r="T76">
        <f t="shared" si="73"/>
        <v>0.31098070774210862</v>
      </c>
      <c r="X76" s="197"/>
    </row>
    <row r="77" spans="6:24" x14ac:dyDescent="0.3">
      <c r="F77" s="199"/>
      <c r="H77">
        <v>23</v>
      </c>
      <c r="I77" t="s">
        <v>258</v>
      </c>
      <c r="J77">
        <v>3</v>
      </c>
      <c r="K77">
        <v>3</v>
      </c>
      <c r="L77">
        <f t="shared" si="68"/>
        <v>3</v>
      </c>
      <c r="M77">
        <f t="shared" si="69"/>
        <v>4.1850000000000005</v>
      </c>
      <c r="N77">
        <f t="shared" si="70"/>
        <v>9</v>
      </c>
      <c r="O77">
        <f t="shared" si="71"/>
        <v>88.582500000000024</v>
      </c>
      <c r="P77">
        <f t="shared" si="65"/>
        <v>0.09</v>
      </c>
      <c r="Q77" s="273">
        <f t="shared" si="74"/>
        <v>1.2304019306318211E-2</v>
      </c>
      <c r="R77">
        <f t="shared" si="72"/>
        <v>0.12440730631943971</v>
      </c>
      <c r="S77">
        <f t="shared" si="66"/>
        <v>24</v>
      </c>
      <c r="T77">
        <f t="shared" si="73"/>
        <v>0.29529646335163706</v>
      </c>
      <c r="X77" s="197"/>
    </row>
    <row r="78" spans="6:24" x14ac:dyDescent="0.3">
      <c r="F78" s="199"/>
      <c r="H78">
        <v>24</v>
      </c>
      <c r="I78" t="s">
        <v>258</v>
      </c>
      <c r="J78">
        <v>3</v>
      </c>
      <c r="K78">
        <v>3</v>
      </c>
      <c r="L78">
        <f t="shared" si="68"/>
        <v>3</v>
      </c>
      <c r="M78">
        <f t="shared" si="69"/>
        <v>4.1850000000000005</v>
      </c>
      <c r="N78">
        <f t="shared" si="70"/>
        <v>9</v>
      </c>
      <c r="O78">
        <f t="shared" si="71"/>
        <v>92.767500000000027</v>
      </c>
      <c r="P78">
        <f t="shared" si="65"/>
        <v>0.09</v>
      </c>
      <c r="Q78" s="273">
        <f t="shared" si="74"/>
        <v>1.1196657568749574E-2</v>
      </c>
      <c r="R78">
        <f t="shared" si="72"/>
        <v>0.11321064875069013</v>
      </c>
      <c r="S78">
        <f t="shared" si="66"/>
        <v>25</v>
      </c>
      <c r="T78">
        <f t="shared" si="73"/>
        <v>0.27991643921873932</v>
      </c>
      <c r="X78" s="197"/>
    </row>
    <row r="79" spans="6:24" x14ac:dyDescent="0.3">
      <c r="F79" s="199"/>
      <c r="H79">
        <v>25</v>
      </c>
      <c r="I79" t="s">
        <v>258</v>
      </c>
      <c r="J79">
        <v>3</v>
      </c>
      <c r="K79">
        <v>3</v>
      </c>
      <c r="L79">
        <f t="shared" si="68"/>
        <v>3</v>
      </c>
      <c r="M79">
        <f t="shared" si="69"/>
        <v>4.1850000000000005</v>
      </c>
      <c r="N79">
        <f t="shared" si="70"/>
        <v>9</v>
      </c>
      <c r="O79">
        <f t="shared" si="71"/>
        <v>96.952500000000029</v>
      </c>
      <c r="P79">
        <f t="shared" si="65"/>
        <v>0.09</v>
      </c>
      <c r="Q79" s="273">
        <f t="shared" si="74"/>
        <v>1.0188958387562112E-2</v>
      </c>
      <c r="R79">
        <f t="shared" si="72"/>
        <v>0.10302169036312803</v>
      </c>
      <c r="S79">
        <f t="shared" si="66"/>
        <v>26</v>
      </c>
      <c r="T79">
        <f t="shared" si="73"/>
        <v>0.26491291807661493</v>
      </c>
      <c r="X79" s="197"/>
    </row>
    <row r="80" spans="6:24" ht="17.25" thickBot="1" x14ac:dyDescent="0.35">
      <c r="F80" s="199"/>
      <c r="H80">
        <v>26</v>
      </c>
      <c r="I80" t="s">
        <v>258</v>
      </c>
      <c r="J80">
        <v>3</v>
      </c>
      <c r="K80">
        <v>3</v>
      </c>
      <c r="L80">
        <f t="shared" si="68"/>
        <v>3</v>
      </c>
      <c r="M80">
        <f t="shared" si="69"/>
        <v>4.1850000000000005</v>
      </c>
      <c r="N80">
        <f t="shared" si="70"/>
        <v>9</v>
      </c>
      <c r="O80">
        <f t="shared" si="71"/>
        <v>101.13750000000003</v>
      </c>
      <c r="P80">
        <f t="shared" si="65"/>
        <v>0.09</v>
      </c>
      <c r="Q80" s="273">
        <f>1-SUM(Q54:Q79)</f>
        <v>0.10302169036312792</v>
      </c>
      <c r="R80">
        <f t="shared" si="72"/>
        <v>9.3749738230446508E-2</v>
      </c>
      <c r="S80">
        <f t="shared" si="66"/>
        <v>27</v>
      </c>
      <c r="T80">
        <f t="shared" si="73"/>
        <v>2.7815856398044536</v>
      </c>
      <c r="X80" s="197"/>
    </row>
    <row r="81" spans="6:24" ht="17.25" thickBot="1" x14ac:dyDescent="0.35">
      <c r="F81" s="304">
        <v>0.01</v>
      </c>
      <c r="G81" s="48"/>
      <c r="H81" s="48"/>
      <c r="I81" s="305"/>
      <c r="J81" s="48" t="s">
        <v>245</v>
      </c>
      <c r="K81" s="48" t="s">
        <v>246</v>
      </c>
      <c r="L81" s="48" t="s">
        <v>275</v>
      </c>
      <c r="M81" s="48" t="s">
        <v>247</v>
      </c>
      <c r="N81" s="48" t="s">
        <v>248</v>
      </c>
      <c r="O81" s="48" t="s">
        <v>249</v>
      </c>
      <c r="P81" s="48" t="s">
        <v>250</v>
      </c>
      <c r="Q81" s="322" t="s">
        <v>251</v>
      </c>
      <c r="R81" s="48" t="s">
        <v>252</v>
      </c>
      <c r="S81" s="48" t="s">
        <v>253</v>
      </c>
      <c r="T81" s="48" t="s">
        <v>254</v>
      </c>
      <c r="U81" s="48"/>
      <c r="V81" s="48"/>
      <c r="W81" s="48" t="s">
        <v>255</v>
      </c>
      <c r="X81" s="179"/>
    </row>
    <row r="82" spans="6:24" ht="17.25" thickBot="1" x14ac:dyDescent="0.35">
      <c r="F82" s="199" t="s">
        <v>257</v>
      </c>
      <c r="H82">
        <v>0</v>
      </c>
      <c r="I82" t="s">
        <v>258</v>
      </c>
      <c r="J82">
        <v>1</v>
      </c>
      <c r="K82">
        <v>0</v>
      </c>
      <c r="L82">
        <f>J82</f>
        <v>1</v>
      </c>
      <c r="M82">
        <f>(J82+K82+L82)*0.465</f>
        <v>0.93</v>
      </c>
      <c r="N82">
        <f>J82+K82+L82</f>
        <v>2</v>
      </c>
      <c r="O82">
        <v>0</v>
      </c>
      <c r="P82">
        <f t="shared" ref="P82:P145" si="75">N82/100</f>
        <v>0.02</v>
      </c>
      <c r="Q82" s="273">
        <f>1*N82/100</f>
        <v>0.02</v>
      </c>
      <c r="R82">
        <f>1-Q82</f>
        <v>0.98</v>
      </c>
      <c r="S82">
        <f t="shared" ref="S82:S145" si="76">H82+1</f>
        <v>1</v>
      </c>
      <c r="T82">
        <f>S82*Q82</f>
        <v>0.02</v>
      </c>
      <c r="W82" s="153">
        <f>SUM(T82:T156)</f>
        <v>31.459443464888786</v>
      </c>
      <c r="X82" s="197"/>
    </row>
    <row r="83" spans="6:24" x14ac:dyDescent="0.3">
      <c r="F83" s="199"/>
      <c r="H83">
        <v>1</v>
      </c>
      <c r="I83" t="s">
        <v>258</v>
      </c>
      <c r="J83">
        <v>1</v>
      </c>
      <c r="K83">
        <f t="shared" ref="K83:K92" si="77">J83*0.1*H83</f>
        <v>0.1</v>
      </c>
      <c r="L83">
        <f t="shared" ref="L83:L146" si="78">J83</f>
        <v>1</v>
      </c>
      <c r="M83">
        <f t="shared" ref="M83:M146" si="79">(J83+K83+L83)*0.465</f>
        <v>0.97650000000000015</v>
      </c>
      <c r="N83">
        <f t="shared" ref="N83:N146" si="80">J83+K83+L83</f>
        <v>2.1</v>
      </c>
      <c r="O83">
        <f t="shared" ref="O83:O146" si="81">O82+M82</f>
        <v>0.93</v>
      </c>
      <c r="P83">
        <f t="shared" si="75"/>
        <v>2.1000000000000001E-2</v>
      </c>
      <c r="Q83" s="273">
        <f>R82*P83</f>
        <v>2.0580000000000001E-2</v>
      </c>
      <c r="R83">
        <f>R82*(1-P83)</f>
        <v>0.95941999999999994</v>
      </c>
      <c r="S83">
        <f t="shared" si="76"/>
        <v>2</v>
      </c>
      <c r="T83">
        <f>S83*Q83</f>
        <v>4.1160000000000002E-2</v>
      </c>
      <c r="X83" s="197"/>
    </row>
    <row r="84" spans="6:24" x14ac:dyDescent="0.3">
      <c r="F84" s="199"/>
      <c r="H84">
        <v>2</v>
      </c>
      <c r="I84" t="s">
        <v>258</v>
      </c>
      <c r="J84">
        <v>1</v>
      </c>
      <c r="K84">
        <f t="shared" si="77"/>
        <v>0.2</v>
      </c>
      <c r="L84">
        <f t="shared" si="78"/>
        <v>1</v>
      </c>
      <c r="M84">
        <f t="shared" si="79"/>
        <v>1.0230000000000001</v>
      </c>
      <c r="N84">
        <f t="shared" si="80"/>
        <v>2.2000000000000002</v>
      </c>
      <c r="O84">
        <f t="shared" si="81"/>
        <v>1.9065000000000003</v>
      </c>
      <c r="P84">
        <f t="shared" si="75"/>
        <v>2.2000000000000002E-2</v>
      </c>
      <c r="Q84" s="273">
        <f>R83*P84</f>
        <v>2.1107239999999999E-2</v>
      </c>
      <c r="R84">
        <f t="shared" ref="R84:R147" si="82">R83*(1-P84)</f>
        <v>0.93831275999999997</v>
      </c>
      <c r="S84">
        <f t="shared" si="76"/>
        <v>3</v>
      </c>
      <c r="T84">
        <f t="shared" ref="T84:T147" si="83">S84*Q84</f>
        <v>6.3321719999999998E-2</v>
      </c>
      <c r="X84" s="197"/>
    </row>
    <row r="85" spans="6:24" x14ac:dyDescent="0.3">
      <c r="F85" s="199"/>
      <c r="H85">
        <v>3</v>
      </c>
      <c r="I85" t="s">
        <v>258</v>
      </c>
      <c r="J85">
        <v>1</v>
      </c>
      <c r="K85">
        <f t="shared" si="77"/>
        <v>0.30000000000000004</v>
      </c>
      <c r="L85">
        <f t="shared" si="78"/>
        <v>1</v>
      </c>
      <c r="M85">
        <f t="shared" si="79"/>
        <v>1.0694999999999999</v>
      </c>
      <c r="N85">
        <f t="shared" si="80"/>
        <v>2.2999999999999998</v>
      </c>
      <c r="O85">
        <f t="shared" si="81"/>
        <v>2.9295000000000004</v>
      </c>
      <c r="P85">
        <f t="shared" si="75"/>
        <v>2.3E-2</v>
      </c>
      <c r="Q85" s="273">
        <f t="shared" ref="Q85:Q148" si="84">R84*P85</f>
        <v>2.158119348E-2</v>
      </c>
      <c r="R85">
        <f t="shared" si="82"/>
        <v>0.91673156651999999</v>
      </c>
      <c r="S85">
        <f t="shared" si="76"/>
        <v>4</v>
      </c>
      <c r="T85">
        <f t="shared" si="83"/>
        <v>8.632477392E-2</v>
      </c>
      <c r="X85" s="197"/>
    </row>
    <row r="86" spans="6:24" x14ac:dyDescent="0.3">
      <c r="F86" s="199"/>
      <c r="H86">
        <v>4</v>
      </c>
      <c r="I86" t="s">
        <v>258</v>
      </c>
      <c r="J86">
        <v>1</v>
      </c>
      <c r="K86">
        <f t="shared" si="77"/>
        <v>0.4</v>
      </c>
      <c r="L86">
        <f t="shared" si="78"/>
        <v>1</v>
      </c>
      <c r="M86">
        <f t="shared" si="79"/>
        <v>1.1160000000000001</v>
      </c>
      <c r="N86">
        <f t="shared" si="80"/>
        <v>2.4</v>
      </c>
      <c r="O86">
        <f t="shared" si="81"/>
        <v>3.9990000000000006</v>
      </c>
      <c r="P86">
        <f t="shared" si="75"/>
        <v>2.4E-2</v>
      </c>
      <c r="Q86" s="273">
        <f t="shared" si="84"/>
        <v>2.2001557596479999E-2</v>
      </c>
      <c r="R86">
        <f t="shared" si="82"/>
        <v>0.89473000892351995</v>
      </c>
      <c r="S86">
        <f t="shared" si="76"/>
        <v>5</v>
      </c>
      <c r="T86">
        <f t="shared" si="83"/>
        <v>0.11000778798239999</v>
      </c>
      <c r="X86" s="197"/>
    </row>
    <row r="87" spans="6:24" x14ac:dyDescent="0.3">
      <c r="F87" s="199"/>
      <c r="H87">
        <v>5</v>
      </c>
      <c r="I87" t="s">
        <v>258</v>
      </c>
      <c r="J87">
        <v>1</v>
      </c>
      <c r="K87">
        <f t="shared" si="77"/>
        <v>0.5</v>
      </c>
      <c r="L87">
        <f t="shared" si="78"/>
        <v>1</v>
      </c>
      <c r="M87">
        <f t="shared" si="79"/>
        <v>1.1625000000000001</v>
      </c>
      <c r="N87">
        <f t="shared" si="80"/>
        <v>2.5</v>
      </c>
      <c r="O87">
        <f t="shared" si="81"/>
        <v>5.1150000000000002</v>
      </c>
      <c r="P87">
        <f t="shared" si="75"/>
        <v>2.5000000000000001E-2</v>
      </c>
      <c r="Q87" s="273">
        <f t="shared" si="84"/>
        <v>2.2368250223087999E-2</v>
      </c>
      <c r="R87">
        <f t="shared" si="82"/>
        <v>0.87236175870043198</v>
      </c>
      <c r="S87">
        <f t="shared" si="76"/>
        <v>6</v>
      </c>
      <c r="T87">
        <f t="shared" si="83"/>
        <v>0.13420950133852799</v>
      </c>
      <c r="X87" s="197"/>
    </row>
    <row r="88" spans="6:24" x14ac:dyDescent="0.3">
      <c r="F88" s="199"/>
      <c r="H88">
        <v>6</v>
      </c>
      <c r="I88" t="s">
        <v>258</v>
      </c>
      <c r="J88">
        <v>1</v>
      </c>
      <c r="K88">
        <f t="shared" si="77"/>
        <v>0.60000000000000009</v>
      </c>
      <c r="L88">
        <f t="shared" si="78"/>
        <v>1</v>
      </c>
      <c r="M88">
        <f t="shared" si="79"/>
        <v>1.2090000000000001</v>
      </c>
      <c r="N88">
        <f t="shared" si="80"/>
        <v>2.6</v>
      </c>
      <c r="O88">
        <f t="shared" si="81"/>
        <v>6.2774999999999999</v>
      </c>
      <c r="P88">
        <f t="shared" si="75"/>
        <v>2.6000000000000002E-2</v>
      </c>
      <c r="Q88" s="273">
        <f t="shared" si="84"/>
        <v>2.2681405726211232E-2</v>
      </c>
      <c r="R88">
        <f t="shared" si="82"/>
        <v>0.84968035297422073</v>
      </c>
      <c r="S88">
        <f t="shared" si="76"/>
        <v>7</v>
      </c>
      <c r="T88">
        <f t="shared" si="83"/>
        <v>0.15876984008347861</v>
      </c>
      <c r="X88" s="197"/>
    </row>
    <row r="89" spans="6:24" x14ac:dyDescent="0.3">
      <c r="F89" s="199"/>
      <c r="H89">
        <v>7</v>
      </c>
      <c r="I89" t="s">
        <v>258</v>
      </c>
      <c r="J89">
        <v>1</v>
      </c>
      <c r="K89">
        <f t="shared" si="77"/>
        <v>0.70000000000000007</v>
      </c>
      <c r="L89">
        <f t="shared" si="78"/>
        <v>1</v>
      </c>
      <c r="M89">
        <f t="shared" si="79"/>
        <v>1.2555000000000001</v>
      </c>
      <c r="N89">
        <f t="shared" si="80"/>
        <v>2.7</v>
      </c>
      <c r="O89">
        <f t="shared" si="81"/>
        <v>7.4864999999999995</v>
      </c>
      <c r="P89">
        <f t="shared" si="75"/>
        <v>2.7000000000000003E-2</v>
      </c>
      <c r="Q89" s="273">
        <f t="shared" si="84"/>
        <v>2.2941369530303964E-2</v>
      </c>
      <c r="R89">
        <f t="shared" si="82"/>
        <v>0.82673898344391672</v>
      </c>
      <c r="S89">
        <f t="shared" si="76"/>
        <v>8</v>
      </c>
      <c r="T89">
        <f t="shared" si="83"/>
        <v>0.18353095624243171</v>
      </c>
      <c r="X89" s="197"/>
    </row>
    <row r="90" spans="6:24" x14ac:dyDescent="0.3">
      <c r="F90" s="199"/>
      <c r="H90">
        <v>8</v>
      </c>
      <c r="I90" t="s">
        <v>258</v>
      </c>
      <c r="J90">
        <v>1</v>
      </c>
      <c r="K90">
        <f t="shared" si="77"/>
        <v>0.8</v>
      </c>
      <c r="L90">
        <f t="shared" si="78"/>
        <v>1</v>
      </c>
      <c r="M90">
        <f t="shared" si="79"/>
        <v>1.302</v>
      </c>
      <c r="N90">
        <f t="shared" si="80"/>
        <v>2.8</v>
      </c>
      <c r="O90">
        <f t="shared" si="81"/>
        <v>8.7419999999999991</v>
      </c>
      <c r="P90">
        <f t="shared" si="75"/>
        <v>2.7999999999999997E-2</v>
      </c>
      <c r="Q90" s="273">
        <f t="shared" si="84"/>
        <v>2.3148691536429667E-2</v>
      </c>
      <c r="R90">
        <f t="shared" si="82"/>
        <v>0.80359029190748699</v>
      </c>
      <c r="S90">
        <f t="shared" si="76"/>
        <v>9</v>
      </c>
      <c r="T90">
        <f t="shared" si="83"/>
        <v>0.20833822382786701</v>
      </c>
      <c r="X90" s="197"/>
    </row>
    <row r="91" spans="6:24" x14ac:dyDescent="0.3">
      <c r="F91" s="199"/>
      <c r="H91">
        <v>9</v>
      </c>
      <c r="I91" t="s">
        <v>258</v>
      </c>
      <c r="J91">
        <v>1</v>
      </c>
      <c r="K91">
        <f t="shared" si="77"/>
        <v>0.9</v>
      </c>
      <c r="L91">
        <f t="shared" si="78"/>
        <v>1</v>
      </c>
      <c r="M91">
        <f t="shared" si="79"/>
        <v>1.3485</v>
      </c>
      <c r="N91">
        <f t="shared" si="80"/>
        <v>2.9</v>
      </c>
      <c r="O91">
        <f t="shared" si="81"/>
        <v>10.043999999999999</v>
      </c>
      <c r="P91">
        <f t="shared" si="75"/>
        <v>2.8999999999999998E-2</v>
      </c>
      <c r="Q91" s="273">
        <f t="shared" si="84"/>
        <v>2.330411846531712E-2</v>
      </c>
      <c r="R91">
        <f t="shared" si="82"/>
        <v>0.78028617344216988</v>
      </c>
      <c r="S91">
        <f t="shared" si="76"/>
        <v>10</v>
      </c>
      <c r="T91">
        <f t="shared" si="83"/>
        <v>0.2330411846531712</v>
      </c>
      <c r="X91" s="197"/>
    </row>
    <row r="92" spans="6:24" x14ac:dyDescent="0.3">
      <c r="F92" s="199" t="s">
        <v>259</v>
      </c>
      <c r="H92">
        <v>10</v>
      </c>
      <c r="I92" t="s">
        <v>258</v>
      </c>
      <c r="J92">
        <v>1</v>
      </c>
      <c r="K92">
        <f t="shared" si="77"/>
        <v>1</v>
      </c>
      <c r="L92">
        <f t="shared" si="78"/>
        <v>1</v>
      </c>
      <c r="M92">
        <f t="shared" si="79"/>
        <v>1.395</v>
      </c>
      <c r="N92">
        <f t="shared" si="80"/>
        <v>3</v>
      </c>
      <c r="O92">
        <f t="shared" si="81"/>
        <v>11.392499999999998</v>
      </c>
      <c r="P92">
        <f t="shared" si="75"/>
        <v>0.03</v>
      </c>
      <c r="Q92" s="273">
        <f t="shared" si="84"/>
        <v>2.3408585203265095E-2</v>
      </c>
      <c r="R92">
        <f t="shared" si="82"/>
        <v>0.75687758823890472</v>
      </c>
      <c r="S92">
        <f t="shared" si="76"/>
        <v>11</v>
      </c>
      <c r="T92">
        <f t="shared" si="83"/>
        <v>0.25749443723591603</v>
      </c>
      <c r="X92" s="197"/>
    </row>
    <row r="93" spans="6:24" x14ac:dyDescent="0.3">
      <c r="F93" s="199"/>
      <c r="H93">
        <v>11</v>
      </c>
      <c r="I93" t="s">
        <v>258</v>
      </c>
      <c r="J93">
        <v>1</v>
      </c>
      <c r="K93">
        <v>1</v>
      </c>
      <c r="L93">
        <f t="shared" si="78"/>
        <v>1</v>
      </c>
      <c r="M93">
        <f t="shared" si="79"/>
        <v>1.395</v>
      </c>
      <c r="N93">
        <f t="shared" si="80"/>
        <v>3</v>
      </c>
      <c r="O93">
        <f t="shared" si="81"/>
        <v>12.787499999999998</v>
      </c>
      <c r="P93">
        <f t="shared" si="75"/>
        <v>0.03</v>
      </c>
      <c r="Q93" s="273">
        <f t="shared" si="84"/>
        <v>2.2706327647167141E-2</v>
      </c>
      <c r="R93">
        <f t="shared" si="82"/>
        <v>0.73417126059173754</v>
      </c>
      <c r="S93">
        <f t="shared" si="76"/>
        <v>12</v>
      </c>
      <c r="T93">
        <f t="shared" si="83"/>
        <v>0.27247593176600571</v>
      </c>
      <c r="X93" s="197"/>
    </row>
    <row r="94" spans="6:24" x14ac:dyDescent="0.3">
      <c r="F94" s="199"/>
      <c r="H94">
        <v>12</v>
      </c>
      <c r="I94" t="s">
        <v>258</v>
      </c>
      <c r="J94">
        <v>1</v>
      </c>
      <c r="K94">
        <v>1</v>
      </c>
      <c r="L94">
        <f t="shared" si="78"/>
        <v>1</v>
      </c>
      <c r="M94">
        <f t="shared" si="79"/>
        <v>1.395</v>
      </c>
      <c r="N94">
        <f t="shared" si="80"/>
        <v>3</v>
      </c>
      <c r="O94">
        <f t="shared" si="81"/>
        <v>14.182499999999997</v>
      </c>
      <c r="P94">
        <f t="shared" si="75"/>
        <v>0.03</v>
      </c>
      <c r="Q94" s="273">
        <f t="shared" si="84"/>
        <v>2.2025137817752127E-2</v>
      </c>
      <c r="R94">
        <f t="shared" si="82"/>
        <v>0.71214612277398537</v>
      </c>
      <c r="S94">
        <f t="shared" si="76"/>
        <v>13</v>
      </c>
      <c r="T94">
        <f t="shared" si="83"/>
        <v>0.28632679163077762</v>
      </c>
      <c r="X94" s="197"/>
    </row>
    <row r="95" spans="6:24" x14ac:dyDescent="0.3">
      <c r="F95" s="199"/>
      <c r="H95">
        <v>13</v>
      </c>
      <c r="I95" t="s">
        <v>258</v>
      </c>
      <c r="J95">
        <v>1</v>
      </c>
      <c r="K95">
        <v>1</v>
      </c>
      <c r="L95">
        <f t="shared" si="78"/>
        <v>1</v>
      </c>
      <c r="M95">
        <f t="shared" si="79"/>
        <v>1.395</v>
      </c>
      <c r="N95">
        <f t="shared" si="80"/>
        <v>3</v>
      </c>
      <c r="O95">
        <f t="shared" si="81"/>
        <v>15.577499999999997</v>
      </c>
      <c r="P95">
        <f t="shared" si="75"/>
        <v>0.03</v>
      </c>
      <c r="Q95" s="273">
        <f t="shared" si="84"/>
        <v>2.1364383683219561E-2</v>
      </c>
      <c r="R95">
        <f t="shared" si="82"/>
        <v>0.69078173909076579</v>
      </c>
      <c r="S95">
        <f t="shared" si="76"/>
        <v>14</v>
      </c>
      <c r="T95">
        <f t="shared" si="83"/>
        <v>0.29910137156507388</v>
      </c>
      <c r="X95" s="197"/>
    </row>
    <row r="96" spans="6:24" x14ac:dyDescent="0.3">
      <c r="F96" s="199"/>
      <c r="H96">
        <v>14</v>
      </c>
      <c r="I96" t="s">
        <v>258</v>
      </c>
      <c r="J96">
        <v>1</v>
      </c>
      <c r="K96">
        <v>1</v>
      </c>
      <c r="L96">
        <f t="shared" si="78"/>
        <v>1</v>
      </c>
      <c r="M96">
        <f t="shared" si="79"/>
        <v>1.395</v>
      </c>
      <c r="N96">
        <f t="shared" si="80"/>
        <v>3</v>
      </c>
      <c r="O96">
        <f t="shared" si="81"/>
        <v>16.972499999999997</v>
      </c>
      <c r="P96">
        <f t="shared" si="75"/>
        <v>0.03</v>
      </c>
      <c r="Q96" s="273">
        <f t="shared" si="84"/>
        <v>2.0723452172722971E-2</v>
      </c>
      <c r="R96">
        <f t="shared" si="82"/>
        <v>0.67005828691804281</v>
      </c>
      <c r="S96">
        <f t="shared" si="76"/>
        <v>15</v>
      </c>
      <c r="T96">
        <f t="shared" si="83"/>
        <v>0.31085178259084456</v>
      </c>
      <c r="X96" s="197"/>
    </row>
    <row r="97" spans="6:24" x14ac:dyDescent="0.3">
      <c r="F97" s="199"/>
      <c r="H97">
        <v>15</v>
      </c>
      <c r="I97" t="s">
        <v>258</v>
      </c>
      <c r="J97">
        <v>1</v>
      </c>
      <c r="K97">
        <v>1</v>
      </c>
      <c r="L97">
        <f t="shared" si="78"/>
        <v>1</v>
      </c>
      <c r="M97">
        <f t="shared" si="79"/>
        <v>1.395</v>
      </c>
      <c r="N97">
        <f t="shared" si="80"/>
        <v>3</v>
      </c>
      <c r="O97">
        <f t="shared" si="81"/>
        <v>18.367499999999996</v>
      </c>
      <c r="P97">
        <f t="shared" si="75"/>
        <v>0.03</v>
      </c>
      <c r="Q97" s="273">
        <f t="shared" si="84"/>
        <v>2.0101748607541284E-2</v>
      </c>
      <c r="R97">
        <f t="shared" si="82"/>
        <v>0.64995653831050149</v>
      </c>
      <c r="S97">
        <f t="shared" si="76"/>
        <v>16</v>
      </c>
      <c r="T97">
        <f t="shared" si="83"/>
        <v>0.32162797772066054</v>
      </c>
      <c r="X97" s="197"/>
    </row>
    <row r="98" spans="6:24" x14ac:dyDescent="0.3">
      <c r="F98" s="199"/>
      <c r="H98">
        <v>16</v>
      </c>
      <c r="I98" t="s">
        <v>258</v>
      </c>
      <c r="J98">
        <v>1</v>
      </c>
      <c r="K98">
        <v>1</v>
      </c>
      <c r="L98">
        <f t="shared" si="78"/>
        <v>1</v>
      </c>
      <c r="M98">
        <f t="shared" si="79"/>
        <v>1.395</v>
      </c>
      <c r="N98">
        <f t="shared" si="80"/>
        <v>3</v>
      </c>
      <c r="O98">
        <f t="shared" si="81"/>
        <v>19.762499999999996</v>
      </c>
      <c r="P98">
        <f t="shared" si="75"/>
        <v>0.03</v>
      </c>
      <c r="Q98" s="273">
        <f t="shared" si="84"/>
        <v>1.9498696149315042E-2</v>
      </c>
      <c r="R98">
        <f t="shared" si="82"/>
        <v>0.63045784216118639</v>
      </c>
      <c r="S98">
        <f t="shared" si="76"/>
        <v>17</v>
      </c>
      <c r="T98">
        <f t="shared" si="83"/>
        <v>0.33147783453835572</v>
      </c>
      <c r="X98" s="197"/>
    </row>
    <row r="99" spans="6:24" x14ac:dyDescent="0.3">
      <c r="F99" s="199"/>
      <c r="H99">
        <v>17</v>
      </c>
      <c r="I99" t="s">
        <v>258</v>
      </c>
      <c r="J99">
        <v>1</v>
      </c>
      <c r="K99">
        <v>1</v>
      </c>
      <c r="L99">
        <f t="shared" si="78"/>
        <v>1</v>
      </c>
      <c r="M99">
        <f t="shared" si="79"/>
        <v>1.395</v>
      </c>
      <c r="N99">
        <f t="shared" si="80"/>
        <v>3</v>
      </c>
      <c r="O99">
        <f t="shared" si="81"/>
        <v>21.157499999999995</v>
      </c>
      <c r="P99">
        <f t="shared" si="75"/>
        <v>0.03</v>
      </c>
      <c r="Q99" s="273">
        <f t="shared" si="84"/>
        <v>1.8913735264835592E-2</v>
      </c>
      <c r="R99">
        <f t="shared" si="82"/>
        <v>0.61154410689635075</v>
      </c>
      <c r="S99">
        <f t="shared" si="76"/>
        <v>18</v>
      </c>
      <c r="T99">
        <f t="shared" si="83"/>
        <v>0.34044723476704064</v>
      </c>
      <c r="X99" s="197"/>
    </row>
    <row r="100" spans="6:24" x14ac:dyDescent="0.3">
      <c r="F100" s="199"/>
      <c r="H100">
        <v>18</v>
      </c>
      <c r="I100" t="s">
        <v>258</v>
      </c>
      <c r="J100">
        <v>1</v>
      </c>
      <c r="K100">
        <v>1</v>
      </c>
      <c r="L100">
        <f t="shared" si="78"/>
        <v>1</v>
      </c>
      <c r="M100">
        <f t="shared" si="79"/>
        <v>1.395</v>
      </c>
      <c r="N100">
        <f t="shared" si="80"/>
        <v>3</v>
      </c>
      <c r="O100">
        <f t="shared" si="81"/>
        <v>22.552499999999995</v>
      </c>
      <c r="P100">
        <f t="shared" si="75"/>
        <v>0.03</v>
      </c>
      <c r="Q100" s="273">
        <f t="shared" si="84"/>
        <v>1.8346323206890523E-2</v>
      </c>
      <c r="R100">
        <f t="shared" si="82"/>
        <v>0.59319778368946019</v>
      </c>
      <c r="S100">
        <f t="shared" si="76"/>
        <v>19</v>
      </c>
      <c r="T100">
        <f t="shared" si="83"/>
        <v>0.34858014093091994</v>
      </c>
      <c r="X100" s="197"/>
    </row>
    <row r="101" spans="6:24" x14ac:dyDescent="0.3">
      <c r="F101" s="199"/>
      <c r="H101">
        <v>19</v>
      </c>
      <c r="I101" t="s">
        <v>258</v>
      </c>
      <c r="J101">
        <v>1</v>
      </c>
      <c r="K101">
        <v>1</v>
      </c>
      <c r="L101">
        <f t="shared" si="78"/>
        <v>1</v>
      </c>
      <c r="M101">
        <f t="shared" si="79"/>
        <v>1.395</v>
      </c>
      <c r="N101">
        <f t="shared" si="80"/>
        <v>3</v>
      </c>
      <c r="O101">
        <f t="shared" si="81"/>
        <v>23.947499999999994</v>
      </c>
      <c r="P101">
        <f t="shared" si="75"/>
        <v>0.03</v>
      </c>
      <c r="Q101" s="273">
        <f t="shared" si="84"/>
        <v>1.7795933510683804E-2</v>
      </c>
      <c r="R101">
        <f t="shared" si="82"/>
        <v>0.57540185017877632</v>
      </c>
      <c r="S101">
        <f t="shared" si="76"/>
        <v>20</v>
      </c>
      <c r="T101">
        <f t="shared" si="83"/>
        <v>0.35591867021367607</v>
      </c>
      <c r="X101" s="197"/>
    </row>
    <row r="102" spans="6:24" x14ac:dyDescent="0.3">
      <c r="F102" s="199"/>
      <c r="H102">
        <v>20</v>
      </c>
      <c r="I102" t="s">
        <v>258</v>
      </c>
      <c r="J102">
        <v>1</v>
      </c>
      <c r="K102">
        <v>1</v>
      </c>
      <c r="L102">
        <f t="shared" si="78"/>
        <v>1</v>
      </c>
      <c r="M102">
        <f t="shared" si="79"/>
        <v>1.395</v>
      </c>
      <c r="N102">
        <f t="shared" si="80"/>
        <v>3</v>
      </c>
      <c r="O102">
        <f t="shared" si="81"/>
        <v>25.342499999999994</v>
      </c>
      <c r="P102">
        <f t="shared" si="75"/>
        <v>0.03</v>
      </c>
      <c r="Q102" s="273">
        <f t="shared" si="84"/>
        <v>1.7262055505363288E-2</v>
      </c>
      <c r="R102">
        <f t="shared" si="82"/>
        <v>0.55813979467341301</v>
      </c>
      <c r="S102">
        <f t="shared" si="76"/>
        <v>21</v>
      </c>
      <c r="T102">
        <f t="shared" si="83"/>
        <v>0.36250316561262902</v>
      </c>
      <c r="X102" s="197"/>
    </row>
    <row r="103" spans="6:24" x14ac:dyDescent="0.3">
      <c r="F103" s="199"/>
      <c r="H103">
        <v>21</v>
      </c>
      <c r="I103" t="s">
        <v>258</v>
      </c>
      <c r="J103">
        <v>1</v>
      </c>
      <c r="K103">
        <v>1</v>
      </c>
      <c r="L103">
        <f t="shared" si="78"/>
        <v>1</v>
      </c>
      <c r="M103">
        <f t="shared" si="79"/>
        <v>1.395</v>
      </c>
      <c r="N103">
        <f t="shared" si="80"/>
        <v>3</v>
      </c>
      <c r="O103">
        <f t="shared" si="81"/>
        <v>26.737499999999994</v>
      </c>
      <c r="P103">
        <f t="shared" si="75"/>
        <v>0.03</v>
      </c>
      <c r="Q103" s="273">
        <f t="shared" si="84"/>
        <v>1.6744193840202391E-2</v>
      </c>
      <c r="R103">
        <f t="shared" si="82"/>
        <v>0.54139560083321059</v>
      </c>
      <c r="S103">
        <f t="shared" si="76"/>
        <v>22</v>
      </c>
      <c r="T103">
        <f t="shared" si="83"/>
        <v>0.36837226448445259</v>
      </c>
      <c r="X103" s="197"/>
    </row>
    <row r="104" spans="6:24" x14ac:dyDescent="0.3">
      <c r="F104" s="199"/>
      <c r="H104">
        <v>22</v>
      </c>
      <c r="I104" t="s">
        <v>258</v>
      </c>
      <c r="J104">
        <v>1</v>
      </c>
      <c r="K104">
        <v>1</v>
      </c>
      <c r="L104">
        <f t="shared" si="78"/>
        <v>1</v>
      </c>
      <c r="M104">
        <f t="shared" si="79"/>
        <v>1.395</v>
      </c>
      <c r="N104">
        <f t="shared" si="80"/>
        <v>3</v>
      </c>
      <c r="O104">
        <f t="shared" si="81"/>
        <v>28.132499999999993</v>
      </c>
      <c r="P104">
        <f t="shared" si="75"/>
        <v>0.03</v>
      </c>
      <c r="Q104" s="273">
        <f t="shared" si="84"/>
        <v>1.6241868024996317E-2</v>
      </c>
      <c r="R104">
        <f t="shared" si="82"/>
        <v>0.5251537328082142</v>
      </c>
      <c r="S104">
        <f t="shared" si="76"/>
        <v>23</v>
      </c>
      <c r="T104">
        <f t="shared" si="83"/>
        <v>0.37356296457491528</v>
      </c>
      <c r="X104" s="197"/>
    </row>
    <row r="105" spans="6:24" x14ac:dyDescent="0.3">
      <c r="F105" s="199"/>
      <c r="H105">
        <v>23</v>
      </c>
      <c r="I105" t="s">
        <v>258</v>
      </c>
      <c r="J105">
        <v>1</v>
      </c>
      <c r="K105">
        <v>1</v>
      </c>
      <c r="L105">
        <f t="shared" si="78"/>
        <v>1</v>
      </c>
      <c r="M105">
        <f t="shared" si="79"/>
        <v>1.395</v>
      </c>
      <c r="N105">
        <f t="shared" si="80"/>
        <v>3</v>
      </c>
      <c r="O105">
        <f t="shared" si="81"/>
        <v>29.527499999999993</v>
      </c>
      <c r="P105">
        <f t="shared" si="75"/>
        <v>0.03</v>
      </c>
      <c r="Q105" s="273">
        <f t="shared" si="84"/>
        <v>1.5754611984246426E-2</v>
      </c>
      <c r="R105">
        <f t="shared" si="82"/>
        <v>0.50939912082396777</v>
      </c>
      <c r="S105">
        <f t="shared" si="76"/>
        <v>24</v>
      </c>
      <c r="T105">
        <f t="shared" si="83"/>
        <v>0.37811068762191424</v>
      </c>
      <c r="X105" s="197"/>
    </row>
    <row r="106" spans="6:24" x14ac:dyDescent="0.3">
      <c r="F106" s="199"/>
      <c r="H106">
        <v>24</v>
      </c>
      <c r="I106" t="s">
        <v>258</v>
      </c>
      <c r="J106">
        <v>1</v>
      </c>
      <c r="K106">
        <v>1</v>
      </c>
      <c r="L106">
        <f t="shared" si="78"/>
        <v>1</v>
      </c>
      <c r="M106">
        <f t="shared" si="79"/>
        <v>1.395</v>
      </c>
      <c r="N106">
        <f t="shared" si="80"/>
        <v>3</v>
      </c>
      <c r="O106">
        <f t="shared" si="81"/>
        <v>30.922499999999992</v>
      </c>
      <c r="P106">
        <f t="shared" si="75"/>
        <v>0.03</v>
      </c>
      <c r="Q106" s="273">
        <f t="shared" si="84"/>
        <v>1.5281973624719032E-2</v>
      </c>
      <c r="R106">
        <f t="shared" si="82"/>
        <v>0.49411714719924871</v>
      </c>
      <c r="S106">
        <f t="shared" si="76"/>
        <v>25</v>
      </c>
      <c r="T106">
        <f t="shared" si="83"/>
        <v>0.3820493406179758</v>
      </c>
      <c r="X106" s="197"/>
    </row>
    <row r="107" spans="6:24" x14ac:dyDescent="0.3">
      <c r="F107" s="199"/>
      <c r="H107">
        <v>25</v>
      </c>
      <c r="I107" t="s">
        <v>258</v>
      </c>
      <c r="J107">
        <v>1</v>
      </c>
      <c r="K107">
        <v>1</v>
      </c>
      <c r="L107">
        <f t="shared" si="78"/>
        <v>1</v>
      </c>
      <c r="M107">
        <f t="shared" si="79"/>
        <v>1.395</v>
      </c>
      <c r="N107">
        <f t="shared" si="80"/>
        <v>3</v>
      </c>
      <c r="O107">
        <f t="shared" si="81"/>
        <v>32.317499999999995</v>
      </c>
      <c r="P107">
        <f t="shared" si="75"/>
        <v>0.03</v>
      </c>
      <c r="Q107" s="273">
        <f t="shared" si="84"/>
        <v>1.482351441597746E-2</v>
      </c>
      <c r="R107">
        <f t="shared" si="82"/>
        <v>0.47929363278327125</v>
      </c>
      <c r="S107">
        <f t="shared" si="76"/>
        <v>26</v>
      </c>
      <c r="T107">
        <f t="shared" si="83"/>
        <v>0.38541137481541399</v>
      </c>
      <c r="X107" s="197"/>
    </row>
    <row r="108" spans="6:24" x14ac:dyDescent="0.3">
      <c r="F108" s="199"/>
      <c r="H108">
        <v>26</v>
      </c>
      <c r="I108" t="s">
        <v>258</v>
      </c>
      <c r="J108">
        <v>1</v>
      </c>
      <c r="K108">
        <v>1</v>
      </c>
      <c r="L108">
        <f t="shared" si="78"/>
        <v>1</v>
      </c>
      <c r="M108">
        <f t="shared" si="79"/>
        <v>1.395</v>
      </c>
      <c r="N108">
        <f t="shared" si="80"/>
        <v>3</v>
      </c>
      <c r="O108">
        <f t="shared" si="81"/>
        <v>33.712499999999999</v>
      </c>
      <c r="P108">
        <f t="shared" si="75"/>
        <v>0.03</v>
      </c>
      <c r="Q108" s="273">
        <f t="shared" si="84"/>
        <v>1.4378808983498137E-2</v>
      </c>
      <c r="R108">
        <f t="shared" si="82"/>
        <v>0.46491482379977311</v>
      </c>
      <c r="S108">
        <f t="shared" si="76"/>
        <v>27</v>
      </c>
      <c r="T108">
        <f t="shared" si="83"/>
        <v>0.3882278425544497</v>
      </c>
      <c r="X108" s="197"/>
    </row>
    <row r="109" spans="6:24" x14ac:dyDescent="0.3">
      <c r="F109" s="199"/>
      <c r="H109">
        <v>27</v>
      </c>
      <c r="I109" t="s">
        <v>258</v>
      </c>
      <c r="J109">
        <v>1</v>
      </c>
      <c r="K109">
        <v>1</v>
      </c>
      <c r="L109">
        <f t="shared" si="78"/>
        <v>1</v>
      </c>
      <c r="M109">
        <f t="shared" si="79"/>
        <v>1.395</v>
      </c>
      <c r="N109">
        <f t="shared" si="80"/>
        <v>3</v>
      </c>
      <c r="O109">
        <f t="shared" si="81"/>
        <v>35.107500000000002</v>
      </c>
      <c r="P109">
        <f t="shared" si="75"/>
        <v>0.03</v>
      </c>
      <c r="Q109" s="273">
        <f t="shared" si="84"/>
        <v>1.3947444713993193E-2</v>
      </c>
      <c r="R109">
        <f t="shared" si="82"/>
        <v>0.45096737908577988</v>
      </c>
      <c r="S109">
        <f t="shared" si="76"/>
        <v>28</v>
      </c>
      <c r="T109">
        <f t="shared" si="83"/>
        <v>0.39052845199180941</v>
      </c>
      <c r="X109" s="197"/>
    </row>
    <row r="110" spans="6:24" x14ac:dyDescent="0.3">
      <c r="F110" s="199"/>
      <c r="H110">
        <v>28</v>
      </c>
      <c r="I110" t="s">
        <v>258</v>
      </c>
      <c r="J110">
        <v>1</v>
      </c>
      <c r="K110">
        <v>1</v>
      </c>
      <c r="L110">
        <f t="shared" si="78"/>
        <v>1</v>
      </c>
      <c r="M110">
        <f t="shared" si="79"/>
        <v>1.395</v>
      </c>
      <c r="N110">
        <f t="shared" si="80"/>
        <v>3</v>
      </c>
      <c r="O110">
        <f t="shared" si="81"/>
        <v>36.502500000000005</v>
      </c>
      <c r="P110">
        <f t="shared" si="75"/>
        <v>0.03</v>
      </c>
      <c r="Q110" s="273">
        <f t="shared" si="84"/>
        <v>1.3529021372573396E-2</v>
      </c>
      <c r="R110">
        <f t="shared" si="82"/>
        <v>0.43743835771320649</v>
      </c>
      <c r="S110">
        <f t="shared" si="76"/>
        <v>29</v>
      </c>
      <c r="T110">
        <f t="shared" si="83"/>
        <v>0.39234161980462851</v>
      </c>
      <c r="X110" s="197"/>
    </row>
    <row r="111" spans="6:24" x14ac:dyDescent="0.3">
      <c r="F111" s="199"/>
      <c r="H111">
        <v>29</v>
      </c>
      <c r="I111" t="s">
        <v>258</v>
      </c>
      <c r="J111">
        <v>1</v>
      </c>
      <c r="K111">
        <v>1</v>
      </c>
      <c r="L111">
        <f t="shared" si="78"/>
        <v>1</v>
      </c>
      <c r="M111">
        <f t="shared" si="79"/>
        <v>1.395</v>
      </c>
      <c r="N111">
        <f t="shared" si="80"/>
        <v>3</v>
      </c>
      <c r="O111">
        <f t="shared" si="81"/>
        <v>37.897500000000008</v>
      </c>
      <c r="P111">
        <f t="shared" si="75"/>
        <v>0.03</v>
      </c>
      <c r="Q111" s="273">
        <f t="shared" si="84"/>
        <v>1.3123150731396194E-2</v>
      </c>
      <c r="R111">
        <f t="shared" si="82"/>
        <v>0.4243152069818103</v>
      </c>
      <c r="S111">
        <f t="shared" si="76"/>
        <v>30</v>
      </c>
      <c r="T111">
        <f t="shared" si="83"/>
        <v>0.39369452194188581</v>
      </c>
      <c r="X111" s="197"/>
    </row>
    <row r="112" spans="6:24" x14ac:dyDescent="0.3">
      <c r="F112" s="199"/>
      <c r="H112">
        <v>30</v>
      </c>
      <c r="I112" t="s">
        <v>258</v>
      </c>
      <c r="J112">
        <v>1</v>
      </c>
      <c r="K112">
        <v>1</v>
      </c>
      <c r="L112">
        <f t="shared" si="78"/>
        <v>1</v>
      </c>
      <c r="M112">
        <f t="shared" si="79"/>
        <v>1.395</v>
      </c>
      <c r="N112">
        <f t="shared" si="80"/>
        <v>3</v>
      </c>
      <c r="O112">
        <f t="shared" si="81"/>
        <v>39.292500000000011</v>
      </c>
      <c r="P112">
        <f t="shared" si="75"/>
        <v>0.03</v>
      </c>
      <c r="Q112" s="273">
        <f t="shared" si="84"/>
        <v>1.2729456209454308E-2</v>
      </c>
      <c r="R112">
        <f t="shared" si="82"/>
        <v>0.41158575077235598</v>
      </c>
      <c r="S112">
        <f t="shared" si="76"/>
        <v>31</v>
      </c>
      <c r="T112">
        <f t="shared" si="83"/>
        <v>0.39461314249308355</v>
      </c>
      <c r="X112" s="197"/>
    </row>
    <row r="113" spans="6:24" x14ac:dyDescent="0.3">
      <c r="F113" s="199"/>
      <c r="H113">
        <v>31</v>
      </c>
      <c r="I113" t="s">
        <v>258</v>
      </c>
      <c r="J113">
        <v>1</v>
      </c>
      <c r="K113">
        <v>1</v>
      </c>
      <c r="L113">
        <f t="shared" si="78"/>
        <v>1</v>
      </c>
      <c r="M113">
        <f t="shared" si="79"/>
        <v>1.395</v>
      </c>
      <c r="N113">
        <f t="shared" si="80"/>
        <v>3</v>
      </c>
      <c r="O113">
        <f t="shared" si="81"/>
        <v>40.687500000000014</v>
      </c>
      <c r="P113">
        <f t="shared" si="75"/>
        <v>0.03</v>
      </c>
      <c r="Q113" s="273">
        <f t="shared" si="84"/>
        <v>1.234757252317068E-2</v>
      </c>
      <c r="R113">
        <f t="shared" si="82"/>
        <v>0.39923817824918528</v>
      </c>
      <c r="S113">
        <f t="shared" si="76"/>
        <v>32</v>
      </c>
      <c r="T113">
        <f t="shared" si="83"/>
        <v>0.39512232074146175</v>
      </c>
      <c r="X113" s="197"/>
    </row>
    <row r="114" spans="6:24" x14ac:dyDescent="0.3">
      <c r="F114" s="199"/>
      <c r="H114">
        <v>32</v>
      </c>
      <c r="I114" t="s">
        <v>258</v>
      </c>
      <c r="J114">
        <v>1</v>
      </c>
      <c r="K114">
        <v>1</v>
      </c>
      <c r="L114">
        <f t="shared" si="78"/>
        <v>1</v>
      </c>
      <c r="M114">
        <f t="shared" si="79"/>
        <v>1.395</v>
      </c>
      <c r="N114">
        <f t="shared" si="80"/>
        <v>3</v>
      </c>
      <c r="O114">
        <f t="shared" si="81"/>
        <v>42.082500000000017</v>
      </c>
      <c r="P114">
        <f t="shared" si="75"/>
        <v>0.03</v>
      </c>
      <c r="Q114" s="273">
        <f t="shared" si="84"/>
        <v>1.1977145347475559E-2</v>
      </c>
      <c r="R114">
        <f t="shared" si="82"/>
        <v>0.38726103290170971</v>
      </c>
      <c r="S114">
        <f t="shared" si="76"/>
        <v>33</v>
      </c>
      <c r="T114">
        <f t="shared" si="83"/>
        <v>0.39524579646669344</v>
      </c>
      <c r="X114" s="197"/>
    </row>
    <row r="115" spans="6:24" x14ac:dyDescent="0.3">
      <c r="F115" s="199"/>
      <c r="H115">
        <v>33</v>
      </c>
      <c r="I115" t="s">
        <v>258</v>
      </c>
      <c r="J115">
        <v>1</v>
      </c>
      <c r="K115">
        <v>1</v>
      </c>
      <c r="L115">
        <f t="shared" si="78"/>
        <v>1</v>
      </c>
      <c r="M115">
        <f t="shared" si="79"/>
        <v>1.395</v>
      </c>
      <c r="N115">
        <f t="shared" si="80"/>
        <v>3</v>
      </c>
      <c r="O115">
        <f t="shared" si="81"/>
        <v>43.47750000000002</v>
      </c>
      <c r="P115">
        <f t="shared" si="75"/>
        <v>0.03</v>
      </c>
      <c r="Q115" s="273">
        <f t="shared" si="84"/>
        <v>1.1617830987051291E-2</v>
      </c>
      <c r="R115">
        <f t="shared" si="82"/>
        <v>0.37564320191465839</v>
      </c>
      <c r="S115">
        <f t="shared" si="76"/>
        <v>34</v>
      </c>
      <c r="T115">
        <f t="shared" si="83"/>
        <v>0.39500625355974389</v>
      </c>
      <c r="X115" s="197"/>
    </row>
    <row r="116" spans="6:24" x14ac:dyDescent="0.3">
      <c r="F116" s="199"/>
      <c r="H116">
        <v>34</v>
      </c>
      <c r="I116" t="s">
        <v>258</v>
      </c>
      <c r="J116">
        <v>1</v>
      </c>
      <c r="K116">
        <v>1</v>
      </c>
      <c r="L116">
        <f t="shared" si="78"/>
        <v>1</v>
      </c>
      <c r="M116">
        <f t="shared" si="79"/>
        <v>1.395</v>
      </c>
      <c r="N116">
        <f t="shared" si="80"/>
        <v>3</v>
      </c>
      <c r="O116">
        <f t="shared" si="81"/>
        <v>44.872500000000024</v>
      </c>
      <c r="P116">
        <f t="shared" si="75"/>
        <v>0.03</v>
      </c>
      <c r="Q116" s="273">
        <f t="shared" si="84"/>
        <v>1.1269296057439751E-2</v>
      </c>
      <c r="R116">
        <f t="shared" si="82"/>
        <v>0.36437390585721863</v>
      </c>
      <c r="S116">
        <f t="shared" si="76"/>
        <v>35</v>
      </c>
      <c r="T116">
        <f t="shared" si="83"/>
        <v>0.3944253620103913</v>
      </c>
      <c r="X116" s="197"/>
    </row>
    <row r="117" spans="6:24" x14ac:dyDescent="0.3">
      <c r="F117" s="199"/>
      <c r="H117">
        <v>35</v>
      </c>
      <c r="I117" t="s">
        <v>258</v>
      </c>
      <c r="J117">
        <v>1</v>
      </c>
      <c r="K117">
        <v>1</v>
      </c>
      <c r="L117">
        <f t="shared" si="78"/>
        <v>1</v>
      </c>
      <c r="M117">
        <f t="shared" si="79"/>
        <v>1.395</v>
      </c>
      <c r="N117">
        <f t="shared" si="80"/>
        <v>3</v>
      </c>
      <c r="O117">
        <f t="shared" si="81"/>
        <v>46.267500000000027</v>
      </c>
      <c r="P117">
        <f t="shared" si="75"/>
        <v>0.03</v>
      </c>
      <c r="Q117" s="273">
        <f t="shared" si="84"/>
        <v>1.0931217175716558E-2</v>
      </c>
      <c r="R117">
        <f t="shared" si="82"/>
        <v>0.35344268868150208</v>
      </c>
      <c r="S117">
        <f t="shared" si="76"/>
        <v>36</v>
      </c>
      <c r="T117">
        <f t="shared" si="83"/>
        <v>0.39352381832579608</v>
      </c>
      <c r="X117" s="197"/>
    </row>
    <row r="118" spans="6:24" x14ac:dyDescent="0.3">
      <c r="F118" s="199"/>
      <c r="H118">
        <v>36</v>
      </c>
      <c r="I118" t="s">
        <v>258</v>
      </c>
      <c r="J118">
        <v>1</v>
      </c>
      <c r="K118">
        <v>1</v>
      </c>
      <c r="L118">
        <f t="shared" si="78"/>
        <v>1</v>
      </c>
      <c r="M118">
        <f t="shared" si="79"/>
        <v>1.395</v>
      </c>
      <c r="N118">
        <f t="shared" si="80"/>
        <v>3</v>
      </c>
      <c r="O118">
        <f t="shared" si="81"/>
        <v>47.66250000000003</v>
      </c>
      <c r="P118">
        <f t="shared" si="75"/>
        <v>0.03</v>
      </c>
      <c r="Q118" s="273">
        <f t="shared" si="84"/>
        <v>1.0603280660445063E-2</v>
      </c>
      <c r="R118">
        <f t="shared" si="82"/>
        <v>0.342839408021057</v>
      </c>
      <c r="S118">
        <f t="shared" si="76"/>
        <v>37</v>
      </c>
      <c r="T118">
        <f t="shared" si="83"/>
        <v>0.3923213844364673</v>
      </c>
      <c r="X118" s="197"/>
    </row>
    <row r="119" spans="6:24" x14ac:dyDescent="0.3">
      <c r="F119" s="199"/>
      <c r="H119">
        <v>37</v>
      </c>
      <c r="I119" t="s">
        <v>258</v>
      </c>
      <c r="J119">
        <v>1</v>
      </c>
      <c r="K119">
        <v>1</v>
      </c>
      <c r="L119">
        <f t="shared" si="78"/>
        <v>1</v>
      </c>
      <c r="M119">
        <f t="shared" si="79"/>
        <v>1.395</v>
      </c>
      <c r="N119">
        <f t="shared" si="80"/>
        <v>3</v>
      </c>
      <c r="O119">
        <f t="shared" si="81"/>
        <v>49.057500000000033</v>
      </c>
      <c r="P119">
        <f t="shared" si="75"/>
        <v>0.03</v>
      </c>
      <c r="Q119" s="273">
        <f t="shared" si="84"/>
        <v>1.0285182240631709E-2</v>
      </c>
      <c r="R119">
        <f t="shared" si="82"/>
        <v>0.33255422578042526</v>
      </c>
      <c r="S119">
        <f t="shared" si="76"/>
        <v>38</v>
      </c>
      <c r="T119">
        <f t="shared" si="83"/>
        <v>0.39083692514400498</v>
      </c>
      <c r="X119" s="197"/>
    </row>
    <row r="120" spans="6:24" x14ac:dyDescent="0.3">
      <c r="F120" s="199"/>
      <c r="H120">
        <v>38</v>
      </c>
      <c r="I120" t="s">
        <v>258</v>
      </c>
      <c r="J120">
        <v>1</v>
      </c>
      <c r="K120">
        <v>1</v>
      </c>
      <c r="L120">
        <f t="shared" si="78"/>
        <v>1</v>
      </c>
      <c r="M120">
        <f t="shared" si="79"/>
        <v>1.395</v>
      </c>
      <c r="N120">
        <f t="shared" si="80"/>
        <v>3</v>
      </c>
      <c r="O120">
        <f t="shared" si="81"/>
        <v>50.452500000000036</v>
      </c>
      <c r="P120">
        <f t="shared" si="75"/>
        <v>0.03</v>
      </c>
      <c r="Q120" s="273">
        <f t="shared" si="84"/>
        <v>9.976626773412758E-3</v>
      </c>
      <c r="R120">
        <f t="shared" si="82"/>
        <v>0.32257759900701249</v>
      </c>
      <c r="S120">
        <f t="shared" si="76"/>
        <v>39</v>
      </c>
      <c r="T120">
        <f t="shared" si="83"/>
        <v>0.38908844416309757</v>
      </c>
      <c r="X120" s="197"/>
    </row>
    <row r="121" spans="6:24" x14ac:dyDescent="0.3">
      <c r="F121" s="199"/>
      <c r="H121">
        <v>39</v>
      </c>
      <c r="I121" t="s">
        <v>258</v>
      </c>
      <c r="J121">
        <v>1</v>
      </c>
      <c r="K121">
        <v>1</v>
      </c>
      <c r="L121">
        <f t="shared" si="78"/>
        <v>1</v>
      </c>
      <c r="M121">
        <f t="shared" si="79"/>
        <v>1.395</v>
      </c>
      <c r="N121">
        <f t="shared" si="80"/>
        <v>3</v>
      </c>
      <c r="O121">
        <f t="shared" si="81"/>
        <v>51.847500000000039</v>
      </c>
      <c r="P121">
        <f t="shared" si="75"/>
        <v>0.03</v>
      </c>
      <c r="Q121" s="273">
        <f t="shared" si="84"/>
        <v>9.677327970210375E-3</v>
      </c>
      <c r="R121">
        <f t="shared" si="82"/>
        <v>0.31290027103680212</v>
      </c>
      <c r="S121">
        <f t="shared" si="76"/>
        <v>40</v>
      </c>
      <c r="T121">
        <f t="shared" si="83"/>
        <v>0.38709311880841502</v>
      </c>
      <c r="X121" s="197"/>
    </row>
    <row r="122" spans="6:24" x14ac:dyDescent="0.3">
      <c r="F122" s="199"/>
      <c r="H122">
        <v>40</v>
      </c>
      <c r="I122" t="s">
        <v>258</v>
      </c>
      <c r="J122">
        <v>1</v>
      </c>
      <c r="K122">
        <v>1</v>
      </c>
      <c r="L122">
        <f t="shared" si="78"/>
        <v>1</v>
      </c>
      <c r="M122">
        <f t="shared" si="79"/>
        <v>1.395</v>
      </c>
      <c r="N122">
        <f t="shared" si="80"/>
        <v>3</v>
      </c>
      <c r="O122">
        <f t="shared" si="81"/>
        <v>53.242500000000042</v>
      </c>
      <c r="P122">
        <f t="shared" si="75"/>
        <v>0.03</v>
      </c>
      <c r="Q122" s="273">
        <f t="shared" si="84"/>
        <v>9.3870081311040639E-3</v>
      </c>
      <c r="R122">
        <f t="shared" si="82"/>
        <v>0.30351326290569808</v>
      </c>
      <c r="S122">
        <f t="shared" si="76"/>
        <v>41</v>
      </c>
      <c r="T122">
        <f t="shared" si="83"/>
        <v>0.38486733337526663</v>
      </c>
      <c r="X122" s="197"/>
    </row>
    <row r="123" spans="6:24" x14ac:dyDescent="0.3">
      <c r="F123" s="199"/>
      <c r="H123">
        <v>41</v>
      </c>
      <c r="I123" t="s">
        <v>258</v>
      </c>
      <c r="J123">
        <v>1</v>
      </c>
      <c r="K123">
        <v>1</v>
      </c>
      <c r="L123">
        <f t="shared" si="78"/>
        <v>1</v>
      </c>
      <c r="M123">
        <f t="shared" si="79"/>
        <v>1.395</v>
      </c>
      <c r="N123">
        <f t="shared" si="80"/>
        <v>3</v>
      </c>
      <c r="O123">
        <f t="shared" si="81"/>
        <v>54.637500000000045</v>
      </c>
      <c r="P123">
        <f t="shared" si="75"/>
        <v>0.03</v>
      </c>
      <c r="Q123" s="273">
        <f t="shared" si="84"/>
        <v>9.1053978871709421E-3</v>
      </c>
      <c r="R123">
        <f t="shared" si="82"/>
        <v>0.29440786501852712</v>
      </c>
      <c r="S123">
        <f t="shared" si="76"/>
        <v>42</v>
      </c>
      <c r="T123">
        <f t="shared" si="83"/>
        <v>0.38242671126117955</v>
      </c>
      <c r="X123" s="197"/>
    </row>
    <row r="124" spans="6:24" x14ac:dyDescent="0.3">
      <c r="F124" s="199"/>
      <c r="H124">
        <v>42</v>
      </c>
      <c r="I124" t="s">
        <v>258</v>
      </c>
      <c r="J124">
        <v>1</v>
      </c>
      <c r="K124">
        <v>1</v>
      </c>
      <c r="L124">
        <f t="shared" si="78"/>
        <v>1</v>
      </c>
      <c r="M124">
        <f t="shared" si="79"/>
        <v>1.395</v>
      </c>
      <c r="N124">
        <f t="shared" si="80"/>
        <v>3</v>
      </c>
      <c r="O124">
        <f t="shared" si="81"/>
        <v>56.032500000000049</v>
      </c>
      <c r="P124">
        <f t="shared" si="75"/>
        <v>0.03</v>
      </c>
      <c r="Q124" s="273">
        <f t="shared" si="84"/>
        <v>8.8322359505558137E-3</v>
      </c>
      <c r="R124">
        <f t="shared" si="82"/>
        <v>0.28557562906797129</v>
      </c>
      <c r="S124">
        <f t="shared" si="76"/>
        <v>43</v>
      </c>
      <c r="T124">
        <f t="shared" si="83"/>
        <v>0.37978614587389997</v>
      </c>
      <c r="X124" s="197"/>
    </row>
    <row r="125" spans="6:24" x14ac:dyDescent="0.3">
      <c r="F125" s="199"/>
      <c r="H125">
        <v>43</v>
      </c>
      <c r="I125" t="s">
        <v>258</v>
      </c>
      <c r="J125">
        <v>1</v>
      </c>
      <c r="K125">
        <v>1</v>
      </c>
      <c r="L125">
        <f t="shared" si="78"/>
        <v>1</v>
      </c>
      <c r="M125">
        <f t="shared" si="79"/>
        <v>1.395</v>
      </c>
      <c r="N125">
        <f t="shared" si="80"/>
        <v>3</v>
      </c>
      <c r="O125">
        <f t="shared" si="81"/>
        <v>57.427500000000052</v>
      </c>
      <c r="P125">
        <f t="shared" si="75"/>
        <v>0.03</v>
      </c>
      <c r="Q125" s="273">
        <f t="shared" si="84"/>
        <v>8.5672688720391382E-3</v>
      </c>
      <c r="R125">
        <f t="shared" si="82"/>
        <v>0.27700836019593217</v>
      </c>
      <c r="S125">
        <f t="shared" si="76"/>
        <v>44</v>
      </c>
      <c r="T125">
        <f t="shared" si="83"/>
        <v>0.37695983036972208</v>
      </c>
      <c r="X125" s="197"/>
    </row>
    <row r="126" spans="6:24" x14ac:dyDescent="0.3">
      <c r="F126" s="199"/>
      <c r="H126">
        <v>44</v>
      </c>
      <c r="I126" t="s">
        <v>258</v>
      </c>
      <c r="J126">
        <v>1</v>
      </c>
      <c r="K126">
        <v>1</v>
      </c>
      <c r="L126">
        <f t="shared" si="78"/>
        <v>1</v>
      </c>
      <c r="M126">
        <f t="shared" si="79"/>
        <v>1.395</v>
      </c>
      <c r="N126">
        <f t="shared" si="80"/>
        <v>3</v>
      </c>
      <c r="O126">
        <f t="shared" si="81"/>
        <v>58.822500000000055</v>
      </c>
      <c r="P126">
        <f t="shared" si="75"/>
        <v>0.03</v>
      </c>
      <c r="Q126" s="273">
        <f t="shared" si="84"/>
        <v>8.310250805877965E-3</v>
      </c>
      <c r="R126">
        <f t="shared" si="82"/>
        <v>0.26869810939005417</v>
      </c>
      <c r="S126">
        <f t="shared" si="76"/>
        <v>45</v>
      </c>
      <c r="T126">
        <f t="shared" si="83"/>
        <v>0.37396128626450842</v>
      </c>
      <c r="X126" s="197"/>
    </row>
    <row r="127" spans="6:24" x14ac:dyDescent="0.3">
      <c r="F127" s="199"/>
      <c r="H127">
        <v>45</v>
      </c>
      <c r="I127" t="s">
        <v>258</v>
      </c>
      <c r="J127">
        <v>1</v>
      </c>
      <c r="K127">
        <v>1</v>
      </c>
      <c r="L127">
        <f t="shared" si="78"/>
        <v>1</v>
      </c>
      <c r="M127">
        <f t="shared" si="79"/>
        <v>1.395</v>
      </c>
      <c r="N127">
        <f t="shared" si="80"/>
        <v>3</v>
      </c>
      <c r="O127">
        <f t="shared" si="81"/>
        <v>60.217500000000058</v>
      </c>
      <c r="P127">
        <f t="shared" si="75"/>
        <v>0.03</v>
      </c>
      <c r="Q127" s="273">
        <f t="shared" si="84"/>
        <v>8.0609432817016248E-3</v>
      </c>
      <c r="R127">
        <f t="shared" si="82"/>
        <v>0.26063716610835252</v>
      </c>
      <c r="S127">
        <f t="shared" si="76"/>
        <v>46</v>
      </c>
      <c r="T127">
        <f t="shared" si="83"/>
        <v>0.37080339095827475</v>
      </c>
      <c r="X127" s="197"/>
    </row>
    <row r="128" spans="6:24" x14ac:dyDescent="0.3">
      <c r="F128" s="199"/>
      <c r="H128">
        <v>46</v>
      </c>
      <c r="I128" t="s">
        <v>258</v>
      </c>
      <c r="J128">
        <v>1</v>
      </c>
      <c r="K128">
        <v>1</v>
      </c>
      <c r="L128">
        <f t="shared" si="78"/>
        <v>1</v>
      </c>
      <c r="M128">
        <f t="shared" si="79"/>
        <v>1.395</v>
      </c>
      <c r="N128">
        <f t="shared" si="80"/>
        <v>3</v>
      </c>
      <c r="O128">
        <f t="shared" si="81"/>
        <v>61.612500000000061</v>
      </c>
      <c r="P128">
        <f t="shared" si="75"/>
        <v>0.03</v>
      </c>
      <c r="Q128" s="273">
        <f t="shared" si="84"/>
        <v>7.819114983250575E-3</v>
      </c>
      <c r="R128">
        <f t="shared" si="82"/>
        <v>0.25281805112510192</v>
      </c>
      <c r="S128">
        <f t="shared" si="76"/>
        <v>47</v>
      </c>
      <c r="T128">
        <f t="shared" si="83"/>
        <v>0.36749840421277702</v>
      </c>
      <c r="X128" s="197"/>
    </row>
    <row r="129" spans="6:24" x14ac:dyDescent="0.3">
      <c r="F129" s="199"/>
      <c r="H129">
        <v>47</v>
      </c>
      <c r="I129" t="s">
        <v>258</v>
      </c>
      <c r="J129">
        <v>1</v>
      </c>
      <c r="K129">
        <v>1</v>
      </c>
      <c r="L129">
        <f t="shared" si="78"/>
        <v>1</v>
      </c>
      <c r="M129">
        <f t="shared" si="79"/>
        <v>1.395</v>
      </c>
      <c r="N129">
        <f t="shared" si="80"/>
        <v>3</v>
      </c>
      <c r="O129">
        <f t="shared" si="81"/>
        <v>63.007500000000064</v>
      </c>
      <c r="P129">
        <f t="shared" si="75"/>
        <v>0.03</v>
      </c>
      <c r="Q129" s="273">
        <f t="shared" si="84"/>
        <v>7.5845415337530576E-3</v>
      </c>
      <c r="R129">
        <f t="shared" si="82"/>
        <v>0.24523350959134885</v>
      </c>
      <c r="S129">
        <f t="shared" si="76"/>
        <v>48</v>
      </c>
      <c r="T129">
        <f t="shared" si="83"/>
        <v>0.36405799362014679</v>
      </c>
      <c r="X129" s="197"/>
    </row>
    <row r="130" spans="6:24" x14ac:dyDescent="0.3">
      <c r="F130" s="199"/>
      <c r="H130">
        <v>48</v>
      </c>
      <c r="I130" t="s">
        <v>258</v>
      </c>
      <c r="J130">
        <v>1</v>
      </c>
      <c r="K130">
        <v>1</v>
      </c>
      <c r="L130">
        <f t="shared" si="78"/>
        <v>1</v>
      </c>
      <c r="M130">
        <f t="shared" si="79"/>
        <v>1.395</v>
      </c>
      <c r="N130">
        <f t="shared" si="80"/>
        <v>3</v>
      </c>
      <c r="O130">
        <f t="shared" si="81"/>
        <v>64.40250000000006</v>
      </c>
      <c r="P130">
        <f t="shared" si="75"/>
        <v>0.03</v>
      </c>
      <c r="Q130" s="273">
        <f t="shared" si="84"/>
        <v>7.3570052877404649E-3</v>
      </c>
      <c r="R130">
        <f t="shared" si="82"/>
        <v>0.23787650430360838</v>
      </c>
      <c r="S130">
        <f t="shared" si="76"/>
        <v>49</v>
      </c>
      <c r="T130">
        <f t="shared" si="83"/>
        <v>0.36049325909928276</v>
      </c>
      <c r="X130" s="197"/>
    </row>
    <row r="131" spans="6:24" x14ac:dyDescent="0.3">
      <c r="F131" s="199"/>
      <c r="H131">
        <v>49</v>
      </c>
      <c r="I131" t="s">
        <v>258</v>
      </c>
      <c r="J131">
        <v>1</v>
      </c>
      <c r="K131">
        <v>1</v>
      </c>
      <c r="L131">
        <f t="shared" si="78"/>
        <v>1</v>
      </c>
      <c r="M131">
        <f t="shared" si="79"/>
        <v>1.395</v>
      </c>
      <c r="N131">
        <f t="shared" si="80"/>
        <v>3</v>
      </c>
      <c r="O131">
        <f t="shared" si="81"/>
        <v>65.797500000000056</v>
      </c>
      <c r="P131">
        <f t="shared" si="75"/>
        <v>0.03</v>
      </c>
      <c r="Q131" s="273">
        <f t="shared" si="84"/>
        <v>7.136295129108251E-3</v>
      </c>
      <c r="R131">
        <f t="shared" si="82"/>
        <v>0.23074020917450011</v>
      </c>
      <c r="S131">
        <f t="shared" si="76"/>
        <v>50</v>
      </c>
      <c r="T131">
        <f t="shared" si="83"/>
        <v>0.35681475645541255</v>
      </c>
      <c r="X131" s="197"/>
    </row>
    <row r="132" spans="6:24" x14ac:dyDescent="0.3">
      <c r="F132" s="199"/>
      <c r="H132">
        <v>50</v>
      </c>
      <c r="I132" t="s">
        <v>258</v>
      </c>
      <c r="J132">
        <v>1</v>
      </c>
      <c r="K132">
        <v>1</v>
      </c>
      <c r="L132">
        <f t="shared" si="78"/>
        <v>1</v>
      </c>
      <c r="M132">
        <f t="shared" si="79"/>
        <v>1.395</v>
      </c>
      <c r="N132">
        <f t="shared" si="80"/>
        <v>3</v>
      </c>
      <c r="O132">
        <f t="shared" si="81"/>
        <v>67.192500000000052</v>
      </c>
      <c r="P132">
        <f t="shared" si="75"/>
        <v>0.03</v>
      </c>
      <c r="Q132" s="273">
        <f t="shared" si="84"/>
        <v>6.9222062752350034E-3</v>
      </c>
      <c r="R132">
        <f t="shared" si="82"/>
        <v>0.22381800289926509</v>
      </c>
      <c r="S132">
        <f t="shared" si="76"/>
        <v>51</v>
      </c>
      <c r="T132">
        <f t="shared" si="83"/>
        <v>0.35303252003698515</v>
      </c>
      <c r="X132" s="197"/>
    </row>
    <row r="133" spans="6:24" x14ac:dyDescent="0.3">
      <c r="F133" s="199"/>
      <c r="H133">
        <v>51</v>
      </c>
      <c r="I133" t="s">
        <v>258</v>
      </c>
      <c r="J133">
        <v>1</v>
      </c>
      <c r="K133">
        <v>1</v>
      </c>
      <c r="L133">
        <f t="shared" si="78"/>
        <v>1</v>
      </c>
      <c r="M133">
        <f t="shared" si="79"/>
        <v>1.395</v>
      </c>
      <c r="N133">
        <f t="shared" si="80"/>
        <v>3</v>
      </c>
      <c r="O133">
        <f t="shared" si="81"/>
        <v>68.587500000000048</v>
      </c>
      <c r="P133">
        <f t="shared" si="75"/>
        <v>0.03</v>
      </c>
      <c r="Q133" s="273">
        <f t="shared" si="84"/>
        <v>6.7145400869779524E-3</v>
      </c>
      <c r="R133">
        <f t="shared" si="82"/>
        <v>0.21710346281228712</v>
      </c>
      <c r="S133">
        <f t="shared" si="76"/>
        <v>52</v>
      </c>
      <c r="T133">
        <f t="shared" si="83"/>
        <v>0.34915608452285352</v>
      </c>
      <c r="X133" s="197"/>
    </row>
    <row r="134" spans="6:24" x14ac:dyDescent="0.3">
      <c r="F134" s="199"/>
      <c r="H134">
        <v>52</v>
      </c>
      <c r="I134" t="s">
        <v>258</v>
      </c>
      <c r="J134">
        <v>1</v>
      </c>
      <c r="K134">
        <v>1</v>
      </c>
      <c r="L134">
        <f t="shared" si="78"/>
        <v>1</v>
      </c>
      <c r="M134">
        <f t="shared" si="79"/>
        <v>1.395</v>
      </c>
      <c r="N134">
        <f t="shared" si="80"/>
        <v>3</v>
      </c>
      <c r="O134">
        <f t="shared" si="81"/>
        <v>69.982500000000044</v>
      </c>
      <c r="P134">
        <f t="shared" si="75"/>
        <v>0.03</v>
      </c>
      <c r="Q134" s="273">
        <f t="shared" si="84"/>
        <v>6.5131038843686132E-3</v>
      </c>
      <c r="R134">
        <f t="shared" si="82"/>
        <v>0.2105903589279185</v>
      </c>
      <c r="S134">
        <f t="shared" si="76"/>
        <v>53</v>
      </c>
      <c r="T134">
        <f t="shared" si="83"/>
        <v>0.34519450587153649</v>
      </c>
      <c r="X134" s="197"/>
    </row>
    <row r="135" spans="6:24" x14ac:dyDescent="0.3">
      <c r="F135" s="199"/>
      <c r="H135">
        <v>53</v>
      </c>
      <c r="I135" t="s">
        <v>258</v>
      </c>
      <c r="J135">
        <v>1</v>
      </c>
      <c r="K135">
        <v>1</v>
      </c>
      <c r="L135">
        <f t="shared" si="78"/>
        <v>1</v>
      </c>
      <c r="M135">
        <f t="shared" si="79"/>
        <v>1.395</v>
      </c>
      <c r="N135">
        <f t="shared" si="80"/>
        <v>3</v>
      </c>
      <c r="O135">
        <f t="shared" si="81"/>
        <v>71.37750000000004</v>
      </c>
      <c r="P135">
        <f t="shared" si="75"/>
        <v>0.03</v>
      </c>
      <c r="Q135" s="273">
        <f t="shared" si="84"/>
        <v>6.3177107678375546E-3</v>
      </c>
      <c r="R135">
        <f t="shared" si="82"/>
        <v>0.20427264816008095</v>
      </c>
      <c r="S135">
        <f t="shared" si="76"/>
        <v>54</v>
      </c>
      <c r="T135">
        <f t="shared" si="83"/>
        <v>0.34115638146322796</v>
      </c>
      <c r="X135" s="197"/>
    </row>
    <row r="136" spans="6:24" x14ac:dyDescent="0.3">
      <c r="F136" s="199"/>
      <c r="H136">
        <v>54</v>
      </c>
      <c r="I136" t="s">
        <v>258</v>
      </c>
      <c r="J136">
        <v>1</v>
      </c>
      <c r="K136">
        <v>1</v>
      </c>
      <c r="L136">
        <f t="shared" si="78"/>
        <v>1</v>
      </c>
      <c r="M136">
        <f t="shared" si="79"/>
        <v>1.395</v>
      </c>
      <c r="N136">
        <f t="shared" si="80"/>
        <v>3</v>
      </c>
      <c r="O136">
        <f t="shared" si="81"/>
        <v>72.772500000000036</v>
      </c>
      <c r="P136">
        <f t="shared" si="75"/>
        <v>0.03</v>
      </c>
      <c r="Q136" s="273">
        <f t="shared" si="84"/>
        <v>6.1281794448024285E-3</v>
      </c>
      <c r="R136">
        <f t="shared" si="82"/>
        <v>0.19814446871527852</v>
      </c>
      <c r="S136">
        <f t="shared" si="76"/>
        <v>55</v>
      </c>
      <c r="T136">
        <f t="shared" si="83"/>
        <v>0.33704986946413357</v>
      </c>
      <c r="X136" s="197"/>
    </row>
    <row r="137" spans="6:24" x14ac:dyDescent="0.3">
      <c r="F137" s="199"/>
      <c r="H137">
        <v>55</v>
      </c>
      <c r="I137" t="s">
        <v>258</v>
      </c>
      <c r="J137">
        <v>1</v>
      </c>
      <c r="K137">
        <v>1</v>
      </c>
      <c r="L137">
        <f t="shared" si="78"/>
        <v>1</v>
      </c>
      <c r="M137">
        <f t="shared" si="79"/>
        <v>1.395</v>
      </c>
      <c r="N137">
        <f t="shared" si="80"/>
        <v>3</v>
      </c>
      <c r="O137">
        <f t="shared" si="81"/>
        <v>74.167500000000032</v>
      </c>
      <c r="P137">
        <f t="shared" si="75"/>
        <v>0.03</v>
      </c>
      <c r="Q137" s="273">
        <f t="shared" si="84"/>
        <v>5.9443340614583557E-3</v>
      </c>
      <c r="R137">
        <f t="shared" si="82"/>
        <v>0.19220013465382016</v>
      </c>
      <c r="S137">
        <f t="shared" si="76"/>
        <v>56</v>
      </c>
      <c r="T137">
        <f t="shared" si="83"/>
        <v>0.33288270744166792</v>
      </c>
      <c r="X137" s="197"/>
    </row>
    <row r="138" spans="6:24" x14ac:dyDescent="0.3">
      <c r="F138" s="199"/>
      <c r="H138">
        <v>56</v>
      </c>
      <c r="I138" t="s">
        <v>258</v>
      </c>
      <c r="J138">
        <v>1</v>
      </c>
      <c r="K138">
        <v>1</v>
      </c>
      <c r="L138">
        <f t="shared" si="78"/>
        <v>1</v>
      </c>
      <c r="M138">
        <f t="shared" si="79"/>
        <v>1.395</v>
      </c>
      <c r="N138">
        <f t="shared" si="80"/>
        <v>3</v>
      </c>
      <c r="O138">
        <f t="shared" si="81"/>
        <v>75.562500000000028</v>
      </c>
      <c r="P138">
        <f t="shared" si="75"/>
        <v>0.03</v>
      </c>
      <c r="Q138" s="273">
        <f t="shared" si="84"/>
        <v>5.7660040396146049E-3</v>
      </c>
      <c r="R138">
        <f t="shared" si="82"/>
        <v>0.18643413061420555</v>
      </c>
      <c r="S138">
        <f t="shared" si="76"/>
        <v>57</v>
      </c>
      <c r="T138">
        <f t="shared" si="83"/>
        <v>0.32866223025803248</v>
      </c>
      <c r="X138" s="197"/>
    </row>
    <row r="139" spans="6:24" x14ac:dyDescent="0.3">
      <c r="F139" s="199"/>
      <c r="H139">
        <v>57</v>
      </c>
      <c r="I139" t="s">
        <v>258</v>
      </c>
      <c r="J139">
        <v>1</v>
      </c>
      <c r="K139">
        <v>1</v>
      </c>
      <c r="L139">
        <f t="shared" si="78"/>
        <v>1</v>
      </c>
      <c r="M139">
        <f t="shared" si="79"/>
        <v>1.395</v>
      </c>
      <c r="N139">
        <f t="shared" si="80"/>
        <v>3</v>
      </c>
      <c r="O139">
        <f t="shared" si="81"/>
        <v>76.957500000000024</v>
      </c>
      <c r="P139">
        <f t="shared" si="75"/>
        <v>0.03</v>
      </c>
      <c r="Q139" s="273">
        <f t="shared" si="84"/>
        <v>5.5930239184261666E-3</v>
      </c>
      <c r="R139">
        <f t="shared" si="82"/>
        <v>0.18084110669577938</v>
      </c>
      <c r="S139">
        <f t="shared" si="76"/>
        <v>58</v>
      </c>
      <c r="T139">
        <f t="shared" si="83"/>
        <v>0.32439538726871764</v>
      </c>
      <c r="X139" s="197"/>
    </row>
    <row r="140" spans="6:24" x14ac:dyDescent="0.3">
      <c r="F140" s="199"/>
      <c r="H140">
        <v>58</v>
      </c>
      <c r="I140" t="s">
        <v>258</v>
      </c>
      <c r="J140">
        <v>1</v>
      </c>
      <c r="K140">
        <v>1</v>
      </c>
      <c r="L140">
        <f t="shared" si="78"/>
        <v>1</v>
      </c>
      <c r="M140">
        <f t="shared" si="79"/>
        <v>1.395</v>
      </c>
      <c r="N140">
        <f t="shared" si="80"/>
        <v>3</v>
      </c>
      <c r="O140">
        <f t="shared" si="81"/>
        <v>78.35250000000002</v>
      </c>
      <c r="P140">
        <f t="shared" si="75"/>
        <v>0.03</v>
      </c>
      <c r="Q140" s="273">
        <f t="shared" si="84"/>
        <v>5.4252332008733811E-3</v>
      </c>
      <c r="R140">
        <f t="shared" si="82"/>
        <v>0.17541587349490601</v>
      </c>
      <c r="S140">
        <f t="shared" si="76"/>
        <v>59</v>
      </c>
      <c r="T140">
        <f t="shared" si="83"/>
        <v>0.32008875885152949</v>
      </c>
      <c r="X140" s="197"/>
    </row>
    <row r="141" spans="6:24" x14ac:dyDescent="0.3">
      <c r="F141" s="199"/>
      <c r="H141">
        <v>59</v>
      </c>
      <c r="I141" t="s">
        <v>258</v>
      </c>
      <c r="J141">
        <v>1</v>
      </c>
      <c r="K141">
        <v>1</v>
      </c>
      <c r="L141">
        <f t="shared" si="78"/>
        <v>1</v>
      </c>
      <c r="M141">
        <f t="shared" si="79"/>
        <v>1.395</v>
      </c>
      <c r="N141">
        <f t="shared" si="80"/>
        <v>3</v>
      </c>
      <c r="O141">
        <f t="shared" si="81"/>
        <v>79.747500000000016</v>
      </c>
      <c r="P141">
        <f t="shared" si="75"/>
        <v>0.03</v>
      </c>
      <c r="Q141" s="273">
        <f t="shared" si="84"/>
        <v>5.2624762048471803E-3</v>
      </c>
      <c r="R141">
        <f t="shared" si="82"/>
        <v>0.17015339729005882</v>
      </c>
      <c r="S141">
        <f t="shared" si="76"/>
        <v>60</v>
      </c>
      <c r="T141">
        <f t="shared" si="83"/>
        <v>0.31574857229083081</v>
      </c>
      <c r="X141" s="197"/>
    </row>
    <row r="142" spans="6:24" x14ac:dyDescent="0.3">
      <c r="F142" s="199"/>
      <c r="H142">
        <v>60</v>
      </c>
      <c r="I142" t="s">
        <v>258</v>
      </c>
      <c r="J142">
        <v>1</v>
      </c>
      <c r="K142">
        <v>1</v>
      </c>
      <c r="L142">
        <f t="shared" si="78"/>
        <v>1</v>
      </c>
      <c r="M142">
        <f t="shared" si="79"/>
        <v>1.395</v>
      </c>
      <c r="N142">
        <f t="shared" si="80"/>
        <v>3</v>
      </c>
      <c r="O142">
        <f t="shared" si="81"/>
        <v>81.142500000000013</v>
      </c>
      <c r="P142">
        <f t="shared" si="75"/>
        <v>0.03</v>
      </c>
      <c r="Q142" s="273">
        <f t="shared" si="84"/>
        <v>5.1046019187017642E-3</v>
      </c>
      <c r="R142">
        <f t="shared" si="82"/>
        <v>0.16504879537135705</v>
      </c>
      <c r="S142">
        <f t="shared" si="76"/>
        <v>61</v>
      </c>
      <c r="T142">
        <f t="shared" si="83"/>
        <v>0.31138071704080761</v>
      </c>
      <c r="X142" s="197"/>
    </row>
    <row r="143" spans="6:24" x14ac:dyDescent="0.3">
      <c r="F143" s="199"/>
      <c r="H143">
        <v>61</v>
      </c>
      <c r="I143" t="s">
        <v>258</v>
      </c>
      <c r="J143">
        <v>1</v>
      </c>
      <c r="K143">
        <v>1</v>
      </c>
      <c r="L143">
        <f t="shared" si="78"/>
        <v>1</v>
      </c>
      <c r="M143">
        <f t="shared" si="79"/>
        <v>1.395</v>
      </c>
      <c r="N143">
        <f t="shared" si="80"/>
        <v>3</v>
      </c>
      <c r="O143">
        <f t="shared" si="81"/>
        <v>82.537500000000009</v>
      </c>
      <c r="P143">
        <f t="shared" si="75"/>
        <v>0.03</v>
      </c>
      <c r="Q143" s="273">
        <f t="shared" si="84"/>
        <v>4.9514638611407114E-3</v>
      </c>
      <c r="R143">
        <f t="shared" si="82"/>
        <v>0.16009733151021635</v>
      </c>
      <c r="S143">
        <f t="shared" si="76"/>
        <v>62</v>
      </c>
      <c r="T143">
        <f t="shared" si="83"/>
        <v>0.30699075939072412</v>
      </c>
      <c r="X143" s="197"/>
    </row>
    <row r="144" spans="6:24" x14ac:dyDescent="0.3">
      <c r="F144" s="199"/>
      <c r="H144">
        <v>62</v>
      </c>
      <c r="I144" t="s">
        <v>258</v>
      </c>
      <c r="J144">
        <v>1</v>
      </c>
      <c r="K144">
        <v>1</v>
      </c>
      <c r="L144">
        <f t="shared" si="78"/>
        <v>1</v>
      </c>
      <c r="M144">
        <f t="shared" si="79"/>
        <v>1.395</v>
      </c>
      <c r="N144">
        <f t="shared" si="80"/>
        <v>3</v>
      </c>
      <c r="O144">
        <f t="shared" si="81"/>
        <v>83.932500000000005</v>
      </c>
      <c r="P144">
        <f t="shared" si="75"/>
        <v>0.03</v>
      </c>
      <c r="Q144" s="273">
        <f t="shared" si="84"/>
        <v>4.8029199453064903E-3</v>
      </c>
      <c r="R144">
        <f t="shared" si="82"/>
        <v>0.15529441156490986</v>
      </c>
      <c r="S144">
        <f t="shared" si="76"/>
        <v>63</v>
      </c>
      <c r="T144">
        <f t="shared" si="83"/>
        <v>0.30258395655430886</v>
      </c>
      <c r="X144" s="197"/>
    </row>
    <row r="145" spans="6:24" x14ac:dyDescent="0.3">
      <c r="F145" s="199"/>
      <c r="H145">
        <v>63</v>
      </c>
      <c r="I145" t="s">
        <v>258</v>
      </c>
      <c r="J145">
        <v>1</v>
      </c>
      <c r="K145">
        <v>1</v>
      </c>
      <c r="L145">
        <f t="shared" si="78"/>
        <v>1</v>
      </c>
      <c r="M145">
        <f t="shared" si="79"/>
        <v>1.395</v>
      </c>
      <c r="N145">
        <f t="shared" si="80"/>
        <v>3</v>
      </c>
      <c r="O145">
        <f t="shared" si="81"/>
        <v>85.327500000000001</v>
      </c>
      <c r="P145">
        <f t="shared" si="75"/>
        <v>0.03</v>
      </c>
      <c r="Q145" s="273">
        <f t="shared" si="84"/>
        <v>4.6588323469472954E-3</v>
      </c>
      <c r="R145">
        <f t="shared" si="82"/>
        <v>0.15063557921796256</v>
      </c>
      <c r="S145">
        <f t="shared" si="76"/>
        <v>64</v>
      </c>
      <c r="T145">
        <f t="shared" si="83"/>
        <v>0.29816527020462691</v>
      </c>
      <c r="X145" s="197"/>
    </row>
    <row r="146" spans="6:24" x14ac:dyDescent="0.3">
      <c r="F146" s="199"/>
      <c r="H146">
        <v>64</v>
      </c>
      <c r="I146" t="s">
        <v>258</v>
      </c>
      <c r="J146">
        <v>1</v>
      </c>
      <c r="K146">
        <v>1</v>
      </c>
      <c r="L146">
        <f t="shared" si="78"/>
        <v>1</v>
      </c>
      <c r="M146">
        <f t="shared" si="79"/>
        <v>1.395</v>
      </c>
      <c r="N146">
        <f t="shared" si="80"/>
        <v>3</v>
      </c>
      <c r="O146">
        <f t="shared" si="81"/>
        <v>86.722499999999997</v>
      </c>
      <c r="P146">
        <f t="shared" ref="P146:P156" si="85">N146/100</f>
        <v>0.03</v>
      </c>
      <c r="Q146" s="273">
        <f t="shared" si="84"/>
        <v>4.5190673765388763E-3</v>
      </c>
      <c r="R146">
        <f t="shared" si="82"/>
        <v>0.14611651184142369</v>
      </c>
      <c r="S146">
        <f t="shared" ref="S146:S156" si="86">H146+1</f>
        <v>65</v>
      </c>
      <c r="T146">
        <f t="shared" si="83"/>
        <v>0.29373937947502698</v>
      </c>
      <c r="X146" s="197"/>
    </row>
    <row r="147" spans="6:24" x14ac:dyDescent="0.3">
      <c r="F147" s="199"/>
      <c r="H147">
        <v>65</v>
      </c>
      <c r="I147" t="s">
        <v>258</v>
      </c>
      <c r="J147">
        <v>1</v>
      </c>
      <c r="K147">
        <v>1</v>
      </c>
      <c r="L147">
        <f t="shared" ref="L147:L156" si="87">J147</f>
        <v>1</v>
      </c>
      <c r="M147">
        <f t="shared" ref="M147:M156" si="88">(J147+K147+L147)*0.465</f>
        <v>1.395</v>
      </c>
      <c r="N147">
        <f t="shared" ref="N147:N156" si="89">J147+K147+L147</f>
        <v>3</v>
      </c>
      <c r="O147">
        <f t="shared" ref="O147:O156" si="90">O146+M146</f>
        <v>88.117499999999993</v>
      </c>
      <c r="P147">
        <f t="shared" si="85"/>
        <v>0.03</v>
      </c>
      <c r="Q147" s="273">
        <f t="shared" si="84"/>
        <v>4.3834953552427105E-3</v>
      </c>
      <c r="R147">
        <f t="shared" si="82"/>
        <v>0.14173301648618097</v>
      </c>
      <c r="S147">
        <f t="shared" si="86"/>
        <v>66</v>
      </c>
      <c r="T147">
        <f t="shared" si="83"/>
        <v>0.2893106934460189</v>
      </c>
      <c r="X147" s="197"/>
    </row>
    <row r="148" spans="6:24" x14ac:dyDescent="0.3">
      <c r="F148" s="199"/>
      <c r="H148">
        <v>66</v>
      </c>
      <c r="I148" t="s">
        <v>258</v>
      </c>
      <c r="J148">
        <v>1</v>
      </c>
      <c r="K148">
        <v>1</v>
      </c>
      <c r="L148">
        <f t="shared" si="87"/>
        <v>1</v>
      </c>
      <c r="M148">
        <f t="shared" si="88"/>
        <v>1.395</v>
      </c>
      <c r="N148">
        <f t="shared" si="89"/>
        <v>3</v>
      </c>
      <c r="O148">
        <f t="shared" si="90"/>
        <v>89.512499999999989</v>
      </c>
      <c r="P148">
        <f t="shared" si="85"/>
        <v>0.03</v>
      </c>
      <c r="Q148" s="273">
        <f t="shared" si="84"/>
        <v>4.2519904945854288E-3</v>
      </c>
      <c r="R148">
        <f t="shared" ref="R148:R156" si="91">R147*(1-P148)</f>
        <v>0.13748102599159553</v>
      </c>
      <c r="S148">
        <f t="shared" si="86"/>
        <v>67</v>
      </c>
      <c r="T148">
        <f t="shared" ref="T148:T156" si="92">S148*Q148</f>
        <v>0.28488336313722373</v>
      </c>
      <c r="X148" s="197"/>
    </row>
    <row r="149" spans="6:24" x14ac:dyDescent="0.3">
      <c r="F149" s="199"/>
      <c r="H149">
        <v>67</v>
      </c>
      <c r="I149" t="s">
        <v>258</v>
      </c>
      <c r="J149">
        <v>1</v>
      </c>
      <c r="K149">
        <v>1</v>
      </c>
      <c r="L149">
        <f t="shared" si="87"/>
        <v>1</v>
      </c>
      <c r="M149">
        <f t="shared" si="88"/>
        <v>1.395</v>
      </c>
      <c r="N149">
        <f t="shared" si="89"/>
        <v>3</v>
      </c>
      <c r="O149">
        <f t="shared" si="90"/>
        <v>90.907499999999985</v>
      </c>
      <c r="P149">
        <f t="shared" si="85"/>
        <v>0.03</v>
      </c>
      <c r="Q149" s="273">
        <f t="shared" ref="Q149:Q155" si="93">R148*P149</f>
        <v>4.1244307797478662E-3</v>
      </c>
      <c r="R149">
        <f t="shared" si="91"/>
        <v>0.13335659521184767</v>
      </c>
      <c r="S149">
        <f t="shared" si="86"/>
        <v>68</v>
      </c>
      <c r="T149">
        <f t="shared" si="92"/>
        <v>0.28046129302285489</v>
      </c>
      <c r="X149" s="197"/>
    </row>
    <row r="150" spans="6:24" x14ac:dyDescent="0.3">
      <c r="F150" s="199"/>
      <c r="H150">
        <v>68</v>
      </c>
      <c r="I150" t="s">
        <v>258</v>
      </c>
      <c r="J150">
        <v>1</v>
      </c>
      <c r="K150">
        <v>1</v>
      </c>
      <c r="L150">
        <f t="shared" si="87"/>
        <v>1</v>
      </c>
      <c r="M150">
        <f t="shared" si="88"/>
        <v>1.395</v>
      </c>
      <c r="N150">
        <f t="shared" si="89"/>
        <v>3</v>
      </c>
      <c r="O150">
        <f t="shared" si="90"/>
        <v>92.302499999999981</v>
      </c>
      <c r="P150">
        <f t="shared" si="85"/>
        <v>0.03</v>
      </c>
      <c r="Q150" s="273">
        <f t="shared" si="93"/>
        <v>4.0006978563554303E-3</v>
      </c>
      <c r="R150">
        <f t="shared" si="91"/>
        <v>0.12935589735549224</v>
      </c>
      <c r="S150">
        <f t="shared" si="86"/>
        <v>69</v>
      </c>
      <c r="T150">
        <f t="shared" si="92"/>
        <v>0.27604815208852468</v>
      </c>
      <c r="X150" s="197"/>
    </row>
    <row r="151" spans="6:24" x14ac:dyDescent="0.3">
      <c r="F151" s="199"/>
      <c r="H151">
        <v>69</v>
      </c>
      <c r="I151" t="s">
        <v>258</v>
      </c>
      <c r="J151">
        <v>1</v>
      </c>
      <c r="K151">
        <v>1</v>
      </c>
      <c r="L151">
        <f t="shared" si="87"/>
        <v>1</v>
      </c>
      <c r="M151">
        <f t="shared" si="88"/>
        <v>1.395</v>
      </c>
      <c r="N151">
        <f t="shared" si="89"/>
        <v>3</v>
      </c>
      <c r="O151">
        <f t="shared" si="90"/>
        <v>93.697499999999977</v>
      </c>
      <c r="P151">
        <f t="shared" si="85"/>
        <v>0.03</v>
      </c>
      <c r="Q151" s="273">
        <f t="shared" si="93"/>
        <v>3.8806769206647671E-3</v>
      </c>
      <c r="R151">
        <f t="shared" si="91"/>
        <v>0.12547522043482748</v>
      </c>
      <c r="S151">
        <f t="shared" si="86"/>
        <v>70</v>
      </c>
      <c r="T151">
        <f t="shared" si="92"/>
        <v>0.27164738444653369</v>
      </c>
      <c r="X151" s="197"/>
    </row>
    <row r="152" spans="6:24" x14ac:dyDescent="0.3">
      <c r="F152" s="199"/>
      <c r="H152">
        <v>70</v>
      </c>
      <c r="I152" t="s">
        <v>258</v>
      </c>
      <c r="J152">
        <v>1</v>
      </c>
      <c r="K152">
        <v>1</v>
      </c>
      <c r="L152">
        <f t="shared" si="87"/>
        <v>1</v>
      </c>
      <c r="M152">
        <f t="shared" si="88"/>
        <v>1.395</v>
      </c>
      <c r="N152">
        <f t="shared" si="89"/>
        <v>3</v>
      </c>
      <c r="O152">
        <f t="shared" si="90"/>
        <v>95.092499999999973</v>
      </c>
      <c r="P152">
        <f t="shared" si="85"/>
        <v>0.03</v>
      </c>
      <c r="Q152" s="273">
        <f t="shared" si="93"/>
        <v>3.7642566130448242E-3</v>
      </c>
      <c r="R152">
        <f t="shared" si="91"/>
        <v>0.12171096382178265</v>
      </c>
      <c r="S152">
        <f t="shared" si="86"/>
        <v>71</v>
      </c>
      <c r="T152">
        <f t="shared" si="92"/>
        <v>0.26726221952618251</v>
      </c>
      <c r="X152" s="197"/>
    </row>
    <row r="153" spans="6:24" x14ac:dyDescent="0.3">
      <c r="F153" s="199"/>
      <c r="H153">
        <v>71</v>
      </c>
      <c r="I153" t="s">
        <v>258</v>
      </c>
      <c r="J153">
        <v>1</v>
      </c>
      <c r="K153">
        <v>1</v>
      </c>
      <c r="L153">
        <f t="shared" si="87"/>
        <v>1</v>
      </c>
      <c r="M153">
        <f t="shared" si="88"/>
        <v>1.395</v>
      </c>
      <c r="N153">
        <f t="shared" si="89"/>
        <v>3</v>
      </c>
      <c r="O153">
        <f t="shared" si="90"/>
        <v>96.487499999999969</v>
      </c>
      <c r="P153">
        <f t="shared" si="85"/>
        <v>0.03</v>
      </c>
      <c r="Q153" s="273">
        <f t="shared" si="93"/>
        <v>3.6513289146534794E-3</v>
      </c>
      <c r="R153">
        <f t="shared" si="91"/>
        <v>0.11805963490712916</v>
      </c>
      <c r="S153">
        <f t="shared" si="86"/>
        <v>72</v>
      </c>
      <c r="T153">
        <f t="shared" si="92"/>
        <v>0.26289568185505052</v>
      </c>
      <c r="X153" s="197"/>
    </row>
    <row r="154" spans="6:24" x14ac:dyDescent="0.3">
      <c r="F154" s="199"/>
      <c r="H154">
        <v>72</v>
      </c>
      <c r="I154" t="s">
        <v>258</v>
      </c>
      <c r="J154">
        <v>1</v>
      </c>
      <c r="K154">
        <v>1</v>
      </c>
      <c r="L154">
        <f t="shared" si="87"/>
        <v>1</v>
      </c>
      <c r="M154">
        <f t="shared" si="88"/>
        <v>1.395</v>
      </c>
      <c r="N154">
        <f t="shared" si="89"/>
        <v>3</v>
      </c>
      <c r="O154">
        <f t="shared" si="90"/>
        <v>97.882499999999965</v>
      </c>
      <c r="P154">
        <f t="shared" si="85"/>
        <v>0.03</v>
      </c>
      <c r="Q154" s="273">
        <f t="shared" si="93"/>
        <v>3.5417890472138748E-3</v>
      </c>
      <c r="R154">
        <f t="shared" si="91"/>
        <v>0.11451784585991528</v>
      </c>
      <c r="S154">
        <f t="shared" si="86"/>
        <v>73</v>
      </c>
      <c r="T154">
        <f t="shared" si="92"/>
        <v>0.25855060044661288</v>
      </c>
      <c r="X154" s="197"/>
    </row>
    <row r="155" spans="6:24" x14ac:dyDescent="0.3">
      <c r="F155" s="199"/>
      <c r="H155">
        <v>73</v>
      </c>
      <c r="I155" t="s">
        <v>258</v>
      </c>
      <c r="J155">
        <v>1</v>
      </c>
      <c r="K155">
        <v>1</v>
      </c>
      <c r="L155">
        <f t="shared" si="87"/>
        <v>1</v>
      </c>
      <c r="M155">
        <f t="shared" si="88"/>
        <v>1.395</v>
      </c>
      <c r="N155">
        <f t="shared" si="89"/>
        <v>3</v>
      </c>
      <c r="O155">
        <f t="shared" si="90"/>
        <v>99.277499999999961</v>
      </c>
      <c r="P155">
        <f t="shared" si="85"/>
        <v>0.03</v>
      </c>
      <c r="Q155" s="273">
        <f t="shared" si="93"/>
        <v>3.4355353757974582E-3</v>
      </c>
      <c r="R155">
        <f t="shared" si="91"/>
        <v>0.11108231048411782</v>
      </c>
      <c r="S155">
        <f t="shared" si="86"/>
        <v>74</v>
      </c>
      <c r="T155">
        <f t="shared" si="92"/>
        <v>0.25422961780901193</v>
      </c>
      <c r="X155" s="197"/>
    </row>
    <row r="156" spans="6:24" ht="17.25" thickBot="1" x14ac:dyDescent="0.35">
      <c r="F156" s="199"/>
      <c r="H156">
        <v>74</v>
      </c>
      <c r="I156" t="s">
        <v>258</v>
      </c>
      <c r="J156">
        <v>1</v>
      </c>
      <c r="K156">
        <v>1</v>
      </c>
      <c r="L156">
        <f t="shared" si="87"/>
        <v>1</v>
      </c>
      <c r="M156">
        <f t="shared" si="88"/>
        <v>1.395</v>
      </c>
      <c r="N156">
        <f t="shared" si="89"/>
        <v>3</v>
      </c>
      <c r="O156">
        <f t="shared" si="90"/>
        <v>100.67249999999996</v>
      </c>
      <c r="P156">
        <f t="shared" si="85"/>
        <v>0.03</v>
      </c>
      <c r="Q156" s="273">
        <f>1-SUM(Q82:Q155)</f>
        <v>0.11108231048411876</v>
      </c>
      <c r="R156">
        <f t="shared" si="91"/>
        <v>0.10774984116959428</v>
      </c>
      <c r="S156">
        <f t="shared" si="86"/>
        <v>75</v>
      </c>
      <c r="T156">
        <f t="shared" si="92"/>
        <v>8.331173286308907</v>
      </c>
      <c r="X156" s="197"/>
    </row>
    <row r="157" spans="6:24" ht="17.25" thickBot="1" x14ac:dyDescent="0.35">
      <c r="F157" s="323">
        <v>5.0000000000000001E-3</v>
      </c>
      <c r="G157" s="48"/>
      <c r="H157" s="48"/>
      <c r="I157" s="305"/>
      <c r="J157" s="48" t="s">
        <v>245</v>
      </c>
      <c r="K157" s="48" t="s">
        <v>246</v>
      </c>
      <c r="L157" s="48" t="s">
        <v>275</v>
      </c>
      <c r="M157" s="48" t="s">
        <v>247</v>
      </c>
      <c r="N157" s="48" t="s">
        <v>248</v>
      </c>
      <c r="O157" s="48" t="s">
        <v>249</v>
      </c>
      <c r="P157" s="48" t="s">
        <v>250</v>
      </c>
      <c r="Q157" s="322" t="s">
        <v>251</v>
      </c>
      <c r="R157" s="48" t="s">
        <v>252</v>
      </c>
      <c r="S157" s="48" t="s">
        <v>253</v>
      </c>
      <c r="T157" s="48" t="s">
        <v>254</v>
      </c>
      <c r="U157" s="48"/>
      <c r="V157" s="48"/>
      <c r="W157" s="48" t="s">
        <v>255</v>
      </c>
      <c r="X157" s="179"/>
    </row>
    <row r="158" spans="6:24" ht="17.25" thickBot="1" x14ac:dyDescent="0.35">
      <c r="F158" s="199" t="s">
        <v>257</v>
      </c>
      <c r="H158">
        <v>0</v>
      </c>
      <c r="I158" t="s">
        <v>258</v>
      </c>
      <c r="J158">
        <v>0.5</v>
      </c>
      <c r="K158">
        <v>0</v>
      </c>
      <c r="L158">
        <v>1</v>
      </c>
      <c r="M158">
        <f>(J158+K158+L158)*0.465</f>
        <v>0.69750000000000001</v>
      </c>
      <c r="N158">
        <f>J158+K158+L158</f>
        <v>1.5</v>
      </c>
      <c r="O158">
        <v>0</v>
      </c>
      <c r="P158">
        <f t="shared" ref="P158:P221" si="94">N158/100</f>
        <v>1.4999999999999999E-2</v>
      </c>
      <c r="Q158" s="273">
        <f>1*N158/100</f>
        <v>1.4999999999999999E-2</v>
      </c>
      <c r="R158">
        <f>1-Q158</f>
        <v>0.98499999999999999</v>
      </c>
      <c r="S158">
        <f t="shared" ref="S158:S221" si="95">H158+1</f>
        <v>1</v>
      </c>
      <c r="T158">
        <f>S158*Q158</f>
        <v>1.4999999999999999E-2</v>
      </c>
      <c r="W158" s="153">
        <f>SUM(T158:T267)</f>
        <v>45.7392395455933</v>
      </c>
      <c r="X158" s="197"/>
    </row>
    <row r="159" spans="6:24" x14ac:dyDescent="0.3">
      <c r="F159" s="199"/>
      <c r="H159">
        <v>1</v>
      </c>
      <c r="I159" t="s">
        <v>258</v>
      </c>
      <c r="J159">
        <v>0.5</v>
      </c>
      <c r="K159">
        <f t="shared" ref="K159:K168" si="96">J159*0.1*H159</f>
        <v>0.05</v>
      </c>
      <c r="L159">
        <v>1</v>
      </c>
      <c r="M159">
        <f t="shared" ref="M159:M222" si="97">(J159+K159+L159)*0.465</f>
        <v>0.72075000000000011</v>
      </c>
      <c r="N159">
        <f t="shared" ref="N159:N222" si="98">J159+K159+L159</f>
        <v>1.55</v>
      </c>
      <c r="O159">
        <f t="shared" ref="O159:O222" si="99">O158+M158</f>
        <v>0.69750000000000001</v>
      </c>
      <c r="P159">
        <f t="shared" si="94"/>
        <v>1.55E-2</v>
      </c>
      <c r="Q159" s="273">
        <f>R158*P159</f>
        <v>1.52675E-2</v>
      </c>
      <c r="R159">
        <f>R158*(1-P159)</f>
        <v>0.9697325</v>
      </c>
      <c r="S159">
        <f t="shared" si="95"/>
        <v>2</v>
      </c>
      <c r="T159">
        <f>S159*Q159</f>
        <v>3.0535E-2</v>
      </c>
      <c r="X159" s="197"/>
    </row>
    <row r="160" spans="6:24" x14ac:dyDescent="0.3">
      <c r="F160" s="199"/>
      <c r="H160">
        <v>2</v>
      </c>
      <c r="I160" t="s">
        <v>258</v>
      </c>
      <c r="J160">
        <v>0.5</v>
      </c>
      <c r="K160">
        <f t="shared" si="96"/>
        <v>0.1</v>
      </c>
      <c r="L160">
        <v>1</v>
      </c>
      <c r="M160">
        <f t="shared" si="97"/>
        <v>0.74400000000000011</v>
      </c>
      <c r="N160">
        <f t="shared" si="98"/>
        <v>1.6</v>
      </c>
      <c r="O160">
        <f t="shared" si="99"/>
        <v>1.41825</v>
      </c>
      <c r="P160">
        <f t="shared" si="94"/>
        <v>1.6E-2</v>
      </c>
      <c r="Q160" s="273">
        <f t="shared" ref="Q160:Q223" si="100">R159*P160</f>
        <v>1.551572E-2</v>
      </c>
      <c r="R160">
        <f t="shared" ref="R160:R223" si="101">R159*(1-P160)</f>
        <v>0.95421677999999999</v>
      </c>
      <c r="S160">
        <f t="shared" si="95"/>
        <v>3</v>
      </c>
      <c r="T160">
        <f t="shared" ref="T160:T223" si="102">S160*Q160</f>
        <v>4.6547160000000004E-2</v>
      </c>
      <c r="X160" s="197"/>
    </row>
    <row r="161" spans="6:24" x14ac:dyDescent="0.3">
      <c r="F161" s="199"/>
      <c r="H161">
        <v>3</v>
      </c>
      <c r="I161" t="s">
        <v>258</v>
      </c>
      <c r="J161">
        <v>0.5</v>
      </c>
      <c r="K161">
        <f t="shared" si="96"/>
        <v>0.15000000000000002</v>
      </c>
      <c r="L161">
        <v>1</v>
      </c>
      <c r="M161">
        <f t="shared" si="97"/>
        <v>0.76724999999999999</v>
      </c>
      <c r="N161">
        <f t="shared" si="98"/>
        <v>1.65</v>
      </c>
      <c r="O161">
        <f t="shared" si="99"/>
        <v>2.1622500000000002</v>
      </c>
      <c r="P161">
        <f t="shared" si="94"/>
        <v>1.6500000000000001E-2</v>
      </c>
      <c r="Q161" s="273">
        <f t="shared" si="100"/>
        <v>1.5744576869999999E-2</v>
      </c>
      <c r="R161">
        <f t="shared" si="101"/>
        <v>0.93847220313000002</v>
      </c>
      <c r="S161">
        <f t="shared" si="95"/>
        <v>4</v>
      </c>
      <c r="T161">
        <f t="shared" si="102"/>
        <v>6.2978307479999995E-2</v>
      </c>
      <c r="X161" s="197"/>
    </row>
    <row r="162" spans="6:24" x14ac:dyDescent="0.3">
      <c r="F162" s="199"/>
      <c r="H162">
        <v>4</v>
      </c>
      <c r="I162" t="s">
        <v>258</v>
      </c>
      <c r="J162">
        <v>0.5</v>
      </c>
      <c r="K162">
        <f t="shared" si="96"/>
        <v>0.2</v>
      </c>
      <c r="L162">
        <v>1</v>
      </c>
      <c r="M162">
        <f t="shared" si="97"/>
        <v>0.79049999999999998</v>
      </c>
      <c r="N162">
        <f t="shared" si="98"/>
        <v>1.7</v>
      </c>
      <c r="O162">
        <f t="shared" si="99"/>
        <v>2.9295</v>
      </c>
      <c r="P162">
        <f t="shared" si="94"/>
        <v>1.7000000000000001E-2</v>
      </c>
      <c r="Q162" s="273">
        <f t="shared" si="100"/>
        <v>1.595402745321E-2</v>
      </c>
      <c r="R162">
        <f t="shared" si="101"/>
        <v>0.92251817567678995</v>
      </c>
      <c r="S162">
        <f t="shared" si="95"/>
        <v>5</v>
      </c>
      <c r="T162">
        <f t="shared" si="102"/>
        <v>7.9770137266050006E-2</v>
      </c>
      <c r="X162" s="197"/>
    </row>
    <row r="163" spans="6:24" x14ac:dyDescent="0.3">
      <c r="F163" s="199"/>
      <c r="H163">
        <v>5</v>
      </c>
      <c r="I163" t="s">
        <v>258</v>
      </c>
      <c r="J163">
        <v>0.5</v>
      </c>
      <c r="K163">
        <f t="shared" si="96"/>
        <v>0.25</v>
      </c>
      <c r="L163">
        <v>1</v>
      </c>
      <c r="M163">
        <f t="shared" si="97"/>
        <v>0.81375000000000008</v>
      </c>
      <c r="N163">
        <f t="shared" si="98"/>
        <v>1.75</v>
      </c>
      <c r="O163">
        <f t="shared" si="99"/>
        <v>3.7199999999999998</v>
      </c>
      <c r="P163">
        <f t="shared" si="94"/>
        <v>1.7500000000000002E-2</v>
      </c>
      <c r="Q163" s="273">
        <f t="shared" si="100"/>
        <v>1.6144068074343827E-2</v>
      </c>
      <c r="R163">
        <f t="shared" si="101"/>
        <v>0.90637410760244619</v>
      </c>
      <c r="S163">
        <f t="shared" si="95"/>
        <v>6</v>
      </c>
      <c r="T163">
        <f t="shared" si="102"/>
        <v>9.6864408446062963E-2</v>
      </c>
      <c r="X163" s="197"/>
    </row>
    <row r="164" spans="6:24" x14ac:dyDescent="0.3">
      <c r="F164" s="199"/>
      <c r="H164">
        <v>6</v>
      </c>
      <c r="I164" t="s">
        <v>258</v>
      </c>
      <c r="J164">
        <v>0.5</v>
      </c>
      <c r="K164">
        <f t="shared" si="96"/>
        <v>0.30000000000000004</v>
      </c>
      <c r="L164">
        <v>1</v>
      </c>
      <c r="M164">
        <f t="shared" si="97"/>
        <v>0.83700000000000008</v>
      </c>
      <c r="N164">
        <f t="shared" si="98"/>
        <v>1.8</v>
      </c>
      <c r="O164">
        <f t="shared" si="99"/>
        <v>4.5337499999999995</v>
      </c>
      <c r="P164">
        <f t="shared" si="94"/>
        <v>1.8000000000000002E-2</v>
      </c>
      <c r="Q164" s="273">
        <f t="shared" si="100"/>
        <v>1.6314733936844034E-2</v>
      </c>
      <c r="R164">
        <f t="shared" si="101"/>
        <v>0.89005937366560217</v>
      </c>
      <c r="S164">
        <f t="shared" si="95"/>
        <v>7</v>
      </c>
      <c r="T164">
        <f t="shared" si="102"/>
        <v>0.11420313755790824</v>
      </c>
      <c r="X164" s="197"/>
    </row>
    <row r="165" spans="6:24" x14ac:dyDescent="0.3">
      <c r="F165" s="199"/>
      <c r="H165">
        <v>7</v>
      </c>
      <c r="I165" t="s">
        <v>258</v>
      </c>
      <c r="J165">
        <v>0.5</v>
      </c>
      <c r="K165">
        <f t="shared" si="96"/>
        <v>0.35000000000000003</v>
      </c>
      <c r="L165">
        <v>1</v>
      </c>
      <c r="M165">
        <f t="shared" si="97"/>
        <v>0.86025000000000007</v>
      </c>
      <c r="N165">
        <f t="shared" si="98"/>
        <v>1.85</v>
      </c>
      <c r="O165">
        <f t="shared" si="99"/>
        <v>5.3707499999999992</v>
      </c>
      <c r="P165">
        <f t="shared" si="94"/>
        <v>1.8500000000000003E-2</v>
      </c>
      <c r="Q165" s="273">
        <f t="shared" si="100"/>
        <v>1.6466098412813643E-2</v>
      </c>
      <c r="R165">
        <f t="shared" si="101"/>
        <v>0.87359327525278851</v>
      </c>
      <c r="S165">
        <f t="shared" si="95"/>
        <v>8</v>
      </c>
      <c r="T165">
        <f t="shared" si="102"/>
        <v>0.13172878730250914</v>
      </c>
      <c r="X165" s="197"/>
    </row>
    <row r="166" spans="6:24" x14ac:dyDescent="0.3">
      <c r="F166" s="199"/>
      <c r="H166">
        <v>8</v>
      </c>
      <c r="I166" t="s">
        <v>258</v>
      </c>
      <c r="J166">
        <v>0.5</v>
      </c>
      <c r="K166">
        <f t="shared" si="96"/>
        <v>0.4</v>
      </c>
      <c r="L166">
        <v>1</v>
      </c>
      <c r="M166">
        <f t="shared" si="97"/>
        <v>0.88349999999999995</v>
      </c>
      <c r="N166">
        <f t="shared" si="98"/>
        <v>1.9</v>
      </c>
      <c r="O166">
        <f t="shared" si="99"/>
        <v>6.230999999999999</v>
      </c>
      <c r="P166">
        <f t="shared" si="94"/>
        <v>1.9E-2</v>
      </c>
      <c r="Q166" s="273">
        <f t="shared" si="100"/>
        <v>1.6598272229802983E-2</v>
      </c>
      <c r="R166">
        <f t="shared" si="101"/>
        <v>0.85699500302298548</v>
      </c>
      <c r="S166">
        <f t="shared" si="95"/>
        <v>9</v>
      </c>
      <c r="T166">
        <f t="shared" si="102"/>
        <v>0.14938445006822684</v>
      </c>
      <c r="X166" s="197"/>
    </row>
    <row r="167" spans="6:24" x14ac:dyDescent="0.3">
      <c r="F167" s="199"/>
      <c r="H167">
        <v>9</v>
      </c>
      <c r="I167" t="s">
        <v>258</v>
      </c>
      <c r="J167">
        <v>0.5</v>
      </c>
      <c r="K167">
        <f t="shared" si="96"/>
        <v>0.45</v>
      </c>
      <c r="L167">
        <v>1</v>
      </c>
      <c r="M167">
        <f t="shared" si="97"/>
        <v>0.90675000000000006</v>
      </c>
      <c r="N167">
        <f t="shared" si="98"/>
        <v>1.95</v>
      </c>
      <c r="O167">
        <f t="shared" si="99"/>
        <v>7.1144999999999987</v>
      </c>
      <c r="P167">
        <f t="shared" si="94"/>
        <v>1.95E-2</v>
      </c>
      <c r="Q167" s="273">
        <f t="shared" si="100"/>
        <v>1.6711402558948218E-2</v>
      </c>
      <c r="R167">
        <f t="shared" si="101"/>
        <v>0.84028360046403727</v>
      </c>
      <c r="S167">
        <f t="shared" si="95"/>
        <v>10</v>
      </c>
      <c r="T167">
        <f t="shared" si="102"/>
        <v>0.16711402558948218</v>
      </c>
      <c r="X167" s="197"/>
    </row>
    <row r="168" spans="6:24" x14ac:dyDescent="0.3">
      <c r="F168" s="199" t="s">
        <v>259</v>
      </c>
      <c r="H168">
        <v>10</v>
      </c>
      <c r="I168" t="s">
        <v>258</v>
      </c>
      <c r="J168">
        <v>0.5</v>
      </c>
      <c r="K168">
        <f t="shared" si="96"/>
        <v>0.5</v>
      </c>
      <c r="L168">
        <v>1</v>
      </c>
      <c r="M168">
        <f t="shared" si="97"/>
        <v>0.93</v>
      </c>
      <c r="N168">
        <f t="shared" si="98"/>
        <v>2</v>
      </c>
      <c r="O168">
        <f t="shared" si="99"/>
        <v>8.0212499999999984</v>
      </c>
      <c r="P168">
        <f t="shared" si="94"/>
        <v>0.02</v>
      </c>
      <c r="Q168" s="273">
        <f t="shared" si="100"/>
        <v>1.6805672009280747E-2</v>
      </c>
      <c r="R168">
        <f t="shared" si="101"/>
        <v>0.82347792845475654</v>
      </c>
      <c r="S168">
        <f t="shared" si="95"/>
        <v>11</v>
      </c>
      <c r="T168">
        <f t="shared" si="102"/>
        <v>0.18486239210208821</v>
      </c>
      <c r="X168" s="197"/>
    </row>
    <row r="169" spans="6:24" x14ac:dyDescent="0.3">
      <c r="F169" s="199"/>
      <c r="H169">
        <v>11</v>
      </c>
      <c r="I169" t="s">
        <v>258</v>
      </c>
      <c r="J169">
        <v>0.5</v>
      </c>
      <c r="K169">
        <v>0.5</v>
      </c>
      <c r="L169">
        <v>1</v>
      </c>
      <c r="M169">
        <f t="shared" si="97"/>
        <v>0.93</v>
      </c>
      <c r="N169">
        <f t="shared" si="98"/>
        <v>2</v>
      </c>
      <c r="O169">
        <f t="shared" si="99"/>
        <v>8.9512499999999982</v>
      </c>
      <c r="P169">
        <f t="shared" si="94"/>
        <v>0.02</v>
      </c>
      <c r="Q169" s="273">
        <f t="shared" si="100"/>
        <v>1.6469558569095131E-2</v>
      </c>
      <c r="R169">
        <f t="shared" si="101"/>
        <v>0.80700836988566138</v>
      </c>
      <c r="S169">
        <f t="shared" si="95"/>
        <v>12</v>
      </c>
      <c r="T169">
        <f t="shared" si="102"/>
        <v>0.19763470282914158</v>
      </c>
      <c r="X169" s="197"/>
    </row>
    <row r="170" spans="6:24" x14ac:dyDescent="0.3">
      <c r="F170" s="199"/>
      <c r="H170">
        <v>12</v>
      </c>
      <c r="I170" t="s">
        <v>258</v>
      </c>
      <c r="J170">
        <v>0.5</v>
      </c>
      <c r="K170">
        <v>0.5</v>
      </c>
      <c r="L170">
        <v>1</v>
      </c>
      <c r="M170">
        <f t="shared" si="97"/>
        <v>0.93</v>
      </c>
      <c r="N170">
        <f t="shared" si="98"/>
        <v>2</v>
      </c>
      <c r="O170">
        <f t="shared" si="99"/>
        <v>9.8812499999999979</v>
      </c>
      <c r="P170">
        <f t="shared" si="94"/>
        <v>0.02</v>
      </c>
      <c r="Q170" s="273">
        <f t="shared" si="100"/>
        <v>1.6140167397713227E-2</v>
      </c>
      <c r="R170">
        <f t="shared" si="101"/>
        <v>0.79086820248794809</v>
      </c>
      <c r="S170">
        <f t="shared" si="95"/>
        <v>13</v>
      </c>
      <c r="T170">
        <f t="shared" si="102"/>
        <v>0.20982217617027196</v>
      </c>
      <c r="X170" s="197"/>
    </row>
    <row r="171" spans="6:24" x14ac:dyDescent="0.3">
      <c r="F171" s="199"/>
      <c r="H171">
        <v>13</v>
      </c>
      <c r="I171" t="s">
        <v>258</v>
      </c>
      <c r="J171">
        <v>0.5</v>
      </c>
      <c r="K171">
        <v>0.5</v>
      </c>
      <c r="L171">
        <v>1</v>
      </c>
      <c r="M171">
        <f t="shared" si="97"/>
        <v>0.93</v>
      </c>
      <c r="N171">
        <f t="shared" si="98"/>
        <v>2</v>
      </c>
      <c r="O171">
        <f t="shared" si="99"/>
        <v>10.811249999999998</v>
      </c>
      <c r="P171">
        <f t="shared" si="94"/>
        <v>0.02</v>
      </c>
      <c r="Q171" s="273">
        <f t="shared" si="100"/>
        <v>1.5817364049758961E-2</v>
      </c>
      <c r="R171">
        <f t="shared" si="101"/>
        <v>0.77505083843818912</v>
      </c>
      <c r="S171">
        <f t="shared" si="95"/>
        <v>14</v>
      </c>
      <c r="T171">
        <f t="shared" si="102"/>
        <v>0.22144309669662546</v>
      </c>
      <c r="X171" s="197"/>
    </row>
    <row r="172" spans="6:24" x14ac:dyDescent="0.3">
      <c r="F172" s="199"/>
      <c r="H172">
        <v>14</v>
      </c>
      <c r="I172" t="s">
        <v>258</v>
      </c>
      <c r="J172">
        <v>0.5</v>
      </c>
      <c r="K172">
        <v>0.5</v>
      </c>
      <c r="L172">
        <v>1</v>
      </c>
      <c r="M172">
        <f t="shared" si="97"/>
        <v>0.93</v>
      </c>
      <c r="N172">
        <f t="shared" si="98"/>
        <v>2</v>
      </c>
      <c r="O172">
        <f t="shared" si="99"/>
        <v>11.741249999999997</v>
      </c>
      <c r="P172">
        <f t="shared" si="94"/>
        <v>0.02</v>
      </c>
      <c r="Q172" s="273">
        <f t="shared" si="100"/>
        <v>1.5501016768763783E-2</v>
      </c>
      <c r="R172">
        <f t="shared" si="101"/>
        <v>0.75954982166942531</v>
      </c>
      <c r="S172">
        <f t="shared" si="95"/>
        <v>15</v>
      </c>
      <c r="T172">
        <f t="shared" si="102"/>
        <v>0.23251525153145675</v>
      </c>
      <c r="X172" s="197"/>
    </row>
    <row r="173" spans="6:24" x14ac:dyDescent="0.3">
      <c r="F173" s="199"/>
      <c r="H173">
        <v>15</v>
      </c>
      <c r="I173" t="s">
        <v>258</v>
      </c>
      <c r="J173">
        <v>0.5</v>
      </c>
      <c r="K173">
        <v>0.5</v>
      </c>
      <c r="L173">
        <v>1</v>
      </c>
      <c r="M173">
        <f t="shared" si="97"/>
        <v>0.93</v>
      </c>
      <c r="N173">
        <f t="shared" si="98"/>
        <v>2</v>
      </c>
      <c r="O173">
        <f t="shared" si="99"/>
        <v>12.671249999999997</v>
      </c>
      <c r="P173">
        <f t="shared" si="94"/>
        <v>0.02</v>
      </c>
      <c r="Q173" s="273">
        <f t="shared" si="100"/>
        <v>1.5190996433388506E-2</v>
      </c>
      <c r="R173">
        <f t="shared" si="101"/>
        <v>0.7443588252360368</v>
      </c>
      <c r="S173">
        <f t="shared" si="95"/>
        <v>16</v>
      </c>
      <c r="T173">
        <f t="shared" si="102"/>
        <v>0.24305594293421609</v>
      </c>
      <c r="X173" s="197"/>
    </row>
    <row r="174" spans="6:24" x14ac:dyDescent="0.3">
      <c r="F174" s="199"/>
      <c r="H174">
        <v>16</v>
      </c>
      <c r="I174" t="s">
        <v>258</v>
      </c>
      <c r="J174">
        <v>0.5</v>
      </c>
      <c r="K174">
        <v>0.5</v>
      </c>
      <c r="L174">
        <v>1</v>
      </c>
      <c r="M174">
        <f t="shared" si="97"/>
        <v>0.93</v>
      </c>
      <c r="N174">
        <f t="shared" si="98"/>
        <v>2</v>
      </c>
      <c r="O174">
        <f t="shared" si="99"/>
        <v>13.601249999999997</v>
      </c>
      <c r="P174">
        <f t="shared" si="94"/>
        <v>0.02</v>
      </c>
      <c r="Q174" s="273">
        <f t="shared" si="100"/>
        <v>1.4887176504720736E-2</v>
      </c>
      <c r="R174">
        <f t="shared" si="101"/>
        <v>0.72947164873131609</v>
      </c>
      <c r="S174">
        <f t="shared" si="95"/>
        <v>17</v>
      </c>
      <c r="T174">
        <f t="shared" si="102"/>
        <v>0.25308200058025249</v>
      </c>
      <c r="X174" s="197"/>
    </row>
    <row r="175" spans="6:24" x14ac:dyDescent="0.3">
      <c r="F175" s="199"/>
      <c r="H175">
        <v>17</v>
      </c>
      <c r="I175" t="s">
        <v>258</v>
      </c>
      <c r="J175">
        <v>0.5</v>
      </c>
      <c r="K175">
        <v>0.5</v>
      </c>
      <c r="L175">
        <v>1</v>
      </c>
      <c r="M175">
        <f t="shared" si="97"/>
        <v>0.93</v>
      </c>
      <c r="N175">
        <f t="shared" si="98"/>
        <v>2</v>
      </c>
      <c r="O175">
        <f t="shared" si="99"/>
        <v>14.531249999999996</v>
      </c>
      <c r="P175">
        <f t="shared" si="94"/>
        <v>0.02</v>
      </c>
      <c r="Q175" s="273">
        <f t="shared" si="100"/>
        <v>1.4589432974626322E-2</v>
      </c>
      <c r="R175">
        <f t="shared" si="101"/>
        <v>0.71488221575668975</v>
      </c>
      <c r="S175">
        <f t="shared" si="95"/>
        <v>18</v>
      </c>
      <c r="T175">
        <f t="shared" si="102"/>
        <v>0.2626097935432738</v>
      </c>
      <c r="X175" s="197"/>
    </row>
    <row r="176" spans="6:24" x14ac:dyDescent="0.3">
      <c r="F176" s="199"/>
      <c r="H176">
        <v>18</v>
      </c>
      <c r="I176" t="s">
        <v>258</v>
      </c>
      <c r="J176">
        <v>0.5</v>
      </c>
      <c r="K176">
        <v>0.5</v>
      </c>
      <c r="L176">
        <v>1</v>
      </c>
      <c r="M176">
        <f t="shared" si="97"/>
        <v>0.93</v>
      </c>
      <c r="N176">
        <f t="shared" si="98"/>
        <v>2</v>
      </c>
      <c r="O176">
        <f t="shared" si="99"/>
        <v>15.461249999999996</v>
      </c>
      <c r="P176">
        <f t="shared" si="94"/>
        <v>0.02</v>
      </c>
      <c r="Q176" s="273">
        <f t="shared" si="100"/>
        <v>1.4297644315133796E-2</v>
      </c>
      <c r="R176">
        <f t="shared" si="101"/>
        <v>0.70058457144155595</v>
      </c>
      <c r="S176">
        <f t="shared" si="95"/>
        <v>19</v>
      </c>
      <c r="T176">
        <f t="shared" si="102"/>
        <v>0.2716552419875421</v>
      </c>
      <c r="X176" s="197"/>
    </row>
    <row r="177" spans="6:24" x14ac:dyDescent="0.3">
      <c r="F177" s="199"/>
      <c r="H177">
        <v>19</v>
      </c>
      <c r="I177" t="s">
        <v>258</v>
      </c>
      <c r="J177">
        <v>0.5</v>
      </c>
      <c r="K177">
        <v>0.5</v>
      </c>
      <c r="L177">
        <v>1</v>
      </c>
      <c r="M177">
        <f t="shared" si="97"/>
        <v>0.93</v>
      </c>
      <c r="N177">
        <f t="shared" si="98"/>
        <v>2</v>
      </c>
      <c r="O177">
        <f t="shared" si="99"/>
        <v>16.391249999999996</v>
      </c>
      <c r="P177">
        <f t="shared" si="94"/>
        <v>0.02</v>
      </c>
      <c r="Q177" s="273">
        <f t="shared" si="100"/>
        <v>1.401169142883112E-2</v>
      </c>
      <c r="R177">
        <f t="shared" si="101"/>
        <v>0.68657288001272476</v>
      </c>
      <c r="S177">
        <f t="shared" si="95"/>
        <v>20</v>
      </c>
      <c r="T177">
        <f t="shared" si="102"/>
        <v>0.28023382857662238</v>
      </c>
      <c r="X177" s="197"/>
    </row>
    <row r="178" spans="6:24" x14ac:dyDescent="0.3">
      <c r="F178" s="199"/>
      <c r="H178">
        <v>20</v>
      </c>
      <c r="I178" t="s">
        <v>258</v>
      </c>
      <c r="J178">
        <v>0.5</v>
      </c>
      <c r="K178">
        <v>0.5</v>
      </c>
      <c r="L178">
        <v>1</v>
      </c>
      <c r="M178">
        <f t="shared" si="97"/>
        <v>0.93</v>
      </c>
      <c r="N178">
        <f t="shared" si="98"/>
        <v>2</v>
      </c>
      <c r="O178">
        <f t="shared" si="99"/>
        <v>17.321249999999996</v>
      </c>
      <c r="P178">
        <f t="shared" si="94"/>
        <v>0.02</v>
      </c>
      <c r="Q178" s="273">
        <f t="shared" si="100"/>
        <v>1.3731457600254496E-2</v>
      </c>
      <c r="R178">
        <f t="shared" si="101"/>
        <v>0.67284142241247025</v>
      </c>
      <c r="S178">
        <f t="shared" si="95"/>
        <v>21</v>
      </c>
      <c r="T178">
        <f t="shared" si="102"/>
        <v>0.28836060960534443</v>
      </c>
      <c r="X178" s="197"/>
    </row>
    <row r="179" spans="6:24" x14ac:dyDescent="0.3">
      <c r="F179" s="199"/>
      <c r="H179">
        <v>21</v>
      </c>
      <c r="I179" t="s">
        <v>258</v>
      </c>
      <c r="J179">
        <v>0.5</v>
      </c>
      <c r="K179">
        <v>0.5</v>
      </c>
      <c r="L179">
        <v>1</v>
      </c>
      <c r="M179">
        <f t="shared" si="97"/>
        <v>0.93</v>
      </c>
      <c r="N179">
        <f t="shared" si="98"/>
        <v>2</v>
      </c>
      <c r="O179">
        <f t="shared" si="99"/>
        <v>18.251249999999995</v>
      </c>
      <c r="P179">
        <f t="shared" si="94"/>
        <v>0.02</v>
      </c>
      <c r="Q179" s="273">
        <f t="shared" si="100"/>
        <v>1.3456828448249405E-2</v>
      </c>
      <c r="R179">
        <f t="shared" si="101"/>
        <v>0.65938459396422078</v>
      </c>
      <c r="S179">
        <f t="shared" si="95"/>
        <v>22</v>
      </c>
      <c r="T179">
        <f t="shared" si="102"/>
        <v>0.29605022586148694</v>
      </c>
      <c r="X179" s="197"/>
    </row>
    <row r="180" spans="6:24" x14ac:dyDescent="0.3">
      <c r="F180" s="199"/>
      <c r="H180">
        <v>22</v>
      </c>
      <c r="I180" t="s">
        <v>258</v>
      </c>
      <c r="J180">
        <v>0.5</v>
      </c>
      <c r="K180">
        <v>0.5</v>
      </c>
      <c r="L180">
        <v>1</v>
      </c>
      <c r="M180">
        <f t="shared" si="97"/>
        <v>0.93</v>
      </c>
      <c r="N180">
        <f t="shared" si="98"/>
        <v>2</v>
      </c>
      <c r="O180">
        <f t="shared" si="99"/>
        <v>19.181249999999995</v>
      </c>
      <c r="P180">
        <f t="shared" si="94"/>
        <v>0.02</v>
      </c>
      <c r="Q180" s="273">
        <f t="shared" si="100"/>
        <v>1.3187691879284416E-2</v>
      </c>
      <c r="R180">
        <f t="shared" si="101"/>
        <v>0.6461969020849363</v>
      </c>
      <c r="S180">
        <f t="shared" si="95"/>
        <v>23</v>
      </c>
      <c r="T180">
        <f t="shared" si="102"/>
        <v>0.30331691322354154</v>
      </c>
      <c r="X180" s="197"/>
    </row>
    <row r="181" spans="6:24" x14ac:dyDescent="0.3">
      <c r="F181" s="199"/>
      <c r="H181">
        <v>23</v>
      </c>
      <c r="I181" t="s">
        <v>258</v>
      </c>
      <c r="J181">
        <v>0.5</v>
      </c>
      <c r="K181">
        <v>0.5</v>
      </c>
      <c r="L181">
        <v>1</v>
      </c>
      <c r="M181">
        <f t="shared" si="97"/>
        <v>0.93</v>
      </c>
      <c r="N181">
        <f t="shared" si="98"/>
        <v>2</v>
      </c>
      <c r="O181">
        <f t="shared" si="99"/>
        <v>20.111249999999995</v>
      </c>
      <c r="P181">
        <f t="shared" si="94"/>
        <v>0.02</v>
      </c>
      <c r="Q181" s="273">
        <f t="shared" si="100"/>
        <v>1.2923938041698725E-2</v>
      </c>
      <c r="R181">
        <f t="shared" si="101"/>
        <v>0.63327296404323752</v>
      </c>
      <c r="S181">
        <f t="shared" si="95"/>
        <v>24</v>
      </c>
      <c r="T181">
        <f t="shared" si="102"/>
        <v>0.31017451300076943</v>
      </c>
      <c r="X181" s="197"/>
    </row>
    <row r="182" spans="6:24" x14ac:dyDescent="0.3">
      <c r="F182" s="199"/>
      <c r="H182">
        <v>24</v>
      </c>
      <c r="I182" t="s">
        <v>258</v>
      </c>
      <c r="J182">
        <v>0.5</v>
      </c>
      <c r="K182">
        <v>0.5</v>
      </c>
      <c r="L182">
        <v>1</v>
      </c>
      <c r="M182">
        <f t="shared" si="97"/>
        <v>0.93</v>
      </c>
      <c r="N182">
        <f t="shared" si="98"/>
        <v>2</v>
      </c>
      <c r="O182">
        <f t="shared" si="99"/>
        <v>21.041249999999994</v>
      </c>
      <c r="P182">
        <f t="shared" si="94"/>
        <v>0.02</v>
      </c>
      <c r="Q182" s="273">
        <f t="shared" si="100"/>
        <v>1.266545928086475E-2</v>
      </c>
      <c r="R182">
        <f t="shared" si="101"/>
        <v>0.62060750476237281</v>
      </c>
      <c r="S182">
        <f t="shared" si="95"/>
        <v>25</v>
      </c>
      <c r="T182">
        <f t="shared" si="102"/>
        <v>0.31663648202161876</v>
      </c>
      <c r="X182" s="197"/>
    </row>
    <row r="183" spans="6:24" x14ac:dyDescent="0.3">
      <c r="F183" s="199"/>
      <c r="H183">
        <v>25</v>
      </c>
      <c r="I183" t="s">
        <v>258</v>
      </c>
      <c r="J183">
        <v>0.5</v>
      </c>
      <c r="K183">
        <v>0.5</v>
      </c>
      <c r="L183">
        <v>1</v>
      </c>
      <c r="M183">
        <f t="shared" si="97"/>
        <v>0.93</v>
      </c>
      <c r="N183">
        <f t="shared" si="98"/>
        <v>2</v>
      </c>
      <c r="O183">
        <f t="shared" si="99"/>
        <v>21.971249999999994</v>
      </c>
      <c r="P183">
        <f t="shared" si="94"/>
        <v>0.02</v>
      </c>
      <c r="Q183" s="273">
        <f t="shared" si="100"/>
        <v>1.2412150095247456E-2</v>
      </c>
      <c r="R183">
        <f t="shared" si="101"/>
        <v>0.60819535466712538</v>
      </c>
      <c r="S183">
        <f t="shared" si="95"/>
        <v>26</v>
      </c>
      <c r="T183">
        <f t="shared" si="102"/>
        <v>0.32271590247643384</v>
      </c>
      <c r="X183" s="197"/>
    </row>
    <row r="184" spans="6:24" x14ac:dyDescent="0.3">
      <c r="F184" s="199"/>
      <c r="H184">
        <v>26</v>
      </c>
      <c r="I184" t="s">
        <v>258</v>
      </c>
      <c r="J184">
        <v>0.5</v>
      </c>
      <c r="K184">
        <v>0.5</v>
      </c>
      <c r="L184">
        <v>1</v>
      </c>
      <c r="M184">
        <f t="shared" si="97"/>
        <v>0.93</v>
      </c>
      <c r="N184">
        <f t="shared" si="98"/>
        <v>2</v>
      </c>
      <c r="O184">
        <f t="shared" si="99"/>
        <v>22.901249999999994</v>
      </c>
      <c r="P184">
        <f t="shared" si="94"/>
        <v>0.02</v>
      </c>
      <c r="Q184" s="273">
        <f t="shared" si="100"/>
        <v>1.2163907093342507E-2</v>
      </c>
      <c r="R184">
        <f t="shared" si="101"/>
        <v>0.5960314475737829</v>
      </c>
      <c r="S184">
        <f t="shared" si="95"/>
        <v>27</v>
      </c>
      <c r="T184">
        <f t="shared" si="102"/>
        <v>0.32842549152024769</v>
      </c>
      <c r="X184" s="197"/>
    </row>
    <row r="185" spans="6:24" x14ac:dyDescent="0.3">
      <c r="F185" s="199"/>
      <c r="H185">
        <v>27</v>
      </c>
      <c r="I185" t="s">
        <v>258</v>
      </c>
      <c r="J185">
        <v>0.5</v>
      </c>
      <c r="K185">
        <v>0.5</v>
      </c>
      <c r="L185">
        <v>1</v>
      </c>
      <c r="M185">
        <f t="shared" si="97"/>
        <v>0.93</v>
      </c>
      <c r="N185">
        <f t="shared" si="98"/>
        <v>2</v>
      </c>
      <c r="O185">
        <f t="shared" si="99"/>
        <v>23.831249999999994</v>
      </c>
      <c r="P185">
        <f t="shared" si="94"/>
        <v>0.02</v>
      </c>
      <c r="Q185" s="273">
        <f t="shared" si="100"/>
        <v>1.1920628951475658E-2</v>
      </c>
      <c r="R185">
        <f t="shared" si="101"/>
        <v>0.58411081862230718</v>
      </c>
      <c r="S185">
        <f t="shared" si="95"/>
        <v>28</v>
      </c>
      <c r="T185">
        <f t="shared" si="102"/>
        <v>0.33377761064131839</v>
      </c>
      <c r="X185" s="197"/>
    </row>
    <row r="186" spans="6:24" x14ac:dyDescent="0.3">
      <c r="F186" s="199"/>
      <c r="H186">
        <v>28</v>
      </c>
      <c r="I186" t="s">
        <v>258</v>
      </c>
      <c r="J186">
        <v>0.5</v>
      </c>
      <c r="K186">
        <v>0.5</v>
      </c>
      <c r="L186">
        <v>1</v>
      </c>
      <c r="M186">
        <f t="shared" si="97"/>
        <v>0.93</v>
      </c>
      <c r="N186">
        <f t="shared" si="98"/>
        <v>2</v>
      </c>
      <c r="O186">
        <f t="shared" si="99"/>
        <v>24.761249999999993</v>
      </c>
      <c r="P186">
        <f t="shared" si="94"/>
        <v>0.02</v>
      </c>
      <c r="Q186" s="273">
        <f t="shared" si="100"/>
        <v>1.1682216372446144E-2</v>
      </c>
      <c r="R186">
        <f t="shared" si="101"/>
        <v>0.57242860224986103</v>
      </c>
      <c r="S186">
        <f t="shared" si="95"/>
        <v>29</v>
      </c>
      <c r="T186">
        <f t="shared" si="102"/>
        <v>0.33878427480093815</v>
      </c>
      <c r="X186" s="197"/>
    </row>
    <row r="187" spans="6:24" x14ac:dyDescent="0.3">
      <c r="F187" s="199"/>
      <c r="H187">
        <v>29</v>
      </c>
      <c r="I187" t="s">
        <v>258</v>
      </c>
      <c r="J187">
        <v>0.5</v>
      </c>
      <c r="K187">
        <v>0.5</v>
      </c>
      <c r="L187">
        <v>1</v>
      </c>
      <c r="M187">
        <f t="shared" si="97"/>
        <v>0.93</v>
      </c>
      <c r="N187">
        <f t="shared" si="98"/>
        <v>2</v>
      </c>
      <c r="O187">
        <f t="shared" si="99"/>
        <v>25.691249999999993</v>
      </c>
      <c r="P187">
        <f t="shared" si="94"/>
        <v>0.02</v>
      </c>
      <c r="Q187" s="273">
        <f t="shared" si="100"/>
        <v>1.144857204499722E-2</v>
      </c>
      <c r="R187">
        <f t="shared" si="101"/>
        <v>0.56098003020486376</v>
      </c>
      <c r="S187">
        <f t="shared" si="95"/>
        <v>30</v>
      </c>
      <c r="T187">
        <f t="shared" si="102"/>
        <v>0.34345716134991661</v>
      </c>
      <c r="X187" s="197"/>
    </row>
    <row r="188" spans="6:24" x14ac:dyDescent="0.3">
      <c r="F188" s="199"/>
      <c r="H188">
        <v>30</v>
      </c>
      <c r="I188" t="s">
        <v>258</v>
      </c>
      <c r="J188">
        <v>0.5</v>
      </c>
      <c r="K188">
        <v>0.5</v>
      </c>
      <c r="L188">
        <v>1</v>
      </c>
      <c r="M188">
        <f t="shared" si="97"/>
        <v>0.93</v>
      </c>
      <c r="N188">
        <f t="shared" si="98"/>
        <v>2</v>
      </c>
      <c r="O188">
        <f t="shared" si="99"/>
        <v>26.621249999999993</v>
      </c>
      <c r="P188">
        <f t="shared" si="94"/>
        <v>0.02</v>
      </c>
      <c r="Q188" s="273">
        <f t="shared" si="100"/>
        <v>1.1219600604097275E-2</v>
      </c>
      <c r="R188">
        <f t="shared" si="101"/>
        <v>0.54976042960076643</v>
      </c>
      <c r="S188">
        <f t="shared" si="95"/>
        <v>31</v>
      </c>
      <c r="T188">
        <f t="shared" si="102"/>
        <v>0.34780761872701554</v>
      </c>
      <c r="X188" s="197"/>
    </row>
    <row r="189" spans="6:24" x14ac:dyDescent="0.3">
      <c r="F189" s="199"/>
      <c r="H189">
        <v>31</v>
      </c>
      <c r="I189" t="s">
        <v>258</v>
      </c>
      <c r="J189">
        <v>0.5</v>
      </c>
      <c r="K189">
        <v>0.5</v>
      </c>
      <c r="L189">
        <v>1</v>
      </c>
      <c r="M189">
        <f t="shared" si="97"/>
        <v>0.93</v>
      </c>
      <c r="N189">
        <f t="shared" si="98"/>
        <v>2</v>
      </c>
      <c r="O189">
        <f t="shared" si="99"/>
        <v>27.551249999999992</v>
      </c>
      <c r="P189">
        <f t="shared" si="94"/>
        <v>0.02</v>
      </c>
      <c r="Q189" s="273">
        <f t="shared" si="100"/>
        <v>1.0995208592015328E-2</v>
      </c>
      <c r="R189">
        <f t="shared" si="101"/>
        <v>0.53876522100875113</v>
      </c>
      <c r="S189">
        <f t="shared" si="95"/>
        <v>32</v>
      </c>
      <c r="T189">
        <f t="shared" si="102"/>
        <v>0.35184667494449051</v>
      </c>
      <c r="X189" s="197"/>
    </row>
    <row r="190" spans="6:24" x14ac:dyDescent="0.3">
      <c r="F190" s="199"/>
      <c r="H190">
        <v>32</v>
      </c>
      <c r="I190" t="s">
        <v>258</v>
      </c>
      <c r="J190">
        <v>0.5</v>
      </c>
      <c r="K190">
        <v>0.5</v>
      </c>
      <c r="L190">
        <v>1</v>
      </c>
      <c r="M190">
        <f t="shared" si="97"/>
        <v>0.93</v>
      </c>
      <c r="N190">
        <f t="shared" si="98"/>
        <v>2</v>
      </c>
      <c r="O190">
        <f t="shared" si="99"/>
        <v>28.481249999999992</v>
      </c>
      <c r="P190">
        <f t="shared" si="94"/>
        <v>0.02</v>
      </c>
      <c r="Q190" s="273">
        <f t="shared" si="100"/>
        <v>1.0775304420175023E-2</v>
      </c>
      <c r="R190">
        <f t="shared" si="101"/>
        <v>0.52798991658857608</v>
      </c>
      <c r="S190">
        <f t="shared" si="95"/>
        <v>33</v>
      </c>
      <c r="T190">
        <f t="shared" si="102"/>
        <v>0.35558504586577577</v>
      </c>
      <c r="X190" s="197"/>
    </row>
    <row r="191" spans="6:24" x14ac:dyDescent="0.3">
      <c r="F191" s="199"/>
      <c r="H191">
        <v>33</v>
      </c>
      <c r="I191" t="s">
        <v>258</v>
      </c>
      <c r="J191">
        <v>0.5</v>
      </c>
      <c r="K191">
        <v>0.5</v>
      </c>
      <c r="L191">
        <v>1</v>
      </c>
      <c r="M191">
        <f t="shared" si="97"/>
        <v>0.93</v>
      </c>
      <c r="N191">
        <f t="shared" si="98"/>
        <v>2</v>
      </c>
      <c r="O191">
        <f t="shared" si="99"/>
        <v>29.411249999999992</v>
      </c>
      <c r="P191">
        <f t="shared" si="94"/>
        <v>0.02</v>
      </c>
      <c r="Q191" s="273">
        <f t="shared" si="100"/>
        <v>1.0559798331771522E-2</v>
      </c>
      <c r="R191">
        <f t="shared" si="101"/>
        <v>0.51743011825680452</v>
      </c>
      <c r="S191">
        <f t="shared" si="95"/>
        <v>34</v>
      </c>
      <c r="T191">
        <f t="shared" si="102"/>
        <v>0.35903314328023173</v>
      </c>
      <c r="X191" s="197"/>
    </row>
    <row r="192" spans="6:24" x14ac:dyDescent="0.3">
      <c r="F192" s="199"/>
      <c r="H192">
        <v>34</v>
      </c>
      <c r="I192" t="s">
        <v>258</v>
      </c>
      <c r="J192">
        <v>0.5</v>
      </c>
      <c r="K192">
        <v>0.5</v>
      </c>
      <c r="L192">
        <v>1</v>
      </c>
      <c r="M192">
        <f t="shared" si="97"/>
        <v>0.93</v>
      </c>
      <c r="N192">
        <f t="shared" si="98"/>
        <v>2</v>
      </c>
      <c r="O192">
        <f t="shared" si="99"/>
        <v>30.341249999999992</v>
      </c>
      <c r="P192">
        <f t="shared" si="94"/>
        <v>0.02</v>
      </c>
      <c r="Q192" s="273">
        <f t="shared" si="100"/>
        <v>1.034860236513609E-2</v>
      </c>
      <c r="R192">
        <f t="shared" si="101"/>
        <v>0.50708151589166839</v>
      </c>
      <c r="S192">
        <f t="shared" si="95"/>
        <v>35</v>
      </c>
      <c r="T192">
        <f t="shared" si="102"/>
        <v>0.36220108277976315</v>
      </c>
      <c r="X192" s="197"/>
    </row>
    <row r="193" spans="6:24" x14ac:dyDescent="0.3">
      <c r="F193" s="199"/>
      <c r="H193">
        <v>35</v>
      </c>
      <c r="I193" t="s">
        <v>258</v>
      </c>
      <c r="J193">
        <v>0.5</v>
      </c>
      <c r="K193">
        <v>0.5</v>
      </c>
      <c r="L193">
        <v>1</v>
      </c>
      <c r="M193">
        <f t="shared" si="97"/>
        <v>0.93</v>
      </c>
      <c r="N193">
        <f t="shared" si="98"/>
        <v>2</v>
      </c>
      <c r="O193">
        <f t="shared" si="99"/>
        <v>31.271249999999991</v>
      </c>
      <c r="P193">
        <f t="shared" si="94"/>
        <v>0.02</v>
      </c>
      <c r="Q193" s="273">
        <f t="shared" si="100"/>
        <v>1.0141630317833368E-2</v>
      </c>
      <c r="R193">
        <f t="shared" si="101"/>
        <v>0.49693988557383501</v>
      </c>
      <c r="S193">
        <f t="shared" si="95"/>
        <v>36</v>
      </c>
      <c r="T193">
        <f t="shared" si="102"/>
        <v>0.36509869144200124</v>
      </c>
      <c r="X193" s="197"/>
    </row>
    <row r="194" spans="6:24" x14ac:dyDescent="0.3">
      <c r="F194" s="199"/>
      <c r="H194">
        <v>36</v>
      </c>
      <c r="I194" t="s">
        <v>258</v>
      </c>
      <c r="J194">
        <v>0.5</v>
      </c>
      <c r="K194">
        <v>0.5</v>
      </c>
      <c r="L194">
        <v>1</v>
      </c>
      <c r="M194">
        <f t="shared" si="97"/>
        <v>0.93</v>
      </c>
      <c r="N194">
        <f t="shared" si="98"/>
        <v>2</v>
      </c>
      <c r="O194">
        <f t="shared" si="99"/>
        <v>32.201249999999995</v>
      </c>
      <c r="P194">
        <f t="shared" si="94"/>
        <v>0.02</v>
      </c>
      <c r="Q194" s="273">
        <f t="shared" si="100"/>
        <v>9.9387977114766997E-3</v>
      </c>
      <c r="R194">
        <f t="shared" si="101"/>
        <v>0.4870010878623583</v>
      </c>
      <c r="S194">
        <f t="shared" si="95"/>
        <v>37</v>
      </c>
      <c r="T194">
        <f t="shared" si="102"/>
        <v>0.36773551532463788</v>
      </c>
      <c r="X194" s="197"/>
    </row>
    <row r="195" spans="6:24" x14ac:dyDescent="0.3">
      <c r="F195" s="199"/>
      <c r="H195">
        <v>37</v>
      </c>
      <c r="I195" t="s">
        <v>258</v>
      </c>
      <c r="J195">
        <v>0.5</v>
      </c>
      <c r="K195">
        <v>0.5</v>
      </c>
      <c r="L195">
        <v>1</v>
      </c>
      <c r="M195">
        <f t="shared" si="97"/>
        <v>0.93</v>
      </c>
      <c r="N195">
        <f t="shared" si="98"/>
        <v>2</v>
      </c>
      <c r="O195">
        <f t="shared" si="99"/>
        <v>33.131249999999994</v>
      </c>
      <c r="P195">
        <f t="shared" si="94"/>
        <v>0.02</v>
      </c>
      <c r="Q195" s="273">
        <f t="shared" si="100"/>
        <v>9.7400217572471658E-3</v>
      </c>
      <c r="R195">
        <f t="shared" si="101"/>
        <v>0.4772610661051111</v>
      </c>
      <c r="S195">
        <f t="shared" si="95"/>
        <v>38</v>
      </c>
      <c r="T195">
        <f t="shared" si="102"/>
        <v>0.37012082677539232</v>
      </c>
      <c r="X195" s="197"/>
    </row>
    <row r="196" spans="6:24" x14ac:dyDescent="0.3">
      <c r="F196" s="199"/>
      <c r="H196">
        <v>38</v>
      </c>
      <c r="I196" t="s">
        <v>258</v>
      </c>
      <c r="J196">
        <v>0.5</v>
      </c>
      <c r="K196">
        <v>0.5</v>
      </c>
      <c r="L196">
        <v>1</v>
      </c>
      <c r="M196">
        <f t="shared" si="97"/>
        <v>0.93</v>
      </c>
      <c r="N196">
        <f t="shared" si="98"/>
        <v>2</v>
      </c>
      <c r="O196">
        <f t="shared" si="99"/>
        <v>34.061249999999994</v>
      </c>
      <c r="P196">
        <f t="shared" si="94"/>
        <v>0.02</v>
      </c>
      <c r="Q196" s="273">
        <f t="shared" si="100"/>
        <v>9.5452213221022229E-3</v>
      </c>
      <c r="R196">
        <f t="shared" si="101"/>
        <v>0.46771584478300887</v>
      </c>
      <c r="S196">
        <f t="shared" si="95"/>
        <v>39</v>
      </c>
      <c r="T196">
        <f t="shared" si="102"/>
        <v>0.37226363156198672</v>
      </c>
      <c r="X196" s="197"/>
    </row>
    <row r="197" spans="6:24" x14ac:dyDescent="0.3">
      <c r="F197" s="199"/>
      <c r="H197">
        <v>39</v>
      </c>
      <c r="I197" t="s">
        <v>258</v>
      </c>
      <c r="J197">
        <v>0.5</v>
      </c>
      <c r="K197">
        <v>0.5</v>
      </c>
      <c r="L197">
        <v>1</v>
      </c>
      <c r="M197">
        <f t="shared" si="97"/>
        <v>0.93</v>
      </c>
      <c r="N197">
        <f t="shared" si="98"/>
        <v>2</v>
      </c>
      <c r="O197">
        <f t="shared" si="99"/>
        <v>34.991249999999994</v>
      </c>
      <c r="P197">
        <f t="shared" si="94"/>
        <v>0.02</v>
      </c>
      <c r="Q197" s="273">
        <f t="shared" si="100"/>
        <v>9.3543168956601776E-3</v>
      </c>
      <c r="R197">
        <f t="shared" si="101"/>
        <v>0.45836152788734869</v>
      </c>
      <c r="S197">
        <f t="shared" si="95"/>
        <v>40</v>
      </c>
      <c r="T197">
        <f t="shared" si="102"/>
        <v>0.37417267582640712</v>
      </c>
      <c r="X197" s="197"/>
    </row>
    <row r="198" spans="6:24" x14ac:dyDescent="0.3">
      <c r="F198" s="199"/>
      <c r="H198">
        <v>40</v>
      </c>
      <c r="I198" t="s">
        <v>258</v>
      </c>
      <c r="J198">
        <v>0.5</v>
      </c>
      <c r="K198">
        <v>0.5</v>
      </c>
      <c r="L198">
        <v>1</v>
      </c>
      <c r="M198">
        <f t="shared" si="97"/>
        <v>0.93</v>
      </c>
      <c r="N198">
        <f t="shared" si="98"/>
        <v>2</v>
      </c>
      <c r="O198">
        <f t="shared" si="99"/>
        <v>35.921249999999993</v>
      </c>
      <c r="P198">
        <f t="shared" si="94"/>
        <v>0.02</v>
      </c>
      <c r="Q198" s="273">
        <f t="shared" si="100"/>
        <v>9.1672305577469738E-3</v>
      </c>
      <c r="R198">
        <f t="shared" si="101"/>
        <v>0.4491942973296017</v>
      </c>
      <c r="S198">
        <f t="shared" si="95"/>
        <v>41</v>
      </c>
      <c r="T198">
        <f t="shared" si="102"/>
        <v>0.37585645286762592</v>
      </c>
      <c r="X198" s="197"/>
    </row>
    <row r="199" spans="6:24" x14ac:dyDescent="0.3">
      <c r="F199" s="199"/>
      <c r="H199">
        <v>41</v>
      </c>
      <c r="I199" t="s">
        <v>258</v>
      </c>
      <c r="J199">
        <v>0.5</v>
      </c>
      <c r="K199">
        <v>0.5</v>
      </c>
      <c r="L199">
        <v>1</v>
      </c>
      <c r="M199">
        <f t="shared" si="97"/>
        <v>0.93</v>
      </c>
      <c r="N199">
        <f t="shared" si="98"/>
        <v>2</v>
      </c>
      <c r="O199">
        <f t="shared" si="99"/>
        <v>36.851249999999993</v>
      </c>
      <c r="P199">
        <f t="shared" si="94"/>
        <v>0.02</v>
      </c>
      <c r="Q199" s="273">
        <f t="shared" si="100"/>
        <v>8.9838859465920344E-3</v>
      </c>
      <c r="R199">
        <f t="shared" si="101"/>
        <v>0.44021041138300965</v>
      </c>
      <c r="S199">
        <f t="shared" si="95"/>
        <v>42</v>
      </c>
      <c r="T199">
        <f t="shared" si="102"/>
        <v>0.37732320975686545</v>
      </c>
      <c r="X199" s="197"/>
    </row>
    <row r="200" spans="6:24" x14ac:dyDescent="0.3">
      <c r="F200" s="199"/>
      <c r="H200">
        <v>42</v>
      </c>
      <c r="I200" t="s">
        <v>258</v>
      </c>
      <c r="J200">
        <v>0.5</v>
      </c>
      <c r="K200">
        <v>0.5</v>
      </c>
      <c r="L200">
        <v>1</v>
      </c>
      <c r="M200">
        <f t="shared" si="97"/>
        <v>0.93</v>
      </c>
      <c r="N200">
        <f t="shared" si="98"/>
        <v>2</v>
      </c>
      <c r="O200">
        <f t="shared" si="99"/>
        <v>37.781249999999993</v>
      </c>
      <c r="P200">
        <f t="shared" si="94"/>
        <v>0.02</v>
      </c>
      <c r="Q200" s="273">
        <f t="shared" si="100"/>
        <v>8.8042082276601936E-3</v>
      </c>
      <c r="R200">
        <f t="shared" si="101"/>
        <v>0.43140620315534944</v>
      </c>
      <c r="S200">
        <f t="shared" si="95"/>
        <v>43</v>
      </c>
      <c r="T200">
        <f t="shared" si="102"/>
        <v>0.37858095378938833</v>
      </c>
      <c r="X200" s="197"/>
    </row>
    <row r="201" spans="6:24" x14ac:dyDescent="0.3">
      <c r="F201" s="199"/>
      <c r="H201">
        <v>43</v>
      </c>
      <c r="I201" t="s">
        <v>258</v>
      </c>
      <c r="J201">
        <v>0.5</v>
      </c>
      <c r="K201">
        <v>0.5</v>
      </c>
      <c r="L201">
        <v>1</v>
      </c>
      <c r="M201">
        <f t="shared" si="97"/>
        <v>0.93</v>
      </c>
      <c r="N201">
        <f t="shared" si="98"/>
        <v>2</v>
      </c>
      <c r="O201">
        <f t="shared" si="99"/>
        <v>38.711249999999993</v>
      </c>
      <c r="P201">
        <f t="shared" si="94"/>
        <v>0.02</v>
      </c>
      <c r="Q201" s="273">
        <f t="shared" si="100"/>
        <v>8.6281240631069893E-3</v>
      </c>
      <c r="R201">
        <f t="shared" si="101"/>
        <v>0.42277807909224246</v>
      </c>
      <c r="S201">
        <f t="shared" si="95"/>
        <v>44</v>
      </c>
      <c r="T201">
        <f t="shared" si="102"/>
        <v>0.37963745877670751</v>
      </c>
      <c r="X201" s="197"/>
    </row>
    <row r="202" spans="6:24" x14ac:dyDescent="0.3">
      <c r="F202" s="199"/>
      <c r="H202">
        <v>44</v>
      </c>
      <c r="I202" t="s">
        <v>258</v>
      </c>
      <c r="J202">
        <v>0.5</v>
      </c>
      <c r="K202">
        <v>0.5</v>
      </c>
      <c r="L202">
        <v>1</v>
      </c>
      <c r="M202">
        <f t="shared" si="97"/>
        <v>0.93</v>
      </c>
      <c r="N202">
        <f t="shared" si="98"/>
        <v>2</v>
      </c>
      <c r="O202">
        <f t="shared" si="99"/>
        <v>39.641249999999992</v>
      </c>
      <c r="P202">
        <f t="shared" si="94"/>
        <v>0.02</v>
      </c>
      <c r="Q202" s="273">
        <f t="shared" si="100"/>
        <v>8.4555615818448487E-3</v>
      </c>
      <c r="R202">
        <f t="shared" si="101"/>
        <v>0.41432251751039761</v>
      </c>
      <c r="S202">
        <f t="shared" si="95"/>
        <v>45</v>
      </c>
      <c r="T202">
        <f t="shared" si="102"/>
        <v>0.38050027118301821</v>
      </c>
      <c r="X202" s="197"/>
    </row>
    <row r="203" spans="6:24" x14ac:dyDescent="0.3">
      <c r="F203" s="199"/>
      <c r="H203">
        <v>45</v>
      </c>
      <c r="I203" t="s">
        <v>258</v>
      </c>
      <c r="J203">
        <v>0.5</v>
      </c>
      <c r="K203">
        <v>0.5</v>
      </c>
      <c r="L203">
        <v>1</v>
      </c>
      <c r="M203">
        <f t="shared" si="97"/>
        <v>0.93</v>
      </c>
      <c r="N203">
        <f t="shared" si="98"/>
        <v>2</v>
      </c>
      <c r="O203">
        <f t="shared" si="99"/>
        <v>40.571249999999992</v>
      </c>
      <c r="P203">
        <f t="shared" si="94"/>
        <v>0.02</v>
      </c>
      <c r="Q203" s="273">
        <f t="shared" si="100"/>
        <v>8.2864503502079519E-3</v>
      </c>
      <c r="R203">
        <f t="shared" si="101"/>
        <v>0.40603606716018964</v>
      </c>
      <c r="S203">
        <f t="shared" si="95"/>
        <v>46</v>
      </c>
      <c r="T203">
        <f t="shared" si="102"/>
        <v>0.38117671610956577</v>
      </c>
      <c r="X203" s="197"/>
    </row>
    <row r="204" spans="6:24" x14ac:dyDescent="0.3">
      <c r="F204" s="199"/>
      <c r="H204">
        <v>46</v>
      </c>
      <c r="I204" t="s">
        <v>258</v>
      </c>
      <c r="J204">
        <v>0.5</v>
      </c>
      <c r="K204">
        <v>0.5</v>
      </c>
      <c r="L204">
        <v>1</v>
      </c>
      <c r="M204">
        <f t="shared" si="97"/>
        <v>0.93</v>
      </c>
      <c r="N204">
        <f t="shared" si="98"/>
        <v>2</v>
      </c>
      <c r="O204">
        <f t="shared" si="99"/>
        <v>41.501249999999992</v>
      </c>
      <c r="P204">
        <f t="shared" si="94"/>
        <v>0.02</v>
      </c>
      <c r="Q204" s="273">
        <f t="shared" si="100"/>
        <v>8.1207213432037927E-3</v>
      </c>
      <c r="R204">
        <f t="shared" si="101"/>
        <v>0.39791534581698584</v>
      </c>
      <c r="S204">
        <f t="shared" si="95"/>
        <v>47</v>
      </c>
      <c r="T204">
        <f t="shared" si="102"/>
        <v>0.38167390313057825</v>
      </c>
      <c r="X204" s="197"/>
    </row>
    <row r="205" spans="6:24" x14ac:dyDescent="0.3">
      <c r="F205" s="199"/>
      <c r="H205">
        <v>47</v>
      </c>
      <c r="I205" t="s">
        <v>258</v>
      </c>
      <c r="J205">
        <v>0.5</v>
      </c>
      <c r="K205">
        <v>0.5</v>
      </c>
      <c r="L205">
        <v>1</v>
      </c>
      <c r="M205">
        <f t="shared" si="97"/>
        <v>0.93</v>
      </c>
      <c r="N205">
        <f t="shared" si="98"/>
        <v>2</v>
      </c>
      <c r="O205">
        <f t="shared" si="99"/>
        <v>42.431249999999991</v>
      </c>
      <c r="P205">
        <f t="shared" si="94"/>
        <v>0.02</v>
      </c>
      <c r="Q205" s="273">
        <f t="shared" si="100"/>
        <v>7.9583069163397177E-3</v>
      </c>
      <c r="R205">
        <f t="shared" si="101"/>
        <v>0.38995703890064615</v>
      </c>
      <c r="S205">
        <f t="shared" si="95"/>
        <v>48</v>
      </c>
      <c r="T205">
        <f t="shared" si="102"/>
        <v>0.38199873198430645</v>
      </c>
      <c r="X205" s="197"/>
    </row>
    <row r="206" spans="6:24" x14ac:dyDescent="0.3">
      <c r="F206" s="199"/>
      <c r="H206">
        <v>48</v>
      </c>
      <c r="I206" t="s">
        <v>258</v>
      </c>
      <c r="J206">
        <v>0.5</v>
      </c>
      <c r="K206">
        <v>0.5</v>
      </c>
      <c r="L206">
        <v>1</v>
      </c>
      <c r="M206">
        <f t="shared" si="97"/>
        <v>0.93</v>
      </c>
      <c r="N206">
        <f t="shared" si="98"/>
        <v>2</v>
      </c>
      <c r="O206">
        <f t="shared" si="99"/>
        <v>43.361249999999991</v>
      </c>
      <c r="P206">
        <f t="shared" si="94"/>
        <v>0.02</v>
      </c>
      <c r="Q206" s="273">
        <f t="shared" si="100"/>
        <v>7.7991407780129227E-3</v>
      </c>
      <c r="R206">
        <f t="shared" si="101"/>
        <v>0.38215789812263323</v>
      </c>
      <c r="S206">
        <f t="shared" si="95"/>
        <v>49</v>
      </c>
      <c r="T206">
        <f t="shared" si="102"/>
        <v>0.38215789812263323</v>
      </c>
      <c r="X206" s="197"/>
    </row>
    <row r="207" spans="6:24" x14ac:dyDescent="0.3">
      <c r="F207" s="199"/>
      <c r="H207">
        <v>49</v>
      </c>
      <c r="I207" t="s">
        <v>258</v>
      </c>
      <c r="J207">
        <v>0.5</v>
      </c>
      <c r="K207">
        <v>0.5</v>
      </c>
      <c r="L207">
        <v>1</v>
      </c>
      <c r="M207">
        <f t="shared" si="97"/>
        <v>0.93</v>
      </c>
      <c r="N207">
        <f t="shared" si="98"/>
        <v>2</v>
      </c>
      <c r="O207">
        <f t="shared" si="99"/>
        <v>44.291249999999991</v>
      </c>
      <c r="P207">
        <f t="shared" si="94"/>
        <v>0.02</v>
      </c>
      <c r="Q207" s="273">
        <f t="shared" si="100"/>
        <v>7.6431579624526647E-3</v>
      </c>
      <c r="R207">
        <f t="shared" si="101"/>
        <v>0.37451474016018055</v>
      </c>
      <c r="S207">
        <f t="shared" si="95"/>
        <v>50</v>
      </c>
      <c r="T207">
        <f t="shared" si="102"/>
        <v>0.38215789812263323</v>
      </c>
      <c r="X207" s="197"/>
    </row>
    <row r="208" spans="6:24" x14ac:dyDescent="0.3">
      <c r="F208" s="199"/>
      <c r="H208">
        <v>50</v>
      </c>
      <c r="I208" t="s">
        <v>258</v>
      </c>
      <c r="J208">
        <v>0.5</v>
      </c>
      <c r="K208">
        <v>0.5</v>
      </c>
      <c r="L208">
        <v>1</v>
      </c>
      <c r="M208">
        <f t="shared" si="97"/>
        <v>0.93</v>
      </c>
      <c r="N208">
        <f t="shared" si="98"/>
        <v>2</v>
      </c>
      <c r="O208">
        <f t="shared" si="99"/>
        <v>45.221249999999991</v>
      </c>
      <c r="P208">
        <f t="shared" si="94"/>
        <v>0.02</v>
      </c>
      <c r="Q208" s="273">
        <f t="shared" si="100"/>
        <v>7.490294803203611E-3</v>
      </c>
      <c r="R208">
        <f t="shared" si="101"/>
        <v>0.36702444535697692</v>
      </c>
      <c r="S208">
        <f t="shared" si="95"/>
        <v>51</v>
      </c>
      <c r="T208">
        <f t="shared" si="102"/>
        <v>0.38200503496338417</v>
      </c>
      <c r="X208" s="197"/>
    </row>
    <row r="209" spans="6:24" x14ac:dyDescent="0.3">
      <c r="F209" s="199"/>
      <c r="H209">
        <v>51</v>
      </c>
      <c r="I209" t="s">
        <v>258</v>
      </c>
      <c r="J209">
        <v>0.5</v>
      </c>
      <c r="K209">
        <v>0.5</v>
      </c>
      <c r="L209">
        <v>1</v>
      </c>
      <c r="M209">
        <f t="shared" si="97"/>
        <v>0.93</v>
      </c>
      <c r="N209">
        <f t="shared" si="98"/>
        <v>2</v>
      </c>
      <c r="O209">
        <f t="shared" si="99"/>
        <v>46.15124999999999</v>
      </c>
      <c r="P209">
        <f t="shared" si="94"/>
        <v>0.02</v>
      </c>
      <c r="Q209" s="273">
        <f t="shared" si="100"/>
        <v>7.3404889071395389E-3</v>
      </c>
      <c r="R209">
        <f t="shared" si="101"/>
        <v>0.35968395644983736</v>
      </c>
      <c r="S209">
        <f t="shared" si="95"/>
        <v>52</v>
      </c>
      <c r="T209">
        <f t="shared" si="102"/>
        <v>0.381705423171256</v>
      </c>
      <c r="X209" s="197"/>
    </row>
    <row r="210" spans="6:24" x14ac:dyDescent="0.3">
      <c r="F210" s="199"/>
      <c r="H210">
        <v>52</v>
      </c>
      <c r="I210" t="s">
        <v>258</v>
      </c>
      <c r="J210">
        <v>0.5</v>
      </c>
      <c r="K210">
        <v>0.5</v>
      </c>
      <c r="L210">
        <v>1</v>
      </c>
      <c r="M210">
        <f t="shared" si="97"/>
        <v>0.93</v>
      </c>
      <c r="N210">
        <f t="shared" si="98"/>
        <v>2</v>
      </c>
      <c r="O210">
        <f t="shared" si="99"/>
        <v>47.08124999999999</v>
      </c>
      <c r="P210">
        <f t="shared" si="94"/>
        <v>0.02</v>
      </c>
      <c r="Q210" s="273">
        <f t="shared" si="100"/>
        <v>7.193679128996747E-3</v>
      </c>
      <c r="R210">
        <f t="shared" si="101"/>
        <v>0.35249027732084059</v>
      </c>
      <c r="S210">
        <f t="shared" si="95"/>
        <v>53</v>
      </c>
      <c r="T210">
        <f t="shared" si="102"/>
        <v>0.3812649938368276</v>
      </c>
      <c r="X210" s="197"/>
    </row>
    <row r="211" spans="6:24" x14ac:dyDescent="0.3">
      <c r="F211" s="199"/>
      <c r="H211">
        <v>53</v>
      </c>
      <c r="I211" t="s">
        <v>258</v>
      </c>
      <c r="J211">
        <v>0.5</v>
      </c>
      <c r="K211">
        <v>0.5</v>
      </c>
      <c r="L211">
        <v>1</v>
      </c>
      <c r="M211">
        <f t="shared" si="97"/>
        <v>0.93</v>
      </c>
      <c r="N211">
        <f t="shared" si="98"/>
        <v>2</v>
      </c>
      <c r="O211">
        <f t="shared" si="99"/>
        <v>48.01124999999999</v>
      </c>
      <c r="P211">
        <f t="shared" si="94"/>
        <v>0.02</v>
      </c>
      <c r="Q211" s="273">
        <f t="shared" si="100"/>
        <v>7.0498055464168121E-3</v>
      </c>
      <c r="R211">
        <f t="shared" si="101"/>
        <v>0.34544047177442377</v>
      </c>
      <c r="S211">
        <f t="shared" si="95"/>
        <v>54</v>
      </c>
      <c r="T211">
        <f t="shared" si="102"/>
        <v>0.38068949950650788</v>
      </c>
      <c r="X211" s="197"/>
    </row>
    <row r="212" spans="6:24" x14ac:dyDescent="0.3">
      <c r="F212" s="199"/>
      <c r="H212">
        <v>54</v>
      </c>
      <c r="I212" t="s">
        <v>258</v>
      </c>
      <c r="J212">
        <v>0.5</v>
      </c>
      <c r="K212">
        <v>0.5</v>
      </c>
      <c r="L212">
        <v>1</v>
      </c>
      <c r="M212">
        <f t="shared" si="97"/>
        <v>0.93</v>
      </c>
      <c r="N212">
        <f t="shared" si="98"/>
        <v>2</v>
      </c>
      <c r="O212">
        <f t="shared" si="99"/>
        <v>48.941249999999989</v>
      </c>
      <c r="P212">
        <f t="shared" si="94"/>
        <v>0.02</v>
      </c>
      <c r="Q212" s="273">
        <f t="shared" si="100"/>
        <v>6.9088094354884753E-3</v>
      </c>
      <c r="R212">
        <f t="shared" si="101"/>
        <v>0.33853166233893528</v>
      </c>
      <c r="S212">
        <f t="shared" si="95"/>
        <v>55</v>
      </c>
      <c r="T212">
        <f t="shared" si="102"/>
        <v>0.37998451895186613</v>
      </c>
      <c r="X212" s="197"/>
    </row>
    <row r="213" spans="6:24" x14ac:dyDescent="0.3">
      <c r="F213" s="199"/>
      <c r="H213">
        <v>55</v>
      </c>
      <c r="I213" t="s">
        <v>258</v>
      </c>
      <c r="J213">
        <v>0.5</v>
      </c>
      <c r="K213">
        <v>0.5</v>
      </c>
      <c r="L213">
        <v>1</v>
      </c>
      <c r="M213">
        <f t="shared" si="97"/>
        <v>0.93</v>
      </c>
      <c r="N213">
        <f t="shared" si="98"/>
        <v>2</v>
      </c>
      <c r="O213">
        <f t="shared" si="99"/>
        <v>49.871249999999989</v>
      </c>
      <c r="P213">
        <f t="shared" si="94"/>
        <v>0.02</v>
      </c>
      <c r="Q213" s="273">
        <f t="shared" si="100"/>
        <v>6.7706332467787058E-3</v>
      </c>
      <c r="R213">
        <f t="shared" si="101"/>
        <v>0.33176102909215655</v>
      </c>
      <c r="S213">
        <f t="shared" si="95"/>
        <v>56</v>
      </c>
      <c r="T213">
        <f t="shared" si="102"/>
        <v>0.37915546181960752</v>
      </c>
      <c r="X213" s="197"/>
    </row>
    <row r="214" spans="6:24" x14ac:dyDescent="0.3">
      <c r="F214" s="199"/>
      <c r="H214">
        <v>56</v>
      </c>
      <c r="I214" t="s">
        <v>258</v>
      </c>
      <c r="J214">
        <v>0.5</v>
      </c>
      <c r="K214">
        <v>0.5</v>
      </c>
      <c r="L214">
        <v>1</v>
      </c>
      <c r="M214">
        <f t="shared" si="97"/>
        <v>0.93</v>
      </c>
      <c r="N214">
        <f t="shared" si="98"/>
        <v>2</v>
      </c>
      <c r="O214">
        <f t="shared" si="99"/>
        <v>50.801249999999989</v>
      </c>
      <c r="P214">
        <f t="shared" si="94"/>
        <v>0.02</v>
      </c>
      <c r="Q214" s="273">
        <f t="shared" si="100"/>
        <v>6.6352205818431308E-3</v>
      </c>
      <c r="R214">
        <f t="shared" si="101"/>
        <v>0.32512580851031342</v>
      </c>
      <c r="S214">
        <f t="shared" si="95"/>
        <v>57</v>
      </c>
      <c r="T214">
        <f t="shared" si="102"/>
        <v>0.37820757316505843</v>
      </c>
      <c r="X214" s="197"/>
    </row>
    <row r="215" spans="6:24" x14ac:dyDescent="0.3">
      <c r="F215" s="199"/>
      <c r="H215">
        <v>57</v>
      </c>
      <c r="I215" t="s">
        <v>258</v>
      </c>
      <c r="J215">
        <v>0.5</v>
      </c>
      <c r="K215">
        <v>0.5</v>
      </c>
      <c r="L215">
        <v>1</v>
      </c>
      <c r="M215">
        <f t="shared" si="97"/>
        <v>0.93</v>
      </c>
      <c r="N215">
        <f t="shared" si="98"/>
        <v>2</v>
      </c>
      <c r="O215">
        <f t="shared" si="99"/>
        <v>51.731249999999989</v>
      </c>
      <c r="P215">
        <f t="shared" si="94"/>
        <v>0.02</v>
      </c>
      <c r="Q215" s="273">
        <f t="shared" si="100"/>
        <v>6.5025161702062682E-3</v>
      </c>
      <c r="R215">
        <f t="shared" si="101"/>
        <v>0.31862329234010717</v>
      </c>
      <c r="S215">
        <f t="shared" si="95"/>
        <v>58</v>
      </c>
      <c r="T215">
        <f t="shared" si="102"/>
        <v>0.37714593787196354</v>
      </c>
      <c r="X215" s="197"/>
    </row>
    <row r="216" spans="6:24" x14ac:dyDescent="0.3">
      <c r="F216" s="199"/>
      <c r="H216">
        <v>58</v>
      </c>
      <c r="I216" t="s">
        <v>258</v>
      </c>
      <c r="J216">
        <v>0.5</v>
      </c>
      <c r="K216">
        <v>0.5</v>
      </c>
      <c r="L216">
        <v>1</v>
      </c>
      <c r="M216">
        <f t="shared" si="97"/>
        <v>0.93</v>
      </c>
      <c r="N216">
        <f t="shared" si="98"/>
        <v>2</v>
      </c>
      <c r="O216">
        <f t="shared" si="99"/>
        <v>52.661249999999988</v>
      </c>
      <c r="P216">
        <f t="shared" si="94"/>
        <v>0.02</v>
      </c>
      <c r="Q216" s="273">
        <f t="shared" si="100"/>
        <v>6.3724658468021431E-3</v>
      </c>
      <c r="R216">
        <f t="shared" si="101"/>
        <v>0.31225082649330504</v>
      </c>
      <c r="S216">
        <f t="shared" si="95"/>
        <v>59</v>
      </c>
      <c r="T216">
        <f t="shared" si="102"/>
        <v>0.37597548496132643</v>
      </c>
      <c r="X216" s="197"/>
    </row>
    <row r="217" spans="6:24" x14ac:dyDescent="0.3">
      <c r="F217" s="199"/>
      <c r="H217">
        <v>59</v>
      </c>
      <c r="I217" t="s">
        <v>258</v>
      </c>
      <c r="J217">
        <v>0.5</v>
      </c>
      <c r="K217">
        <v>0.5</v>
      </c>
      <c r="L217">
        <v>1</v>
      </c>
      <c r="M217">
        <f t="shared" si="97"/>
        <v>0.93</v>
      </c>
      <c r="N217">
        <f t="shared" si="98"/>
        <v>2</v>
      </c>
      <c r="O217">
        <f t="shared" si="99"/>
        <v>53.591249999999988</v>
      </c>
      <c r="P217">
        <f t="shared" si="94"/>
        <v>0.02</v>
      </c>
      <c r="Q217" s="273">
        <f t="shared" si="100"/>
        <v>6.2450165298661015E-3</v>
      </c>
      <c r="R217">
        <f t="shared" si="101"/>
        <v>0.30600580996343896</v>
      </c>
      <c r="S217">
        <f t="shared" si="95"/>
        <v>60</v>
      </c>
      <c r="T217">
        <f t="shared" si="102"/>
        <v>0.37470099179196609</v>
      </c>
      <c r="X217" s="197"/>
    </row>
    <row r="218" spans="6:24" x14ac:dyDescent="0.3">
      <c r="F218" s="199"/>
      <c r="H218">
        <v>60</v>
      </c>
      <c r="I218" t="s">
        <v>258</v>
      </c>
      <c r="J218">
        <v>0.5</v>
      </c>
      <c r="K218">
        <v>0.5</v>
      </c>
      <c r="L218">
        <v>1</v>
      </c>
      <c r="M218">
        <f t="shared" si="97"/>
        <v>0.93</v>
      </c>
      <c r="N218">
        <f t="shared" si="98"/>
        <v>2</v>
      </c>
      <c r="O218">
        <f t="shared" si="99"/>
        <v>54.521249999999988</v>
      </c>
      <c r="P218">
        <f t="shared" si="94"/>
        <v>0.02</v>
      </c>
      <c r="Q218" s="273">
        <f t="shared" si="100"/>
        <v>6.1201161992687795E-3</v>
      </c>
      <c r="R218">
        <f t="shared" si="101"/>
        <v>0.29988569376417018</v>
      </c>
      <c r="S218">
        <f t="shared" si="95"/>
        <v>61</v>
      </c>
      <c r="T218">
        <f t="shared" si="102"/>
        <v>0.37332708815539556</v>
      </c>
      <c r="X218" s="197"/>
    </row>
    <row r="219" spans="6:24" x14ac:dyDescent="0.3">
      <c r="F219" s="199"/>
      <c r="H219">
        <v>61</v>
      </c>
      <c r="I219" t="s">
        <v>258</v>
      </c>
      <c r="J219">
        <v>0.5</v>
      </c>
      <c r="K219">
        <v>0.5</v>
      </c>
      <c r="L219">
        <v>1</v>
      </c>
      <c r="M219">
        <f t="shared" si="97"/>
        <v>0.93</v>
      </c>
      <c r="N219">
        <f t="shared" si="98"/>
        <v>2</v>
      </c>
      <c r="O219">
        <f t="shared" si="99"/>
        <v>55.451249999999987</v>
      </c>
      <c r="P219">
        <f t="shared" si="94"/>
        <v>0.02</v>
      </c>
      <c r="Q219" s="273">
        <f t="shared" si="100"/>
        <v>5.9977138752834039E-3</v>
      </c>
      <c r="R219">
        <f t="shared" si="101"/>
        <v>0.29388797988888676</v>
      </c>
      <c r="S219">
        <f t="shared" si="95"/>
        <v>62</v>
      </c>
      <c r="T219">
        <f t="shared" si="102"/>
        <v>0.37185826026757102</v>
      </c>
      <c r="X219" s="197"/>
    </row>
    <row r="220" spans="6:24" x14ac:dyDescent="0.3">
      <c r="F220" s="199"/>
      <c r="H220">
        <v>62</v>
      </c>
      <c r="I220" t="s">
        <v>258</v>
      </c>
      <c r="J220">
        <v>0.5</v>
      </c>
      <c r="K220">
        <v>0.5</v>
      </c>
      <c r="L220">
        <v>1</v>
      </c>
      <c r="M220">
        <f t="shared" si="97"/>
        <v>0.93</v>
      </c>
      <c r="N220">
        <f t="shared" si="98"/>
        <v>2</v>
      </c>
      <c r="O220">
        <f t="shared" si="99"/>
        <v>56.381249999999987</v>
      </c>
      <c r="P220">
        <f t="shared" si="94"/>
        <v>0.02</v>
      </c>
      <c r="Q220" s="273">
        <f t="shared" si="100"/>
        <v>5.8777595977777351E-3</v>
      </c>
      <c r="R220">
        <f t="shared" si="101"/>
        <v>0.28801022029110901</v>
      </c>
      <c r="S220">
        <f t="shared" si="95"/>
        <v>63</v>
      </c>
      <c r="T220">
        <f t="shared" si="102"/>
        <v>0.37029885465999729</v>
      </c>
      <c r="X220" s="197"/>
    </row>
    <row r="221" spans="6:24" x14ac:dyDescent="0.3">
      <c r="F221" s="199"/>
      <c r="H221">
        <v>63</v>
      </c>
      <c r="I221" t="s">
        <v>258</v>
      </c>
      <c r="J221">
        <v>0.5</v>
      </c>
      <c r="K221">
        <v>0.5</v>
      </c>
      <c r="L221">
        <v>1</v>
      </c>
      <c r="M221">
        <f t="shared" si="97"/>
        <v>0.93</v>
      </c>
      <c r="N221">
        <f t="shared" si="98"/>
        <v>2</v>
      </c>
      <c r="O221">
        <f t="shared" si="99"/>
        <v>57.311249999999987</v>
      </c>
      <c r="P221">
        <f t="shared" si="94"/>
        <v>0.02</v>
      </c>
      <c r="Q221" s="273">
        <f t="shared" si="100"/>
        <v>5.7602044058221802E-3</v>
      </c>
      <c r="R221">
        <f t="shared" si="101"/>
        <v>0.28225001588528681</v>
      </c>
      <c r="S221">
        <f t="shared" si="95"/>
        <v>64</v>
      </c>
      <c r="T221">
        <f t="shared" si="102"/>
        <v>0.36865308197261953</v>
      </c>
      <c r="X221" s="197"/>
    </row>
    <row r="222" spans="6:24" x14ac:dyDescent="0.3">
      <c r="F222" s="199"/>
      <c r="H222">
        <v>64</v>
      </c>
      <c r="I222" t="s">
        <v>258</v>
      </c>
      <c r="J222">
        <v>0.5</v>
      </c>
      <c r="K222">
        <v>0.5</v>
      </c>
      <c r="L222">
        <v>1</v>
      </c>
      <c r="M222">
        <f t="shared" si="97"/>
        <v>0.93</v>
      </c>
      <c r="N222">
        <f t="shared" si="98"/>
        <v>2</v>
      </c>
      <c r="O222">
        <f t="shared" si="99"/>
        <v>58.241249999999987</v>
      </c>
      <c r="P222">
        <f t="shared" ref="P222:P267" si="103">N222/100</f>
        <v>0.02</v>
      </c>
      <c r="Q222" s="273">
        <f t="shared" si="100"/>
        <v>5.6450003177057366E-3</v>
      </c>
      <c r="R222">
        <f t="shared" si="101"/>
        <v>0.27660501556758105</v>
      </c>
      <c r="S222">
        <f t="shared" ref="S222:S267" si="104">H222+1</f>
        <v>65</v>
      </c>
      <c r="T222">
        <f t="shared" si="102"/>
        <v>0.3669250206508729</v>
      </c>
      <c r="X222" s="197"/>
    </row>
    <row r="223" spans="6:24" x14ac:dyDescent="0.3">
      <c r="F223" s="199"/>
      <c r="H223">
        <v>65</v>
      </c>
      <c r="I223" t="s">
        <v>258</v>
      </c>
      <c r="J223">
        <v>0.5</v>
      </c>
      <c r="K223">
        <v>0.5</v>
      </c>
      <c r="L223">
        <v>1</v>
      </c>
      <c r="M223">
        <f t="shared" ref="M223:M267" si="105">(J223+K223+L223)*0.465</f>
        <v>0.93</v>
      </c>
      <c r="N223">
        <f t="shared" ref="N223:N267" si="106">J223+K223+L223</f>
        <v>2</v>
      </c>
      <c r="O223">
        <f t="shared" ref="O223:O267" si="107">O222+M222</f>
        <v>59.171249999999986</v>
      </c>
      <c r="P223">
        <f t="shared" si="103"/>
        <v>0.02</v>
      </c>
      <c r="Q223" s="273">
        <f t="shared" si="100"/>
        <v>5.5321003113516214E-3</v>
      </c>
      <c r="R223">
        <f t="shared" si="101"/>
        <v>0.2710729152562294</v>
      </c>
      <c r="S223">
        <f t="shared" si="104"/>
        <v>66</v>
      </c>
      <c r="T223">
        <f t="shared" si="102"/>
        <v>0.36511862054920702</v>
      </c>
      <c r="X223" s="197"/>
    </row>
    <row r="224" spans="6:24" x14ac:dyDescent="0.3">
      <c r="F224" s="199"/>
      <c r="H224">
        <v>66</v>
      </c>
      <c r="I224" t="s">
        <v>258</v>
      </c>
      <c r="J224">
        <v>0.5</v>
      </c>
      <c r="K224">
        <v>0.5</v>
      </c>
      <c r="L224">
        <v>1</v>
      </c>
      <c r="M224">
        <f t="shared" si="105"/>
        <v>0.93</v>
      </c>
      <c r="N224">
        <f t="shared" si="106"/>
        <v>2</v>
      </c>
      <c r="O224">
        <f t="shared" si="107"/>
        <v>60.101249999999986</v>
      </c>
      <c r="P224">
        <f t="shared" si="103"/>
        <v>0.02</v>
      </c>
      <c r="Q224" s="273">
        <f t="shared" ref="Q224:Q266" si="108">R223*P224</f>
        <v>5.4214583051245884E-3</v>
      </c>
      <c r="R224">
        <f t="shared" ref="R224:R267" si="109">R223*(1-P224)</f>
        <v>0.26565145695110481</v>
      </c>
      <c r="S224">
        <f t="shared" si="104"/>
        <v>67</v>
      </c>
      <c r="T224">
        <f t="shared" ref="T224:T267" si="110">S224*Q224</f>
        <v>0.36323770644334741</v>
      </c>
      <c r="X224" s="197"/>
    </row>
    <row r="225" spans="6:24" x14ac:dyDescent="0.3">
      <c r="F225" s="199"/>
      <c r="H225">
        <v>67</v>
      </c>
      <c r="I225" t="s">
        <v>258</v>
      </c>
      <c r="J225">
        <v>0.5</v>
      </c>
      <c r="K225">
        <v>0.5</v>
      </c>
      <c r="L225">
        <v>1</v>
      </c>
      <c r="M225">
        <f t="shared" si="105"/>
        <v>0.93</v>
      </c>
      <c r="N225">
        <f t="shared" si="106"/>
        <v>2</v>
      </c>
      <c r="O225">
        <f t="shared" si="107"/>
        <v>61.031249999999986</v>
      </c>
      <c r="P225">
        <f t="shared" si="103"/>
        <v>0.02</v>
      </c>
      <c r="Q225" s="273">
        <f t="shared" si="108"/>
        <v>5.3130291390220963E-3</v>
      </c>
      <c r="R225">
        <f t="shared" si="109"/>
        <v>0.26033842781208272</v>
      </c>
      <c r="S225">
        <f t="shared" si="104"/>
        <v>68</v>
      </c>
      <c r="T225">
        <f t="shared" si="110"/>
        <v>0.36128598145350255</v>
      </c>
      <c r="X225" s="197"/>
    </row>
    <row r="226" spans="6:24" x14ac:dyDescent="0.3">
      <c r="F226" s="199"/>
      <c r="H226">
        <v>68</v>
      </c>
      <c r="I226" t="s">
        <v>258</v>
      </c>
      <c r="J226">
        <v>0.5</v>
      </c>
      <c r="K226">
        <v>0.5</v>
      </c>
      <c r="L226">
        <v>1</v>
      </c>
      <c r="M226">
        <f t="shared" si="105"/>
        <v>0.93</v>
      </c>
      <c r="N226">
        <f t="shared" si="106"/>
        <v>2</v>
      </c>
      <c r="O226">
        <f t="shared" si="107"/>
        <v>61.961249999999986</v>
      </c>
      <c r="P226">
        <f t="shared" si="103"/>
        <v>0.02</v>
      </c>
      <c r="Q226" s="273">
        <f t="shared" si="108"/>
        <v>5.2067685562416548E-3</v>
      </c>
      <c r="R226">
        <f t="shared" si="109"/>
        <v>0.25513165925584108</v>
      </c>
      <c r="S226">
        <f t="shared" si="104"/>
        <v>69</v>
      </c>
      <c r="T226">
        <f t="shared" si="110"/>
        <v>0.3592670303806742</v>
      </c>
      <c r="X226" s="197"/>
    </row>
    <row r="227" spans="6:24" x14ac:dyDescent="0.3">
      <c r="F227" s="199"/>
      <c r="H227">
        <v>69</v>
      </c>
      <c r="I227" t="s">
        <v>258</v>
      </c>
      <c r="J227">
        <v>0.5</v>
      </c>
      <c r="K227">
        <v>0.5</v>
      </c>
      <c r="L227">
        <v>1</v>
      </c>
      <c r="M227">
        <f t="shared" si="105"/>
        <v>0.93</v>
      </c>
      <c r="N227">
        <f t="shared" si="106"/>
        <v>2</v>
      </c>
      <c r="O227">
        <f t="shared" si="107"/>
        <v>62.891249999999985</v>
      </c>
      <c r="P227">
        <f t="shared" si="103"/>
        <v>0.02</v>
      </c>
      <c r="Q227" s="273">
        <f t="shared" si="108"/>
        <v>5.1026331851168217E-3</v>
      </c>
      <c r="R227">
        <f t="shared" si="109"/>
        <v>0.25002902607072425</v>
      </c>
      <c r="S227">
        <f t="shared" si="104"/>
        <v>70</v>
      </c>
      <c r="T227">
        <f t="shared" si="110"/>
        <v>0.35718432295817754</v>
      </c>
      <c r="X227" s="197"/>
    </row>
    <row r="228" spans="6:24" x14ac:dyDescent="0.3">
      <c r="F228" s="199"/>
      <c r="H228">
        <v>70</v>
      </c>
      <c r="I228" t="s">
        <v>258</v>
      </c>
      <c r="J228">
        <v>0.5</v>
      </c>
      <c r="K228">
        <v>0.5</v>
      </c>
      <c r="L228">
        <v>1</v>
      </c>
      <c r="M228">
        <f t="shared" si="105"/>
        <v>0.93</v>
      </c>
      <c r="N228">
        <f t="shared" si="106"/>
        <v>2</v>
      </c>
      <c r="O228">
        <f t="shared" si="107"/>
        <v>63.821249999999985</v>
      </c>
      <c r="P228">
        <f t="shared" si="103"/>
        <v>0.02</v>
      </c>
      <c r="Q228" s="273">
        <f t="shared" si="108"/>
        <v>5.0005805214144846E-3</v>
      </c>
      <c r="R228">
        <f t="shared" si="109"/>
        <v>0.24502844554930975</v>
      </c>
      <c r="S228">
        <f t="shared" si="104"/>
        <v>71</v>
      </c>
      <c r="T228">
        <f t="shared" si="110"/>
        <v>0.3550412170204284</v>
      </c>
      <c r="X228" s="197"/>
    </row>
    <row r="229" spans="6:24" x14ac:dyDescent="0.3">
      <c r="F229" s="199"/>
      <c r="H229">
        <v>71</v>
      </c>
      <c r="I229" t="s">
        <v>258</v>
      </c>
      <c r="J229">
        <v>0.5</v>
      </c>
      <c r="K229">
        <v>0.5</v>
      </c>
      <c r="L229">
        <v>1</v>
      </c>
      <c r="M229">
        <f t="shared" si="105"/>
        <v>0.93</v>
      </c>
      <c r="N229">
        <f t="shared" si="106"/>
        <v>2</v>
      </c>
      <c r="O229">
        <f t="shared" si="107"/>
        <v>64.751249999999985</v>
      </c>
      <c r="P229">
        <f t="shared" si="103"/>
        <v>0.02</v>
      </c>
      <c r="Q229" s="273">
        <f t="shared" si="108"/>
        <v>4.9005689109861954E-3</v>
      </c>
      <c r="R229">
        <f t="shared" si="109"/>
        <v>0.24012787663832355</v>
      </c>
      <c r="S229">
        <f t="shared" si="104"/>
        <v>72</v>
      </c>
      <c r="T229">
        <f t="shared" si="110"/>
        <v>0.35284096159100609</v>
      </c>
      <c r="X229" s="197"/>
    </row>
    <row r="230" spans="6:24" x14ac:dyDescent="0.3">
      <c r="F230" s="199"/>
      <c r="H230">
        <v>72</v>
      </c>
      <c r="I230" t="s">
        <v>258</v>
      </c>
      <c r="J230">
        <v>0.5</v>
      </c>
      <c r="K230">
        <v>0.5</v>
      </c>
      <c r="L230">
        <v>1</v>
      </c>
      <c r="M230">
        <f t="shared" si="105"/>
        <v>0.93</v>
      </c>
      <c r="N230">
        <f t="shared" si="106"/>
        <v>2</v>
      </c>
      <c r="O230">
        <f t="shared" si="107"/>
        <v>65.681249999999991</v>
      </c>
      <c r="P230">
        <f t="shared" si="103"/>
        <v>0.02</v>
      </c>
      <c r="Q230" s="273">
        <f t="shared" si="108"/>
        <v>4.8025575327664714E-3</v>
      </c>
      <c r="R230">
        <f t="shared" si="109"/>
        <v>0.23532531910555707</v>
      </c>
      <c r="S230">
        <f t="shared" si="104"/>
        <v>73</v>
      </c>
      <c r="T230">
        <f t="shared" si="110"/>
        <v>0.3505866998919524</v>
      </c>
      <c r="X230" s="197"/>
    </row>
    <row r="231" spans="6:24" x14ac:dyDescent="0.3">
      <c r="F231" s="199"/>
      <c r="H231">
        <v>73</v>
      </c>
      <c r="I231" t="s">
        <v>258</v>
      </c>
      <c r="J231">
        <v>0.5</v>
      </c>
      <c r="K231">
        <v>0.5</v>
      </c>
      <c r="L231">
        <v>1</v>
      </c>
      <c r="M231">
        <f t="shared" si="105"/>
        <v>0.93</v>
      </c>
      <c r="N231">
        <f t="shared" si="106"/>
        <v>2</v>
      </c>
      <c r="O231">
        <f t="shared" si="107"/>
        <v>66.611249999999998</v>
      </c>
      <c r="P231">
        <f t="shared" si="103"/>
        <v>0.02</v>
      </c>
      <c r="Q231" s="273">
        <f t="shared" si="108"/>
        <v>4.7065063821111414E-3</v>
      </c>
      <c r="R231">
        <f t="shared" si="109"/>
        <v>0.23061881272344592</v>
      </c>
      <c r="S231">
        <f t="shared" si="104"/>
        <v>74</v>
      </c>
      <c r="T231">
        <f t="shared" si="110"/>
        <v>0.34828147227622447</v>
      </c>
      <c r="X231" s="197"/>
    </row>
    <row r="232" spans="6:24" x14ac:dyDescent="0.3">
      <c r="F232" s="199"/>
      <c r="H232">
        <v>74</v>
      </c>
      <c r="I232" t="s">
        <v>258</v>
      </c>
      <c r="J232">
        <v>0.5</v>
      </c>
      <c r="K232">
        <v>0.5</v>
      </c>
      <c r="L232">
        <v>1</v>
      </c>
      <c r="M232">
        <f t="shared" si="105"/>
        <v>0.93</v>
      </c>
      <c r="N232">
        <f t="shared" si="106"/>
        <v>2</v>
      </c>
      <c r="O232">
        <f t="shared" si="107"/>
        <v>67.541250000000005</v>
      </c>
      <c r="P232">
        <f t="shared" si="103"/>
        <v>0.02</v>
      </c>
      <c r="Q232" s="273">
        <f t="shared" si="108"/>
        <v>4.6123762544689187E-3</v>
      </c>
      <c r="R232">
        <f t="shared" si="109"/>
        <v>0.226006436468977</v>
      </c>
      <c r="S232">
        <f t="shared" si="104"/>
        <v>75</v>
      </c>
      <c r="T232">
        <f t="shared" si="110"/>
        <v>0.34592821908516891</v>
      </c>
      <c r="X232" s="197"/>
    </row>
    <row r="233" spans="6:24" x14ac:dyDescent="0.3">
      <c r="F233" s="199"/>
      <c r="H233">
        <v>75</v>
      </c>
      <c r="I233" t="s">
        <v>258</v>
      </c>
      <c r="J233">
        <v>0.5</v>
      </c>
      <c r="K233">
        <v>0.5</v>
      </c>
      <c r="L233">
        <v>1</v>
      </c>
      <c r="M233">
        <f t="shared" si="105"/>
        <v>0.93</v>
      </c>
      <c r="N233">
        <f t="shared" si="106"/>
        <v>2</v>
      </c>
      <c r="O233">
        <f t="shared" si="107"/>
        <v>68.471250000000012</v>
      </c>
      <c r="P233">
        <f t="shared" si="103"/>
        <v>0.02</v>
      </c>
      <c r="Q233" s="273">
        <f t="shared" si="108"/>
        <v>4.5201287293795403E-3</v>
      </c>
      <c r="R233">
        <f t="shared" si="109"/>
        <v>0.22148630773959746</v>
      </c>
      <c r="S233">
        <f t="shared" si="104"/>
        <v>76</v>
      </c>
      <c r="T233">
        <f t="shared" si="110"/>
        <v>0.34352978343284507</v>
      </c>
      <c r="X233" s="197"/>
    </row>
    <row r="234" spans="6:24" x14ac:dyDescent="0.3">
      <c r="F234" s="199"/>
      <c r="H234">
        <v>76</v>
      </c>
      <c r="I234" t="s">
        <v>258</v>
      </c>
      <c r="J234">
        <v>0.5</v>
      </c>
      <c r="K234">
        <v>0.5</v>
      </c>
      <c r="L234">
        <v>1</v>
      </c>
      <c r="M234">
        <f t="shared" si="105"/>
        <v>0.93</v>
      </c>
      <c r="N234">
        <f t="shared" si="106"/>
        <v>2</v>
      </c>
      <c r="O234">
        <f t="shared" si="107"/>
        <v>69.401250000000019</v>
      </c>
      <c r="P234">
        <f t="shared" si="103"/>
        <v>0.02</v>
      </c>
      <c r="Q234" s="273">
        <f t="shared" si="108"/>
        <v>4.4297261547919494E-3</v>
      </c>
      <c r="R234">
        <f t="shared" si="109"/>
        <v>0.21705658158480551</v>
      </c>
      <c r="S234">
        <f t="shared" si="104"/>
        <v>77</v>
      </c>
      <c r="T234">
        <f t="shared" si="110"/>
        <v>0.34108891391898011</v>
      </c>
      <c r="X234" s="197"/>
    </row>
    <row r="235" spans="6:24" x14ac:dyDescent="0.3">
      <c r="F235" s="199"/>
      <c r="H235">
        <v>77</v>
      </c>
      <c r="I235" t="s">
        <v>258</v>
      </c>
      <c r="J235">
        <v>0.5</v>
      </c>
      <c r="K235">
        <v>0.5</v>
      </c>
      <c r="L235">
        <v>1</v>
      </c>
      <c r="M235">
        <f t="shared" si="105"/>
        <v>0.93</v>
      </c>
      <c r="N235">
        <f t="shared" si="106"/>
        <v>2</v>
      </c>
      <c r="O235">
        <f t="shared" si="107"/>
        <v>70.331250000000026</v>
      </c>
      <c r="P235">
        <f t="shared" si="103"/>
        <v>0.02</v>
      </c>
      <c r="Q235" s="273">
        <f t="shared" si="108"/>
        <v>4.3411316316961102E-3</v>
      </c>
      <c r="R235">
        <f t="shared" si="109"/>
        <v>0.2127154499531094</v>
      </c>
      <c r="S235">
        <f t="shared" si="104"/>
        <v>78</v>
      </c>
      <c r="T235">
        <f t="shared" si="110"/>
        <v>0.33860826727229659</v>
      </c>
      <c r="X235" s="197"/>
    </row>
    <row r="236" spans="6:24" x14ac:dyDescent="0.3">
      <c r="F236" s="199"/>
      <c r="H236">
        <v>78</v>
      </c>
      <c r="I236" t="s">
        <v>258</v>
      </c>
      <c r="J236">
        <v>0.5</v>
      </c>
      <c r="K236">
        <v>0.5</v>
      </c>
      <c r="L236">
        <v>1</v>
      </c>
      <c r="M236">
        <f t="shared" si="105"/>
        <v>0.93</v>
      </c>
      <c r="N236">
        <f t="shared" si="106"/>
        <v>2</v>
      </c>
      <c r="O236">
        <f t="shared" si="107"/>
        <v>71.261250000000032</v>
      </c>
      <c r="P236">
        <f t="shared" si="103"/>
        <v>0.02</v>
      </c>
      <c r="Q236" s="273">
        <f t="shared" si="108"/>
        <v>4.2543089990621881E-3</v>
      </c>
      <c r="R236">
        <f t="shared" si="109"/>
        <v>0.20846114095404722</v>
      </c>
      <c r="S236">
        <f t="shared" si="104"/>
        <v>79</v>
      </c>
      <c r="T236">
        <f t="shared" si="110"/>
        <v>0.33609041092591285</v>
      </c>
      <c r="X236" s="197"/>
    </row>
    <row r="237" spans="6:24" x14ac:dyDescent="0.3">
      <c r="F237" s="199"/>
      <c r="H237">
        <v>79</v>
      </c>
      <c r="I237" t="s">
        <v>258</v>
      </c>
      <c r="J237">
        <v>0.5</v>
      </c>
      <c r="K237">
        <v>0.5</v>
      </c>
      <c r="L237">
        <v>1</v>
      </c>
      <c r="M237">
        <f t="shared" si="105"/>
        <v>0.93</v>
      </c>
      <c r="N237">
        <f t="shared" si="106"/>
        <v>2</v>
      </c>
      <c r="O237">
        <f t="shared" si="107"/>
        <v>72.191250000000039</v>
      </c>
      <c r="P237">
        <f t="shared" si="103"/>
        <v>0.02</v>
      </c>
      <c r="Q237" s="273">
        <f t="shared" si="108"/>
        <v>4.1692228190809448E-3</v>
      </c>
      <c r="R237">
        <f t="shared" si="109"/>
        <v>0.20429191813496628</v>
      </c>
      <c r="S237">
        <f t="shared" si="104"/>
        <v>80</v>
      </c>
      <c r="T237">
        <f t="shared" si="110"/>
        <v>0.3335378255264756</v>
      </c>
      <c r="X237" s="197"/>
    </row>
    <row r="238" spans="6:24" x14ac:dyDescent="0.3">
      <c r="F238" s="199"/>
      <c r="H238">
        <v>80</v>
      </c>
      <c r="I238" t="s">
        <v>258</v>
      </c>
      <c r="J238">
        <v>0.5</v>
      </c>
      <c r="K238">
        <v>0.5</v>
      </c>
      <c r="L238">
        <v>1</v>
      </c>
      <c r="M238">
        <f t="shared" si="105"/>
        <v>0.93</v>
      </c>
      <c r="N238">
        <f t="shared" si="106"/>
        <v>2</v>
      </c>
      <c r="O238">
        <f t="shared" si="107"/>
        <v>73.121250000000046</v>
      </c>
      <c r="P238">
        <f t="shared" si="103"/>
        <v>0.02</v>
      </c>
      <c r="Q238" s="273">
        <f t="shared" si="108"/>
        <v>4.0858383626993259E-3</v>
      </c>
      <c r="R238">
        <f t="shared" si="109"/>
        <v>0.20020607977226695</v>
      </c>
      <c r="S238">
        <f t="shared" si="104"/>
        <v>81</v>
      </c>
      <c r="T238">
        <f t="shared" si="110"/>
        <v>0.33095290737864541</v>
      </c>
      <c r="X238" s="197"/>
    </row>
    <row r="239" spans="6:24" x14ac:dyDescent="0.3">
      <c r="F239" s="199"/>
      <c r="H239">
        <v>81</v>
      </c>
      <c r="I239" t="s">
        <v>258</v>
      </c>
      <c r="J239">
        <v>0.5</v>
      </c>
      <c r="K239">
        <v>0.5</v>
      </c>
      <c r="L239">
        <v>1</v>
      </c>
      <c r="M239">
        <f t="shared" si="105"/>
        <v>0.93</v>
      </c>
      <c r="N239">
        <f t="shared" si="106"/>
        <v>2</v>
      </c>
      <c r="O239">
        <f t="shared" si="107"/>
        <v>74.051250000000053</v>
      </c>
      <c r="P239">
        <f t="shared" si="103"/>
        <v>0.02</v>
      </c>
      <c r="Q239" s="273">
        <f t="shared" si="108"/>
        <v>4.0041215954453391E-3</v>
      </c>
      <c r="R239">
        <f t="shared" si="109"/>
        <v>0.19620195817682162</v>
      </c>
      <c r="S239">
        <f t="shared" si="104"/>
        <v>82</v>
      </c>
      <c r="T239">
        <f t="shared" si="110"/>
        <v>0.32833797082651783</v>
      </c>
      <c r="X239" s="197"/>
    </row>
    <row r="240" spans="6:24" x14ac:dyDescent="0.3">
      <c r="F240" s="199"/>
      <c r="H240">
        <v>82</v>
      </c>
      <c r="I240" t="s">
        <v>258</v>
      </c>
      <c r="J240">
        <v>0.5</v>
      </c>
      <c r="K240">
        <v>0.5</v>
      </c>
      <c r="L240">
        <v>1</v>
      </c>
      <c r="M240">
        <f t="shared" si="105"/>
        <v>0.93</v>
      </c>
      <c r="N240">
        <f t="shared" si="106"/>
        <v>2</v>
      </c>
      <c r="O240">
        <f t="shared" si="107"/>
        <v>74.98125000000006</v>
      </c>
      <c r="P240">
        <f t="shared" si="103"/>
        <v>0.02</v>
      </c>
      <c r="Q240" s="273">
        <f t="shared" si="108"/>
        <v>3.9240391635364325E-3</v>
      </c>
      <c r="R240">
        <f t="shared" si="109"/>
        <v>0.1922779190132852</v>
      </c>
      <c r="S240">
        <f t="shared" si="104"/>
        <v>83</v>
      </c>
      <c r="T240">
        <f t="shared" si="110"/>
        <v>0.32569525057352389</v>
      </c>
      <c r="X240" s="197"/>
    </row>
    <row r="241" spans="6:24" x14ac:dyDescent="0.3">
      <c r="F241" s="199"/>
      <c r="H241">
        <v>83</v>
      </c>
      <c r="I241" t="s">
        <v>258</v>
      </c>
      <c r="J241">
        <v>0.5</v>
      </c>
      <c r="K241">
        <v>0.5</v>
      </c>
      <c r="L241">
        <v>1</v>
      </c>
      <c r="M241">
        <f t="shared" si="105"/>
        <v>0.93</v>
      </c>
      <c r="N241">
        <f t="shared" si="106"/>
        <v>2</v>
      </c>
      <c r="O241">
        <f t="shared" si="107"/>
        <v>75.911250000000067</v>
      </c>
      <c r="P241">
        <f t="shared" si="103"/>
        <v>0.02</v>
      </c>
      <c r="Q241" s="273">
        <f t="shared" si="108"/>
        <v>3.8455583802657041E-3</v>
      </c>
      <c r="R241">
        <f t="shared" si="109"/>
        <v>0.18843236063301949</v>
      </c>
      <c r="S241">
        <f t="shared" si="104"/>
        <v>84</v>
      </c>
      <c r="T241">
        <f t="shared" si="110"/>
        <v>0.32302690394231914</v>
      </c>
      <c r="X241" s="197"/>
    </row>
    <row r="242" spans="6:24" x14ac:dyDescent="0.3">
      <c r="F242" s="199"/>
      <c r="H242">
        <v>84</v>
      </c>
      <c r="I242" t="s">
        <v>258</v>
      </c>
      <c r="J242">
        <v>0.5</v>
      </c>
      <c r="K242">
        <v>0.5</v>
      </c>
      <c r="L242">
        <v>1</v>
      </c>
      <c r="M242">
        <f t="shared" si="105"/>
        <v>0.93</v>
      </c>
      <c r="N242">
        <f t="shared" si="106"/>
        <v>2</v>
      </c>
      <c r="O242">
        <f t="shared" si="107"/>
        <v>76.841250000000073</v>
      </c>
      <c r="P242">
        <f t="shared" si="103"/>
        <v>0.02</v>
      </c>
      <c r="Q242" s="273">
        <f t="shared" si="108"/>
        <v>3.7686472126603897E-3</v>
      </c>
      <c r="R242">
        <f t="shared" si="109"/>
        <v>0.18466371342035909</v>
      </c>
      <c r="S242">
        <f t="shared" si="104"/>
        <v>85</v>
      </c>
      <c r="T242">
        <f t="shared" si="110"/>
        <v>0.3203350130761331</v>
      </c>
      <c r="X242" s="197"/>
    </row>
    <row r="243" spans="6:24" x14ac:dyDescent="0.3">
      <c r="F243" s="199"/>
      <c r="H243">
        <v>85</v>
      </c>
      <c r="I243" t="s">
        <v>258</v>
      </c>
      <c r="J243">
        <v>0.5</v>
      </c>
      <c r="K243">
        <v>0.5</v>
      </c>
      <c r="L243">
        <v>1</v>
      </c>
      <c r="M243">
        <f t="shared" si="105"/>
        <v>0.93</v>
      </c>
      <c r="N243">
        <f t="shared" si="106"/>
        <v>2</v>
      </c>
      <c r="O243">
        <f t="shared" si="107"/>
        <v>77.77125000000008</v>
      </c>
      <c r="P243">
        <f t="shared" si="103"/>
        <v>0.02</v>
      </c>
      <c r="Q243" s="273">
        <f t="shared" si="108"/>
        <v>3.6932742684071818E-3</v>
      </c>
      <c r="R243">
        <f t="shared" si="109"/>
        <v>0.18097043915195191</v>
      </c>
      <c r="S243">
        <f t="shared" si="104"/>
        <v>86</v>
      </c>
      <c r="T243">
        <f t="shared" si="110"/>
        <v>0.31762158708301763</v>
      </c>
      <c r="X243" s="197"/>
    </row>
    <row r="244" spans="6:24" x14ac:dyDescent="0.3">
      <c r="F244" s="199"/>
      <c r="H244">
        <v>86</v>
      </c>
      <c r="I244" t="s">
        <v>258</v>
      </c>
      <c r="J244">
        <v>0.5</v>
      </c>
      <c r="K244">
        <v>0.5</v>
      </c>
      <c r="L244">
        <v>1</v>
      </c>
      <c r="M244">
        <f t="shared" si="105"/>
        <v>0.93</v>
      </c>
      <c r="N244">
        <f t="shared" si="106"/>
        <v>2</v>
      </c>
      <c r="O244">
        <f t="shared" si="107"/>
        <v>78.701250000000087</v>
      </c>
      <c r="P244">
        <f t="shared" si="103"/>
        <v>0.02</v>
      </c>
      <c r="Q244" s="273">
        <f t="shared" si="108"/>
        <v>3.6194087830390383E-3</v>
      </c>
      <c r="R244">
        <f t="shared" si="109"/>
        <v>0.17735103036891287</v>
      </c>
      <c r="S244">
        <f t="shared" si="104"/>
        <v>87</v>
      </c>
      <c r="T244">
        <f t="shared" si="110"/>
        <v>0.31488856412439631</v>
      </c>
      <c r="X244" s="197"/>
    </row>
    <row r="245" spans="6:24" x14ac:dyDescent="0.3">
      <c r="F245" s="199"/>
      <c r="H245">
        <v>87</v>
      </c>
      <c r="I245" t="s">
        <v>258</v>
      </c>
      <c r="J245">
        <v>0.5</v>
      </c>
      <c r="K245">
        <v>0.5</v>
      </c>
      <c r="L245">
        <v>1</v>
      </c>
      <c r="M245">
        <f t="shared" si="105"/>
        <v>0.93</v>
      </c>
      <c r="N245">
        <f t="shared" si="106"/>
        <v>2</v>
      </c>
      <c r="O245">
        <f t="shared" si="107"/>
        <v>79.631250000000094</v>
      </c>
      <c r="P245">
        <f t="shared" si="103"/>
        <v>0.02</v>
      </c>
      <c r="Q245" s="273">
        <f t="shared" si="108"/>
        <v>3.5470206073782572E-3</v>
      </c>
      <c r="R245">
        <f t="shared" si="109"/>
        <v>0.17380400976153459</v>
      </c>
      <c r="S245">
        <f t="shared" si="104"/>
        <v>88</v>
      </c>
      <c r="T245">
        <f t="shared" si="110"/>
        <v>0.31213781344928665</v>
      </c>
      <c r="X245" s="197"/>
    </row>
    <row r="246" spans="6:24" ht="17.25" thickBot="1" x14ac:dyDescent="0.35">
      <c r="F246" s="29"/>
      <c r="G246" s="30"/>
      <c r="H246" s="30">
        <v>88</v>
      </c>
      <c r="I246" s="30" t="s">
        <v>258</v>
      </c>
      <c r="J246" s="30">
        <v>0.5</v>
      </c>
      <c r="K246" s="30">
        <v>0.5</v>
      </c>
      <c r="L246">
        <v>1</v>
      </c>
      <c r="M246" s="30">
        <f t="shared" si="105"/>
        <v>0.93</v>
      </c>
      <c r="N246" s="30">
        <f t="shared" si="106"/>
        <v>2</v>
      </c>
      <c r="O246" s="30">
        <f t="shared" si="107"/>
        <v>80.561250000000101</v>
      </c>
      <c r="P246" s="30">
        <f t="shared" si="103"/>
        <v>0.02</v>
      </c>
      <c r="Q246" s="273">
        <f t="shared" si="108"/>
        <v>3.4760801952306922E-3</v>
      </c>
      <c r="R246" s="30">
        <f t="shared" si="109"/>
        <v>0.17032792956630391</v>
      </c>
      <c r="S246" s="30">
        <f t="shared" si="104"/>
        <v>89</v>
      </c>
      <c r="T246" s="30">
        <f t="shared" si="110"/>
        <v>0.30937113737553162</v>
      </c>
      <c r="U246" s="30"/>
      <c r="V246" s="30"/>
      <c r="W246" s="30"/>
      <c r="X246" s="31"/>
    </row>
    <row r="247" spans="6:24" ht="17.25" thickBot="1" x14ac:dyDescent="0.35">
      <c r="H247">
        <v>89</v>
      </c>
      <c r="I247" s="30" t="s">
        <v>258</v>
      </c>
      <c r="J247" s="30">
        <v>0.5</v>
      </c>
      <c r="K247" s="30">
        <v>0.5</v>
      </c>
      <c r="L247">
        <v>1</v>
      </c>
      <c r="M247" s="30">
        <f t="shared" si="105"/>
        <v>0.93</v>
      </c>
      <c r="N247" s="30">
        <f t="shared" si="106"/>
        <v>2</v>
      </c>
      <c r="O247">
        <f t="shared" si="107"/>
        <v>81.491250000000107</v>
      </c>
      <c r="P247" s="30">
        <f t="shared" si="103"/>
        <v>0.02</v>
      </c>
      <c r="Q247" s="273">
        <f t="shared" si="108"/>
        <v>3.4065585913260784E-3</v>
      </c>
      <c r="R247" s="30">
        <f t="shared" si="109"/>
        <v>0.16692137097497783</v>
      </c>
      <c r="S247">
        <f t="shared" si="104"/>
        <v>90</v>
      </c>
      <c r="T247" s="30">
        <f t="shared" si="110"/>
        <v>0.30659027321934706</v>
      </c>
    </row>
    <row r="248" spans="6:24" ht="17.25" thickBot="1" x14ac:dyDescent="0.35">
      <c r="H248" s="30">
        <v>90</v>
      </c>
      <c r="I248" s="30" t="s">
        <v>258</v>
      </c>
      <c r="J248" s="30">
        <v>0.5</v>
      </c>
      <c r="K248" s="30">
        <v>0.5</v>
      </c>
      <c r="L248">
        <v>1</v>
      </c>
      <c r="M248" s="30">
        <f t="shared" si="105"/>
        <v>0.93</v>
      </c>
      <c r="N248" s="30">
        <f t="shared" si="106"/>
        <v>2</v>
      </c>
      <c r="O248" s="30">
        <f t="shared" si="107"/>
        <v>82.421250000000114</v>
      </c>
      <c r="P248" s="30">
        <f t="shared" si="103"/>
        <v>0.02</v>
      </c>
      <c r="Q248" s="273">
        <f t="shared" si="108"/>
        <v>3.3384274194995568E-3</v>
      </c>
      <c r="R248" s="30">
        <f t="shared" si="109"/>
        <v>0.16358294355547828</v>
      </c>
      <c r="S248">
        <f t="shared" si="104"/>
        <v>91</v>
      </c>
      <c r="T248" s="30">
        <f t="shared" si="110"/>
        <v>0.30379689517445968</v>
      </c>
    </row>
    <row r="249" spans="6:24" ht="17.25" thickBot="1" x14ac:dyDescent="0.35">
      <c r="H249">
        <v>91</v>
      </c>
      <c r="I249" s="30" t="s">
        <v>258</v>
      </c>
      <c r="J249" s="30">
        <v>0.5</v>
      </c>
      <c r="K249" s="30">
        <v>0.5</v>
      </c>
      <c r="L249">
        <v>1</v>
      </c>
      <c r="M249" s="30">
        <f t="shared" si="105"/>
        <v>0.93</v>
      </c>
      <c r="N249" s="30">
        <f t="shared" si="106"/>
        <v>2</v>
      </c>
      <c r="O249">
        <f t="shared" si="107"/>
        <v>83.351250000000121</v>
      </c>
      <c r="P249" s="30">
        <f t="shared" si="103"/>
        <v>0.02</v>
      </c>
      <c r="Q249" s="273">
        <f t="shared" si="108"/>
        <v>3.2716588711095658E-3</v>
      </c>
      <c r="R249" s="30">
        <f t="shared" si="109"/>
        <v>0.16031128468436873</v>
      </c>
      <c r="S249" s="30">
        <f t="shared" si="104"/>
        <v>92</v>
      </c>
      <c r="T249" s="30">
        <f t="shared" si="110"/>
        <v>0.30099261614208006</v>
      </c>
    </row>
    <row r="250" spans="6:24" ht="17.25" thickBot="1" x14ac:dyDescent="0.35">
      <c r="H250" s="30">
        <v>92</v>
      </c>
      <c r="I250" s="30" t="s">
        <v>258</v>
      </c>
      <c r="J250" s="30">
        <v>0.5</v>
      </c>
      <c r="K250" s="30">
        <v>0.5</v>
      </c>
      <c r="L250">
        <v>1</v>
      </c>
      <c r="M250" s="30">
        <f t="shared" si="105"/>
        <v>0.93</v>
      </c>
      <c r="N250" s="30">
        <f t="shared" si="106"/>
        <v>2</v>
      </c>
      <c r="O250" s="30">
        <f t="shared" si="107"/>
        <v>84.281250000000128</v>
      </c>
      <c r="P250" s="30">
        <f t="shared" si="103"/>
        <v>0.02</v>
      </c>
      <c r="Q250" s="273">
        <f t="shared" si="108"/>
        <v>3.2062256936873745E-3</v>
      </c>
      <c r="R250" s="30">
        <f t="shared" si="109"/>
        <v>0.15710505899068136</v>
      </c>
      <c r="S250">
        <f t="shared" si="104"/>
        <v>93</v>
      </c>
      <c r="T250" s="30">
        <f t="shared" si="110"/>
        <v>0.29817898951292582</v>
      </c>
    </row>
    <row r="251" spans="6:24" ht="17.25" thickBot="1" x14ac:dyDescent="0.35">
      <c r="H251">
        <v>93</v>
      </c>
      <c r="I251" s="30" t="s">
        <v>258</v>
      </c>
      <c r="J251" s="30">
        <v>0.5</v>
      </c>
      <c r="K251" s="30">
        <v>0.5</v>
      </c>
      <c r="L251">
        <v>1</v>
      </c>
      <c r="M251" s="30">
        <f t="shared" si="105"/>
        <v>0.93</v>
      </c>
      <c r="N251" s="30">
        <f t="shared" si="106"/>
        <v>2</v>
      </c>
      <c r="O251">
        <f t="shared" si="107"/>
        <v>85.211250000000135</v>
      </c>
      <c r="P251" s="30">
        <f t="shared" si="103"/>
        <v>0.02</v>
      </c>
      <c r="Q251" s="273">
        <f t="shared" si="108"/>
        <v>3.1421011798136271E-3</v>
      </c>
      <c r="R251" s="30">
        <f t="shared" si="109"/>
        <v>0.15396295781086775</v>
      </c>
      <c r="S251">
        <f t="shared" si="104"/>
        <v>94</v>
      </c>
      <c r="T251" s="30">
        <f t="shared" si="110"/>
        <v>0.29535751090248097</v>
      </c>
    </row>
    <row r="252" spans="6:24" ht="17.25" thickBot="1" x14ac:dyDescent="0.35">
      <c r="H252" s="30">
        <v>94</v>
      </c>
      <c r="I252" s="30" t="s">
        <v>258</v>
      </c>
      <c r="J252" s="30">
        <v>0.5</v>
      </c>
      <c r="K252" s="30">
        <v>0.5</v>
      </c>
      <c r="L252">
        <v>1</v>
      </c>
      <c r="M252" s="30">
        <f t="shared" si="105"/>
        <v>0.93</v>
      </c>
      <c r="N252" s="30">
        <f t="shared" si="106"/>
        <v>2</v>
      </c>
      <c r="O252" s="30">
        <f t="shared" si="107"/>
        <v>86.141250000000142</v>
      </c>
      <c r="P252" s="30">
        <f t="shared" si="103"/>
        <v>0.02</v>
      </c>
      <c r="Q252" s="273">
        <f t="shared" si="108"/>
        <v>3.079259156217355E-3</v>
      </c>
      <c r="R252" s="30">
        <f t="shared" si="109"/>
        <v>0.1508836986546504</v>
      </c>
      <c r="S252" s="30">
        <f t="shared" si="104"/>
        <v>95</v>
      </c>
      <c r="T252" s="30">
        <f t="shared" si="110"/>
        <v>0.29252961984064874</v>
      </c>
    </row>
    <row r="253" spans="6:24" ht="17.25" thickBot="1" x14ac:dyDescent="0.35">
      <c r="H253">
        <v>95</v>
      </c>
      <c r="I253" s="30" t="s">
        <v>258</v>
      </c>
      <c r="J253" s="30">
        <v>0.5</v>
      </c>
      <c r="K253" s="30">
        <v>0.5</v>
      </c>
      <c r="L253">
        <v>1</v>
      </c>
      <c r="M253" s="30">
        <f t="shared" si="105"/>
        <v>0.93</v>
      </c>
      <c r="N253" s="30">
        <f t="shared" si="106"/>
        <v>2</v>
      </c>
      <c r="O253">
        <f t="shared" si="107"/>
        <v>87.071250000000148</v>
      </c>
      <c r="P253" s="30">
        <f t="shared" si="103"/>
        <v>0.02</v>
      </c>
      <c r="Q253" s="273">
        <f t="shared" si="108"/>
        <v>3.0176739730930079E-3</v>
      </c>
      <c r="R253" s="30">
        <f t="shared" si="109"/>
        <v>0.14786602468155738</v>
      </c>
      <c r="S253">
        <f t="shared" si="104"/>
        <v>96</v>
      </c>
      <c r="T253" s="30">
        <f t="shared" si="110"/>
        <v>0.28969670141692877</v>
      </c>
    </row>
    <row r="254" spans="6:24" ht="17.25" thickBot="1" x14ac:dyDescent="0.35">
      <c r="H254" s="30">
        <v>96</v>
      </c>
      <c r="I254" s="30" t="s">
        <v>258</v>
      </c>
      <c r="J254" s="30">
        <v>0.5</v>
      </c>
      <c r="K254" s="30">
        <v>0.5</v>
      </c>
      <c r="L254">
        <v>1</v>
      </c>
      <c r="M254" s="30">
        <f t="shared" si="105"/>
        <v>0.93</v>
      </c>
      <c r="N254" s="30">
        <f t="shared" si="106"/>
        <v>2</v>
      </c>
      <c r="O254" s="30">
        <f t="shared" si="107"/>
        <v>88.001250000000155</v>
      </c>
      <c r="P254" s="30">
        <f t="shared" si="103"/>
        <v>0.02</v>
      </c>
      <c r="Q254" s="273">
        <f t="shared" si="108"/>
        <v>2.9573204936311475E-3</v>
      </c>
      <c r="R254" s="30">
        <f t="shared" si="109"/>
        <v>0.14490870418792623</v>
      </c>
      <c r="S254">
        <f t="shared" si="104"/>
        <v>97</v>
      </c>
      <c r="T254" s="30">
        <f t="shared" si="110"/>
        <v>0.28686008788222128</v>
      </c>
    </row>
    <row r="255" spans="6:24" ht="17.25" thickBot="1" x14ac:dyDescent="0.35">
      <c r="H255">
        <v>97</v>
      </c>
      <c r="I255" s="30" t="s">
        <v>258</v>
      </c>
      <c r="J255" s="30">
        <v>0.5</v>
      </c>
      <c r="K255" s="30">
        <v>0.5</v>
      </c>
      <c r="L255">
        <v>1</v>
      </c>
      <c r="M255" s="30">
        <f t="shared" si="105"/>
        <v>0.93</v>
      </c>
      <c r="N255" s="30">
        <f t="shared" si="106"/>
        <v>2</v>
      </c>
      <c r="O255">
        <f t="shared" si="107"/>
        <v>88.931250000000162</v>
      </c>
      <c r="P255" s="30">
        <f t="shared" si="103"/>
        <v>0.02</v>
      </c>
      <c r="Q255" s="273">
        <f t="shared" si="108"/>
        <v>2.8981740837585247E-3</v>
      </c>
      <c r="R255" s="30">
        <f t="shared" si="109"/>
        <v>0.1420105301041677</v>
      </c>
      <c r="S255" s="30">
        <f t="shared" si="104"/>
        <v>98</v>
      </c>
      <c r="T255" s="30">
        <f t="shared" si="110"/>
        <v>0.28402106020833545</v>
      </c>
    </row>
    <row r="256" spans="6:24" ht="17.25" thickBot="1" x14ac:dyDescent="0.35">
      <c r="H256" s="30">
        <v>98</v>
      </c>
      <c r="I256" s="30" t="s">
        <v>258</v>
      </c>
      <c r="J256" s="30">
        <v>0.5</v>
      </c>
      <c r="K256" s="30">
        <v>0.5</v>
      </c>
      <c r="L256">
        <v>1</v>
      </c>
      <c r="M256" s="30">
        <f t="shared" si="105"/>
        <v>0.93</v>
      </c>
      <c r="N256" s="30">
        <f t="shared" si="106"/>
        <v>2</v>
      </c>
      <c r="O256" s="30">
        <f t="shared" si="107"/>
        <v>89.861250000000169</v>
      </c>
      <c r="P256" s="30">
        <f t="shared" si="103"/>
        <v>0.02</v>
      </c>
      <c r="Q256" s="273">
        <f t="shared" si="108"/>
        <v>2.8402106020833542E-3</v>
      </c>
      <c r="R256" s="30">
        <f t="shared" si="109"/>
        <v>0.13917031950208433</v>
      </c>
      <c r="S256">
        <f t="shared" si="104"/>
        <v>99</v>
      </c>
      <c r="T256" s="30">
        <f t="shared" si="110"/>
        <v>0.28118084960625206</v>
      </c>
    </row>
    <row r="257" spans="8:20" ht="17.25" thickBot="1" x14ac:dyDescent="0.35">
      <c r="H257">
        <v>99</v>
      </c>
      <c r="I257" s="30" t="s">
        <v>258</v>
      </c>
      <c r="J257" s="30">
        <v>0.5</v>
      </c>
      <c r="K257" s="30">
        <v>0.5</v>
      </c>
      <c r="L257">
        <v>1</v>
      </c>
      <c r="M257" s="30">
        <f t="shared" si="105"/>
        <v>0.93</v>
      </c>
      <c r="N257" s="30">
        <f t="shared" si="106"/>
        <v>2</v>
      </c>
      <c r="O257">
        <f t="shared" si="107"/>
        <v>90.791250000000176</v>
      </c>
      <c r="P257" s="30">
        <f t="shared" si="103"/>
        <v>0.02</v>
      </c>
      <c r="Q257" s="273">
        <f t="shared" si="108"/>
        <v>2.7834063900416869E-3</v>
      </c>
      <c r="R257" s="30">
        <f t="shared" si="109"/>
        <v>0.13638691311204265</v>
      </c>
      <c r="S257">
        <f t="shared" si="104"/>
        <v>100</v>
      </c>
      <c r="T257" s="30">
        <f t="shared" si="110"/>
        <v>0.27834063900416867</v>
      </c>
    </row>
    <row r="258" spans="8:20" ht="17.25" thickBot="1" x14ac:dyDescent="0.35">
      <c r="H258" s="30">
        <v>100</v>
      </c>
      <c r="I258" s="30" t="s">
        <v>258</v>
      </c>
      <c r="J258" s="30">
        <v>0.5</v>
      </c>
      <c r="K258" s="30">
        <v>0.5</v>
      </c>
      <c r="L258">
        <v>1</v>
      </c>
      <c r="M258" s="30">
        <f t="shared" si="105"/>
        <v>0.93</v>
      </c>
      <c r="N258" s="30">
        <f t="shared" si="106"/>
        <v>2</v>
      </c>
      <c r="O258" s="30">
        <f t="shared" si="107"/>
        <v>91.721250000000182</v>
      </c>
      <c r="P258" s="30">
        <f t="shared" si="103"/>
        <v>0.02</v>
      </c>
      <c r="Q258" s="273">
        <f t="shared" si="108"/>
        <v>2.7277382622408531E-3</v>
      </c>
      <c r="R258" s="30">
        <f t="shared" si="109"/>
        <v>0.1336591748498018</v>
      </c>
      <c r="S258" s="30">
        <f t="shared" si="104"/>
        <v>101</v>
      </c>
      <c r="T258" s="30">
        <f t="shared" si="110"/>
        <v>0.27550156448632618</v>
      </c>
    </row>
    <row r="259" spans="8:20" ht="17.25" thickBot="1" x14ac:dyDescent="0.35">
      <c r="H259">
        <v>101</v>
      </c>
      <c r="I259" s="30" t="s">
        <v>258</v>
      </c>
      <c r="J259" s="30">
        <v>0.5</v>
      </c>
      <c r="K259" s="30">
        <v>0.5</v>
      </c>
      <c r="L259">
        <v>1</v>
      </c>
      <c r="M259" s="30">
        <f t="shared" si="105"/>
        <v>0.93</v>
      </c>
      <c r="N259" s="30">
        <f t="shared" si="106"/>
        <v>2</v>
      </c>
      <c r="O259">
        <f t="shared" si="107"/>
        <v>92.651250000000189</v>
      </c>
      <c r="P259" s="30">
        <f t="shared" si="103"/>
        <v>0.02</v>
      </c>
      <c r="Q259" s="273">
        <f t="shared" si="108"/>
        <v>2.6731834969960363E-3</v>
      </c>
      <c r="R259" s="30">
        <f t="shared" si="109"/>
        <v>0.13098599135280575</v>
      </c>
      <c r="S259">
        <f t="shared" si="104"/>
        <v>102</v>
      </c>
      <c r="T259" s="30">
        <f t="shared" si="110"/>
        <v>0.27266471669359571</v>
      </c>
    </row>
    <row r="260" spans="8:20" ht="17.25" thickBot="1" x14ac:dyDescent="0.35">
      <c r="H260" s="30">
        <v>102</v>
      </c>
      <c r="I260" s="30" t="s">
        <v>258</v>
      </c>
      <c r="J260" s="30">
        <v>0.5</v>
      </c>
      <c r="K260" s="30">
        <v>0.5</v>
      </c>
      <c r="L260">
        <v>1</v>
      </c>
      <c r="M260" s="30">
        <f t="shared" si="105"/>
        <v>0.93</v>
      </c>
      <c r="N260" s="30">
        <f t="shared" si="106"/>
        <v>2</v>
      </c>
      <c r="O260" s="30">
        <f t="shared" si="107"/>
        <v>93.581250000000196</v>
      </c>
      <c r="P260" s="30">
        <f t="shared" si="103"/>
        <v>0.02</v>
      </c>
      <c r="Q260" s="273">
        <f t="shared" si="108"/>
        <v>2.619719827056115E-3</v>
      </c>
      <c r="R260" s="30">
        <f t="shared" si="109"/>
        <v>0.12836627152574964</v>
      </c>
      <c r="S260">
        <f t="shared" si="104"/>
        <v>103</v>
      </c>
      <c r="T260" s="30">
        <f t="shared" si="110"/>
        <v>0.26983114218677984</v>
      </c>
    </row>
    <row r="261" spans="8:20" ht="17.25" thickBot="1" x14ac:dyDescent="0.35">
      <c r="H261">
        <v>103</v>
      </c>
      <c r="I261" s="30" t="s">
        <v>258</v>
      </c>
      <c r="J261" s="30">
        <v>0.5</v>
      </c>
      <c r="K261" s="30">
        <v>0.5</v>
      </c>
      <c r="L261">
        <v>1</v>
      </c>
      <c r="M261" s="30">
        <f t="shared" si="105"/>
        <v>0.93</v>
      </c>
      <c r="N261" s="30">
        <f t="shared" si="106"/>
        <v>2</v>
      </c>
      <c r="O261">
        <f t="shared" si="107"/>
        <v>94.511250000000203</v>
      </c>
      <c r="P261" s="30">
        <f t="shared" si="103"/>
        <v>0.02</v>
      </c>
      <c r="Q261" s="273">
        <f t="shared" si="108"/>
        <v>2.5673254305149931E-3</v>
      </c>
      <c r="R261" s="30">
        <f t="shared" si="109"/>
        <v>0.12579894609523465</v>
      </c>
      <c r="S261" s="30">
        <f t="shared" si="104"/>
        <v>104</v>
      </c>
      <c r="T261" s="30">
        <f t="shared" si="110"/>
        <v>0.26700184477355926</v>
      </c>
    </row>
    <row r="262" spans="8:20" ht="17.25" thickBot="1" x14ac:dyDescent="0.35">
      <c r="H262" s="30">
        <v>104</v>
      </c>
      <c r="I262" s="30" t="s">
        <v>258</v>
      </c>
      <c r="J262" s="30">
        <v>0.5</v>
      </c>
      <c r="K262" s="30">
        <v>0.5</v>
      </c>
      <c r="L262">
        <v>1</v>
      </c>
      <c r="M262" s="30">
        <f t="shared" si="105"/>
        <v>0.93</v>
      </c>
      <c r="N262" s="30">
        <f t="shared" si="106"/>
        <v>2</v>
      </c>
      <c r="O262" s="30">
        <f t="shared" si="107"/>
        <v>95.44125000000021</v>
      </c>
      <c r="P262" s="30">
        <f t="shared" si="103"/>
        <v>0.02</v>
      </c>
      <c r="Q262" s="273">
        <f t="shared" si="108"/>
        <v>2.5159789219046931E-3</v>
      </c>
      <c r="R262" s="30">
        <f t="shared" si="109"/>
        <v>0.12328296717332995</v>
      </c>
      <c r="S262">
        <f t="shared" si="104"/>
        <v>105</v>
      </c>
      <c r="T262" s="30">
        <f t="shared" si="110"/>
        <v>0.26417778679999276</v>
      </c>
    </row>
    <row r="263" spans="8:20" ht="17.25" thickBot="1" x14ac:dyDescent="0.35">
      <c r="H263">
        <v>105</v>
      </c>
      <c r="I263" s="30" t="s">
        <v>258</v>
      </c>
      <c r="J263" s="30">
        <v>0.5</v>
      </c>
      <c r="K263" s="30">
        <v>0.5</v>
      </c>
      <c r="L263">
        <v>1</v>
      </c>
      <c r="M263" s="30">
        <f t="shared" si="105"/>
        <v>0.93</v>
      </c>
      <c r="N263" s="30">
        <f t="shared" si="106"/>
        <v>2</v>
      </c>
      <c r="O263">
        <f t="shared" si="107"/>
        <v>96.371250000000217</v>
      </c>
      <c r="P263" s="30">
        <f t="shared" si="103"/>
        <v>0.02</v>
      </c>
      <c r="Q263" s="273">
        <f t="shared" si="108"/>
        <v>2.4656593434665992E-3</v>
      </c>
      <c r="R263" s="30">
        <f t="shared" si="109"/>
        <v>0.12081730782986336</v>
      </c>
      <c r="S263">
        <f t="shared" si="104"/>
        <v>106</v>
      </c>
      <c r="T263" s="30">
        <f t="shared" si="110"/>
        <v>0.26135989040745949</v>
      </c>
    </row>
    <row r="264" spans="8:20" ht="17.25" thickBot="1" x14ac:dyDescent="0.35">
      <c r="H264" s="30">
        <v>106</v>
      </c>
      <c r="I264" s="30" t="s">
        <v>258</v>
      </c>
      <c r="J264" s="30">
        <v>0.5</v>
      </c>
      <c r="K264" s="30">
        <v>0.5</v>
      </c>
      <c r="L264">
        <v>1</v>
      </c>
      <c r="M264" s="30">
        <f t="shared" si="105"/>
        <v>0.93</v>
      </c>
      <c r="N264" s="30">
        <f t="shared" si="106"/>
        <v>2</v>
      </c>
      <c r="O264">
        <f t="shared" si="107"/>
        <v>97.301250000000223</v>
      </c>
      <c r="P264" s="30">
        <f t="shared" si="103"/>
        <v>0.02</v>
      </c>
      <c r="Q264" s="273">
        <f t="shared" si="108"/>
        <v>2.416346156597267E-3</v>
      </c>
      <c r="R264" s="30">
        <f t="shared" si="109"/>
        <v>0.11840096167326609</v>
      </c>
      <c r="S264" s="30">
        <f t="shared" si="104"/>
        <v>107</v>
      </c>
      <c r="T264" s="30">
        <f t="shared" si="110"/>
        <v>0.25854903875590757</v>
      </c>
    </row>
    <row r="265" spans="8:20" ht="17.25" thickBot="1" x14ac:dyDescent="0.35">
      <c r="H265">
        <v>107</v>
      </c>
      <c r="I265" s="30" t="s">
        <v>258</v>
      </c>
      <c r="J265" s="30">
        <v>0.5</v>
      </c>
      <c r="K265" s="30">
        <v>0.5</v>
      </c>
      <c r="L265">
        <v>1</v>
      </c>
      <c r="M265" s="30">
        <f t="shared" si="105"/>
        <v>0.93</v>
      </c>
      <c r="N265" s="30">
        <f t="shared" si="106"/>
        <v>2</v>
      </c>
      <c r="O265">
        <f t="shared" si="107"/>
        <v>98.23125000000023</v>
      </c>
      <c r="P265" s="30">
        <f t="shared" si="103"/>
        <v>0.02</v>
      </c>
      <c r="Q265" s="273">
        <f t="shared" si="108"/>
        <v>2.368019233465322E-3</v>
      </c>
      <c r="R265" s="30">
        <f t="shared" si="109"/>
        <v>0.11603294243980077</v>
      </c>
      <c r="S265">
        <f t="shared" si="104"/>
        <v>108</v>
      </c>
      <c r="T265" s="30">
        <f t="shared" si="110"/>
        <v>0.2557460772142548</v>
      </c>
    </row>
    <row r="266" spans="8:20" ht="17.25" thickBot="1" x14ac:dyDescent="0.35">
      <c r="H266" s="30">
        <v>108</v>
      </c>
      <c r="I266" s="30" t="s">
        <v>258</v>
      </c>
      <c r="J266" s="30">
        <v>0.5</v>
      </c>
      <c r="K266" s="30">
        <v>0.5</v>
      </c>
      <c r="L266">
        <v>1</v>
      </c>
      <c r="M266" s="30">
        <f t="shared" si="105"/>
        <v>0.93</v>
      </c>
      <c r="N266" s="30">
        <f t="shared" si="106"/>
        <v>2</v>
      </c>
      <c r="O266">
        <f t="shared" si="107"/>
        <v>99.161250000000237</v>
      </c>
      <c r="P266" s="30">
        <f t="shared" si="103"/>
        <v>0.02</v>
      </c>
      <c r="Q266" s="273">
        <f t="shared" si="108"/>
        <v>2.3206588487960154E-3</v>
      </c>
      <c r="R266" s="30">
        <f t="shared" si="109"/>
        <v>0.11371228359100474</v>
      </c>
      <c r="S266">
        <f t="shared" si="104"/>
        <v>109</v>
      </c>
      <c r="T266" s="30">
        <f t="shared" si="110"/>
        <v>0.25295181451876569</v>
      </c>
    </row>
    <row r="267" spans="8:20" ht="17.25" thickBot="1" x14ac:dyDescent="0.35">
      <c r="H267">
        <v>109</v>
      </c>
      <c r="I267" s="30" t="s">
        <v>258</v>
      </c>
      <c r="J267" s="30">
        <v>0.5</v>
      </c>
      <c r="K267" s="30">
        <v>0.5</v>
      </c>
      <c r="L267">
        <v>1</v>
      </c>
      <c r="M267" s="30">
        <f t="shared" si="105"/>
        <v>0.93</v>
      </c>
      <c r="N267" s="30">
        <f t="shared" si="106"/>
        <v>2</v>
      </c>
      <c r="O267">
        <f t="shared" si="107"/>
        <v>100.09125000000024</v>
      </c>
      <c r="P267" s="30">
        <f t="shared" si="103"/>
        <v>0.02</v>
      </c>
      <c r="Q267" s="311">
        <f>1-SUM(Q158:Q266)</f>
        <v>0.11371228359100582</v>
      </c>
      <c r="R267" s="30">
        <f t="shared" si="109"/>
        <v>0.11143803791918465</v>
      </c>
      <c r="S267" s="30">
        <f t="shared" si="104"/>
        <v>110</v>
      </c>
      <c r="T267" s="30">
        <f t="shared" si="110"/>
        <v>12.50835119501064</v>
      </c>
    </row>
    <row r="377" spans="17:17" x14ac:dyDescent="0.3">
      <c r="Q377" s="273"/>
    </row>
    <row r="378" spans="17:17" x14ac:dyDescent="0.3">
      <c r="Q378" s="273"/>
    </row>
    <row r="379" spans="17:17" x14ac:dyDescent="0.3">
      <c r="Q379" s="273"/>
    </row>
    <row r="380" spans="17:17" x14ac:dyDescent="0.3">
      <c r="Q380" s="273"/>
    </row>
    <row r="381" spans="17:17" x14ac:dyDescent="0.3">
      <c r="Q381" s="273"/>
    </row>
    <row r="382" spans="17:17" x14ac:dyDescent="0.3">
      <c r="Q382" s="273"/>
    </row>
    <row r="383" spans="17:17" x14ac:dyDescent="0.3">
      <c r="Q383" s="273"/>
    </row>
    <row r="384" spans="17:17" x14ac:dyDescent="0.3">
      <c r="Q384" s="273"/>
    </row>
    <row r="385" spans="17:17" x14ac:dyDescent="0.3">
      <c r="Q385" s="273"/>
    </row>
    <row r="386" spans="17:17" x14ac:dyDescent="0.3">
      <c r="Q386" s="273"/>
    </row>
    <row r="387" spans="17:17" x14ac:dyDescent="0.3">
      <c r="Q387" s="273"/>
    </row>
    <row r="388" spans="17:17" x14ac:dyDescent="0.3">
      <c r="Q388" s="273"/>
    </row>
    <row r="389" spans="17:17" x14ac:dyDescent="0.3">
      <c r="Q389" s="273"/>
    </row>
    <row r="390" spans="17:17" x14ac:dyDescent="0.3">
      <c r="Q390" s="273"/>
    </row>
    <row r="391" spans="17:17" x14ac:dyDescent="0.3">
      <c r="Q391" s="273"/>
    </row>
    <row r="392" spans="17:17" x14ac:dyDescent="0.3">
      <c r="Q392" s="273"/>
    </row>
    <row r="393" spans="17:17" x14ac:dyDescent="0.3">
      <c r="Q393" s="273"/>
    </row>
    <row r="394" spans="17:17" x14ac:dyDescent="0.3">
      <c r="Q394" s="273"/>
    </row>
    <row r="395" spans="17:17" x14ac:dyDescent="0.3">
      <c r="Q395" s="273"/>
    </row>
    <row r="396" spans="17:17" x14ac:dyDescent="0.3">
      <c r="Q396" s="273"/>
    </row>
    <row r="397" spans="17:17" x14ac:dyDescent="0.3">
      <c r="Q397" s="273"/>
    </row>
    <row r="398" spans="17:17" x14ac:dyDescent="0.3">
      <c r="Q398" s="273"/>
    </row>
    <row r="399" spans="17:17" x14ac:dyDescent="0.3">
      <c r="Q399" s="273"/>
    </row>
    <row r="400" spans="17:17" x14ac:dyDescent="0.3">
      <c r="Q400" s="273"/>
    </row>
    <row r="401" spans="17:17" x14ac:dyDescent="0.3">
      <c r="Q401" s="273"/>
    </row>
    <row r="402" spans="17:17" x14ac:dyDescent="0.3">
      <c r="Q402" s="273"/>
    </row>
    <row r="403" spans="17:17" x14ac:dyDescent="0.3">
      <c r="Q403" s="273"/>
    </row>
    <row r="404" spans="17:17" x14ac:dyDescent="0.3">
      <c r="Q404" s="273"/>
    </row>
    <row r="405" spans="17:17" x14ac:dyDescent="0.3">
      <c r="Q405" s="273"/>
    </row>
    <row r="406" spans="17:17" x14ac:dyDescent="0.3">
      <c r="Q406" s="273"/>
    </row>
    <row r="407" spans="17:17" x14ac:dyDescent="0.3">
      <c r="Q407" s="273"/>
    </row>
    <row r="408" spans="17:17" x14ac:dyDescent="0.3">
      <c r="Q408" s="273"/>
    </row>
    <row r="409" spans="17:17" x14ac:dyDescent="0.3">
      <c r="Q409" s="273"/>
    </row>
    <row r="410" spans="17:17" x14ac:dyDescent="0.3">
      <c r="Q410" s="273"/>
    </row>
    <row r="411" spans="17:17" x14ac:dyDescent="0.3">
      <c r="Q411" s="273"/>
    </row>
    <row r="412" spans="17:17" x14ac:dyDescent="0.3">
      <c r="Q412" s="273"/>
    </row>
    <row r="413" spans="17:17" x14ac:dyDescent="0.3">
      <c r="Q413" s="273"/>
    </row>
    <row r="414" spans="17:17" x14ac:dyDescent="0.3">
      <c r="Q414" s="273"/>
    </row>
    <row r="415" spans="17:17" x14ac:dyDescent="0.3">
      <c r="Q415" s="273"/>
    </row>
    <row r="416" spans="17:17" x14ac:dyDescent="0.3">
      <c r="Q416" s="273"/>
    </row>
    <row r="417" spans="17:17" x14ac:dyDescent="0.3">
      <c r="Q417" s="273"/>
    </row>
    <row r="418" spans="17:17" x14ac:dyDescent="0.3">
      <c r="Q418" s="273"/>
    </row>
    <row r="419" spans="17:17" x14ac:dyDescent="0.3">
      <c r="Q419" s="273"/>
    </row>
    <row r="420" spans="17:17" x14ac:dyDescent="0.3">
      <c r="Q420" s="273"/>
    </row>
    <row r="421" spans="17:17" x14ac:dyDescent="0.3">
      <c r="Q421" s="273"/>
    </row>
    <row r="422" spans="17:17" x14ac:dyDescent="0.3">
      <c r="Q422" s="273"/>
    </row>
    <row r="423" spans="17:17" x14ac:dyDescent="0.3">
      <c r="Q423" s="273"/>
    </row>
    <row r="424" spans="17:17" x14ac:dyDescent="0.3">
      <c r="Q424" s="273"/>
    </row>
    <row r="425" spans="17:17" x14ac:dyDescent="0.3">
      <c r="Q425" s="273"/>
    </row>
    <row r="426" spans="17:17" x14ac:dyDescent="0.3">
      <c r="Q426" s="273"/>
    </row>
    <row r="427" spans="17:17" x14ac:dyDescent="0.3">
      <c r="Q427" s="273"/>
    </row>
    <row r="428" spans="17:17" x14ac:dyDescent="0.3">
      <c r="Q428" s="273"/>
    </row>
    <row r="429" spans="17:17" x14ac:dyDescent="0.3">
      <c r="Q429" s="273"/>
    </row>
    <row r="430" spans="17:17" x14ac:dyDescent="0.3">
      <c r="Q430" s="273"/>
    </row>
    <row r="431" spans="17:17" x14ac:dyDescent="0.3">
      <c r="Q431" s="273"/>
    </row>
    <row r="432" spans="17:17" x14ac:dyDescent="0.3">
      <c r="Q432" s="273"/>
    </row>
    <row r="433" spans="17:17" x14ac:dyDescent="0.3">
      <c r="Q433" s="273"/>
    </row>
    <row r="434" spans="17:17" x14ac:dyDescent="0.3">
      <c r="Q434" s="273"/>
    </row>
    <row r="435" spans="17:17" x14ac:dyDescent="0.3">
      <c r="Q435" s="273"/>
    </row>
    <row r="436" spans="17:17" x14ac:dyDescent="0.3">
      <c r="Q436" s="273"/>
    </row>
    <row r="437" spans="17:17" x14ac:dyDescent="0.3">
      <c r="Q437" s="273"/>
    </row>
    <row r="438" spans="17:17" x14ac:dyDescent="0.3">
      <c r="Q438" s="273"/>
    </row>
    <row r="439" spans="17:17" x14ac:dyDescent="0.3">
      <c r="Q439" s="273"/>
    </row>
    <row r="440" spans="17:17" x14ac:dyDescent="0.3">
      <c r="Q440" s="273"/>
    </row>
    <row r="441" spans="17:17" x14ac:dyDescent="0.3">
      <c r="Q441" s="273"/>
    </row>
    <row r="442" spans="17:17" x14ac:dyDescent="0.3">
      <c r="Q442" s="273"/>
    </row>
    <row r="443" spans="17:17" x14ac:dyDescent="0.3">
      <c r="Q443" s="273"/>
    </row>
    <row r="444" spans="17:17" x14ac:dyDescent="0.3">
      <c r="Q444" s="273"/>
    </row>
    <row r="445" spans="17:17" x14ac:dyDescent="0.3">
      <c r="Q445" s="273"/>
    </row>
    <row r="446" spans="17:17" x14ac:dyDescent="0.3">
      <c r="Q446" s="273"/>
    </row>
    <row r="447" spans="17:17" x14ac:dyDescent="0.3">
      <c r="Q447" s="273"/>
    </row>
    <row r="448" spans="17:17" x14ac:dyDescent="0.3">
      <c r="Q448" s="273"/>
    </row>
    <row r="449" spans="17:17" x14ac:dyDescent="0.3">
      <c r="Q449" s="273"/>
    </row>
    <row r="450" spans="17:17" x14ac:dyDescent="0.3">
      <c r="Q450" s="273"/>
    </row>
    <row r="451" spans="17:17" x14ac:dyDescent="0.3">
      <c r="Q451" s="273"/>
    </row>
    <row r="452" spans="17:17" x14ac:dyDescent="0.3">
      <c r="Q452" s="273"/>
    </row>
    <row r="453" spans="17:17" x14ac:dyDescent="0.3">
      <c r="Q453" s="273"/>
    </row>
    <row r="454" spans="17:17" x14ac:dyDescent="0.3">
      <c r="Q454" s="273"/>
    </row>
    <row r="455" spans="17:17" x14ac:dyDescent="0.3">
      <c r="Q455" s="273"/>
    </row>
    <row r="456" spans="17:17" x14ac:dyDescent="0.3">
      <c r="Q456" s="273"/>
    </row>
    <row r="457" spans="17:17" x14ac:dyDescent="0.3">
      <c r="Q457" s="273"/>
    </row>
    <row r="458" spans="17:17" x14ac:dyDescent="0.3">
      <c r="Q458" s="273"/>
    </row>
    <row r="459" spans="17:17" x14ac:dyDescent="0.3">
      <c r="Q459" s="273"/>
    </row>
    <row r="460" spans="17:17" x14ac:dyDescent="0.3">
      <c r="Q460" s="273"/>
    </row>
    <row r="461" spans="17:17" x14ac:dyDescent="0.3">
      <c r="Q461" s="273"/>
    </row>
    <row r="462" spans="17:17" x14ac:dyDescent="0.3">
      <c r="Q462" s="273"/>
    </row>
    <row r="463" spans="17:17" x14ac:dyDescent="0.3">
      <c r="Q463" s="273"/>
    </row>
    <row r="464" spans="17:17" x14ac:dyDescent="0.3">
      <c r="Q464" s="273"/>
    </row>
    <row r="465" spans="17:17" x14ac:dyDescent="0.3">
      <c r="Q465" s="273"/>
    </row>
    <row r="466" spans="17:17" x14ac:dyDescent="0.3">
      <c r="Q466" s="273"/>
    </row>
    <row r="467" spans="17:17" x14ac:dyDescent="0.3">
      <c r="Q467" s="273"/>
    </row>
    <row r="468" spans="17:17" x14ac:dyDescent="0.3">
      <c r="Q468" s="273"/>
    </row>
  </sheetData>
  <mergeCells count="14">
    <mergeCell ref="C27:C28"/>
    <mergeCell ref="D27:D28"/>
    <mergeCell ref="C21:C22"/>
    <mergeCell ref="D21:D22"/>
    <mergeCell ref="C23:C24"/>
    <mergeCell ref="D23:D24"/>
    <mergeCell ref="C25:C26"/>
    <mergeCell ref="D25:D26"/>
    <mergeCell ref="C12:C14"/>
    <mergeCell ref="D12:D14"/>
    <mergeCell ref="C15:C17"/>
    <mergeCell ref="D15:D17"/>
    <mergeCell ref="C18:C20"/>
    <mergeCell ref="D18:D20"/>
  </mergeCells>
  <phoneticPr fontId="4" type="noConversion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4B2526-99CC-4304-B9CE-E09386C6712D}">
  <dimension ref="B1:AN47"/>
  <sheetViews>
    <sheetView zoomScale="85" zoomScaleNormal="85" workbookViewId="0">
      <selection activeCell="AM3" sqref="AM3"/>
    </sheetView>
  </sheetViews>
  <sheetFormatPr defaultRowHeight="16.5" x14ac:dyDescent="0.3"/>
  <cols>
    <col min="28" max="28" width="11" bestFit="1" customWidth="1"/>
  </cols>
  <sheetData>
    <row r="1" spans="2:40" ht="17.25" thickBot="1" x14ac:dyDescent="0.35">
      <c r="B1" s="210" t="s">
        <v>279</v>
      </c>
      <c r="C1" s="210"/>
      <c r="D1" s="210"/>
      <c r="E1" s="210"/>
      <c r="V1" s="210" t="s">
        <v>280</v>
      </c>
      <c r="W1" s="210"/>
      <c r="X1" s="210"/>
      <c r="Y1" s="210"/>
    </row>
    <row r="2" spans="2:40" ht="17.25" thickBot="1" x14ac:dyDescent="0.35">
      <c r="B2" s="304">
        <v>0.6</v>
      </c>
      <c r="C2" s="48"/>
      <c r="D2" s="48"/>
      <c r="E2" s="305"/>
      <c r="F2" s="48" t="s">
        <v>245</v>
      </c>
      <c r="G2" s="48" t="s">
        <v>246</v>
      </c>
      <c r="H2" s="48" t="s">
        <v>247</v>
      </c>
      <c r="I2" s="48" t="s">
        <v>248</v>
      </c>
      <c r="J2" s="48" t="s">
        <v>249</v>
      </c>
      <c r="K2" s="48" t="s">
        <v>250</v>
      </c>
      <c r="L2" s="306" t="s">
        <v>251</v>
      </c>
      <c r="M2" s="48" t="s">
        <v>252</v>
      </c>
      <c r="N2" s="48" t="s">
        <v>253</v>
      </c>
      <c r="O2" s="48" t="s">
        <v>254</v>
      </c>
      <c r="P2" s="48"/>
      <c r="Q2" s="48"/>
      <c r="R2" s="48" t="s">
        <v>255</v>
      </c>
      <c r="S2" s="179"/>
      <c r="V2" s="304">
        <v>0.6</v>
      </c>
      <c r="W2" s="48"/>
      <c r="X2" s="48"/>
      <c r="Y2" s="305"/>
      <c r="Z2" s="48" t="s">
        <v>245</v>
      </c>
      <c r="AA2" s="48" t="s">
        <v>246</v>
      </c>
      <c r="AB2" s="48" t="s">
        <v>281</v>
      </c>
      <c r="AC2" s="48" t="s">
        <v>247</v>
      </c>
      <c r="AD2" s="48" t="s">
        <v>248</v>
      </c>
      <c r="AE2" s="48" t="s">
        <v>249</v>
      </c>
      <c r="AF2" s="48" t="s">
        <v>250</v>
      </c>
      <c r="AG2" s="306" t="s">
        <v>251</v>
      </c>
      <c r="AH2" s="48" t="s">
        <v>252</v>
      </c>
      <c r="AI2" s="48" t="s">
        <v>253</v>
      </c>
      <c r="AJ2" s="48" t="s">
        <v>254</v>
      </c>
      <c r="AK2" s="48"/>
      <c r="AL2" s="48"/>
      <c r="AM2" s="48" t="s">
        <v>255</v>
      </c>
      <c r="AN2" s="179"/>
    </row>
    <row r="3" spans="2:40" ht="17.25" thickBot="1" x14ac:dyDescent="0.35">
      <c r="B3" s="199" t="s">
        <v>257</v>
      </c>
      <c r="D3">
        <v>0</v>
      </c>
      <c r="E3" t="s">
        <v>258</v>
      </c>
      <c r="F3">
        <v>70</v>
      </c>
      <c r="G3">
        <v>0</v>
      </c>
      <c r="H3">
        <f t="shared" ref="H3:H6" si="0">(F3+G3)*0.465</f>
        <v>32.550000000000004</v>
      </c>
      <c r="I3">
        <f t="shared" ref="I3:I6" si="1">F3+G3</f>
        <v>70</v>
      </c>
      <c r="J3">
        <v>0</v>
      </c>
      <c r="K3">
        <f t="shared" ref="K3:K6" si="2">I3/100</f>
        <v>0.7</v>
      </c>
      <c r="L3" s="307">
        <f>1*I3/100</f>
        <v>0.7</v>
      </c>
      <c r="M3">
        <f>1-L3</f>
        <v>0.30000000000000004</v>
      </c>
      <c r="N3">
        <v>1</v>
      </c>
      <c r="O3">
        <f>N3*L3</f>
        <v>0.7</v>
      </c>
      <c r="R3" s="153">
        <f>SUM(O3:O6)</f>
        <v>1.3800399999999997</v>
      </c>
      <c r="S3" s="197"/>
      <c r="V3" s="199" t="s">
        <v>257</v>
      </c>
      <c r="X3">
        <v>0</v>
      </c>
      <c r="Y3" t="s">
        <v>258</v>
      </c>
      <c r="Z3">
        <v>70</v>
      </c>
      <c r="AA3">
        <v>0</v>
      </c>
      <c r="AB3">
        <v>10</v>
      </c>
      <c r="AC3">
        <f>(Z3+AA3+AB3)*0.465</f>
        <v>37.200000000000003</v>
      </c>
      <c r="AD3">
        <f>Z3+AA3+AB3</f>
        <v>80</v>
      </c>
      <c r="AE3">
        <v>0</v>
      </c>
      <c r="AF3">
        <f t="shared" ref="AF3:AF6" si="3">AD3/100</f>
        <v>0.8</v>
      </c>
      <c r="AG3" s="307">
        <f>1*AD3/100</f>
        <v>0.8</v>
      </c>
      <c r="AH3">
        <f>1-AG3</f>
        <v>0.19999999999999996</v>
      </c>
      <c r="AI3">
        <v>1</v>
      </c>
      <c r="AJ3">
        <f>AI3*AG3</f>
        <v>0.8</v>
      </c>
      <c r="AM3" s="153">
        <f>SUM(AJ3:AJ6)</f>
        <v>1.22756</v>
      </c>
      <c r="AN3" s="197"/>
    </row>
    <row r="4" spans="2:40" x14ac:dyDescent="0.3">
      <c r="B4" s="199"/>
      <c r="D4">
        <v>1</v>
      </c>
      <c r="E4" t="s">
        <v>258</v>
      </c>
      <c r="F4">
        <v>70</v>
      </c>
      <c r="G4">
        <f t="shared" ref="G4:G6" si="4">F4*0.1*D4</f>
        <v>7</v>
      </c>
      <c r="H4">
        <f t="shared" si="0"/>
        <v>35.805</v>
      </c>
      <c r="I4">
        <f t="shared" si="1"/>
        <v>77</v>
      </c>
      <c r="J4">
        <f t="shared" ref="J4:J6" si="5">J3+H3</f>
        <v>32.550000000000004</v>
      </c>
      <c r="K4">
        <f t="shared" si="2"/>
        <v>0.77</v>
      </c>
      <c r="L4" s="307">
        <f>M3*K4</f>
        <v>0.23100000000000004</v>
      </c>
      <c r="M4">
        <f>M3*(1-K4)</f>
        <v>6.9000000000000006E-2</v>
      </c>
      <c r="N4">
        <v>2</v>
      </c>
      <c r="O4">
        <f>N4*L4</f>
        <v>0.46200000000000008</v>
      </c>
      <c r="S4" s="197"/>
      <c r="V4" s="199"/>
      <c r="X4">
        <v>1</v>
      </c>
      <c r="Y4" t="s">
        <v>258</v>
      </c>
      <c r="Z4">
        <v>70</v>
      </c>
      <c r="AA4">
        <f>Z4*0.1*X4</f>
        <v>7</v>
      </c>
      <c r="AB4">
        <v>10</v>
      </c>
      <c r="AC4">
        <f t="shared" ref="AC4:AC6" si="6">(Z4+AA4+AB4)*0.465</f>
        <v>40.455000000000005</v>
      </c>
      <c r="AD4">
        <f t="shared" ref="AD4:AD6" si="7">Z4+AA4+AB4</f>
        <v>87</v>
      </c>
      <c r="AE4">
        <f t="shared" ref="AE4:AE6" si="8">AE3+AC3</f>
        <v>37.200000000000003</v>
      </c>
      <c r="AF4">
        <f t="shared" si="3"/>
        <v>0.87</v>
      </c>
      <c r="AG4" s="307">
        <f>AH3*AF4</f>
        <v>0.17399999999999996</v>
      </c>
      <c r="AH4">
        <f>AH3*(1-AF4)</f>
        <v>2.5999999999999995E-2</v>
      </c>
      <c r="AI4">
        <v>2</v>
      </c>
      <c r="AJ4">
        <f>AI4*AG4</f>
        <v>0.34799999999999992</v>
      </c>
      <c r="AN4" s="197"/>
    </row>
    <row r="5" spans="2:40" x14ac:dyDescent="0.3">
      <c r="B5" s="199"/>
      <c r="D5">
        <v>2</v>
      </c>
      <c r="E5" t="s">
        <v>258</v>
      </c>
      <c r="F5">
        <v>70</v>
      </c>
      <c r="G5">
        <f t="shared" si="4"/>
        <v>14</v>
      </c>
      <c r="H5">
        <f t="shared" si="0"/>
        <v>39.06</v>
      </c>
      <c r="I5">
        <f t="shared" si="1"/>
        <v>84</v>
      </c>
      <c r="J5">
        <f t="shared" si="5"/>
        <v>68.355000000000004</v>
      </c>
      <c r="K5">
        <f t="shared" si="2"/>
        <v>0.84</v>
      </c>
      <c r="L5" s="307">
        <f>M4*K5</f>
        <v>5.7960000000000005E-2</v>
      </c>
      <c r="M5">
        <f t="shared" ref="M5:M6" si="9">M4*(1-K5)</f>
        <v>1.1040000000000003E-2</v>
      </c>
      <c r="N5">
        <v>3</v>
      </c>
      <c r="O5">
        <f t="shared" ref="O5:O6" si="10">N5*L5</f>
        <v>0.17388000000000001</v>
      </c>
      <c r="S5" s="197"/>
      <c r="V5" s="199"/>
      <c r="X5">
        <v>2</v>
      </c>
      <c r="Y5" t="s">
        <v>258</v>
      </c>
      <c r="Z5">
        <v>70</v>
      </c>
      <c r="AA5">
        <f>Z5*0.1*X5</f>
        <v>14</v>
      </c>
      <c r="AB5">
        <v>10</v>
      </c>
      <c r="AC5">
        <f t="shared" si="6"/>
        <v>43.71</v>
      </c>
      <c r="AD5">
        <f t="shared" si="7"/>
        <v>94</v>
      </c>
      <c r="AE5">
        <f t="shared" si="8"/>
        <v>77.655000000000001</v>
      </c>
      <c r="AF5">
        <f t="shared" si="3"/>
        <v>0.94</v>
      </c>
      <c r="AG5" s="307">
        <f>AH4*AF5</f>
        <v>2.4439999999999993E-2</v>
      </c>
      <c r="AH5">
        <f t="shared" ref="AH5:AH6" si="11">AH4*(1-AF5)</f>
        <v>1.5600000000000011E-3</v>
      </c>
      <c r="AI5">
        <v>3</v>
      </c>
      <c r="AJ5">
        <f t="shared" ref="AJ5:AJ6" si="12">AI5*AG5</f>
        <v>7.3319999999999982E-2</v>
      </c>
      <c r="AN5" s="197"/>
    </row>
    <row r="6" spans="2:40" x14ac:dyDescent="0.3">
      <c r="B6" s="199"/>
      <c r="D6">
        <v>3</v>
      </c>
      <c r="E6" t="s">
        <v>258</v>
      </c>
      <c r="F6">
        <v>70</v>
      </c>
      <c r="G6">
        <f t="shared" si="4"/>
        <v>21</v>
      </c>
      <c r="H6">
        <f t="shared" si="0"/>
        <v>42.315000000000005</v>
      </c>
      <c r="I6">
        <f t="shared" si="1"/>
        <v>91</v>
      </c>
      <c r="J6">
        <f t="shared" si="5"/>
        <v>107.41500000000001</v>
      </c>
      <c r="K6">
        <f t="shared" si="2"/>
        <v>0.91</v>
      </c>
      <c r="L6" s="307">
        <f>1-SUM(L3:L5)</f>
        <v>1.1039999999999939E-2</v>
      </c>
      <c r="M6">
        <f t="shared" si="9"/>
        <v>9.9359999999999987E-4</v>
      </c>
      <c r="N6">
        <v>4</v>
      </c>
      <c r="O6">
        <f t="shared" si="10"/>
        <v>4.4159999999999755E-2</v>
      </c>
      <c r="S6" s="197"/>
      <c r="V6" s="199"/>
      <c r="X6">
        <v>3</v>
      </c>
      <c r="Y6" t="s">
        <v>258</v>
      </c>
      <c r="Z6">
        <v>70</v>
      </c>
      <c r="AA6">
        <f>Z6*0.1*X6</f>
        <v>21</v>
      </c>
      <c r="AB6">
        <v>10</v>
      </c>
      <c r="AC6">
        <f t="shared" si="6"/>
        <v>46.965000000000003</v>
      </c>
      <c r="AD6">
        <f t="shared" si="7"/>
        <v>101</v>
      </c>
      <c r="AE6">
        <f t="shared" si="8"/>
        <v>121.36500000000001</v>
      </c>
      <c r="AF6">
        <f t="shared" si="3"/>
        <v>1.01</v>
      </c>
      <c r="AG6" s="307">
        <f>1-SUM(AG3:AG5)</f>
        <v>1.5600000000000058E-3</v>
      </c>
      <c r="AH6">
        <f t="shared" si="11"/>
        <v>-1.5600000000000023E-5</v>
      </c>
      <c r="AI6">
        <v>4</v>
      </c>
      <c r="AJ6">
        <f t="shared" si="12"/>
        <v>6.2400000000000233E-3</v>
      </c>
      <c r="AN6" s="197"/>
    </row>
    <row r="7" spans="2:40" ht="17.25" thickBot="1" x14ac:dyDescent="0.35">
      <c r="B7" s="199"/>
      <c r="L7" s="308"/>
      <c r="S7" s="197"/>
      <c r="V7" s="199"/>
      <c r="AG7" s="308"/>
      <c r="AN7" s="197"/>
    </row>
    <row r="8" spans="2:40" ht="17.25" thickBot="1" x14ac:dyDescent="0.35">
      <c r="B8" s="29"/>
      <c r="C8" s="30"/>
      <c r="D8" s="30"/>
      <c r="E8" s="30"/>
      <c r="F8" s="30"/>
      <c r="G8" s="30"/>
      <c r="H8" s="30"/>
      <c r="I8" s="30"/>
      <c r="J8" s="30"/>
      <c r="K8" s="30"/>
      <c r="L8" s="311"/>
      <c r="M8" s="30"/>
      <c r="N8" s="30"/>
      <c r="O8" s="30"/>
      <c r="P8" s="30"/>
      <c r="Q8" s="30"/>
      <c r="R8" s="30"/>
      <c r="S8" s="31"/>
      <c r="V8" s="29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11"/>
      <c r="AH8" s="30"/>
      <c r="AI8" s="30"/>
      <c r="AJ8" s="30"/>
      <c r="AK8" s="30"/>
      <c r="AL8" s="30"/>
      <c r="AM8" s="30"/>
      <c r="AN8" s="31"/>
    </row>
    <row r="9" spans="2:40" ht="17.25" thickBot="1" x14ac:dyDescent="0.35">
      <c r="B9" s="304">
        <v>0.45</v>
      </c>
      <c r="C9" s="48"/>
      <c r="D9" s="48"/>
      <c r="E9" s="305"/>
      <c r="F9" s="48" t="s">
        <v>245</v>
      </c>
      <c r="G9" s="48" t="s">
        <v>246</v>
      </c>
      <c r="H9" s="48" t="s">
        <v>247</v>
      </c>
      <c r="I9" s="48" t="s">
        <v>248</v>
      </c>
      <c r="J9" s="48" t="s">
        <v>249</v>
      </c>
      <c r="K9" s="48" t="s">
        <v>250</v>
      </c>
      <c r="L9" s="306" t="s">
        <v>251</v>
      </c>
      <c r="M9" s="48" t="s">
        <v>252</v>
      </c>
      <c r="N9" s="48" t="s">
        <v>253</v>
      </c>
      <c r="O9" s="312" t="s">
        <v>260</v>
      </c>
      <c r="P9" s="48"/>
      <c r="Q9" s="48"/>
      <c r="R9" s="48" t="s">
        <v>255</v>
      </c>
      <c r="S9" s="179"/>
      <c r="V9" s="304">
        <v>0.45</v>
      </c>
      <c r="W9" s="48"/>
      <c r="X9" s="48"/>
      <c r="Y9" s="305"/>
      <c r="Z9" s="48" t="s">
        <v>245</v>
      </c>
      <c r="AA9" s="48" t="s">
        <v>246</v>
      </c>
      <c r="AB9" s="48" t="s">
        <v>281</v>
      </c>
      <c r="AC9" s="48" t="s">
        <v>247</v>
      </c>
      <c r="AD9" s="48" t="s">
        <v>248</v>
      </c>
      <c r="AE9" s="48" t="s">
        <v>249</v>
      </c>
      <c r="AF9" s="48" t="s">
        <v>250</v>
      </c>
      <c r="AG9" s="306" t="s">
        <v>251</v>
      </c>
      <c r="AH9" s="48" t="s">
        <v>252</v>
      </c>
      <c r="AI9" s="48" t="s">
        <v>253</v>
      </c>
      <c r="AJ9" s="312" t="s">
        <v>260</v>
      </c>
      <c r="AK9" s="48"/>
      <c r="AL9" s="48"/>
      <c r="AM9" s="48" t="s">
        <v>255</v>
      </c>
      <c r="AN9" s="179"/>
    </row>
    <row r="10" spans="2:40" ht="17.25" thickBot="1" x14ac:dyDescent="0.35">
      <c r="B10" s="199" t="s">
        <v>257</v>
      </c>
      <c r="D10">
        <v>0</v>
      </c>
      <c r="E10" t="s">
        <v>258</v>
      </c>
      <c r="F10">
        <v>55</v>
      </c>
      <c r="G10">
        <v>0</v>
      </c>
      <c r="H10">
        <f t="shared" ref="H10:H14" si="13">(F10+G10)*0.465</f>
        <v>25.575000000000003</v>
      </c>
      <c r="I10">
        <f t="shared" ref="I10:I14" si="14">F10+G10</f>
        <v>55</v>
      </c>
      <c r="J10">
        <v>0</v>
      </c>
      <c r="K10">
        <f t="shared" ref="K10:K14" si="15">I10/100</f>
        <v>0.55000000000000004</v>
      </c>
      <c r="L10" s="307">
        <f>1*I10/100</f>
        <v>0.55000000000000004</v>
      </c>
      <c r="M10">
        <f>1-L10</f>
        <v>0.44999999999999996</v>
      </c>
      <c r="N10">
        <v>1</v>
      </c>
      <c r="O10">
        <f>N10*L10</f>
        <v>0.55000000000000004</v>
      </c>
      <c r="R10" s="153">
        <f>SUM(O10:O14)</f>
        <v>1.7054089750000003</v>
      </c>
      <c r="S10" s="197"/>
      <c r="V10" s="199" t="s">
        <v>257</v>
      </c>
      <c r="X10">
        <v>0</v>
      </c>
      <c r="Y10" t="s">
        <v>258</v>
      </c>
      <c r="Z10">
        <v>55</v>
      </c>
      <c r="AA10">
        <v>0</v>
      </c>
      <c r="AB10">
        <v>10</v>
      </c>
      <c r="AC10">
        <f>(Z10+AA10+AB10)*0.465</f>
        <v>30.225000000000001</v>
      </c>
      <c r="AD10">
        <f>Z10+AA10+AB10</f>
        <v>65</v>
      </c>
      <c r="AE10">
        <v>0</v>
      </c>
      <c r="AF10">
        <f t="shared" ref="AF10:AF14" si="16">AD10/100</f>
        <v>0.65</v>
      </c>
      <c r="AG10" s="307">
        <f>1*AD10/100</f>
        <v>0.65</v>
      </c>
      <c r="AH10">
        <f>1-AG10</f>
        <v>0.35</v>
      </c>
      <c r="AI10">
        <v>1</v>
      </c>
      <c r="AJ10">
        <f>AI10*AG10</f>
        <v>0.65</v>
      </c>
      <c r="AM10" s="153">
        <f>SUM(AJ10:AJ14)</f>
        <v>1.4826142999999998</v>
      </c>
      <c r="AN10" s="197"/>
    </row>
    <row r="11" spans="2:40" x14ac:dyDescent="0.3">
      <c r="B11" s="199"/>
      <c r="D11">
        <v>1</v>
      </c>
      <c r="E11" t="s">
        <v>258</v>
      </c>
      <c r="F11">
        <v>55</v>
      </c>
      <c r="G11">
        <f t="shared" ref="G11:G14" si="17">F11*0.1*D11</f>
        <v>5.5</v>
      </c>
      <c r="H11">
        <f t="shared" si="13"/>
        <v>28.1325</v>
      </c>
      <c r="I11">
        <f t="shared" si="14"/>
        <v>60.5</v>
      </c>
      <c r="J11">
        <f t="shared" ref="J11:J14" si="18">J10+H10</f>
        <v>25.575000000000003</v>
      </c>
      <c r="K11">
        <f t="shared" si="15"/>
        <v>0.60499999999999998</v>
      </c>
      <c r="L11" s="307">
        <f>M10*K11</f>
        <v>0.27224999999999999</v>
      </c>
      <c r="M11">
        <f>M10*(1-K11)</f>
        <v>0.17774999999999999</v>
      </c>
      <c r="N11">
        <v>2</v>
      </c>
      <c r="O11">
        <f>N11*L11</f>
        <v>0.54449999999999998</v>
      </c>
      <c r="S11" s="197"/>
      <c r="V11" s="199"/>
      <c r="X11">
        <v>1</v>
      </c>
      <c r="Y11" t="s">
        <v>258</v>
      </c>
      <c r="Z11">
        <v>55</v>
      </c>
      <c r="AA11">
        <f>Z11*0.1*X11</f>
        <v>5.5</v>
      </c>
      <c r="AB11">
        <v>10</v>
      </c>
      <c r="AC11">
        <f t="shared" ref="AC11:AC14" si="19">(Z11+AA11+AB11)*0.465</f>
        <v>32.782499999999999</v>
      </c>
      <c r="AD11">
        <f t="shared" ref="AD11:AD14" si="20">Z11+AA11+AB11</f>
        <v>70.5</v>
      </c>
      <c r="AE11">
        <f t="shared" ref="AE11:AE14" si="21">AE10+AC10</f>
        <v>30.225000000000001</v>
      </c>
      <c r="AF11">
        <f t="shared" si="16"/>
        <v>0.70499999999999996</v>
      </c>
      <c r="AG11" s="307">
        <f>AH10*AF11</f>
        <v>0.24674999999999997</v>
      </c>
      <c r="AH11">
        <f>AH10*(1-AF11)</f>
        <v>0.10325000000000001</v>
      </c>
      <c r="AI11">
        <v>2</v>
      </c>
      <c r="AJ11">
        <f>AI11*AG11</f>
        <v>0.49349999999999994</v>
      </c>
      <c r="AN11" s="197"/>
    </row>
    <row r="12" spans="2:40" x14ac:dyDescent="0.3">
      <c r="B12" s="199"/>
      <c r="D12">
        <v>2</v>
      </c>
      <c r="E12" t="s">
        <v>258</v>
      </c>
      <c r="F12">
        <v>55</v>
      </c>
      <c r="G12">
        <f t="shared" si="17"/>
        <v>11</v>
      </c>
      <c r="H12">
        <f t="shared" si="13"/>
        <v>30.69</v>
      </c>
      <c r="I12">
        <f t="shared" si="14"/>
        <v>66</v>
      </c>
      <c r="J12">
        <f t="shared" si="18"/>
        <v>53.707500000000003</v>
      </c>
      <c r="K12">
        <f t="shared" si="15"/>
        <v>0.66</v>
      </c>
      <c r="L12" s="307">
        <f>M11*K12</f>
        <v>0.117315</v>
      </c>
      <c r="M12">
        <f t="shared" ref="M12:M14" si="22">M11*(1-K12)</f>
        <v>6.0434999999999989E-2</v>
      </c>
      <c r="N12">
        <v>3</v>
      </c>
      <c r="O12">
        <f t="shared" ref="O12:O14" si="23">N12*L12</f>
        <v>0.35194500000000001</v>
      </c>
      <c r="S12" s="197"/>
      <c r="V12" s="199"/>
      <c r="X12">
        <v>2</v>
      </c>
      <c r="Y12" t="s">
        <v>258</v>
      </c>
      <c r="Z12">
        <v>55</v>
      </c>
      <c r="AA12">
        <f>Z12*0.1*X12</f>
        <v>11</v>
      </c>
      <c r="AB12">
        <v>10</v>
      </c>
      <c r="AC12">
        <f t="shared" si="19"/>
        <v>35.340000000000003</v>
      </c>
      <c r="AD12">
        <f t="shared" si="20"/>
        <v>76</v>
      </c>
      <c r="AE12">
        <f t="shared" si="21"/>
        <v>63.0075</v>
      </c>
      <c r="AF12">
        <f t="shared" si="16"/>
        <v>0.76</v>
      </c>
      <c r="AG12" s="307">
        <f>AH11*AF12</f>
        <v>7.8470000000000012E-2</v>
      </c>
      <c r="AH12">
        <f t="shared" ref="AH12:AH14" si="24">AH11*(1-AF12)</f>
        <v>2.478E-2</v>
      </c>
      <c r="AI12">
        <v>3</v>
      </c>
      <c r="AJ12">
        <f t="shared" ref="AJ12:AJ14" si="25">AI12*AG12</f>
        <v>0.23541000000000004</v>
      </c>
      <c r="AN12" s="197"/>
    </row>
    <row r="13" spans="2:40" x14ac:dyDescent="0.3">
      <c r="B13" s="199"/>
      <c r="D13">
        <v>3</v>
      </c>
      <c r="E13" t="s">
        <v>258</v>
      </c>
      <c r="F13">
        <v>55</v>
      </c>
      <c r="G13">
        <f t="shared" si="17"/>
        <v>16.5</v>
      </c>
      <c r="H13">
        <f t="shared" si="13"/>
        <v>33.247500000000002</v>
      </c>
      <c r="I13">
        <f t="shared" si="14"/>
        <v>71.5</v>
      </c>
      <c r="J13">
        <f t="shared" si="18"/>
        <v>84.397500000000008</v>
      </c>
      <c r="K13">
        <f t="shared" si="15"/>
        <v>0.71499999999999997</v>
      </c>
      <c r="L13" s="307">
        <f t="shared" ref="L13" si="26">M12*K13</f>
        <v>4.3211024999999993E-2</v>
      </c>
      <c r="M13">
        <f t="shared" si="22"/>
        <v>1.7223974999999999E-2</v>
      </c>
      <c r="N13">
        <v>4</v>
      </c>
      <c r="O13">
        <f t="shared" si="23"/>
        <v>0.17284409999999997</v>
      </c>
      <c r="S13" s="197"/>
      <c r="V13" s="199"/>
      <c r="X13">
        <v>3</v>
      </c>
      <c r="Y13" t="s">
        <v>258</v>
      </c>
      <c r="Z13">
        <v>55</v>
      </c>
      <c r="AA13">
        <f>Z13*0.1*X13</f>
        <v>16.5</v>
      </c>
      <c r="AB13">
        <v>10</v>
      </c>
      <c r="AC13">
        <f t="shared" si="19"/>
        <v>37.897500000000001</v>
      </c>
      <c r="AD13">
        <f t="shared" si="20"/>
        <v>81.5</v>
      </c>
      <c r="AE13">
        <f t="shared" si="21"/>
        <v>98.347499999999997</v>
      </c>
      <c r="AF13">
        <f t="shared" si="16"/>
        <v>0.81499999999999995</v>
      </c>
      <c r="AG13" s="307">
        <f t="shared" ref="AG13" si="27">AH12*AF13</f>
        <v>2.0195699999999997E-2</v>
      </c>
      <c r="AH13">
        <f t="shared" si="24"/>
        <v>4.5843000000000012E-3</v>
      </c>
      <c r="AI13">
        <v>4</v>
      </c>
      <c r="AJ13">
        <f t="shared" si="25"/>
        <v>8.0782799999999988E-2</v>
      </c>
      <c r="AN13" s="197"/>
    </row>
    <row r="14" spans="2:40" ht="17.25" thickBot="1" x14ac:dyDescent="0.35">
      <c r="B14" s="199"/>
      <c r="D14">
        <v>4</v>
      </c>
      <c r="E14" t="s">
        <v>258</v>
      </c>
      <c r="F14">
        <v>55</v>
      </c>
      <c r="G14">
        <f t="shared" si="17"/>
        <v>22</v>
      </c>
      <c r="H14">
        <f t="shared" si="13"/>
        <v>35.805</v>
      </c>
      <c r="I14">
        <f t="shared" si="14"/>
        <v>77</v>
      </c>
      <c r="J14">
        <f t="shared" si="18"/>
        <v>117.64500000000001</v>
      </c>
      <c r="K14">
        <f t="shared" si="15"/>
        <v>0.77</v>
      </c>
      <c r="L14" s="307">
        <f>1-SUM(L10:L13)</f>
        <v>1.7223975000000058E-2</v>
      </c>
      <c r="M14">
        <f t="shared" si="22"/>
        <v>3.9615142499999992E-3</v>
      </c>
      <c r="N14">
        <v>5</v>
      </c>
      <c r="O14">
        <f t="shared" si="23"/>
        <v>8.611987500000029E-2</v>
      </c>
      <c r="S14" s="197"/>
      <c r="V14" s="199"/>
      <c r="X14">
        <v>4</v>
      </c>
      <c r="Y14" t="s">
        <v>258</v>
      </c>
      <c r="Z14">
        <v>55</v>
      </c>
      <c r="AA14">
        <f>Z14*0.1*X14</f>
        <v>22</v>
      </c>
      <c r="AB14">
        <v>10</v>
      </c>
      <c r="AC14">
        <f t="shared" si="19"/>
        <v>40.455000000000005</v>
      </c>
      <c r="AD14">
        <f t="shared" si="20"/>
        <v>87</v>
      </c>
      <c r="AE14">
        <f t="shared" si="21"/>
        <v>136.245</v>
      </c>
      <c r="AF14">
        <f t="shared" si="16"/>
        <v>0.87</v>
      </c>
      <c r="AG14" s="307">
        <f>1-SUM(AG10:AG13)</f>
        <v>4.5842999999999856E-3</v>
      </c>
      <c r="AH14">
        <f t="shared" si="24"/>
        <v>5.9595900000000018E-4</v>
      </c>
      <c r="AI14">
        <v>5</v>
      </c>
      <c r="AJ14">
        <f t="shared" si="25"/>
        <v>2.2921499999999928E-2</v>
      </c>
      <c r="AN14" s="197"/>
    </row>
    <row r="15" spans="2:40" ht="17.25" thickBot="1" x14ac:dyDescent="0.35">
      <c r="B15" s="304">
        <v>0.3</v>
      </c>
      <c r="C15" s="48"/>
      <c r="D15" s="48"/>
      <c r="E15" s="305"/>
      <c r="F15" s="48" t="s">
        <v>245</v>
      </c>
      <c r="G15" s="48" t="s">
        <v>246</v>
      </c>
      <c r="H15" s="48" t="s">
        <v>247</v>
      </c>
      <c r="I15" s="48" t="s">
        <v>248</v>
      </c>
      <c r="J15" s="48" t="s">
        <v>249</v>
      </c>
      <c r="K15" s="48" t="s">
        <v>250</v>
      </c>
      <c r="L15" s="306" t="s">
        <v>251</v>
      </c>
      <c r="M15" s="48" t="s">
        <v>252</v>
      </c>
      <c r="N15" s="48" t="s">
        <v>253</v>
      </c>
      <c r="O15" s="312" t="s">
        <v>260</v>
      </c>
      <c r="P15" s="48"/>
      <c r="Q15" s="48"/>
      <c r="R15" s="48" t="s">
        <v>255</v>
      </c>
      <c r="S15" s="179"/>
      <c r="V15" s="304">
        <v>0.3</v>
      </c>
      <c r="W15" s="48"/>
      <c r="X15" s="48"/>
      <c r="Y15" s="305"/>
      <c r="Z15" s="48" t="s">
        <v>245</v>
      </c>
      <c r="AA15" s="48" t="s">
        <v>246</v>
      </c>
      <c r="AB15" s="48" t="s">
        <v>281</v>
      </c>
      <c r="AC15" s="48" t="s">
        <v>247</v>
      </c>
      <c r="AD15" s="48" t="s">
        <v>248</v>
      </c>
      <c r="AE15" s="48" t="s">
        <v>249</v>
      </c>
      <c r="AF15" s="48" t="s">
        <v>250</v>
      </c>
      <c r="AG15" s="306" t="s">
        <v>251</v>
      </c>
      <c r="AH15" s="48" t="s">
        <v>252</v>
      </c>
      <c r="AI15" s="48" t="s">
        <v>253</v>
      </c>
      <c r="AJ15" s="312" t="s">
        <v>260</v>
      </c>
      <c r="AK15" s="48"/>
      <c r="AL15" s="48"/>
      <c r="AM15" s="48" t="s">
        <v>255</v>
      </c>
      <c r="AN15" s="179"/>
    </row>
    <row r="16" spans="2:40" ht="17.25" thickBot="1" x14ac:dyDescent="0.35">
      <c r="B16" s="199" t="s">
        <v>257</v>
      </c>
      <c r="D16">
        <v>0</v>
      </c>
      <c r="E16" t="s">
        <v>258</v>
      </c>
      <c r="F16">
        <v>40</v>
      </c>
      <c r="G16">
        <v>0</v>
      </c>
      <c r="H16">
        <f t="shared" ref="H16:H22" si="28">(F16+G16)*0.465</f>
        <v>18.600000000000001</v>
      </c>
      <c r="I16">
        <f t="shared" ref="I16:I22" si="29">F16+G16</f>
        <v>40</v>
      </c>
      <c r="J16">
        <v>0</v>
      </c>
      <c r="K16">
        <f t="shared" ref="K16:K22" si="30">I16/100</f>
        <v>0.4</v>
      </c>
      <c r="L16" s="307">
        <f>1*I16/100</f>
        <v>0.4</v>
      </c>
      <c r="M16">
        <f>1-L16</f>
        <v>0.6</v>
      </c>
      <c r="N16">
        <v>1</v>
      </c>
      <c r="O16">
        <f>N16*L16</f>
        <v>0.4</v>
      </c>
      <c r="R16" s="153">
        <f>SUM(O16:O22)</f>
        <v>2.2462468095999997</v>
      </c>
      <c r="S16" s="197"/>
      <c r="V16" s="199" t="s">
        <v>257</v>
      </c>
      <c r="X16">
        <v>0</v>
      </c>
      <c r="Y16" t="s">
        <v>258</v>
      </c>
      <c r="Z16">
        <v>40</v>
      </c>
      <c r="AA16">
        <v>0</v>
      </c>
      <c r="AB16">
        <v>10</v>
      </c>
      <c r="AC16">
        <f>(Z16+AA16+AB16)*0.465</f>
        <v>23.25</v>
      </c>
      <c r="AD16">
        <f>Z16+AA16+AB16</f>
        <v>50</v>
      </c>
      <c r="AE16">
        <v>0</v>
      </c>
      <c r="AF16">
        <f t="shared" ref="AF16:AF20" si="31">AD16/100</f>
        <v>0.5</v>
      </c>
      <c r="AG16" s="307">
        <f>1*AD16/100</f>
        <v>0.5</v>
      </c>
      <c r="AH16">
        <f>1-AG16</f>
        <v>0.5</v>
      </c>
      <c r="AI16">
        <v>1</v>
      </c>
      <c r="AJ16">
        <f>AI16*AG16</f>
        <v>0.5</v>
      </c>
      <c r="AM16" s="153">
        <f>SUM(AJ16:AJ20)</f>
        <v>1.8633079999999997</v>
      </c>
      <c r="AN16" s="197"/>
    </row>
    <row r="17" spans="2:40" x14ac:dyDescent="0.3">
      <c r="B17" s="199"/>
      <c r="D17">
        <v>1</v>
      </c>
      <c r="E17" t="s">
        <v>258</v>
      </c>
      <c r="F17">
        <v>40</v>
      </c>
      <c r="G17">
        <f t="shared" ref="G17:G22" si="32">F17*0.1*D17</f>
        <v>4</v>
      </c>
      <c r="H17">
        <f t="shared" si="28"/>
        <v>20.46</v>
      </c>
      <c r="I17">
        <f t="shared" si="29"/>
        <v>44</v>
      </c>
      <c r="J17">
        <f t="shared" ref="J17:J22" si="33">J16+H16</f>
        <v>18.600000000000001</v>
      </c>
      <c r="K17">
        <f t="shared" si="30"/>
        <v>0.44</v>
      </c>
      <c r="L17" s="307">
        <f>M16*K17</f>
        <v>0.26400000000000001</v>
      </c>
      <c r="M17">
        <f>M16*(1-K17)</f>
        <v>0.33600000000000002</v>
      </c>
      <c r="N17">
        <v>2</v>
      </c>
      <c r="O17">
        <f>N17*L17</f>
        <v>0.52800000000000002</v>
      </c>
      <c r="S17" s="197"/>
      <c r="V17" s="199"/>
      <c r="X17">
        <v>1</v>
      </c>
      <c r="Y17" t="s">
        <v>258</v>
      </c>
      <c r="Z17">
        <v>40</v>
      </c>
      <c r="AA17">
        <f>Z17*0.1*X17</f>
        <v>4</v>
      </c>
      <c r="AB17">
        <v>10</v>
      </c>
      <c r="AC17">
        <f t="shared" ref="AC17:AC20" si="34">(Z17+AA17+AB17)*0.465</f>
        <v>25.110000000000003</v>
      </c>
      <c r="AD17">
        <f t="shared" ref="AD17:AD20" si="35">Z17+AA17+AB17</f>
        <v>54</v>
      </c>
      <c r="AE17">
        <f t="shared" ref="AE17:AE20" si="36">AE16+AC16</f>
        <v>23.25</v>
      </c>
      <c r="AF17">
        <f t="shared" si="31"/>
        <v>0.54</v>
      </c>
      <c r="AG17" s="307">
        <f>AH16*AF17</f>
        <v>0.27</v>
      </c>
      <c r="AH17">
        <f>AH16*(1-AF17)</f>
        <v>0.22999999999999998</v>
      </c>
      <c r="AI17">
        <v>2</v>
      </c>
      <c r="AJ17">
        <f>AI17*AG17</f>
        <v>0.54</v>
      </c>
      <c r="AN17" s="197"/>
    </row>
    <row r="18" spans="2:40" x14ac:dyDescent="0.3">
      <c r="B18" s="199"/>
      <c r="D18">
        <v>2</v>
      </c>
      <c r="E18" t="s">
        <v>258</v>
      </c>
      <c r="F18">
        <v>40</v>
      </c>
      <c r="G18">
        <f t="shared" si="32"/>
        <v>8</v>
      </c>
      <c r="H18">
        <f t="shared" si="28"/>
        <v>22.32</v>
      </c>
      <c r="I18">
        <f t="shared" si="29"/>
        <v>48</v>
      </c>
      <c r="J18">
        <f t="shared" si="33"/>
        <v>39.06</v>
      </c>
      <c r="K18">
        <f t="shared" si="30"/>
        <v>0.48</v>
      </c>
      <c r="L18" s="307">
        <f>M17*K18</f>
        <v>0.16128000000000001</v>
      </c>
      <c r="M18">
        <f t="shared" ref="M18:M22" si="37">M17*(1-K18)</f>
        <v>0.17472000000000001</v>
      </c>
      <c r="N18">
        <v>3</v>
      </c>
      <c r="O18">
        <f t="shared" ref="O18:O22" si="38">N18*L18</f>
        <v>0.48384000000000005</v>
      </c>
      <c r="S18" s="197"/>
      <c r="V18" s="199"/>
      <c r="X18">
        <v>2</v>
      </c>
      <c r="Y18" t="s">
        <v>258</v>
      </c>
      <c r="Z18">
        <v>40</v>
      </c>
      <c r="AA18">
        <f>Z18*0.1*X18</f>
        <v>8</v>
      </c>
      <c r="AB18">
        <v>10</v>
      </c>
      <c r="AC18">
        <f t="shared" si="34"/>
        <v>26.970000000000002</v>
      </c>
      <c r="AD18">
        <f t="shared" si="35"/>
        <v>58</v>
      </c>
      <c r="AE18">
        <f t="shared" si="36"/>
        <v>48.36</v>
      </c>
      <c r="AF18">
        <f t="shared" si="31"/>
        <v>0.57999999999999996</v>
      </c>
      <c r="AG18" s="307">
        <f>AH17*AF18</f>
        <v>0.13339999999999999</v>
      </c>
      <c r="AH18">
        <f t="shared" ref="AH18:AH20" si="39">AH17*(1-AF18)</f>
        <v>9.6600000000000005E-2</v>
      </c>
      <c r="AI18">
        <v>3</v>
      </c>
      <c r="AJ18">
        <f t="shared" ref="AJ18:AJ20" si="40">AI18*AG18</f>
        <v>0.4002</v>
      </c>
      <c r="AN18" s="197"/>
    </row>
    <row r="19" spans="2:40" x14ac:dyDescent="0.3">
      <c r="B19" s="199"/>
      <c r="D19">
        <v>3</v>
      </c>
      <c r="E19" t="s">
        <v>258</v>
      </c>
      <c r="F19">
        <v>40</v>
      </c>
      <c r="G19">
        <f t="shared" si="32"/>
        <v>12</v>
      </c>
      <c r="H19">
        <f t="shared" si="28"/>
        <v>24.18</v>
      </c>
      <c r="I19">
        <f t="shared" si="29"/>
        <v>52</v>
      </c>
      <c r="J19">
        <f t="shared" si="33"/>
        <v>61.38</v>
      </c>
      <c r="K19">
        <f t="shared" si="30"/>
        <v>0.52</v>
      </c>
      <c r="L19" s="307">
        <f t="shared" ref="L19:L21" si="41">M18*K19</f>
        <v>9.0854400000000016E-2</v>
      </c>
      <c r="M19">
        <f t="shared" si="37"/>
        <v>8.3865599999999998E-2</v>
      </c>
      <c r="N19">
        <v>4</v>
      </c>
      <c r="O19">
        <f t="shared" si="38"/>
        <v>0.36341760000000006</v>
      </c>
      <c r="S19" s="197"/>
      <c r="V19" s="199"/>
      <c r="X19">
        <v>3</v>
      </c>
      <c r="Y19" t="s">
        <v>258</v>
      </c>
      <c r="Z19">
        <v>40</v>
      </c>
      <c r="AA19">
        <f>Z19*0.1*X19</f>
        <v>12</v>
      </c>
      <c r="AB19">
        <v>10</v>
      </c>
      <c r="AC19">
        <f t="shared" si="34"/>
        <v>28.830000000000002</v>
      </c>
      <c r="AD19">
        <f t="shared" si="35"/>
        <v>62</v>
      </c>
      <c r="AE19">
        <f t="shared" si="36"/>
        <v>75.33</v>
      </c>
      <c r="AF19">
        <f t="shared" si="31"/>
        <v>0.62</v>
      </c>
      <c r="AG19" s="307">
        <f t="shared" ref="AG19" si="42">AH18*AF19</f>
        <v>5.9892000000000001E-2</v>
      </c>
      <c r="AH19">
        <f t="shared" si="39"/>
        <v>3.6708000000000005E-2</v>
      </c>
      <c r="AI19">
        <v>4</v>
      </c>
      <c r="AJ19">
        <f t="shared" si="40"/>
        <v>0.239568</v>
      </c>
      <c r="AN19" s="197"/>
    </row>
    <row r="20" spans="2:40" ht="17.25" thickBot="1" x14ac:dyDescent="0.35">
      <c r="B20" s="199"/>
      <c r="D20">
        <v>4</v>
      </c>
      <c r="E20" t="s">
        <v>258</v>
      </c>
      <c r="F20">
        <v>40</v>
      </c>
      <c r="G20">
        <f t="shared" si="32"/>
        <v>16</v>
      </c>
      <c r="H20">
        <f t="shared" si="28"/>
        <v>26.040000000000003</v>
      </c>
      <c r="I20">
        <f t="shared" si="29"/>
        <v>56</v>
      </c>
      <c r="J20">
        <f t="shared" si="33"/>
        <v>85.56</v>
      </c>
      <c r="K20">
        <f t="shared" si="30"/>
        <v>0.56000000000000005</v>
      </c>
      <c r="L20" s="307">
        <f t="shared" si="41"/>
        <v>4.6964736000000007E-2</v>
      </c>
      <c r="M20">
        <f t="shared" si="37"/>
        <v>3.6900863999999992E-2</v>
      </c>
      <c r="N20">
        <v>5</v>
      </c>
      <c r="O20">
        <f t="shared" si="38"/>
        <v>0.23482368000000003</v>
      </c>
      <c r="S20" s="197"/>
      <c r="V20" s="199"/>
      <c r="X20">
        <v>4</v>
      </c>
      <c r="Y20" t="s">
        <v>258</v>
      </c>
      <c r="Z20">
        <v>40</v>
      </c>
      <c r="AA20">
        <f>Z20*0.1*X20</f>
        <v>16</v>
      </c>
      <c r="AB20">
        <v>10</v>
      </c>
      <c r="AC20">
        <f t="shared" si="34"/>
        <v>30.69</v>
      </c>
      <c r="AD20">
        <f t="shared" si="35"/>
        <v>66</v>
      </c>
      <c r="AE20">
        <f t="shared" si="36"/>
        <v>104.16</v>
      </c>
      <c r="AF20">
        <f t="shared" si="31"/>
        <v>0.66</v>
      </c>
      <c r="AG20" s="307">
        <f>1-SUM(AG16:AG19)</f>
        <v>3.6707999999999963E-2</v>
      </c>
      <c r="AH20">
        <f t="shared" si="39"/>
        <v>1.2480720000000001E-2</v>
      </c>
      <c r="AI20">
        <v>5</v>
      </c>
      <c r="AJ20">
        <f t="shared" si="40"/>
        <v>0.18353999999999981</v>
      </c>
      <c r="AN20" s="197"/>
    </row>
    <row r="21" spans="2:40" ht="17.25" thickBot="1" x14ac:dyDescent="0.35">
      <c r="B21" s="199"/>
      <c r="D21">
        <v>5</v>
      </c>
      <c r="E21" t="s">
        <v>258</v>
      </c>
      <c r="F21">
        <v>40</v>
      </c>
      <c r="G21">
        <f t="shared" si="32"/>
        <v>20</v>
      </c>
      <c r="H21">
        <f t="shared" si="28"/>
        <v>27.900000000000002</v>
      </c>
      <c r="I21">
        <f t="shared" si="29"/>
        <v>60</v>
      </c>
      <c r="J21">
        <f t="shared" si="33"/>
        <v>111.60000000000001</v>
      </c>
      <c r="K21">
        <f t="shared" si="30"/>
        <v>0.6</v>
      </c>
      <c r="L21" s="307">
        <f t="shared" si="41"/>
        <v>2.2140518399999993E-2</v>
      </c>
      <c r="M21">
        <f t="shared" si="37"/>
        <v>1.4760345599999997E-2</v>
      </c>
      <c r="N21">
        <v>6</v>
      </c>
      <c r="O21">
        <f t="shared" si="38"/>
        <v>0.13284311039999996</v>
      </c>
      <c r="S21" s="197"/>
      <c r="V21" s="304">
        <v>0.15</v>
      </c>
      <c r="W21" s="48"/>
      <c r="X21" s="48"/>
      <c r="Y21" s="305"/>
      <c r="Z21" s="48" t="s">
        <v>245</v>
      </c>
      <c r="AA21" s="48" t="s">
        <v>246</v>
      </c>
      <c r="AB21" s="48" t="s">
        <v>281</v>
      </c>
      <c r="AC21" s="48" t="s">
        <v>247</v>
      </c>
      <c r="AD21" s="48" t="s">
        <v>248</v>
      </c>
      <c r="AE21" s="48" t="s">
        <v>249</v>
      </c>
      <c r="AF21" s="48" t="s">
        <v>250</v>
      </c>
      <c r="AG21" s="306" t="s">
        <v>251</v>
      </c>
      <c r="AH21" s="48" t="s">
        <v>252</v>
      </c>
      <c r="AI21" s="48" t="s">
        <v>253</v>
      </c>
      <c r="AJ21" s="312" t="s">
        <v>260</v>
      </c>
      <c r="AK21" s="48"/>
      <c r="AL21" s="48"/>
      <c r="AM21" s="48" t="s">
        <v>255</v>
      </c>
      <c r="AN21" s="179"/>
    </row>
    <row r="22" spans="2:40" ht="17.25" thickBot="1" x14ac:dyDescent="0.35">
      <c r="B22" s="199" t="s">
        <v>259</v>
      </c>
      <c r="D22">
        <v>6</v>
      </c>
      <c r="E22" t="s">
        <v>258</v>
      </c>
      <c r="F22">
        <v>40</v>
      </c>
      <c r="G22">
        <f t="shared" si="32"/>
        <v>24</v>
      </c>
      <c r="H22">
        <f t="shared" si="28"/>
        <v>29.76</v>
      </c>
      <c r="I22">
        <f t="shared" si="29"/>
        <v>64</v>
      </c>
      <c r="J22">
        <f t="shared" si="33"/>
        <v>139.5</v>
      </c>
      <c r="K22">
        <f t="shared" si="30"/>
        <v>0.64</v>
      </c>
      <c r="L22" s="307">
        <f>1-SUM(L16:L21)</f>
        <v>1.4760345599999947E-2</v>
      </c>
      <c r="M22">
        <f t="shared" si="37"/>
        <v>5.3137244159999989E-3</v>
      </c>
      <c r="N22">
        <v>7</v>
      </c>
      <c r="O22">
        <f t="shared" si="38"/>
        <v>0.10332241919999963</v>
      </c>
      <c r="S22" s="197"/>
      <c r="V22" s="317" t="s">
        <v>257</v>
      </c>
      <c r="W22" s="239"/>
      <c r="X22" s="239">
        <v>0</v>
      </c>
      <c r="Y22" s="239" t="s">
        <v>258</v>
      </c>
      <c r="Z22" s="239">
        <v>25</v>
      </c>
      <c r="AA22" s="239">
        <v>0</v>
      </c>
      <c r="AB22" s="239">
        <v>10</v>
      </c>
      <c r="AC22" s="239">
        <f>(Z22+AA22+AB22)*0.465</f>
        <v>16.275000000000002</v>
      </c>
      <c r="AD22" s="239">
        <f>Z22+AA22+AB22</f>
        <v>35</v>
      </c>
      <c r="AE22" s="239">
        <v>0</v>
      </c>
      <c r="AF22" s="239">
        <f t="shared" ref="AF22:AF28" si="43">AD22/100</f>
        <v>0.35</v>
      </c>
      <c r="AG22" s="315">
        <f>1*AD22/100</f>
        <v>0.35</v>
      </c>
      <c r="AH22" s="239">
        <f>1-AG22</f>
        <v>0.65</v>
      </c>
      <c r="AI22" s="239">
        <v>1</v>
      </c>
      <c r="AJ22" s="239">
        <f>AI22*AG22</f>
        <v>0.35</v>
      </c>
      <c r="AK22" s="239"/>
      <c r="AL22" s="239"/>
      <c r="AM22" s="220">
        <f>SUM(AJ22:AJ28)</f>
        <v>2.5577123046875001</v>
      </c>
      <c r="AN22" s="316"/>
    </row>
    <row r="23" spans="2:40" ht="17.25" thickBot="1" x14ac:dyDescent="0.35">
      <c r="B23" s="304">
        <v>0.15</v>
      </c>
      <c r="C23" s="48"/>
      <c r="D23" s="48"/>
      <c r="E23" s="305"/>
      <c r="F23" s="48" t="s">
        <v>245</v>
      </c>
      <c r="G23" s="48" t="s">
        <v>246</v>
      </c>
      <c r="H23" s="48" t="s">
        <v>247</v>
      </c>
      <c r="I23" s="48" t="s">
        <v>248</v>
      </c>
      <c r="J23" s="48" t="s">
        <v>249</v>
      </c>
      <c r="K23" s="48" t="s">
        <v>250</v>
      </c>
      <c r="L23" s="306" t="s">
        <v>251</v>
      </c>
      <c r="M23" s="48" t="s">
        <v>252</v>
      </c>
      <c r="N23" s="48" t="s">
        <v>253</v>
      </c>
      <c r="O23" s="312" t="s">
        <v>260</v>
      </c>
      <c r="P23" s="48"/>
      <c r="Q23" s="48"/>
      <c r="R23" s="48" t="s">
        <v>255</v>
      </c>
      <c r="S23" s="179"/>
      <c r="V23" s="317"/>
      <c r="W23" s="239"/>
      <c r="X23" s="239">
        <v>1</v>
      </c>
      <c r="Y23" s="239" t="s">
        <v>258</v>
      </c>
      <c r="Z23" s="239">
        <v>25</v>
      </c>
      <c r="AA23" s="239">
        <f t="shared" ref="AA23:AA28" si="44">Z23*0.1*X23</f>
        <v>2.5</v>
      </c>
      <c r="AB23" s="239">
        <v>10</v>
      </c>
      <c r="AC23" s="239">
        <f t="shared" ref="AC23:AC28" si="45">(Z23+AA23+AB23)*0.465</f>
        <v>17.4375</v>
      </c>
      <c r="AD23" s="239">
        <f t="shared" ref="AD23:AD28" si="46">Z23+AA23+AB23</f>
        <v>37.5</v>
      </c>
      <c r="AE23" s="239">
        <f t="shared" ref="AE23:AE28" si="47">AE22+AC22</f>
        <v>16.275000000000002</v>
      </c>
      <c r="AF23" s="239">
        <f t="shared" si="43"/>
        <v>0.375</v>
      </c>
      <c r="AG23" s="315">
        <f>AH22*AF23</f>
        <v>0.24375000000000002</v>
      </c>
      <c r="AH23" s="239">
        <f>AH22*(1-AF23)</f>
        <v>0.40625</v>
      </c>
      <c r="AI23" s="239">
        <v>2</v>
      </c>
      <c r="AJ23" s="239">
        <f>AI23*AG23</f>
        <v>0.48750000000000004</v>
      </c>
      <c r="AK23" s="239"/>
      <c r="AL23" s="239"/>
      <c r="AM23" s="239"/>
      <c r="AN23" s="316"/>
    </row>
    <row r="24" spans="2:40" ht="17.25" thickBot="1" x14ac:dyDescent="0.35">
      <c r="B24" s="317" t="s">
        <v>257</v>
      </c>
      <c r="C24" s="239"/>
      <c r="D24" s="239">
        <v>0</v>
      </c>
      <c r="E24" s="239" t="s">
        <v>258</v>
      </c>
      <c r="F24" s="239">
        <v>25</v>
      </c>
      <c r="G24" s="239">
        <v>0</v>
      </c>
      <c r="H24" s="239">
        <f t="shared" ref="H24:H31" si="48">(F24+G24)*0.465</f>
        <v>11.625</v>
      </c>
      <c r="I24" s="239">
        <f t="shared" ref="I24:I31" si="49">F24+G24</f>
        <v>25</v>
      </c>
      <c r="J24" s="239">
        <v>0</v>
      </c>
      <c r="K24" s="239">
        <f t="shared" ref="K24:K31" si="50">I24/100</f>
        <v>0.25</v>
      </c>
      <c r="L24" s="315">
        <f>1*I24/100</f>
        <v>0.25</v>
      </c>
      <c r="M24" s="239">
        <f>1-L24</f>
        <v>0.75</v>
      </c>
      <c r="N24" s="239">
        <v>1</v>
      </c>
      <c r="O24" s="239">
        <f>N24*L24</f>
        <v>0.25</v>
      </c>
      <c r="P24" s="239"/>
      <c r="Q24" s="239"/>
      <c r="R24" s="220">
        <f>SUM(O24:O31)</f>
        <v>3.2652953124999997</v>
      </c>
      <c r="S24" s="316"/>
      <c r="V24" s="317"/>
      <c r="W24" s="239"/>
      <c r="X24" s="239">
        <v>2</v>
      </c>
      <c r="Y24" s="239" t="s">
        <v>258</v>
      </c>
      <c r="Z24" s="239">
        <v>25</v>
      </c>
      <c r="AA24" s="239">
        <f t="shared" si="44"/>
        <v>5</v>
      </c>
      <c r="AB24" s="239">
        <v>10</v>
      </c>
      <c r="AC24" s="239">
        <f t="shared" si="45"/>
        <v>18.600000000000001</v>
      </c>
      <c r="AD24" s="239">
        <f t="shared" si="46"/>
        <v>40</v>
      </c>
      <c r="AE24" s="239">
        <f t="shared" si="47"/>
        <v>33.712500000000006</v>
      </c>
      <c r="AF24" s="239">
        <f t="shared" si="43"/>
        <v>0.4</v>
      </c>
      <c r="AG24" s="315">
        <f>AH23*AF24</f>
        <v>0.16250000000000001</v>
      </c>
      <c r="AH24" s="239">
        <f t="shared" ref="AH24:AH28" si="51">AH23*(1-AF24)</f>
        <v>0.24374999999999999</v>
      </c>
      <c r="AI24" s="239">
        <v>3</v>
      </c>
      <c r="AJ24" s="239">
        <f t="shared" ref="AJ24:AJ28" si="52">AI24*AG24</f>
        <v>0.48750000000000004</v>
      </c>
      <c r="AK24" s="239"/>
      <c r="AL24" s="239"/>
      <c r="AM24" s="239"/>
      <c r="AN24" s="316"/>
    </row>
    <row r="25" spans="2:40" x14ac:dyDescent="0.3">
      <c r="B25" s="317"/>
      <c r="C25" s="239"/>
      <c r="D25" s="239">
        <v>1</v>
      </c>
      <c r="E25" s="239" t="s">
        <v>258</v>
      </c>
      <c r="F25" s="239">
        <v>25</v>
      </c>
      <c r="G25" s="239">
        <f t="shared" ref="G25:G31" si="53">F25*0.1*D25</f>
        <v>2.5</v>
      </c>
      <c r="H25" s="239">
        <f t="shared" si="48"/>
        <v>12.787500000000001</v>
      </c>
      <c r="I25" s="239">
        <f t="shared" si="49"/>
        <v>27.5</v>
      </c>
      <c r="J25" s="239">
        <f t="shared" ref="J25:J31" si="54">J24+H24</f>
        <v>11.625</v>
      </c>
      <c r="K25" s="239">
        <f t="shared" si="50"/>
        <v>0.27500000000000002</v>
      </c>
      <c r="L25" s="315">
        <f>M24*K25</f>
        <v>0.20625000000000002</v>
      </c>
      <c r="M25" s="239">
        <f>M24*(1-K25)</f>
        <v>0.54374999999999996</v>
      </c>
      <c r="N25" s="239">
        <v>2</v>
      </c>
      <c r="O25" s="239">
        <f>N25*L25</f>
        <v>0.41250000000000003</v>
      </c>
      <c r="P25" s="239"/>
      <c r="Q25" s="239"/>
      <c r="R25" s="239"/>
      <c r="S25" s="316"/>
      <c r="V25" s="317"/>
      <c r="W25" s="239"/>
      <c r="X25" s="239">
        <v>3</v>
      </c>
      <c r="Y25" s="239" t="s">
        <v>258</v>
      </c>
      <c r="Z25" s="239">
        <v>25</v>
      </c>
      <c r="AA25" s="239">
        <f t="shared" si="44"/>
        <v>7.5</v>
      </c>
      <c r="AB25" s="239">
        <v>10</v>
      </c>
      <c r="AC25" s="239">
        <f t="shared" si="45"/>
        <v>19.762499999999999</v>
      </c>
      <c r="AD25" s="239">
        <f t="shared" si="46"/>
        <v>42.5</v>
      </c>
      <c r="AE25" s="239">
        <f t="shared" si="47"/>
        <v>52.312500000000007</v>
      </c>
      <c r="AF25" s="239">
        <f t="shared" si="43"/>
        <v>0.42499999999999999</v>
      </c>
      <c r="AG25" s="315">
        <f t="shared" ref="AG25:AG27" si="55">AH24*AF25</f>
        <v>0.10359375</v>
      </c>
      <c r="AH25" s="239">
        <f t="shared" si="51"/>
        <v>0.14015624999999998</v>
      </c>
      <c r="AI25" s="239">
        <v>4</v>
      </c>
      <c r="AJ25" s="239">
        <f t="shared" si="52"/>
        <v>0.41437499999999999</v>
      </c>
      <c r="AK25" s="239"/>
      <c r="AL25" s="239"/>
      <c r="AM25" s="239"/>
      <c r="AN25" s="316"/>
    </row>
    <row r="26" spans="2:40" x14ac:dyDescent="0.3">
      <c r="B26" s="317"/>
      <c r="C26" s="239"/>
      <c r="D26" s="239">
        <v>2</v>
      </c>
      <c r="E26" s="239" t="s">
        <v>258</v>
      </c>
      <c r="F26" s="239">
        <v>25</v>
      </c>
      <c r="G26" s="239">
        <f t="shared" si="53"/>
        <v>5</v>
      </c>
      <c r="H26" s="239">
        <f t="shared" si="48"/>
        <v>13.950000000000001</v>
      </c>
      <c r="I26" s="239">
        <f t="shared" si="49"/>
        <v>30</v>
      </c>
      <c r="J26" s="239">
        <f t="shared" si="54"/>
        <v>24.412500000000001</v>
      </c>
      <c r="K26" s="239">
        <f t="shared" si="50"/>
        <v>0.3</v>
      </c>
      <c r="L26" s="315">
        <f>M25*K26</f>
        <v>0.16312499999999999</v>
      </c>
      <c r="M26" s="239">
        <f t="shared" ref="M26:M31" si="56">M25*(1-K26)</f>
        <v>0.38062499999999994</v>
      </c>
      <c r="N26" s="239">
        <v>3</v>
      </c>
      <c r="O26" s="239">
        <f t="shared" ref="O26:O31" si="57">N26*L26</f>
        <v>0.489375</v>
      </c>
      <c r="P26" s="239"/>
      <c r="Q26" s="239"/>
      <c r="R26" s="239"/>
      <c r="S26" s="316"/>
      <c r="V26" s="317"/>
      <c r="W26" s="239"/>
      <c r="X26" s="239">
        <v>4</v>
      </c>
      <c r="Y26" s="239" t="s">
        <v>258</v>
      </c>
      <c r="Z26" s="239">
        <v>25</v>
      </c>
      <c r="AA26" s="239">
        <f t="shared" si="44"/>
        <v>10</v>
      </c>
      <c r="AB26" s="239">
        <v>10</v>
      </c>
      <c r="AC26" s="239">
        <f t="shared" si="45"/>
        <v>20.925000000000001</v>
      </c>
      <c r="AD26" s="239">
        <f t="shared" si="46"/>
        <v>45</v>
      </c>
      <c r="AE26" s="239">
        <f t="shared" si="47"/>
        <v>72.075000000000003</v>
      </c>
      <c r="AF26" s="239">
        <f t="shared" si="43"/>
        <v>0.45</v>
      </c>
      <c r="AG26" s="315">
        <f t="shared" si="55"/>
        <v>6.3070312499999989E-2</v>
      </c>
      <c r="AH26" s="239">
        <f t="shared" si="51"/>
        <v>7.7085937499999993E-2</v>
      </c>
      <c r="AI26" s="239">
        <v>5</v>
      </c>
      <c r="AJ26" s="239">
        <f t="shared" si="52"/>
        <v>0.31535156249999996</v>
      </c>
      <c r="AK26" s="239"/>
      <c r="AL26" s="239"/>
      <c r="AM26" s="239"/>
      <c r="AN26" s="316"/>
    </row>
    <row r="27" spans="2:40" x14ac:dyDescent="0.3">
      <c r="B27" s="317"/>
      <c r="C27" s="239"/>
      <c r="D27" s="239">
        <v>3</v>
      </c>
      <c r="E27" s="239" t="s">
        <v>258</v>
      </c>
      <c r="F27" s="239">
        <v>25</v>
      </c>
      <c r="G27" s="239">
        <f t="shared" si="53"/>
        <v>7.5</v>
      </c>
      <c r="H27" s="239">
        <f t="shared" si="48"/>
        <v>15.112500000000001</v>
      </c>
      <c r="I27" s="239">
        <f t="shared" si="49"/>
        <v>32.5</v>
      </c>
      <c r="J27" s="239">
        <f t="shared" si="54"/>
        <v>38.362500000000004</v>
      </c>
      <c r="K27" s="239">
        <f t="shared" si="50"/>
        <v>0.32500000000000001</v>
      </c>
      <c r="L27" s="315">
        <f t="shared" ref="L27:L30" si="58">M26*K27</f>
        <v>0.12370312499999998</v>
      </c>
      <c r="M27" s="239">
        <f t="shared" si="56"/>
        <v>0.25692187499999997</v>
      </c>
      <c r="N27" s="239">
        <v>4</v>
      </c>
      <c r="O27" s="239">
        <f t="shared" si="57"/>
        <v>0.49481249999999993</v>
      </c>
      <c r="P27" s="239"/>
      <c r="Q27" s="239"/>
      <c r="R27" s="239"/>
      <c r="S27" s="316"/>
      <c r="V27" s="317"/>
      <c r="W27" s="239"/>
      <c r="X27" s="239">
        <v>5</v>
      </c>
      <c r="Y27" s="239" t="s">
        <v>258</v>
      </c>
      <c r="Z27" s="239">
        <v>25</v>
      </c>
      <c r="AA27" s="239">
        <f t="shared" si="44"/>
        <v>12.5</v>
      </c>
      <c r="AB27" s="239">
        <v>10</v>
      </c>
      <c r="AC27" s="239">
        <f t="shared" si="45"/>
        <v>22.087500000000002</v>
      </c>
      <c r="AD27" s="239">
        <f t="shared" si="46"/>
        <v>47.5</v>
      </c>
      <c r="AE27" s="239">
        <f t="shared" si="47"/>
        <v>93</v>
      </c>
      <c r="AF27" s="239">
        <f t="shared" si="43"/>
        <v>0.47499999999999998</v>
      </c>
      <c r="AG27" s="315">
        <f t="shared" si="55"/>
        <v>3.6615820312499998E-2</v>
      </c>
      <c r="AH27" s="239">
        <f t="shared" si="51"/>
        <v>4.0470117187499995E-2</v>
      </c>
      <c r="AI27" s="239">
        <v>6</v>
      </c>
      <c r="AJ27" s="239">
        <f t="shared" si="52"/>
        <v>0.219694921875</v>
      </c>
      <c r="AK27" s="239"/>
      <c r="AL27" s="239"/>
      <c r="AM27" s="239"/>
      <c r="AN27" s="316"/>
    </row>
    <row r="28" spans="2:40" ht="17.25" thickBot="1" x14ac:dyDescent="0.35">
      <c r="B28" s="317"/>
      <c r="C28" s="239"/>
      <c r="D28" s="239">
        <v>4</v>
      </c>
      <c r="E28" s="239" t="s">
        <v>258</v>
      </c>
      <c r="F28" s="239">
        <v>25</v>
      </c>
      <c r="G28" s="239">
        <f t="shared" si="53"/>
        <v>10</v>
      </c>
      <c r="H28" s="239">
        <f t="shared" si="48"/>
        <v>16.275000000000002</v>
      </c>
      <c r="I28" s="239">
        <f t="shared" si="49"/>
        <v>35</v>
      </c>
      <c r="J28" s="239">
        <f t="shared" si="54"/>
        <v>53.475000000000009</v>
      </c>
      <c r="K28" s="239">
        <f t="shared" si="50"/>
        <v>0.35</v>
      </c>
      <c r="L28" s="315">
        <f t="shared" si="58"/>
        <v>8.9922656249999983E-2</v>
      </c>
      <c r="M28" s="239">
        <f t="shared" si="56"/>
        <v>0.16699921874999998</v>
      </c>
      <c r="N28" s="239">
        <v>5</v>
      </c>
      <c r="O28" s="239">
        <f t="shared" si="57"/>
        <v>0.44961328124999989</v>
      </c>
      <c r="P28" s="239"/>
      <c r="Q28" s="239"/>
      <c r="R28" s="239"/>
      <c r="S28" s="316"/>
      <c r="V28" s="317"/>
      <c r="W28" s="239"/>
      <c r="X28" s="239">
        <v>6</v>
      </c>
      <c r="Y28" s="239" t="s">
        <v>258</v>
      </c>
      <c r="Z28" s="239">
        <v>25</v>
      </c>
      <c r="AA28" s="239">
        <f t="shared" si="44"/>
        <v>15</v>
      </c>
      <c r="AB28" s="239">
        <v>10</v>
      </c>
      <c r="AC28" s="239">
        <f t="shared" si="45"/>
        <v>23.25</v>
      </c>
      <c r="AD28" s="239">
        <f t="shared" si="46"/>
        <v>50</v>
      </c>
      <c r="AE28" s="239">
        <f t="shared" si="47"/>
        <v>115.08750000000001</v>
      </c>
      <c r="AF28" s="239">
        <f t="shared" si="43"/>
        <v>0.5</v>
      </c>
      <c r="AG28" s="307">
        <f>1-SUM(AG22:AG27)</f>
        <v>4.0470117187500043E-2</v>
      </c>
      <c r="AH28" s="239">
        <f t="shared" si="51"/>
        <v>2.0235058593749997E-2</v>
      </c>
      <c r="AI28" s="239">
        <v>7</v>
      </c>
      <c r="AJ28" s="239">
        <f t="shared" si="52"/>
        <v>0.2832908203125003</v>
      </c>
      <c r="AK28" s="239"/>
      <c r="AL28" s="239"/>
      <c r="AM28" s="239"/>
      <c r="AN28" s="316"/>
    </row>
    <row r="29" spans="2:40" x14ac:dyDescent="0.3">
      <c r="B29" s="317"/>
      <c r="C29" s="239"/>
      <c r="D29" s="239">
        <v>5</v>
      </c>
      <c r="E29" s="239" t="s">
        <v>258</v>
      </c>
      <c r="F29" s="239">
        <v>25</v>
      </c>
      <c r="G29" s="239">
        <f t="shared" si="53"/>
        <v>12.5</v>
      </c>
      <c r="H29" s="239">
        <f t="shared" si="48"/>
        <v>17.4375</v>
      </c>
      <c r="I29" s="239">
        <f t="shared" si="49"/>
        <v>37.5</v>
      </c>
      <c r="J29" s="239">
        <f t="shared" si="54"/>
        <v>69.750000000000014</v>
      </c>
      <c r="K29" s="239">
        <f t="shared" si="50"/>
        <v>0.375</v>
      </c>
      <c r="L29" s="315">
        <f t="shared" si="58"/>
        <v>6.262470703124999E-2</v>
      </c>
      <c r="M29" s="239">
        <f t="shared" si="56"/>
        <v>0.10437451171874999</v>
      </c>
      <c r="N29" s="239">
        <v>6</v>
      </c>
      <c r="O29" s="239">
        <f t="shared" si="57"/>
        <v>0.37574824218749991</v>
      </c>
      <c r="P29" s="239"/>
      <c r="Q29" s="239"/>
      <c r="R29" s="239"/>
      <c r="S29" s="316"/>
      <c r="V29" s="304">
        <v>0.1</v>
      </c>
      <c r="W29" s="48"/>
      <c r="X29" s="48"/>
      <c r="Y29" s="305"/>
      <c r="Z29" s="48" t="s">
        <v>245</v>
      </c>
      <c r="AA29" s="48" t="s">
        <v>246</v>
      </c>
      <c r="AB29" s="48" t="s">
        <v>281</v>
      </c>
      <c r="AC29" s="48" t="s">
        <v>247</v>
      </c>
      <c r="AD29" s="48" t="s">
        <v>248</v>
      </c>
      <c r="AE29" s="48" t="s">
        <v>249</v>
      </c>
      <c r="AF29" s="48" t="s">
        <v>250</v>
      </c>
      <c r="AG29" s="306" t="s">
        <v>251</v>
      </c>
      <c r="AH29" s="48" t="s">
        <v>252</v>
      </c>
      <c r="AI29" s="48" t="s">
        <v>253</v>
      </c>
      <c r="AJ29" s="312" t="s">
        <v>260</v>
      </c>
      <c r="AK29" s="48"/>
      <c r="AL29" s="48"/>
      <c r="AM29" s="48" t="s">
        <v>255</v>
      </c>
      <c r="AN29" s="179"/>
    </row>
    <row r="30" spans="2:40" x14ac:dyDescent="0.3">
      <c r="B30" s="317"/>
      <c r="C30" s="239"/>
      <c r="D30" s="239">
        <v>6</v>
      </c>
      <c r="E30" s="239" t="s">
        <v>258</v>
      </c>
      <c r="F30" s="239">
        <v>25</v>
      </c>
      <c r="G30" s="239">
        <f t="shared" si="53"/>
        <v>15</v>
      </c>
      <c r="H30" s="239">
        <f t="shared" si="48"/>
        <v>18.600000000000001</v>
      </c>
      <c r="I30" s="239">
        <f t="shared" si="49"/>
        <v>40</v>
      </c>
      <c r="J30" s="239">
        <f t="shared" si="54"/>
        <v>87.187500000000014</v>
      </c>
      <c r="K30" s="239">
        <f t="shared" si="50"/>
        <v>0.4</v>
      </c>
      <c r="L30" s="315">
        <f t="shared" si="58"/>
        <v>4.1749804687500003E-2</v>
      </c>
      <c r="M30" s="239">
        <f t="shared" si="56"/>
        <v>6.262470703124999E-2</v>
      </c>
      <c r="N30" s="239">
        <v>7</v>
      </c>
      <c r="O30" s="239">
        <f t="shared" si="57"/>
        <v>0.29224863281250002</v>
      </c>
      <c r="P30" s="239"/>
      <c r="Q30" s="239"/>
      <c r="R30" s="239"/>
      <c r="S30" s="316"/>
      <c r="V30" s="199"/>
      <c r="X30">
        <v>0</v>
      </c>
      <c r="Y30" t="s">
        <v>258</v>
      </c>
      <c r="Z30">
        <v>20</v>
      </c>
      <c r="AA30">
        <v>0</v>
      </c>
      <c r="AB30">
        <v>10</v>
      </c>
      <c r="AC30">
        <f>(Z30+AA30+AB30)*0.465</f>
        <v>13.950000000000001</v>
      </c>
      <c r="AD30">
        <f>Z30+AA30+AB30</f>
        <v>30</v>
      </c>
      <c r="AE30">
        <v>0</v>
      </c>
      <c r="AF30">
        <f t="shared" ref="AF30:AF37" si="59">AD30/100</f>
        <v>0.3</v>
      </c>
      <c r="AG30" s="307">
        <f>1*AD30/100</f>
        <v>0.3</v>
      </c>
      <c r="AH30">
        <f>1-AG30</f>
        <v>0.7</v>
      </c>
      <c r="AI30">
        <f t="shared" ref="AI30:AI37" si="60">X30+1</f>
        <v>1</v>
      </c>
      <c r="AJ30">
        <f>AI30*AG30</f>
        <v>0.3</v>
      </c>
      <c r="AM30">
        <f>SUM(AJ30:AJ37)</f>
        <v>2.9340575242240003</v>
      </c>
      <c r="AN30" s="197"/>
    </row>
    <row r="31" spans="2:40" ht="17.25" thickBot="1" x14ac:dyDescent="0.35">
      <c r="B31" s="317"/>
      <c r="C31" s="239"/>
      <c r="D31" s="239">
        <v>7</v>
      </c>
      <c r="E31" s="239" t="s">
        <v>258</v>
      </c>
      <c r="F31" s="239">
        <v>25</v>
      </c>
      <c r="G31" s="239">
        <f t="shared" si="53"/>
        <v>17.5</v>
      </c>
      <c r="H31" s="239">
        <f t="shared" si="48"/>
        <v>19.762499999999999</v>
      </c>
      <c r="I31" s="239">
        <f t="shared" si="49"/>
        <v>42.5</v>
      </c>
      <c r="J31" s="324">
        <f t="shared" si="54"/>
        <v>105.78750000000002</v>
      </c>
      <c r="K31" s="239">
        <f t="shared" si="50"/>
        <v>0.42499999999999999</v>
      </c>
      <c r="L31" s="307">
        <f>1-SUM(L24:L30)</f>
        <v>6.2624707031250004E-2</v>
      </c>
      <c r="M31" s="239">
        <f t="shared" si="56"/>
        <v>3.6009206542968741E-2</v>
      </c>
      <c r="N31" s="239">
        <v>8</v>
      </c>
      <c r="O31" s="239">
        <f t="shared" si="57"/>
        <v>0.50099765625000003</v>
      </c>
      <c r="P31" s="239"/>
      <c r="Q31" s="239"/>
      <c r="R31" s="239"/>
      <c r="S31" s="316"/>
      <c r="V31" s="199" t="s">
        <v>257</v>
      </c>
      <c r="X31">
        <v>1</v>
      </c>
      <c r="Y31" t="s">
        <v>258</v>
      </c>
      <c r="Z31">
        <v>20</v>
      </c>
      <c r="AA31">
        <f t="shared" ref="AA31:AA37" si="61">Z31*0.1*X31</f>
        <v>2</v>
      </c>
      <c r="AB31">
        <v>10</v>
      </c>
      <c r="AC31">
        <f t="shared" ref="AC31:AC37" si="62">(Z31+AA31+AB31)*0.465</f>
        <v>14.88</v>
      </c>
      <c r="AD31">
        <f t="shared" ref="AD31:AD37" si="63">Z31+AA31+AB31</f>
        <v>32</v>
      </c>
      <c r="AE31">
        <f t="shared" ref="AE31:AE37" si="64">AE30+AC30</f>
        <v>13.950000000000001</v>
      </c>
      <c r="AF31">
        <f t="shared" si="59"/>
        <v>0.32</v>
      </c>
      <c r="AG31" s="307">
        <f>AH30*AF31</f>
        <v>0.22399999999999998</v>
      </c>
      <c r="AH31">
        <f>AH30*(1-AF31)</f>
        <v>0.47599999999999992</v>
      </c>
      <c r="AI31">
        <f t="shared" si="60"/>
        <v>2</v>
      </c>
      <c r="AJ31">
        <f>AI31*AG31</f>
        <v>0.44799999999999995</v>
      </c>
      <c r="AN31" s="197"/>
    </row>
    <row r="32" spans="2:40" x14ac:dyDescent="0.3">
      <c r="B32" s="304">
        <v>0.1</v>
      </c>
      <c r="C32" s="48"/>
      <c r="D32" s="48"/>
      <c r="E32" s="305"/>
      <c r="F32" s="48" t="s">
        <v>245</v>
      </c>
      <c r="G32" s="48" t="s">
        <v>246</v>
      </c>
      <c r="H32" s="48" t="s">
        <v>247</v>
      </c>
      <c r="I32" s="48" t="s">
        <v>248</v>
      </c>
      <c r="J32" s="48" t="s">
        <v>249</v>
      </c>
      <c r="K32" s="48" t="s">
        <v>250</v>
      </c>
      <c r="L32" s="306" t="s">
        <v>251</v>
      </c>
      <c r="M32" s="48" t="s">
        <v>252</v>
      </c>
      <c r="N32" s="48" t="s">
        <v>253</v>
      </c>
      <c r="O32" s="312" t="s">
        <v>260</v>
      </c>
      <c r="P32" s="48"/>
      <c r="Q32" s="48"/>
      <c r="R32" s="48" t="s">
        <v>255</v>
      </c>
      <c r="S32" s="179"/>
      <c r="V32" s="199"/>
      <c r="X32">
        <v>2</v>
      </c>
      <c r="Y32" t="s">
        <v>258</v>
      </c>
      <c r="Z32">
        <v>20</v>
      </c>
      <c r="AA32">
        <f t="shared" si="61"/>
        <v>4</v>
      </c>
      <c r="AB32">
        <v>10</v>
      </c>
      <c r="AC32">
        <f t="shared" si="62"/>
        <v>15.81</v>
      </c>
      <c r="AD32">
        <f t="shared" si="63"/>
        <v>34</v>
      </c>
      <c r="AE32">
        <f t="shared" si="64"/>
        <v>28.830000000000002</v>
      </c>
      <c r="AF32">
        <f t="shared" si="59"/>
        <v>0.34</v>
      </c>
      <c r="AG32" s="307">
        <f>AH31*AF32</f>
        <v>0.16183999999999998</v>
      </c>
      <c r="AH32">
        <f t="shared" ref="AH32:AH37" si="65">AH31*(1-AF32)</f>
        <v>0.31415999999999988</v>
      </c>
      <c r="AI32">
        <f t="shared" si="60"/>
        <v>3</v>
      </c>
      <c r="AJ32">
        <f t="shared" ref="AJ32:AJ37" si="66">AI32*AG32</f>
        <v>0.48551999999999995</v>
      </c>
      <c r="AN32" s="197"/>
    </row>
    <row r="33" spans="2:40" x14ac:dyDescent="0.3">
      <c r="B33" s="199"/>
      <c r="D33">
        <v>0</v>
      </c>
      <c r="E33" t="s">
        <v>258</v>
      </c>
      <c r="F33">
        <v>20</v>
      </c>
      <c r="G33">
        <v>0</v>
      </c>
      <c r="H33">
        <f t="shared" ref="H33:H41" si="67">(F33+G33)*0.465</f>
        <v>9.3000000000000007</v>
      </c>
      <c r="I33">
        <f t="shared" ref="I33:I41" si="68">F33+G33</f>
        <v>20</v>
      </c>
      <c r="J33">
        <v>0</v>
      </c>
      <c r="K33">
        <f t="shared" ref="K33:K41" si="69">I33/100</f>
        <v>0.2</v>
      </c>
      <c r="L33" s="307">
        <f>1*I33/100</f>
        <v>0.2</v>
      </c>
      <c r="M33">
        <f>1-L33</f>
        <v>0.8</v>
      </c>
      <c r="N33">
        <f>D33+1</f>
        <v>1</v>
      </c>
      <c r="O33">
        <f>N33*L33</f>
        <v>0.2</v>
      </c>
      <c r="R33">
        <f>SUM(O33:O41)</f>
        <v>3.8783789572915199</v>
      </c>
      <c r="S33" s="197"/>
      <c r="V33" s="199"/>
      <c r="X33">
        <v>3</v>
      </c>
      <c r="Y33" t="s">
        <v>258</v>
      </c>
      <c r="Z33">
        <v>20</v>
      </c>
      <c r="AA33">
        <f t="shared" si="61"/>
        <v>6</v>
      </c>
      <c r="AB33">
        <v>10</v>
      </c>
      <c r="AC33">
        <f t="shared" si="62"/>
        <v>16.740000000000002</v>
      </c>
      <c r="AD33">
        <f t="shared" si="63"/>
        <v>36</v>
      </c>
      <c r="AE33">
        <f t="shared" si="64"/>
        <v>44.64</v>
      </c>
      <c r="AF33">
        <f t="shared" si="59"/>
        <v>0.36</v>
      </c>
      <c r="AG33" s="307">
        <f t="shared" ref="AG33:AG36" si="70">AH32*AF33</f>
        <v>0.11309759999999995</v>
      </c>
      <c r="AH33">
        <f t="shared" si="65"/>
        <v>0.20106239999999992</v>
      </c>
      <c r="AI33">
        <f t="shared" si="60"/>
        <v>4</v>
      </c>
      <c r="AJ33">
        <f t="shared" si="66"/>
        <v>0.4523903999999998</v>
      </c>
      <c r="AN33" s="197"/>
    </row>
    <row r="34" spans="2:40" x14ac:dyDescent="0.3">
      <c r="B34" s="199" t="s">
        <v>257</v>
      </c>
      <c r="D34">
        <v>1</v>
      </c>
      <c r="E34" t="s">
        <v>258</v>
      </c>
      <c r="F34">
        <v>20</v>
      </c>
      <c r="G34">
        <f t="shared" ref="G34:G41" si="71">F34*0.1*D34</f>
        <v>2</v>
      </c>
      <c r="H34">
        <f t="shared" si="67"/>
        <v>10.23</v>
      </c>
      <c r="I34">
        <f t="shared" si="68"/>
        <v>22</v>
      </c>
      <c r="J34">
        <f t="shared" ref="J34:J41" si="72">J33+H33</f>
        <v>9.3000000000000007</v>
      </c>
      <c r="K34">
        <f t="shared" si="69"/>
        <v>0.22</v>
      </c>
      <c r="L34" s="307">
        <f>M33*K34</f>
        <v>0.17600000000000002</v>
      </c>
      <c r="M34">
        <f>M33*(1-K34)</f>
        <v>0.62400000000000011</v>
      </c>
      <c r="N34">
        <f t="shared" ref="N34:N41" si="73">D34+1</f>
        <v>2</v>
      </c>
      <c r="O34">
        <f>N34*L34</f>
        <v>0.35200000000000004</v>
      </c>
      <c r="S34" s="197"/>
      <c r="V34" s="199"/>
      <c r="X34">
        <v>4</v>
      </c>
      <c r="Y34" t="s">
        <v>258</v>
      </c>
      <c r="Z34">
        <v>20</v>
      </c>
      <c r="AA34">
        <f t="shared" si="61"/>
        <v>8</v>
      </c>
      <c r="AB34">
        <v>10</v>
      </c>
      <c r="AC34">
        <f t="shared" si="62"/>
        <v>17.670000000000002</v>
      </c>
      <c r="AD34">
        <f t="shared" si="63"/>
        <v>38</v>
      </c>
      <c r="AE34">
        <f t="shared" si="64"/>
        <v>61.38</v>
      </c>
      <c r="AF34">
        <f t="shared" si="59"/>
        <v>0.38</v>
      </c>
      <c r="AG34" s="307">
        <f t="shared" si="70"/>
        <v>7.6403711999999971E-2</v>
      </c>
      <c r="AH34">
        <f t="shared" si="65"/>
        <v>0.12465868799999995</v>
      </c>
      <c r="AI34">
        <f t="shared" si="60"/>
        <v>5</v>
      </c>
      <c r="AJ34">
        <f t="shared" si="66"/>
        <v>0.38201855999999984</v>
      </c>
      <c r="AN34" s="197"/>
    </row>
    <row r="35" spans="2:40" x14ac:dyDescent="0.3">
      <c r="B35" s="199"/>
      <c r="D35">
        <v>2</v>
      </c>
      <c r="E35" t="s">
        <v>258</v>
      </c>
      <c r="F35">
        <v>20</v>
      </c>
      <c r="G35">
        <f t="shared" si="71"/>
        <v>4</v>
      </c>
      <c r="H35">
        <f t="shared" si="67"/>
        <v>11.16</v>
      </c>
      <c r="I35">
        <f t="shared" si="68"/>
        <v>24</v>
      </c>
      <c r="J35">
        <f t="shared" si="72"/>
        <v>19.53</v>
      </c>
      <c r="K35">
        <f t="shared" si="69"/>
        <v>0.24</v>
      </c>
      <c r="L35" s="307">
        <f>M34*K35</f>
        <v>0.14976000000000003</v>
      </c>
      <c r="M35">
        <f t="shared" ref="M35:M41" si="74">M34*(1-K35)</f>
        <v>0.47424000000000011</v>
      </c>
      <c r="N35">
        <f t="shared" si="73"/>
        <v>3</v>
      </c>
      <c r="O35">
        <f t="shared" ref="O35:O41" si="75">N35*L35</f>
        <v>0.44928000000000012</v>
      </c>
      <c r="S35" s="197"/>
      <c r="V35" s="199"/>
      <c r="X35">
        <v>5</v>
      </c>
      <c r="Y35" t="s">
        <v>258</v>
      </c>
      <c r="Z35">
        <v>20</v>
      </c>
      <c r="AA35">
        <f t="shared" si="61"/>
        <v>10</v>
      </c>
      <c r="AB35">
        <v>10</v>
      </c>
      <c r="AC35">
        <f t="shared" si="62"/>
        <v>18.600000000000001</v>
      </c>
      <c r="AD35">
        <f t="shared" si="63"/>
        <v>40</v>
      </c>
      <c r="AE35">
        <f t="shared" si="64"/>
        <v>79.050000000000011</v>
      </c>
      <c r="AF35">
        <f t="shared" si="59"/>
        <v>0.4</v>
      </c>
      <c r="AG35" s="307">
        <f t="shared" si="70"/>
        <v>4.9863475199999979E-2</v>
      </c>
      <c r="AH35">
        <f t="shared" si="65"/>
        <v>7.4795212799999969E-2</v>
      </c>
      <c r="AI35">
        <f t="shared" si="60"/>
        <v>6</v>
      </c>
      <c r="AJ35">
        <f t="shared" si="66"/>
        <v>0.29918085119999988</v>
      </c>
      <c r="AN35" s="197"/>
    </row>
    <row r="36" spans="2:40" x14ac:dyDescent="0.3">
      <c r="B36" s="199"/>
      <c r="D36">
        <v>3</v>
      </c>
      <c r="E36" t="s">
        <v>258</v>
      </c>
      <c r="F36">
        <v>20</v>
      </c>
      <c r="G36">
        <f t="shared" si="71"/>
        <v>6</v>
      </c>
      <c r="H36">
        <f t="shared" si="67"/>
        <v>12.09</v>
      </c>
      <c r="I36">
        <f t="shared" si="68"/>
        <v>26</v>
      </c>
      <c r="J36">
        <f t="shared" si="72"/>
        <v>30.69</v>
      </c>
      <c r="K36">
        <f t="shared" si="69"/>
        <v>0.26</v>
      </c>
      <c r="L36" s="307">
        <f t="shared" ref="L36:L40" si="76">M35*K36</f>
        <v>0.12330240000000003</v>
      </c>
      <c r="M36">
        <f t="shared" si="74"/>
        <v>0.35093760000000007</v>
      </c>
      <c r="N36">
        <f t="shared" si="73"/>
        <v>4</v>
      </c>
      <c r="O36">
        <f t="shared" si="75"/>
        <v>0.49320960000000014</v>
      </c>
      <c r="S36" s="197"/>
      <c r="V36" s="199"/>
      <c r="X36">
        <v>6</v>
      </c>
      <c r="Y36" t="s">
        <v>258</v>
      </c>
      <c r="Z36">
        <v>20</v>
      </c>
      <c r="AA36">
        <f t="shared" si="61"/>
        <v>12</v>
      </c>
      <c r="AB36">
        <v>10</v>
      </c>
      <c r="AC36">
        <f t="shared" si="62"/>
        <v>19.53</v>
      </c>
      <c r="AD36">
        <f t="shared" si="63"/>
        <v>42</v>
      </c>
      <c r="AE36">
        <f t="shared" si="64"/>
        <v>97.65</v>
      </c>
      <c r="AF36">
        <f t="shared" si="59"/>
        <v>0.42</v>
      </c>
      <c r="AG36" s="307">
        <f t="shared" si="70"/>
        <v>3.1413989375999984E-2</v>
      </c>
      <c r="AH36">
        <f t="shared" si="65"/>
        <v>4.3381223423999984E-2</v>
      </c>
      <c r="AI36">
        <f t="shared" si="60"/>
        <v>7</v>
      </c>
      <c r="AJ36">
        <f t="shared" si="66"/>
        <v>0.21989792563199989</v>
      </c>
      <c r="AN36" s="197"/>
    </row>
    <row r="37" spans="2:40" ht="17.25" thickBot="1" x14ac:dyDescent="0.35">
      <c r="B37" s="199"/>
      <c r="D37">
        <v>4</v>
      </c>
      <c r="E37" t="s">
        <v>258</v>
      </c>
      <c r="F37">
        <v>20</v>
      </c>
      <c r="G37">
        <f t="shared" si="71"/>
        <v>8</v>
      </c>
      <c r="H37">
        <f t="shared" si="67"/>
        <v>13.020000000000001</v>
      </c>
      <c r="I37">
        <f t="shared" si="68"/>
        <v>28</v>
      </c>
      <c r="J37">
        <f t="shared" si="72"/>
        <v>42.78</v>
      </c>
      <c r="K37">
        <f t="shared" si="69"/>
        <v>0.28000000000000003</v>
      </c>
      <c r="L37" s="307">
        <f t="shared" si="76"/>
        <v>9.826252800000003E-2</v>
      </c>
      <c r="M37">
        <f t="shared" si="74"/>
        <v>0.25267507200000006</v>
      </c>
      <c r="N37">
        <f t="shared" si="73"/>
        <v>5</v>
      </c>
      <c r="O37">
        <f t="shared" si="75"/>
        <v>0.49131264000000013</v>
      </c>
      <c r="S37" s="197"/>
      <c r="V37" s="199"/>
      <c r="X37">
        <v>7</v>
      </c>
      <c r="Y37" t="s">
        <v>258</v>
      </c>
      <c r="Z37">
        <v>20</v>
      </c>
      <c r="AA37">
        <f t="shared" si="61"/>
        <v>14</v>
      </c>
      <c r="AB37">
        <v>10</v>
      </c>
      <c r="AC37">
        <f t="shared" si="62"/>
        <v>20.46</v>
      </c>
      <c r="AD37">
        <f t="shared" si="63"/>
        <v>44</v>
      </c>
      <c r="AE37">
        <f t="shared" si="64"/>
        <v>117.18</v>
      </c>
      <c r="AF37">
        <f t="shared" si="59"/>
        <v>0.44</v>
      </c>
      <c r="AG37" s="308">
        <f>1-SUM(AG30:AG36)</f>
        <v>4.3381223424000082E-2</v>
      </c>
      <c r="AH37">
        <f t="shared" si="65"/>
        <v>2.4293485117439995E-2</v>
      </c>
      <c r="AI37">
        <f t="shared" si="60"/>
        <v>8</v>
      </c>
      <c r="AJ37">
        <f t="shared" si="66"/>
        <v>0.34704978739200065</v>
      </c>
      <c r="AN37" s="197"/>
    </row>
    <row r="38" spans="2:40" x14ac:dyDescent="0.3">
      <c r="B38" s="199"/>
      <c r="D38">
        <v>5</v>
      </c>
      <c r="E38" t="s">
        <v>258</v>
      </c>
      <c r="F38">
        <v>20</v>
      </c>
      <c r="G38">
        <f t="shared" si="71"/>
        <v>10</v>
      </c>
      <c r="H38">
        <f t="shared" si="67"/>
        <v>13.950000000000001</v>
      </c>
      <c r="I38">
        <f t="shared" si="68"/>
        <v>30</v>
      </c>
      <c r="J38">
        <f t="shared" si="72"/>
        <v>55.800000000000004</v>
      </c>
      <c r="K38">
        <f t="shared" si="69"/>
        <v>0.3</v>
      </c>
      <c r="L38" s="307">
        <f t="shared" si="76"/>
        <v>7.580252160000002E-2</v>
      </c>
      <c r="M38">
        <f t="shared" si="74"/>
        <v>0.17687255040000002</v>
      </c>
      <c r="N38">
        <f t="shared" si="73"/>
        <v>6</v>
      </c>
      <c r="O38">
        <f t="shared" si="75"/>
        <v>0.45481512960000015</v>
      </c>
      <c r="S38" s="197"/>
    </row>
    <row r="39" spans="2:40" x14ac:dyDescent="0.3">
      <c r="B39" s="199"/>
      <c r="D39">
        <v>6</v>
      </c>
      <c r="E39" t="s">
        <v>258</v>
      </c>
      <c r="F39">
        <v>20</v>
      </c>
      <c r="G39">
        <f t="shared" si="71"/>
        <v>12</v>
      </c>
      <c r="H39">
        <f t="shared" si="67"/>
        <v>14.88</v>
      </c>
      <c r="I39">
        <f t="shared" si="68"/>
        <v>32</v>
      </c>
      <c r="J39">
        <f t="shared" si="72"/>
        <v>69.75</v>
      </c>
      <c r="K39">
        <f t="shared" si="69"/>
        <v>0.32</v>
      </c>
      <c r="L39" s="307">
        <f t="shared" si="76"/>
        <v>5.6599216128000007E-2</v>
      </c>
      <c r="M39">
        <f t="shared" si="74"/>
        <v>0.120273334272</v>
      </c>
      <c r="N39">
        <f t="shared" si="73"/>
        <v>7</v>
      </c>
      <c r="O39">
        <f t="shared" si="75"/>
        <v>0.39619451289600005</v>
      </c>
      <c r="S39" s="197"/>
    </row>
    <row r="40" spans="2:40" x14ac:dyDescent="0.3">
      <c r="B40" s="199"/>
      <c r="D40">
        <v>7</v>
      </c>
      <c r="E40" t="s">
        <v>258</v>
      </c>
      <c r="F40">
        <v>20</v>
      </c>
      <c r="G40">
        <f t="shared" si="71"/>
        <v>14</v>
      </c>
      <c r="H40">
        <f t="shared" si="67"/>
        <v>15.81</v>
      </c>
      <c r="I40">
        <f t="shared" si="68"/>
        <v>34</v>
      </c>
      <c r="J40">
        <f t="shared" si="72"/>
        <v>84.63</v>
      </c>
      <c r="K40">
        <f t="shared" si="69"/>
        <v>0.34</v>
      </c>
      <c r="L40" s="307">
        <f t="shared" si="76"/>
        <v>4.0892933652480007E-2</v>
      </c>
      <c r="M40">
        <f t="shared" si="74"/>
        <v>7.9380400619519995E-2</v>
      </c>
      <c r="N40">
        <f t="shared" si="73"/>
        <v>8</v>
      </c>
      <c r="O40">
        <f t="shared" si="75"/>
        <v>0.32714346921984006</v>
      </c>
      <c r="S40" s="197"/>
    </row>
    <row r="41" spans="2:40" ht="17.25" thickBot="1" x14ac:dyDescent="0.35">
      <c r="B41" s="29"/>
      <c r="C41" s="30"/>
      <c r="D41" s="30">
        <v>8</v>
      </c>
      <c r="E41" s="30" t="s">
        <v>258</v>
      </c>
      <c r="F41" s="30">
        <v>20</v>
      </c>
      <c r="G41" s="30">
        <f t="shared" si="71"/>
        <v>16</v>
      </c>
      <c r="H41" s="30">
        <f t="shared" si="67"/>
        <v>16.740000000000002</v>
      </c>
      <c r="I41" s="30">
        <f t="shared" si="68"/>
        <v>36</v>
      </c>
      <c r="J41" s="30">
        <f t="shared" si="72"/>
        <v>100.44</v>
      </c>
      <c r="K41" s="30">
        <f t="shared" si="69"/>
        <v>0.36</v>
      </c>
      <c r="L41" s="308">
        <f>1-SUM(L33:L40)</f>
        <v>7.9380400619519897E-2</v>
      </c>
      <c r="M41" s="30">
        <f t="shared" si="74"/>
        <v>5.0803456396492801E-2</v>
      </c>
      <c r="N41" s="30">
        <f t="shared" si="73"/>
        <v>9</v>
      </c>
      <c r="O41" s="30">
        <f t="shared" si="75"/>
        <v>0.71442360557567908</v>
      </c>
      <c r="P41" s="30"/>
      <c r="Q41" s="30"/>
      <c r="R41" s="30"/>
      <c r="S41" s="31"/>
    </row>
    <row r="42" spans="2:40" ht="17.25" thickBot="1" x14ac:dyDescent="0.35">
      <c r="U42" s="247" t="s">
        <v>282</v>
      </c>
      <c r="V42" s="248" t="s">
        <v>283</v>
      </c>
      <c r="W42" s="248" t="s">
        <v>170</v>
      </c>
      <c r="X42" s="249" t="s">
        <v>284</v>
      </c>
    </row>
    <row r="43" spans="2:40" x14ac:dyDescent="0.3">
      <c r="U43" s="199" t="s">
        <v>285</v>
      </c>
      <c r="V43">
        <v>60</v>
      </c>
      <c r="W43">
        <f>R3</f>
        <v>1.3800399999999997</v>
      </c>
      <c r="X43" s="197">
        <f>AM3</f>
        <v>1.22756</v>
      </c>
    </row>
    <row r="44" spans="2:40" x14ac:dyDescent="0.3">
      <c r="U44" s="199" t="s">
        <v>286</v>
      </c>
      <c r="V44">
        <v>45</v>
      </c>
      <c r="W44">
        <f>R10</f>
        <v>1.7054089750000003</v>
      </c>
      <c r="X44" s="197">
        <f>AM10</f>
        <v>1.4826142999999998</v>
      </c>
    </row>
    <row r="45" spans="2:40" x14ac:dyDescent="0.3">
      <c r="U45" s="199"/>
      <c r="V45">
        <v>30</v>
      </c>
      <c r="W45">
        <f>R16</f>
        <v>2.2462468095999997</v>
      </c>
      <c r="X45" s="197">
        <f>AM16</f>
        <v>1.8633079999999997</v>
      </c>
    </row>
    <row r="46" spans="2:40" x14ac:dyDescent="0.3">
      <c r="U46" s="199"/>
      <c r="V46">
        <v>15</v>
      </c>
      <c r="W46">
        <f>R24</f>
        <v>3.2652953124999997</v>
      </c>
      <c r="X46" s="197">
        <f>AM22</f>
        <v>2.5577123046875001</v>
      </c>
    </row>
    <row r="47" spans="2:40" ht="17.25" thickBot="1" x14ac:dyDescent="0.35">
      <c r="U47" s="29" t="s">
        <v>270</v>
      </c>
      <c r="V47" s="30">
        <v>10</v>
      </c>
      <c r="W47" s="30">
        <f>R33</f>
        <v>3.8783789572915199</v>
      </c>
      <c r="X47" s="31">
        <f>AM30</f>
        <v>2.9340575242240003</v>
      </c>
    </row>
  </sheetData>
  <phoneticPr fontId="4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D41EDB-5879-4887-A5DE-776EF202A315}">
  <dimension ref="B1:AO46"/>
  <sheetViews>
    <sheetView topLeftCell="C1" zoomScale="85" zoomScaleNormal="85" workbookViewId="0">
      <selection activeCell="P41" sqref="P41:S46"/>
    </sheetView>
  </sheetViews>
  <sheetFormatPr defaultRowHeight="16.5" x14ac:dyDescent="0.3"/>
  <cols>
    <col min="28" max="28" width="11" bestFit="1" customWidth="1"/>
    <col min="29" max="29" width="11" customWidth="1"/>
  </cols>
  <sheetData>
    <row r="1" spans="2:41" ht="17.25" thickBot="1" x14ac:dyDescent="0.35">
      <c r="B1" s="210" t="s">
        <v>287</v>
      </c>
      <c r="C1" s="210"/>
      <c r="D1" s="210"/>
      <c r="E1" s="210"/>
      <c r="W1" s="210" t="s">
        <v>288</v>
      </c>
      <c r="X1" s="210"/>
      <c r="Y1" s="210"/>
      <c r="Z1" s="210"/>
    </row>
    <row r="2" spans="2:41" ht="17.25" thickBot="1" x14ac:dyDescent="0.35">
      <c r="B2" s="304">
        <v>0.6</v>
      </c>
      <c r="C2" s="48"/>
      <c r="D2" s="48"/>
      <c r="E2" s="305"/>
      <c r="F2" s="48" t="s">
        <v>245</v>
      </c>
      <c r="G2" s="48" t="s">
        <v>246</v>
      </c>
      <c r="H2" s="48" t="s">
        <v>247</v>
      </c>
      <c r="I2" s="48" t="s">
        <v>248</v>
      </c>
      <c r="J2" s="48" t="s">
        <v>249</v>
      </c>
      <c r="K2" s="48" t="s">
        <v>250</v>
      </c>
      <c r="L2" s="306" t="s">
        <v>251</v>
      </c>
      <c r="M2" s="48" t="s">
        <v>252</v>
      </c>
      <c r="N2" s="48" t="s">
        <v>253</v>
      </c>
      <c r="O2" s="48" t="s">
        <v>254</v>
      </c>
      <c r="P2" s="48"/>
      <c r="Q2" s="48"/>
      <c r="R2" s="48" t="s">
        <v>255</v>
      </c>
      <c r="S2" s="179"/>
      <c r="W2" s="304">
        <v>0.6</v>
      </c>
      <c r="X2" s="48"/>
      <c r="Y2" s="48"/>
      <c r="Z2" s="305"/>
      <c r="AA2" s="48" t="s">
        <v>245</v>
      </c>
      <c r="AB2" s="48" t="s">
        <v>246</v>
      </c>
      <c r="AC2" s="48" t="s">
        <v>289</v>
      </c>
      <c r="AD2" s="48" t="s">
        <v>247</v>
      </c>
      <c r="AE2" s="48" t="s">
        <v>248</v>
      </c>
      <c r="AF2" s="48" t="s">
        <v>249</v>
      </c>
      <c r="AG2" s="48" t="s">
        <v>250</v>
      </c>
      <c r="AH2" s="306" t="s">
        <v>251</v>
      </c>
      <c r="AI2" s="48" t="s">
        <v>252</v>
      </c>
      <c r="AJ2" s="48" t="s">
        <v>253</v>
      </c>
      <c r="AK2" s="48" t="s">
        <v>254</v>
      </c>
      <c r="AL2" s="48"/>
      <c r="AM2" s="48"/>
      <c r="AN2" s="48" t="s">
        <v>255</v>
      </c>
      <c r="AO2" s="179"/>
    </row>
    <row r="3" spans="2:41" ht="17.25" thickBot="1" x14ac:dyDescent="0.35">
      <c r="B3" s="199" t="s">
        <v>257</v>
      </c>
      <c r="D3">
        <v>0</v>
      </c>
      <c r="E3" t="s">
        <v>258</v>
      </c>
      <c r="F3">
        <v>100</v>
      </c>
      <c r="G3">
        <v>0</v>
      </c>
      <c r="H3">
        <f t="shared" ref="H3:H6" si="0">(F3+G3)*0.465</f>
        <v>46.5</v>
      </c>
      <c r="I3">
        <f t="shared" ref="I3:I6" si="1">F3+G3</f>
        <v>100</v>
      </c>
      <c r="J3">
        <v>0</v>
      </c>
      <c r="K3">
        <f t="shared" ref="K3:K6" si="2">I3/100</f>
        <v>1</v>
      </c>
      <c r="L3" s="307">
        <f>1*I3/100</f>
        <v>1</v>
      </c>
      <c r="M3">
        <f>1-L3</f>
        <v>0</v>
      </c>
      <c r="N3">
        <v>1</v>
      </c>
      <c r="O3">
        <f>N3*L3</f>
        <v>1</v>
      </c>
      <c r="R3" s="153">
        <f>SUM(O3:O6)</f>
        <v>1</v>
      </c>
      <c r="S3" s="197"/>
      <c r="W3" s="199" t="s">
        <v>257</v>
      </c>
      <c r="Y3">
        <v>0</v>
      </c>
      <c r="Z3" t="s">
        <v>258</v>
      </c>
      <c r="AA3">
        <v>100</v>
      </c>
      <c r="AB3">
        <v>0</v>
      </c>
      <c r="AC3">
        <v>10</v>
      </c>
      <c r="AD3">
        <f t="shared" ref="AD3" si="3">(AA3+AB3)*0.465</f>
        <v>46.5</v>
      </c>
      <c r="AE3">
        <f>AA3+AB3+AC3</f>
        <v>110</v>
      </c>
      <c r="AF3">
        <v>0</v>
      </c>
      <c r="AG3">
        <f t="shared" ref="AG3" si="4">AE3/100</f>
        <v>1.1000000000000001</v>
      </c>
      <c r="AH3" s="307">
        <v>1</v>
      </c>
      <c r="AI3">
        <f>1-AH3</f>
        <v>0</v>
      </c>
      <c r="AJ3">
        <v>1</v>
      </c>
      <c r="AK3">
        <f>AJ3*AH3</f>
        <v>1</v>
      </c>
      <c r="AN3" s="153">
        <f>SUM(AK3:AK3)</f>
        <v>1</v>
      </c>
      <c r="AO3" s="197"/>
    </row>
    <row r="4" spans="2:41" ht="17.25" thickBot="1" x14ac:dyDescent="0.35">
      <c r="B4" s="199"/>
      <c r="D4">
        <v>1</v>
      </c>
      <c r="E4" t="s">
        <v>258</v>
      </c>
      <c r="F4">
        <v>70</v>
      </c>
      <c r="G4">
        <f t="shared" ref="G4:G6" si="5">F4*0.1*D4</f>
        <v>7</v>
      </c>
      <c r="H4">
        <f t="shared" si="0"/>
        <v>35.805</v>
      </c>
      <c r="I4">
        <f t="shared" si="1"/>
        <v>77</v>
      </c>
      <c r="J4">
        <f t="shared" ref="J4:J6" si="6">J3+H3</f>
        <v>46.5</v>
      </c>
      <c r="K4">
        <f t="shared" si="2"/>
        <v>0.77</v>
      </c>
      <c r="L4" s="307">
        <f>M3*K4</f>
        <v>0</v>
      </c>
      <c r="M4">
        <f>M3*(1-K4)</f>
        <v>0</v>
      </c>
      <c r="N4">
        <v>2</v>
      </c>
      <c r="O4">
        <f>N4*L4</f>
        <v>0</v>
      </c>
      <c r="S4" s="197"/>
      <c r="W4" s="29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11"/>
      <c r="AI4" s="30"/>
      <c r="AJ4" s="30"/>
      <c r="AK4" s="30"/>
      <c r="AL4" s="30"/>
      <c r="AM4" s="30"/>
      <c r="AN4" s="30"/>
      <c r="AO4" s="31"/>
    </row>
    <row r="5" spans="2:41" ht="17.25" thickBot="1" x14ac:dyDescent="0.35">
      <c r="B5" s="199"/>
      <c r="D5">
        <v>2</v>
      </c>
      <c r="E5" t="s">
        <v>258</v>
      </c>
      <c r="F5">
        <v>70</v>
      </c>
      <c r="G5">
        <f t="shared" si="5"/>
        <v>14</v>
      </c>
      <c r="H5">
        <f t="shared" si="0"/>
        <v>39.06</v>
      </c>
      <c r="I5">
        <f t="shared" si="1"/>
        <v>84</v>
      </c>
      <c r="J5">
        <f t="shared" si="6"/>
        <v>82.305000000000007</v>
      </c>
      <c r="K5">
        <f t="shared" si="2"/>
        <v>0.84</v>
      </c>
      <c r="L5" s="307">
        <f>M4*K5</f>
        <v>0</v>
      </c>
      <c r="M5">
        <f t="shared" ref="M5:M6" si="7">M4*(1-K5)</f>
        <v>0</v>
      </c>
      <c r="N5">
        <v>3</v>
      </c>
      <c r="O5">
        <f t="shared" ref="O5:O6" si="8">N5*L5</f>
        <v>0</v>
      </c>
      <c r="S5" s="197"/>
      <c r="W5" s="304">
        <v>0.45</v>
      </c>
      <c r="X5" s="48"/>
      <c r="Y5" s="48"/>
      <c r="Z5" s="305"/>
      <c r="AA5" s="48" t="s">
        <v>245</v>
      </c>
      <c r="AB5" s="48" t="s">
        <v>246</v>
      </c>
      <c r="AC5" s="48" t="s">
        <v>289</v>
      </c>
      <c r="AD5" s="48" t="s">
        <v>247</v>
      </c>
      <c r="AE5" s="48" t="s">
        <v>248</v>
      </c>
      <c r="AF5" s="48" t="s">
        <v>249</v>
      </c>
      <c r="AG5" s="48" t="s">
        <v>250</v>
      </c>
      <c r="AH5" s="306" t="s">
        <v>251</v>
      </c>
      <c r="AI5" s="48" t="s">
        <v>252</v>
      </c>
      <c r="AJ5" s="48" t="s">
        <v>253</v>
      </c>
      <c r="AK5" s="312" t="s">
        <v>260</v>
      </c>
      <c r="AL5" s="48"/>
      <c r="AM5" s="48"/>
      <c r="AN5" s="48" t="s">
        <v>255</v>
      </c>
      <c r="AO5" s="179"/>
    </row>
    <row r="6" spans="2:41" ht="17.25" thickBot="1" x14ac:dyDescent="0.35">
      <c r="B6" s="199"/>
      <c r="D6">
        <v>3</v>
      </c>
      <c r="E6" t="s">
        <v>258</v>
      </c>
      <c r="F6">
        <v>70</v>
      </c>
      <c r="G6">
        <f t="shared" si="5"/>
        <v>21</v>
      </c>
      <c r="H6">
        <f t="shared" si="0"/>
        <v>42.315000000000005</v>
      </c>
      <c r="I6">
        <f t="shared" si="1"/>
        <v>91</v>
      </c>
      <c r="J6">
        <f t="shared" si="6"/>
        <v>121.36500000000001</v>
      </c>
      <c r="K6">
        <f t="shared" si="2"/>
        <v>0.91</v>
      </c>
      <c r="L6" s="307">
        <f>1-SUM(L3:L5)</f>
        <v>0</v>
      </c>
      <c r="M6">
        <f t="shared" si="7"/>
        <v>0</v>
      </c>
      <c r="N6">
        <v>4</v>
      </c>
      <c r="O6">
        <f t="shared" si="8"/>
        <v>0</v>
      </c>
      <c r="S6" s="197"/>
      <c r="W6" s="199" t="s">
        <v>257</v>
      </c>
      <c r="Y6">
        <v>0</v>
      </c>
      <c r="Z6" t="s">
        <v>258</v>
      </c>
      <c r="AA6">
        <v>100</v>
      </c>
      <c r="AB6">
        <v>0</v>
      </c>
      <c r="AC6">
        <v>10</v>
      </c>
      <c r="AD6">
        <f t="shared" ref="AD6:AD9" si="9">(AA6+AB6)*0.465</f>
        <v>46.5</v>
      </c>
      <c r="AE6">
        <f t="shared" ref="AE6:AE9" si="10">AA6+AB6</f>
        <v>100</v>
      </c>
      <c r="AF6">
        <v>0</v>
      </c>
      <c r="AG6">
        <f t="shared" ref="AG6:AG9" si="11">AE6/100</f>
        <v>1</v>
      </c>
      <c r="AH6" s="307">
        <f>1*AE6/100</f>
        <v>1</v>
      </c>
      <c r="AI6">
        <f>1-AH6</f>
        <v>0</v>
      </c>
      <c r="AJ6">
        <v>1</v>
      </c>
      <c r="AK6">
        <f>AJ6*AH6</f>
        <v>1</v>
      </c>
      <c r="AN6" s="153">
        <f>SUM(AK6:AK9)</f>
        <v>1</v>
      </c>
      <c r="AO6" s="197"/>
    </row>
    <row r="7" spans="2:41" ht="17.25" thickBot="1" x14ac:dyDescent="0.35">
      <c r="B7" s="199"/>
      <c r="L7" s="308"/>
      <c r="S7" s="197"/>
      <c r="W7" s="199"/>
      <c r="Y7">
        <v>1</v>
      </c>
      <c r="Z7" t="s">
        <v>258</v>
      </c>
      <c r="AA7">
        <v>100</v>
      </c>
      <c r="AB7">
        <f t="shared" ref="AB7:AB9" si="12">AA7*0.1*Y7</f>
        <v>10</v>
      </c>
      <c r="AC7">
        <v>10</v>
      </c>
      <c r="AD7">
        <f t="shared" si="9"/>
        <v>51.150000000000006</v>
      </c>
      <c r="AE7">
        <f t="shared" si="10"/>
        <v>110</v>
      </c>
      <c r="AF7">
        <f t="shared" ref="AF7:AF9" si="13">AF6+AD6</f>
        <v>46.5</v>
      </c>
      <c r="AG7">
        <f t="shared" si="11"/>
        <v>1.1000000000000001</v>
      </c>
      <c r="AH7" s="307">
        <f>AI6*AG7</f>
        <v>0</v>
      </c>
      <c r="AI7">
        <f>AI6*(1-AG7)</f>
        <v>0</v>
      </c>
      <c r="AJ7">
        <v>2</v>
      </c>
      <c r="AK7">
        <f>AJ7*AH7</f>
        <v>0</v>
      </c>
      <c r="AO7" s="197"/>
    </row>
    <row r="8" spans="2:41" ht="17.25" thickBot="1" x14ac:dyDescent="0.35">
      <c r="B8" s="29"/>
      <c r="C8" s="30"/>
      <c r="D8" s="30"/>
      <c r="E8" s="30"/>
      <c r="F8" s="30"/>
      <c r="G8" s="30"/>
      <c r="H8" s="30"/>
      <c r="I8" s="30"/>
      <c r="J8" s="30"/>
      <c r="K8" s="30"/>
      <c r="L8" s="311"/>
      <c r="M8" s="30"/>
      <c r="N8" s="30"/>
      <c r="O8" s="30"/>
      <c r="P8" s="30"/>
      <c r="Q8" s="30"/>
      <c r="R8" s="30"/>
      <c r="S8" s="31"/>
      <c r="W8" s="199"/>
      <c r="Y8">
        <v>2</v>
      </c>
      <c r="Z8" t="s">
        <v>258</v>
      </c>
      <c r="AA8">
        <v>100</v>
      </c>
      <c r="AB8">
        <f t="shared" si="12"/>
        <v>20</v>
      </c>
      <c r="AC8">
        <v>10</v>
      </c>
      <c r="AD8">
        <f t="shared" si="9"/>
        <v>55.800000000000004</v>
      </c>
      <c r="AE8">
        <f t="shared" si="10"/>
        <v>120</v>
      </c>
      <c r="AF8">
        <f t="shared" si="13"/>
        <v>97.65</v>
      </c>
      <c r="AG8">
        <f t="shared" si="11"/>
        <v>1.2</v>
      </c>
      <c r="AH8" s="307">
        <f>AI7*AG8</f>
        <v>0</v>
      </c>
      <c r="AI8">
        <f t="shared" ref="AI8:AI9" si="14">AI7*(1-AG8)</f>
        <v>0</v>
      </c>
      <c r="AJ8">
        <v>3</v>
      </c>
      <c r="AK8">
        <f t="shared" ref="AK8:AK9" si="15">AJ8*AH8</f>
        <v>0</v>
      </c>
      <c r="AO8" s="197"/>
    </row>
    <row r="9" spans="2:41" ht="17.25" thickBot="1" x14ac:dyDescent="0.35">
      <c r="B9" s="304">
        <v>0.45</v>
      </c>
      <c r="C9" s="48"/>
      <c r="D9" s="48"/>
      <c r="E9" s="305"/>
      <c r="F9" s="48" t="s">
        <v>245</v>
      </c>
      <c r="G9" s="48" t="s">
        <v>246</v>
      </c>
      <c r="H9" s="48" t="s">
        <v>247</v>
      </c>
      <c r="I9" s="48" t="s">
        <v>248</v>
      </c>
      <c r="J9" s="48" t="s">
        <v>249</v>
      </c>
      <c r="K9" s="48" t="s">
        <v>250</v>
      </c>
      <c r="L9" s="306" t="s">
        <v>251</v>
      </c>
      <c r="M9" s="48" t="s">
        <v>252</v>
      </c>
      <c r="N9" s="48" t="s">
        <v>253</v>
      </c>
      <c r="O9" s="312" t="s">
        <v>260</v>
      </c>
      <c r="P9" s="48"/>
      <c r="Q9" s="48"/>
      <c r="R9" s="48" t="s">
        <v>255</v>
      </c>
      <c r="S9" s="179"/>
      <c r="W9" s="199"/>
      <c r="Y9">
        <v>3</v>
      </c>
      <c r="Z9" t="s">
        <v>258</v>
      </c>
      <c r="AA9">
        <v>100</v>
      </c>
      <c r="AB9">
        <f t="shared" si="12"/>
        <v>30</v>
      </c>
      <c r="AC9">
        <v>10</v>
      </c>
      <c r="AD9">
        <f t="shared" si="9"/>
        <v>60.45</v>
      </c>
      <c r="AE9">
        <f t="shared" si="10"/>
        <v>130</v>
      </c>
      <c r="AF9">
        <f t="shared" si="13"/>
        <v>153.45000000000002</v>
      </c>
      <c r="AG9">
        <f t="shared" si="11"/>
        <v>1.3</v>
      </c>
      <c r="AH9" s="307">
        <f t="shared" ref="AH9" si="16">AI8*AG9</f>
        <v>0</v>
      </c>
      <c r="AI9">
        <f t="shared" si="14"/>
        <v>0</v>
      </c>
      <c r="AJ9">
        <v>4</v>
      </c>
      <c r="AK9">
        <f t="shared" si="15"/>
        <v>0</v>
      </c>
      <c r="AO9" s="197"/>
    </row>
    <row r="10" spans="2:41" ht="17.25" thickBot="1" x14ac:dyDescent="0.35">
      <c r="B10" s="199" t="s">
        <v>257</v>
      </c>
      <c r="D10">
        <v>0</v>
      </c>
      <c r="E10" t="s">
        <v>258</v>
      </c>
      <c r="F10">
        <v>100</v>
      </c>
      <c r="G10">
        <v>0</v>
      </c>
      <c r="H10">
        <f t="shared" ref="H10:H13" si="17">(F10+G10)*0.465</f>
        <v>46.5</v>
      </c>
      <c r="I10">
        <f t="shared" ref="I10:I13" si="18">F10+G10</f>
        <v>100</v>
      </c>
      <c r="J10">
        <v>0</v>
      </c>
      <c r="K10">
        <f t="shared" ref="K10:K13" si="19">I10/100</f>
        <v>1</v>
      </c>
      <c r="L10" s="307">
        <f>1*I10/100</f>
        <v>1</v>
      </c>
      <c r="M10">
        <f>1-L10</f>
        <v>0</v>
      </c>
      <c r="N10">
        <v>1</v>
      </c>
      <c r="O10">
        <f>N10*L10</f>
        <v>1</v>
      </c>
      <c r="R10" s="153">
        <f>SUM(O10:O13)</f>
        <v>1</v>
      </c>
      <c r="S10" s="197"/>
      <c r="W10" s="304">
        <v>0.3</v>
      </c>
      <c r="X10" s="48"/>
      <c r="Y10" s="48"/>
      <c r="Z10" s="305"/>
      <c r="AA10" s="48" t="s">
        <v>245</v>
      </c>
      <c r="AB10" s="48" t="s">
        <v>246</v>
      </c>
      <c r="AC10" s="48" t="s">
        <v>289</v>
      </c>
      <c r="AD10" s="48" t="s">
        <v>247</v>
      </c>
      <c r="AE10" s="48" t="s">
        <v>248</v>
      </c>
      <c r="AF10" s="48" t="s">
        <v>249</v>
      </c>
      <c r="AG10" s="48" t="s">
        <v>250</v>
      </c>
      <c r="AH10" s="306" t="s">
        <v>251</v>
      </c>
      <c r="AI10" s="48" t="s">
        <v>252</v>
      </c>
      <c r="AJ10" s="48" t="s">
        <v>253</v>
      </c>
      <c r="AK10" s="312" t="s">
        <v>260</v>
      </c>
      <c r="AL10" s="48"/>
      <c r="AM10" s="48"/>
      <c r="AN10" s="48" t="s">
        <v>255</v>
      </c>
      <c r="AO10" s="179"/>
    </row>
    <row r="11" spans="2:41" ht="17.25" thickBot="1" x14ac:dyDescent="0.35">
      <c r="B11" s="199"/>
      <c r="D11">
        <v>1</v>
      </c>
      <c r="E11" t="s">
        <v>258</v>
      </c>
      <c r="F11">
        <v>100</v>
      </c>
      <c r="G11">
        <f t="shared" ref="G11:G13" si="20">F11*0.1*D11</f>
        <v>10</v>
      </c>
      <c r="H11">
        <f t="shared" si="17"/>
        <v>51.150000000000006</v>
      </c>
      <c r="I11">
        <f t="shared" si="18"/>
        <v>110</v>
      </c>
      <c r="J11">
        <f t="shared" ref="J11:J13" si="21">J10+H10</f>
        <v>46.5</v>
      </c>
      <c r="K11">
        <f t="shared" si="19"/>
        <v>1.1000000000000001</v>
      </c>
      <c r="L11" s="307">
        <f>M10*K11</f>
        <v>0</v>
      </c>
      <c r="M11">
        <f>M10*(1-K11)</f>
        <v>0</v>
      </c>
      <c r="N11">
        <v>2</v>
      </c>
      <c r="O11">
        <f>N11*L11</f>
        <v>0</v>
      </c>
      <c r="S11" s="197"/>
      <c r="W11" s="199" t="s">
        <v>257</v>
      </c>
      <c r="Y11">
        <v>0</v>
      </c>
      <c r="Z11" t="s">
        <v>258</v>
      </c>
      <c r="AA11">
        <v>70</v>
      </c>
      <c r="AB11">
        <v>0</v>
      </c>
      <c r="AC11">
        <v>10</v>
      </c>
      <c r="AD11">
        <f>(AA11+AB11+AC11)*0.465</f>
        <v>37.200000000000003</v>
      </c>
      <c r="AE11">
        <f>AA11+AB11+AC11</f>
        <v>80</v>
      </c>
      <c r="AF11">
        <v>0</v>
      </c>
      <c r="AG11">
        <f t="shared" ref="AG11:AG14" si="22">AE11/100</f>
        <v>0.8</v>
      </c>
      <c r="AH11" s="307">
        <f>1*AE11/100</f>
        <v>0.8</v>
      </c>
      <c r="AI11">
        <f>1-AH11</f>
        <v>0.19999999999999996</v>
      </c>
      <c r="AJ11">
        <v>1</v>
      </c>
      <c r="AK11">
        <f>AJ11*AH11</f>
        <v>0.8</v>
      </c>
      <c r="AN11" s="153">
        <f>SUM(AK11:AK14)</f>
        <v>1.22756</v>
      </c>
      <c r="AO11" s="197"/>
    </row>
    <row r="12" spans="2:41" x14ac:dyDescent="0.3">
      <c r="B12" s="199"/>
      <c r="D12">
        <v>2</v>
      </c>
      <c r="E12" t="s">
        <v>258</v>
      </c>
      <c r="F12">
        <v>100</v>
      </c>
      <c r="G12">
        <f t="shared" si="20"/>
        <v>20</v>
      </c>
      <c r="H12">
        <f t="shared" si="17"/>
        <v>55.800000000000004</v>
      </c>
      <c r="I12">
        <f t="shared" si="18"/>
        <v>120</v>
      </c>
      <c r="J12">
        <f t="shared" si="21"/>
        <v>97.65</v>
      </c>
      <c r="K12">
        <f t="shared" si="19"/>
        <v>1.2</v>
      </c>
      <c r="L12" s="307">
        <f>M11*K12</f>
        <v>0</v>
      </c>
      <c r="M12">
        <f t="shared" ref="M12:M13" si="23">M11*(1-K12)</f>
        <v>0</v>
      </c>
      <c r="N12">
        <v>3</v>
      </c>
      <c r="O12">
        <f t="shared" ref="O12:O13" si="24">N12*L12</f>
        <v>0</v>
      </c>
      <c r="S12" s="197"/>
      <c r="W12" s="199"/>
      <c r="Y12">
        <v>1</v>
      </c>
      <c r="Z12" t="s">
        <v>258</v>
      </c>
      <c r="AA12">
        <v>70</v>
      </c>
      <c r="AB12">
        <f t="shared" ref="AB12:AB14" si="25">AA12*0.1*Y12</f>
        <v>7</v>
      </c>
      <c r="AC12">
        <v>10</v>
      </c>
      <c r="AD12">
        <f t="shared" ref="AD12:AD14" si="26">(AA12+AB12+AC12)*0.465</f>
        <v>40.455000000000005</v>
      </c>
      <c r="AE12">
        <f t="shared" ref="AE12:AE14" si="27">AA12+AB12+AC12</f>
        <v>87</v>
      </c>
      <c r="AF12">
        <f t="shared" ref="AF12:AF14" si="28">AF11+AD11</f>
        <v>37.200000000000003</v>
      </c>
      <c r="AG12">
        <f t="shared" si="22"/>
        <v>0.87</v>
      </c>
      <c r="AH12" s="307">
        <f>AI11*AG12</f>
        <v>0.17399999999999996</v>
      </c>
      <c r="AI12">
        <f>AI11*(1-AG12)</f>
        <v>2.5999999999999995E-2</v>
      </c>
      <c r="AJ12">
        <v>2</v>
      </c>
      <c r="AK12">
        <f>AJ12*AH12</f>
        <v>0.34799999999999992</v>
      </c>
      <c r="AO12" s="197"/>
    </row>
    <row r="13" spans="2:41" ht="17.25" thickBot="1" x14ac:dyDescent="0.35">
      <c r="B13" s="199"/>
      <c r="D13">
        <v>3</v>
      </c>
      <c r="E13" t="s">
        <v>258</v>
      </c>
      <c r="F13">
        <v>100</v>
      </c>
      <c r="G13">
        <f t="shared" si="20"/>
        <v>30</v>
      </c>
      <c r="H13">
        <f t="shared" si="17"/>
        <v>60.45</v>
      </c>
      <c r="I13">
        <f t="shared" si="18"/>
        <v>130</v>
      </c>
      <c r="J13">
        <f t="shared" si="21"/>
        <v>153.45000000000002</v>
      </c>
      <c r="K13">
        <f t="shared" si="19"/>
        <v>1.3</v>
      </c>
      <c r="L13" s="307">
        <f t="shared" ref="L13" si="29">M12*K13</f>
        <v>0</v>
      </c>
      <c r="M13">
        <f t="shared" si="23"/>
        <v>0</v>
      </c>
      <c r="N13">
        <v>4</v>
      </c>
      <c r="O13">
        <f t="shared" si="24"/>
        <v>0</v>
      </c>
      <c r="S13" s="197"/>
      <c r="W13" s="199"/>
      <c r="Y13">
        <v>2</v>
      </c>
      <c r="Z13" t="s">
        <v>258</v>
      </c>
      <c r="AA13">
        <v>70</v>
      </c>
      <c r="AB13">
        <f t="shared" si="25"/>
        <v>14</v>
      </c>
      <c r="AC13">
        <v>10</v>
      </c>
      <c r="AD13">
        <f t="shared" si="26"/>
        <v>43.71</v>
      </c>
      <c r="AE13">
        <f t="shared" si="27"/>
        <v>94</v>
      </c>
      <c r="AF13">
        <f t="shared" si="28"/>
        <v>77.655000000000001</v>
      </c>
      <c r="AG13">
        <f t="shared" si="22"/>
        <v>0.94</v>
      </c>
      <c r="AH13" s="307">
        <f>AI12*AG13</f>
        <v>2.4439999999999993E-2</v>
      </c>
      <c r="AI13">
        <f t="shared" ref="AI13:AI14" si="30">AI12*(1-AG13)</f>
        <v>1.5600000000000011E-3</v>
      </c>
      <c r="AJ13">
        <v>3</v>
      </c>
      <c r="AK13">
        <f t="shared" ref="AK13:AK14" si="31">AJ13*AH13</f>
        <v>7.3319999999999982E-2</v>
      </c>
      <c r="AO13" s="197"/>
    </row>
    <row r="14" spans="2:41" ht="17.25" thickBot="1" x14ac:dyDescent="0.35">
      <c r="B14" s="304">
        <v>0.3</v>
      </c>
      <c r="C14" s="48"/>
      <c r="D14" s="48"/>
      <c r="E14" s="305"/>
      <c r="F14" s="48" t="s">
        <v>245</v>
      </c>
      <c r="G14" s="48" t="s">
        <v>246</v>
      </c>
      <c r="H14" s="48" t="s">
        <v>247</v>
      </c>
      <c r="I14" s="48" t="s">
        <v>248</v>
      </c>
      <c r="J14" s="48" t="s">
        <v>249</v>
      </c>
      <c r="K14" s="48" t="s">
        <v>250</v>
      </c>
      <c r="L14" s="306" t="s">
        <v>251</v>
      </c>
      <c r="M14" s="48" t="s">
        <v>252</v>
      </c>
      <c r="N14" s="48" t="s">
        <v>253</v>
      </c>
      <c r="O14" s="312" t="s">
        <v>260</v>
      </c>
      <c r="P14" s="48"/>
      <c r="Q14" s="48"/>
      <c r="R14" s="48" t="s">
        <v>255</v>
      </c>
      <c r="S14" s="179"/>
      <c r="W14" s="199"/>
      <c r="Y14">
        <v>3</v>
      </c>
      <c r="Z14" t="s">
        <v>258</v>
      </c>
      <c r="AA14">
        <v>70</v>
      </c>
      <c r="AB14">
        <f t="shared" si="25"/>
        <v>21</v>
      </c>
      <c r="AC14">
        <v>10</v>
      </c>
      <c r="AD14">
        <f t="shared" si="26"/>
        <v>46.965000000000003</v>
      </c>
      <c r="AE14">
        <f t="shared" si="27"/>
        <v>101</v>
      </c>
      <c r="AF14">
        <f t="shared" si="28"/>
        <v>121.36500000000001</v>
      </c>
      <c r="AG14">
        <f t="shared" si="22"/>
        <v>1.01</v>
      </c>
      <c r="AH14" s="307">
        <f>1-SUM(AH11:AH13)</f>
        <v>1.5600000000000058E-3</v>
      </c>
      <c r="AI14">
        <f t="shared" si="30"/>
        <v>-1.5600000000000023E-5</v>
      </c>
      <c r="AJ14">
        <v>4</v>
      </c>
      <c r="AK14">
        <f t="shared" si="31"/>
        <v>6.2400000000000233E-3</v>
      </c>
      <c r="AO14" s="197"/>
    </row>
    <row r="15" spans="2:41" ht="17.25" thickBot="1" x14ac:dyDescent="0.35">
      <c r="B15" s="199" t="s">
        <v>257</v>
      </c>
      <c r="D15">
        <v>0</v>
      </c>
      <c r="E15" t="s">
        <v>258</v>
      </c>
      <c r="F15">
        <v>70</v>
      </c>
      <c r="G15">
        <v>0</v>
      </c>
      <c r="H15">
        <f t="shared" ref="H15:H18" si="32">(F15+G15)*0.465</f>
        <v>32.550000000000004</v>
      </c>
      <c r="I15">
        <f t="shared" ref="I15:I18" si="33">F15+G15</f>
        <v>70</v>
      </c>
      <c r="J15">
        <v>0</v>
      </c>
      <c r="K15">
        <f t="shared" ref="K15:K18" si="34">I15/100</f>
        <v>0.7</v>
      </c>
      <c r="L15" s="307">
        <f>1*I15/100</f>
        <v>0.7</v>
      </c>
      <c r="M15">
        <f>1-L15</f>
        <v>0.30000000000000004</v>
      </c>
      <c r="N15">
        <v>1</v>
      </c>
      <c r="O15">
        <f>N15*L15</f>
        <v>0.7</v>
      </c>
      <c r="R15" s="153">
        <f>SUM(O15:O18)</f>
        <v>1.3760656</v>
      </c>
      <c r="S15" s="197"/>
      <c r="W15" s="304">
        <v>0.15</v>
      </c>
      <c r="X15" s="48"/>
      <c r="Y15" s="48"/>
      <c r="Z15" s="305"/>
      <c r="AA15" s="48" t="s">
        <v>245</v>
      </c>
      <c r="AB15" s="48" t="s">
        <v>246</v>
      </c>
      <c r="AC15" s="48" t="s">
        <v>289</v>
      </c>
      <c r="AD15" s="48" t="s">
        <v>247</v>
      </c>
      <c r="AE15" s="48" t="s">
        <v>248</v>
      </c>
      <c r="AF15" s="48" t="s">
        <v>249</v>
      </c>
      <c r="AG15" s="48" t="s">
        <v>250</v>
      </c>
      <c r="AH15" s="306" t="s">
        <v>251</v>
      </c>
      <c r="AI15" s="48" t="s">
        <v>252</v>
      </c>
      <c r="AJ15" s="48" t="s">
        <v>253</v>
      </c>
      <c r="AK15" s="312" t="s">
        <v>260</v>
      </c>
      <c r="AL15" s="48"/>
      <c r="AM15" s="48"/>
      <c r="AN15" s="48" t="s">
        <v>255</v>
      </c>
      <c r="AO15" s="179"/>
    </row>
    <row r="16" spans="2:41" ht="17.25" thickBot="1" x14ac:dyDescent="0.35">
      <c r="B16" s="199"/>
      <c r="D16">
        <v>1</v>
      </c>
      <c r="E16" t="s">
        <v>258</v>
      </c>
      <c r="F16">
        <v>70</v>
      </c>
      <c r="G16">
        <f t="shared" ref="G16:G18" si="35">F16*0.1*D16</f>
        <v>7</v>
      </c>
      <c r="H16">
        <f t="shared" si="32"/>
        <v>35.805</v>
      </c>
      <c r="I16">
        <f t="shared" si="33"/>
        <v>77</v>
      </c>
      <c r="J16">
        <f t="shared" ref="J16:J18" si="36">J15+H15</f>
        <v>32.550000000000004</v>
      </c>
      <c r="K16">
        <f t="shared" si="34"/>
        <v>0.77</v>
      </c>
      <c r="L16" s="307">
        <f>M15*K16</f>
        <v>0.23100000000000004</v>
      </c>
      <c r="M16">
        <f>M15*(1-K16)</f>
        <v>6.9000000000000006E-2</v>
      </c>
      <c r="N16">
        <v>2</v>
      </c>
      <c r="O16">
        <f>N16*L16</f>
        <v>0.46200000000000008</v>
      </c>
      <c r="S16" s="197"/>
      <c r="W16" s="317" t="s">
        <v>257</v>
      </c>
      <c r="X16" s="239"/>
      <c r="Y16" s="239">
        <v>0</v>
      </c>
      <c r="Z16" s="239" t="s">
        <v>258</v>
      </c>
      <c r="AA16" s="239">
        <v>40</v>
      </c>
      <c r="AB16" s="239">
        <v>0</v>
      </c>
      <c r="AC16" s="239">
        <v>10</v>
      </c>
      <c r="AD16" s="239">
        <f>(AA16+AB16+AC16)*0.465</f>
        <v>23.25</v>
      </c>
      <c r="AE16" s="239">
        <f>AA16+AB16+AC16</f>
        <v>50</v>
      </c>
      <c r="AF16" s="239">
        <v>0</v>
      </c>
      <c r="AG16" s="239">
        <f t="shared" ref="AG16:AG20" si="37">AE16/100</f>
        <v>0.5</v>
      </c>
      <c r="AH16" s="315">
        <f>1*AE16/100</f>
        <v>0.5</v>
      </c>
      <c r="AI16" s="239">
        <f>1-AH16</f>
        <v>0.5</v>
      </c>
      <c r="AJ16" s="239">
        <v>1</v>
      </c>
      <c r="AK16" s="239">
        <f>AJ16*AH16</f>
        <v>0.5</v>
      </c>
      <c r="AL16" s="239"/>
      <c r="AM16" s="239"/>
      <c r="AN16" s="220">
        <f>SUM(AK16:AK20)</f>
        <v>1.8633079999999997</v>
      </c>
      <c r="AO16" s="316"/>
    </row>
    <row r="17" spans="2:41" x14ac:dyDescent="0.3">
      <c r="B17" s="199"/>
      <c r="D17">
        <v>2</v>
      </c>
      <c r="E17" t="s">
        <v>258</v>
      </c>
      <c r="F17">
        <v>70</v>
      </c>
      <c r="G17">
        <f t="shared" si="35"/>
        <v>14</v>
      </c>
      <c r="H17">
        <f t="shared" si="32"/>
        <v>39.06</v>
      </c>
      <c r="I17">
        <f t="shared" si="33"/>
        <v>84</v>
      </c>
      <c r="J17">
        <f t="shared" si="36"/>
        <v>68.355000000000004</v>
      </c>
      <c r="K17">
        <f t="shared" si="34"/>
        <v>0.84</v>
      </c>
      <c r="L17" s="307">
        <f>M16*K17</f>
        <v>5.7960000000000005E-2</v>
      </c>
      <c r="M17">
        <f t="shared" ref="M17:M18" si="38">M16*(1-K17)</f>
        <v>1.1040000000000003E-2</v>
      </c>
      <c r="N17">
        <v>3</v>
      </c>
      <c r="O17">
        <f t="shared" ref="O17:O18" si="39">N17*L17</f>
        <v>0.17388000000000001</v>
      </c>
      <c r="S17" s="197"/>
      <c r="W17" s="317"/>
      <c r="X17" s="239"/>
      <c r="Y17" s="239">
        <v>1</v>
      </c>
      <c r="Z17" s="239" t="s">
        <v>258</v>
      </c>
      <c r="AA17" s="239">
        <v>40</v>
      </c>
      <c r="AB17" s="239">
        <f t="shared" ref="AB17:AB20" si="40">AA17*0.1*Y17</f>
        <v>4</v>
      </c>
      <c r="AC17" s="239">
        <v>10</v>
      </c>
      <c r="AD17" s="239">
        <f t="shared" ref="AD17:AD20" si="41">(AA17+AB17+AC17)*0.465</f>
        <v>25.110000000000003</v>
      </c>
      <c r="AE17" s="239">
        <f t="shared" ref="AE17:AE20" si="42">AA17+AB17+AC17</f>
        <v>54</v>
      </c>
      <c r="AF17" s="239">
        <f t="shared" ref="AF17:AF20" si="43">AF16+AD16</f>
        <v>23.25</v>
      </c>
      <c r="AG17" s="239">
        <f t="shared" si="37"/>
        <v>0.54</v>
      </c>
      <c r="AH17" s="315">
        <f>AI16*AG17</f>
        <v>0.27</v>
      </c>
      <c r="AI17" s="239">
        <f>AI16*(1-AG17)</f>
        <v>0.22999999999999998</v>
      </c>
      <c r="AJ17" s="239">
        <v>2</v>
      </c>
      <c r="AK17" s="239">
        <f>AJ17*AH17</f>
        <v>0.54</v>
      </c>
      <c r="AL17" s="239"/>
      <c r="AM17" s="239"/>
      <c r="AN17" s="239"/>
      <c r="AO17" s="316"/>
    </row>
    <row r="18" spans="2:41" ht="17.25" thickBot="1" x14ac:dyDescent="0.35">
      <c r="B18" s="199"/>
      <c r="D18">
        <v>3</v>
      </c>
      <c r="E18" t="s">
        <v>258</v>
      </c>
      <c r="F18">
        <v>70</v>
      </c>
      <c r="G18">
        <f t="shared" si="35"/>
        <v>21</v>
      </c>
      <c r="H18">
        <f t="shared" si="32"/>
        <v>42.315000000000005</v>
      </c>
      <c r="I18">
        <f t="shared" si="33"/>
        <v>91</v>
      </c>
      <c r="J18">
        <f t="shared" si="36"/>
        <v>107.41500000000001</v>
      </c>
      <c r="K18">
        <f t="shared" si="34"/>
        <v>0.91</v>
      </c>
      <c r="L18" s="307">
        <f t="shared" ref="L18" si="44">M17*K18</f>
        <v>1.0046400000000002E-2</v>
      </c>
      <c r="M18">
        <f t="shared" si="38"/>
        <v>9.9359999999999987E-4</v>
      </c>
      <c r="N18">
        <v>4</v>
      </c>
      <c r="O18">
        <f t="shared" si="39"/>
        <v>4.0185600000000009E-2</v>
      </c>
      <c r="S18" s="197"/>
      <c r="W18" s="317"/>
      <c r="X18" s="239"/>
      <c r="Y18" s="239">
        <v>2</v>
      </c>
      <c r="Z18" s="239" t="s">
        <v>258</v>
      </c>
      <c r="AA18" s="239">
        <v>40</v>
      </c>
      <c r="AB18" s="239">
        <f t="shared" si="40"/>
        <v>8</v>
      </c>
      <c r="AC18" s="239">
        <v>10</v>
      </c>
      <c r="AD18" s="239">
        <f t="shared" si="41"/>
        <v>26.970000000000002</v>
      </c>
      <c r="AE18" s="239">
        <f t="shared" si="42"/>
        <v>58</v>
      </c>
      <c r="AF18" s="239">
        <f t="shared" si="43"/>
        <v>48.36</v>
      </c>
      <c r="AG18" s="239">
        <f t="shared" si="37"/>
        <v>0.57999999999999996</v>
      </c>
      <c r="AH18" s="315">
        <f>AI17*AG18</f>
        <v>0.13339999999999999</v>
      </c>
      <c r="AI18" s="239">
        <f t="shared" ref="AI18:AI20" si="45">AI17*(1-AG18)</f>
        <v>9.6600000000000005E-2</v>
      </c>
      <c r="AJ18" s="239">
        <v>3</v>
      </c>
      <c r="AK18" s="239">
        <f t="shared" ref="AK18:AK20" si="46">AJ18*AH18</f>
        <v>0.4002</v>
      </c>
      <c r="AL18" s="239"/>
      <c r="AM18" s="239"/>
      <c r="AN18" s="239"/>
      <c r="AO18" s="316"/>
    </row>
    <row r="19" spans="2:41" ht="17.25" thickBot="1" x14ac:dyDescent="0.35">
      <c r="B19" s="304">
        <v>0.15</v>
      </c>
      <c r="C19" s="48"/>
      <c r="D19" s="48"/>
      <c r="E19" s="305"/>
      <c r="F19" s="48" t="s">
        <v>245</v>
      </c>
      <c r="G19" s="48" t="s">
        <v>246</v>
      </c>
      <c r="H19" s="48" t="s">
        <v>247</v>
      </c>
      <c r="I19" s="48" t="s">
        <v>248</v>
      </c>
      <c r="J19" s="48" t="s">
        <v>249</v>
      </c>
      <c r="K19" s="48" t="s">
        <v>250</v>
      </c>
      <c r="L19" s="306" t="s">
        <v>251</v>
      </c>
      <c r="M19" s="48" t="s">
        <v>252</v>
      </c>
      <c r="N19" s="48" t="s">
        <v>253</v>
      </c>
      <c r="O19" s="312" t="s">
        <v>260</v>
      </c>
      <c r="P19" s="48"/>
      <c r="Q19" s="48"/>
      <c r="R19" s="48" t="s">
        <v>255</v>
      </c>
      <c r="S19" s="179"/>
      <c r="W19" s="317"/>
      <c r="X19" s="239"/>
      <c r="Y19" s="239">
        <v>3</v>
      </c>
      <c r="Z19" s="239" t="s">
        <v>258</v>
      </c>
      <c r="AA19" s="239">
        <v>40</v>
      </c>
      <c r="AB19" s="239">
        <f t="shared" si="40"/>
        <v>12</v>
      </c>
      <c r="AC19" s="239">
        <v>10</v>
      </c>
      <c r="AD19" s="239">
        <f t="shared" si="41"/>
        <v>28.830000000000002</v>
      </c>
      <c r="AE19" s="239">
        <f t="shared" si="42"/>
        <v>62</v>
      </c>
      <c r="AF19" s="239">
        <f t="shared" si="43"/>
        <v>75.33</v>
      </c>
      <c r="AG19" s="239">
        <f t="shared" si="37"/>
        <v>0.62</v>
      </c>
      <c r="AH19" s="315">
        <f t="shared" ref="AH19" si="47">AI18*AG19</f>
        <v>5.9892000000000001E-2</v>
      </c>
      <c r="AI19" s="239">
        <f t="shared" si="45"/>
        <v>3.6708000000000005E-2</v>
      </c>
      <c r="AJ19" s="239">
        <v>4</v>
      </c>
      <c r="AK19" s="239">
        <f t="shared" si="46"/>
        <v>0.239568</v>
      </c>
      <c r="AL19" s="239"/>
      <c r="AM19" s="239"/>
      <c r="AN19" s="239"/>
      <c r="AO19" s="316"/>
    </row>
    <row r="20" spans="2:41" ht="17.25" thickBot="1" x14ac:dyDescent="0.35">
      <c r="B20" s="317" t="s">
        <v>257</v>
      </c>
      <c r="C20" s="239"/>
      <c r="D20" s="239">
        <v>0</v>
      </c>
      <c r="E20" s="239" t="s">
        <v>258</v>
      </c>
      <c r="F20" s="239">
        <v>40</v>
      </c>
      <c r="G20" s="239">
        <v>0</v>
      </c>
      <c r="H20" s="239">
        <f t="shared" ref="H20:H25" si="48">(F20+G20)*0.465</f>
        <v>18.600000000000001</v>
      </c>
      <c r="I20" s="239">
        <f t="shared" ref="I20:I25" si="49">F20+G20</f>
        <v>40</v>
      </c>
      <c r="J20" s="239">
        <v>0</v>
      </c>
      <c r="K20" s="239">
        <f t="shared" ref="K20:K25" si="50">I20/100</f>
        <v>0.4</v>
      </c>
      <c r="L20" s="315">
        <f>1*I20/100</f>
        <v>0.4</v>
      </c>
      <c r="M20" s="239">
        <f>1-L20</f>
        <v>0.6</v>
      </c>
      <c r="N20" s="239">
        <v>1</v>
      </c>
      <c r="O20" s="239">
        <f>N20*L20</f>
        <v>0.4</v>
      </c>
      <c r="P20" s="239"/>
      <c r="Q20" s="239"/>
      <c r="R20" s="220">
        <f>SUM(O20:O25)</f>
        <v>2.1429243904000002</v>
      </c>
      <c r="S20" s="316"/>
      <c r="W20" s="317"/>
      <c r="X20" s="239"/>
      <c r="Y20" s="239">
        <v>4</v>
      </c>
      <c r="Z20" s="239" t="s">
        <v>258</v>
      </c>
      <c r="AA20" s="239">
        <v>40</v>
      </c>
      <c r="AB20" s="239">
        <f t="shared" si="40"/>
        <v>16</v>
      </c>
      <c r="AC20" s="239">
        <v>10</v>
      </c>
      <c r="AD20" s="239">
        <f t="shared" si="41"/>
        <v>30.69</v>
      </c>
      <c r="AE20" s="239">
        <f t="shared" si="42"/>
        <v>66</v>
      </c>
      <c r="AF20" s="239">
        <f t="shared" si="43"/>
        <v>104.16</v>
      </c>
      <c r="AG20" s="239">
        <f t="shared" si="37"/>
        <v>0.66</v>
      </c>
      <c r="AH20" s="307">
        <f>1-SUM(AH16:AH19)</f>
        <v>3.6707999999999963E-2</v>
      </c>
      <c r="AI20" s="239">
        <f t="shared" si="45"/>
        <v>1.2480720000000001E-2</v>
      </c>
      <c r="AJ20" s="239">
        <v>5</v>
      </c>
      <c r="AK20" s="239">
        <f t="shared" si="46"/>
        <v>0.18353999999999981</v>
      </c>
      <c r="AL20" s="239"/>
      <c r="AM20" s="239"/>
      <c r="AN20" s="239"/>
      <c r="AO20" s="316"/>
    </row>
    <row r="21" spans="2:41" x14ac:dyDescent="0.3">
      <c r="B21" s="317"/>
      <c r="C21" s="239"/>
      <c r="D21" s="239">
        <v>1</v>
      </c>
      <c r="E21" s="239" t="s">
        <v>258</v>
      </c>
      <c r="F21" s="239">
        <v>40</v>
      </c>
      <c r="G21" s="239">
        <f t="shared" ref="G21:G25" si="51">F21*0.1*D21</f>
        <v>4</v>
      </c>
      <c r="H21" s="239">
        <f t="shared" si="48"/>
        <v>20.46</v>
      </c>
      <c r="I21" s="239">
        <f t="shared" si="49"/>
        <v>44</v>
      </c>
      <c r="J21" s="239">
        <f t="shared" ref="J21:J25" si="52">J20+H20</f>
        <v>18.600000000000001</v>
      </c>
      <c r="K21" s="239">
        <f t="shared" si="50"/>
        <v>0.44</v>
      </c>
      <c r="L21" s="315">
        <f>M20*K21</f>
        <v>0.26400000000000001</v>
      </c>
      <c r="M21" s="239">
        <f>M20*(1-K21)</f>
        <v>0.33600000000000002</v>
      </c>
      <c r="N21" s="239">
        <v>2</v>
      </c>
      <c r="O21" s="239">
        <f>N21*L21</f>
        <v>0.52800000000000002</v>
      </c>
      <c r="P21" s="239"/>
      <c r="Q21" s="239"/>
      <c r="R21" s="239"/>
      <c r="S21" s="316"/>
      <c r="W21" s="304">
        <v>0.1</v>
      </c>
      <c r="X21" s="48"/>
      <c r="Y21" s="48"/>
      <c r="Z21" s="305"/>
      <c r="AA21" s="48" t="s">
        <v>245</v>
      </c>
      <c r="AB21" s="48" t="s">
        <v>246</v>
      </c>
      <c r="AC21" s="48" t="s">
        <v>289</v>
      </c>
      <c r="AD21" s="48" t="s">
        <v>247</v>
      </c>
      <c r="AE21" s="48" t="s">
        <v>248</v>
      </c>
      <c r="AF21" s="48" t="s">
        <v>249</v>
      </c>
      <c r="AG21" s="48" t="s">
        <v>250</v>
      </c>
      <c r="AH21" s="306" t="s">
        <v>251</v>
      </c>
      <c r="AI21" s="48" t="s">
        <v>252</v>
      </c>
      <c r="AJ21" s="48" t="s">
        <v>253</v>
      </c>
      <c r="AK21" s="312" t="s">
        <v>260</v>
      </c>
      <c r="AL21" s="48"/>
      <c r="AM21" s="48"/>
      <c r="AN21" s="48" t="s">
        <v>255</v>
      </c>
      <c r="AO21" s="179"/>
    </row>
    <row r="22" spans="2:41" x14ac:dyDescent="0.3">
      <c r="B22" s="317"/>
      <c r="C22" s="239"/>
      <c r="D22" s="239">
        <v>2</v>
      </c>
      <c r="E22" s="239" t="s">
        <v>258</v>
      </c>
      <c r="F22" s="239">
        <v>40</v>
      </c>
      <c r="G22" s="239">
        <f t="shared" si="51"/>
        <v>8</v>
      </c>
      <c r="H22" s="239">
        <f t="shared" si="48"/>
        <v>22.32</v>
      </c>
      <c r="I22" s="239">
        <f t="shared" si="49"/>
        <v>48</v>
      </c>
      <c r="J22" s="239">
        <f t="shared" si="52"/>
        <v>39.06</v>
      </c>
      <c r="K22" s="239">
        <f t="shared" si="50"/>
        <v>0.48</v>
      </c>
      <c r="L22" s="315">
        <f>M21*K22</f>
        <v>0.16128000000000001</v>
      </c>
      <c r="M22" s="239">
        <f t="shared" ref="M22:M25" si="53">M21*(1-K22)</f>
        <v>0.17472000000000001</v>
      </c>
      <c r="N22" s="239">
        <v>3</v>
      </c>
      <c r="O22" s="239">
        <f t="shared" ref="O22:O25" si="54">N22*L22</f>
        <v>0.48384000000000005</v>
      </c>
      <c r="P22" s="239"/>
      <c r="Q22" s="239"/>
      <c r="R22" s="239"/>
      <c r="S22" s="316"/>
      <c r="W22" s="199"/>
      <c r="Y22">
        <v>0</v>
      </c>
      <c r="Z22" t="s">
        <v>258</v>
      </c>
      <c r="AA22">
        <v>30</v>
      </c>
      <c r="AB22">
        <v>0</v>
      </c>
      <c r="AC22">
        <v>10</v>
      </c>
      <c r="AD22">
        <f>(AA22+AB22+AC22)*0.465</f>
        <v>18.600000000000001</v>
      </c>
      <c r="AE22">
        <f>AA22+AB22+AC22</f>
        <v>40</v>
      </c>
      <c r="AF22">
        <v>0</v>
      </c>
      <c r="AG22">
        <f t="shared" ref="AG22:AG27" si="55">AE22/100</f>
        <v>0.4</v>
      </c>
      <c r="AH22" s="307">
        <f>1*AE22/100</f>
        <v>0.4</v>
      </c>
      <c r="AI22">
        <f>1-AH22</f>
        <v>0.6</v>
      </c>
      <c r="AJ22">
        <f>Y22+1</f>
        <v>1</v>
      </c>
      <c r="AK22">
        <f>AJ22*AH22</f>
        <v>0.4</v>
      </c>
      <c r="AN22">
        <f>SUM(AK22:AK27)</f>
        <v>2.2660764640000002</v>
      </c>
      <c r="AO22" s="197"/>
    </row>
    <row r="23" spans="2:41" x14ac:dyDescent="0.3">
      <c r="B23" s="317"/>
      <c r="C23" s="239"/>
      <c r="D23" s="239">
        <v>3</v>
      </c>
      <c r="E23" s="239" t="s">
        <v>258</v>
      </c>
      <c r="F23" s="239">
        <v>40</v>
      </c>
      <c r="G23" s="239">
        <f t="shared" si="51"/>
        <v>12</v>
      </c>
      <c r="H23" s="239">
        <f t="shared" si="48"/>
        <v>24.18</v>
      </c>
      <c r="I23" s="239">
        <f t="shared" si="49"/>
        <v>52</v>
      </c>
      <c r="J23" s="239">
        <f t="shared" si="52"/>
        <v>61.38</v>
      </c>
      <c r="K23" s="239">
        <f t="shared" si="50"/>
        <v>0.52</v>
      </c>
      <c r="L23" s="315">
        <f t="shared" ref="L23:L25" si="56">M22*K23</f>
        <v>9.0854400000000016E-2</v>
      </c>
      <c r="M23" s="239">
        <f t="shared" si="53"/>
        <v>8.3865599999999998E-2</v>
      </c>
      <c r="N23" s="239">
        <v>4</v>
      </c>
      <c r="O23" s="239">
        <f t="shared" si="54"/>
        <v>0.36341760000000006</v>
      </c>
      <c r="P23" s="239"/>
      <c r="Q23" s="239"/>
      <c r="R23" s="239"/>
      <c r="S23" s="316"/>
      <c r="W23" s="199" t="s">
        <v>257</v>
      </c>
      <c r="Y23">
        <v>1</v>
      </c>
      <c r="Z23" t="s">
        <v>258</v>
      </c>
      <c r="AA23">
        <v>30</v>
      </c>
      <c r="AB23">
        <f t="shared" ref="AB23:AB27" si="57">AA23*0.1*Y23</f>
        <v>3</v>
      </c>
      <c r="AC23">
        <v>10</v>
      </c>
      <c r="AD23">
        <f t="shared" ref="AD23:AD27" si="58">(AA23+AB23+AC23)*0.465</f>
        <v>19.995000000000001</v>
      </c>
      <c r="AE23">
        <f t="shared" ref="AE23:AE27" si="59">AA23+AB23+AC23</f>
        <v>43</v>
      </c>
      <c r="AF23">
        <f t="shared" ref="AF23:AF27" si="60">AF22+AD22</f>
        <v>18.600000000000001</v>
      </c>
      <c r="AG23">
        <f t="shared" si="55"/>
        <v>0.43</v>
      </c>
      <c r="AH23" s="307">
        <f>AI22*AG23</f>
        <v>0.25800000000000001</v>
      </c>
      <c r="AI23">
        <f>AI22*(1-AG23)</f>
        <v>0.34200000000000003</v>
      </c>
      <c r="AJ23">
        <f t="shared" ref="AJ23:AJ27" si="61">Y23+1</f>
        <v>2</v>
      </c>
      <c r="AK23">
        <f>AJ23*AH23</f>
        <v>0.51600000000000001</v>
      </c>
      <c r="AO23" s="197"/>
    </row>
    <row r="24" spans="2:41" x14ac:dyDescent="0.3">
      <c r="B24" s="317"/>
      <c r="C24" s="239"/>
      <c r="D24" s="239">
        <v>4</v>
      </c>
      <c r="E24" s="239" t="s">
        <v>258</v>
      </c>
      <c r="F24" s="239">
        <v>40</v>
      </c>
      <c r="G24" s="239">
        <f t="shared" si="51"/>
        <v>16</v>
      </c>
      <c r="H24" s="239">
        <f t="shared" si="48"/>
        <v>26.040000000000003</v>
      </c>
      <c r="I24" s="239">
        <f t="shared" si="49"/>
        <v>56</v>
      </c>
      <c r="J24" s="239">
        <f t="shared" si="52"/>
        <v>85.56</v>
      </c>
      <c r="K24" s="239">
        <f t="shared" si="50"/>
        <v>0.56000000000000005</v>
      </c>
      <c r="L24" s="315">
        <f t="shared" si="56"/>
        <v>4.6964736000000007E-2</v>
      </c>
      <c r="M24" s="239">
        <f t="shared" si="53"/>
        <v>3.6900863999999992E-2</v>
      </c>
      <c r="N24" s="239">
        <v>5</v>
      </c>
      <c r="O24" s="239">
        <f t="shared" si="54"/>
        <v>0.23482368000000003</v>
      </c>
      <c r="P24" s="239"/>
      <c r="Q24" s="239"/>
      <c r="R24" s="239"/>
      <c r="S24" s="316"/>
      <c r="W24" s="199"/>
      <c r="Y24">
        <v>2</v>
      </c>
      <c r="Z24" t="s">
        <v>258</v>
      </c>
      <c r="AA24">
        <v>30</v>
      </c>
      <c r="AB24">
        <f t="shared" si="57"/>
        <v>6</v>
      </c>
      <c r="AC24">
        <v>10</v>
      </c>
      <c r="AD24">
        <f t="shared" si="58"/>
        <v>21.39</v>
      </c>
      <c r="AE24">
        <f t="shared" si="59"/>
        <v>46</v>
      </c>
      <c r="AF24">
        <f t="shared" si="60"/>
        <v>38.594999999999999</v>
      </c>
      <c r="AG24">
        <f t="shared" si="55"/>
        <v>0.46</v>
      </c>
      <c r="AH24" s="307">
        <f>AI23*AG24</f>
        <v>0.15732000000000002</v>
      </c>
      <c r="AI24">
        <f t="shared" ref="AI24:AI27" si="62">AI23*(1-AG24)</f>
        <v>0.18468000000000004</v>
      </c>
      <c r="AJ24">
        <f t="shared" si="61"/>
        <v>3</v>
      </c>
      <c r="AK24">
        <f t="shared" ref="AK24:AK27" si="63">AJ24*AH24</f>
        <v>0.47196000000000005</v>
      </c>
      <c r="AO24" s="197"/>
    </row>
    <row r="25" spans="2:41" ht="17.25" thickBot="1" x14ac:dyDescent="0.35">
      <c r="B25" s="317"/>
      <c r="C25" s="239"/>
      <c r="D25" s="239">
        <v>5</v>
      </c>
      <c r="E25" s="239" t="s">
        <v>258</v>
      </c>
      <c r="F25" s="239">
        <v>40</v>
      </c>
      <c r="G25" s="239">
        <f t="shared" si="51"/>
        <v>20</v>
      </c>
      <c r="H25" s="239">
        <f t="shared" si="48"/>
        <v>27.900000000000002</v>
      </c>
      <c r="I25" s="239">
        <f t="shared" si="49"/>
        <v>60</v>
      </c>
      <c r="J25" s="239">
        <f t="shared" si="52"/>
        <v>111.60000000000001</v>
      </c>
      <c r="K25" s="239">
        <f t="shared" si="50"/>
        <v>0.6</v>
      </c>
      <c r="L25" s="315">
        <f t="shared" si="56"/>
        <v>2.2140518399999993E-2</v>
      </c>
      <c r="M25" s="239">
        <f t="shared" si="53"/>
        <v>1.4760345599999997E-2</v>
      </c>
      <c r="N25" s="239">
        <v>6</v>
      </c>
      <c r="O25" s="239">
        <f t="shared" si="54"/>
        <v>0.13284311039999996</v>
      </c>
      <c r="P25" s="239"/>
      <c r="Q25" s="239"/>
      <c r="R25" s="239"/>
      <c r="S25" s="316"/>
      <c r="W25" s="199"/>
      <c r="Y25">
        <v>3</v>
      </c>
      <c r="Z25" t="s">
        <v>258</v>
      </c>
      <c r="AA25">
        <v>30</v>
      </c>
      <c r="AB25">
        <f t="shared" si="57"/>
        <v>9</v>
      </c>
      <c r="AC25">
        <v>10</v>
      </c>
      <c r="AD25">
        <f t="shared" si="58"/>
        <v>22.785</v>
      </c>
      <c r="AE25">
        <f t="shared" si="59"/>
        <v>49</v>
      </c>
      <c r="AF25">
        <f t="shared" si="60"/>
        <v>59.984999999999999</v>
      </c>
      <c r="AG25">
        <f t="shared" si="55"/>
        <v>0.49</v>
      </c>
      <c r="AH25" s="307">
        <f t="shared" ref="AH25:AH26" si="64">AI24*AG25</f>
        <v>9.0493200000000024E-2</v>
      </c>
      <c r="AI25">
        <f t="shared" si="62"/>
        <v>9.4186800000000015E-2</v>
      </c>
      <c r="AJ25">
        <f t="shared" si="61"/>
        <v>4</v>
      </c>
      <c r="AK25">
        <f t="shared" si="63"/>
        <v>0.36197280000000009</v>
      </c>
      <c r="AO25" s="197"/>
    </row>
    <row r="26" spans="2:41" x14ac:dyDescent="0.3">
      <c r="B26" s="304">
        <v>0.1</v>
      </c>
      <c r="C26" s="48"/>
      <c r="D26" s="48"/>
      <c r="E26" s="305"/>
      <c r="F26" s="48" t="s">
        <v>245</v>
      </c>
      <c r="G26" s="48" t="s">
        <v>246</v>
      </c>
      <c r="H26" s="48" t="s">
        <v>247</v>
      </c>
      <c r="I26" s="48" t="s">
        <v>248</v>
      </c>
      <c r="J26" s="48" t="s">
        <v>249</v>
      </c>
      <c r="K26" s="48" t="s">
        <v>250</v>
      </c>
      <c r="L26" s="306" t="s">
        <v>251</v>
      </c>
      <c r="M26" s="48" t="s">
        <v>252</v>
      </c>
      <c r="N26" s="48" t="s">
        <v>253</v>
      </c>
      <c r="O26" s="312" t="s">
        <v>260</v>
      </c>
      <c r="P26" s="48"/>
      <c r="Q26" s="48"/>
      <c r="R26" s="48" t="s">
        <v>255</v>
      </c>
      <c r="S26" s="179"/>
      <c r="W26" s="199"/>
      <c r="Y26">
        <v>4</v>
      </c>
      <c r="Z26" t="s">
        <v>258</v>
      </c>
      <c r="AA26">
        <v>30</v>
      </c>
      <c r="AB26">
        <f t="shared" si="57"/>
        <v>12</v>
      </c>
      <c r="AC26">
        <v>10</v>
      </c>
      <c r="AD26">
        <f t="shared" si="58"/>
        <v>24.18</v>
      </c>
      <c r="AE26">
        <f t="shared" si="59"/>
        <v>52</v>
      </c>
      <c r="AF26">
        <f t="shared" si="60"/>
        <v>82.77</v>
      </c>
      <c r="AG26">
        <f t="shared" si="55"/>
        <v>0.52</v>
      </c>
      <c r="AH26" s="307">
        <f t="shared" si="64"/>
        <v>4.8977136000000011E-2</v>
      </c>
      <c r="AI26">
        <f t="shared" si="62"/>
        <v>4.5209664000000004E-2</v>
      </c>
      <c r="AJ26">
        <f t="shared" si="61"/>
        <v>5</v>
      </c>
      <c r="AK26">
        <f t="shared" si="63"/>
        <v>0.24488568000000005</v>
      </c>
      <c r="AO26" s="197"/>
    </row>
    <row r="27" spans="2:41" x14ac:dyDescent="0.3">
      <c r="B27" s="199"/>
      <c r="D27">
        <v>0</v>
      </c>
      <c r="E27" t="s">
        <v>258</v>
      </c>
      <c r="F27">
        <v>30</v>
      </c>
      <c r="G27">
        <v>0</v>
      </c>
      <c r="H27">
        <f t="shared" ref="H27:H33" si="65">(F27+G27)*0.465</f>
        <v>13.950000000000001</v>
      </c>
      <c r="I27">
        <f t="shared" ref="I27:I33" si="66">F27+G27</f>
        <v>30</v>
      </c>
      <c r="J27">
        <v>0</v>
      </c>
      <c r="K27">
        <f t="shared" ref="K27:K33" si="67">I27/100</f>
        <v>0.3</v>
      </c>
      <c r="L27" s="307">
        <f>1*I27/100</f>
        <v>0.3</v>
      </c>
      <c r="M27">
        <f>1-L27</f>
        <v>0.7</v>
      </c>
      <c r="N27">
        <f>D27+1</f>
        <v>1</v>
      </c>
      <c r="O27">
        <f>N27*L27</f>
        <v>0.3</v>
      </c>
      <c r="R27">
        <f>SUM(O27:O33)</f>
        <v>2.6042567331839996</v>
      </c>
      <c r="S27" s="197"/>
      <c r="W27" s="199"/>
      <c r="Y27">
        <v>5</v>
      </c>
      <c r="Z27" t="s">
        <v>258</v>
      </c>
      <c r="AA27">
        <v>30</v>
      </c>
      <c r="AB27">
        <f t="shared" si="57"/>
        <v>15</v>
      </c>
      <c r="AC27">
        <v>10</v>
      </c>
      <c r="AD27">
        <f t="shared" si="58"/>
        <v>25.575000000000003</v>
      </c>
      <c r="AE27">
        <f t="shared" si="59"/>
        <v>55</v>
      </c>
      <c r="AF27">
        <f t="shared" si="60"/>
        <v>106.94999999999999</v>
      </c>
      <c r="AG27">
        <f t="shared" si="55"/>
        <v>0.55000000000000004</v>
      </c>
      <c r="AH27" s="307">
        <f>1-SUM(AH22:AH26)</f>
        <v>4.5209663999999927E-2</v>
      </c>
      <c r="AI27">
        <f t="shared" si="62"/>
        <v>2.0344348799999998E-2</v>
      </c>
      <c r="AJ27">
        <f t="shared" si="61"/>
        <v>6</v>
      </c>
      <c r="AK27">
        <f t="shared" si="63"/>
        <v>0.27125798399999956</v>
      </c>
      <c r="AO27" s="197"/>
    </row>
    <row r="28" spans="2:41" x14ac:dyDescent="0.3">
      <c r="B28" s="199" t="s">
        <v>257</v>
      </c>
      <c r="D28">
        <v>1</v>
      </c>
      <c r="E28" t="s">
        <v>258</v>
      </c>
      <c r="F28">
        <v>30</v>
      </c>
      <c r="G28">
        <f t="shared" ref="G28:G33" si="68">F28*0.1*D28</f>
        <v>3</v>
      </c>
      <c r="H28">
        <f t="shared" si="65"/>
        <v>15.345000000000001</v>
      </c>
      <c r="I28">
        <f t="shared" si="66"/>
        <v>33</v>
      </c>
      <c r="J28">
        <f t="shared" ref="J28:J33" si="69">J27+H27</f>
        <v>13.950000000000001</v>
      </c>
      <c r="K28">
        <f t="shared" si="67"/>
        <v>0.33</v>
      </c>
      <c r="L28" s="307">
        <f>M27*K28</f>
        <v>0.23099999999999998</v>
      </c>
      <c r="M28">
        <f>M27*(1-K28)</f>
        <v>0.46899999999999992</v>
      </c>
      <c r="N28">
        <f t="shared" ref="N28:N33" si="70">D28+1</f>
        <v>2</v>
      </c>
      <c r="O28">
        <f>N28*L28</f>
        <v>0.46199999999999997</v>
      </c>
      <c r="S28" s="197"/>
    </row>
    <row r="29" spans="2:41" x14ac:dyDescent="0.3">
      <c r="B29" s="199"/>
      <c r="D29">
        <v>2</v>
      </c>
      <c r="E29" t="s">
        <v>258</v>
      </c>
      <c r="F29">
        <v>30</v>
      </c>
      <c r="G29">
        <f t="shared" si="68"/>
        <v>6</v>
      </c>
      <c r="H29">
        <f t="shared" si="65"/>
        <v>16.740000000000002</v>
      </c>
      <c r="I29">
        <f t="shared" si="66"/>
        <v>36</v>
      </c>
      <c r="J29">
        <f t="shared" si="69"/>
        <v>29.295000000000002</v>
      </c>
      <c r="K29">
        <f t="shared" si="67"/>
        <v>0.36</v>
      </c>
      <c r="L29" s="307">
        <f>M28*K29</f>
        <v>0.16883999999999996</v>
      </c>
      <c r="M29">
        <f t="shared" ref="M29:M33" si="71">M28*(1-K29)</f>
        <v>0.30015999999999993</v>
      </c>
      <c r="N29">
        <f t="shared" si="70"/>
        <v>3</v>
      </c>
      <c r="O29">
        <f t="shared" ref="O29:O33" si="72">N29*L29</f>
        <v>0.50651999999999986</v>
      </c>
      <c r="S29" s="197"/>
    </row>
    <row r="30" spans="2:41" x14ac:dyDescent="0.3">
      <c r="B30" s="199"/>
      <c r="D30">
        <v>3</v>
      </c>
      <c r="E30" t="s">
        <v>258</v>
      </c>
      <c r="F30">
        <v>30</v>
      </c>
      <c r="G30">
        <f t="shared" si="68"/>
        <v>9</v>
      </c>
      <c r="H30">
        <f t="shared" si="65"/>
        <v>18.135000000000002</v>
      </c>
      <c r="I30">
        <f t="shared" si="66"/>
        <v>39</v>
      </c>
      <c r="J30">
        <f t="shared" si="69"/>
        <v>46.035000000000004</v>
      </c>
      <c r="K30">
        <f t="shared" si="67"/>
        <v>0.39</v>
      </c>
      <c r="L30" s="307">
        <f t="shared" ref="L30:L33" si="73">M29*K30</f>
        <v>0.11706239999999997</v>
      </c>
      <c r="M30">
        <f t="shared" si="71"/>
        <v>0.18309759999999994</v>
      </c>
      <c r="N30">
        <f t="shared" si="70"/>
        <v>4</v>
      </c>
      <c r="O30">
        <f t="shared" si="72"/>
        <v>0.46824959999999988</v>
      </c>
      <c r="S30" s="197"/>
    </row>
    <row r="31" spans="2:41" x14ac:dyDescent="0.3">
      <c r="B31" s="199"/>
      <c r="D31">
        <v>4</v>
      </c>
      <c r="E31" t="s">
        <v>258</v>
      </c>
      <c r="F31">
        <v>30</v>
      </c>
      <c r="G31">
        <f t="shared" si="68"/>
        <v>12</v>
      </c>
      <c r="H31">
        <f t="shared" si="65"/>
        <v>19.53</v>
      </c>
      <c r="I31">
        <f t="shared" si="66"/>
        <v>42</v>
      </c>
      <c r="J31">
        <f t="shared" si="69"/>
        <v>64.17</v>
      </c>
      <c r="K31">
        <f t="shared" si="67"/>
        <v>0.42</v>
      </c>
      <c r="L31" s="307">
        <f t="shared" si="73"/>
        <v>7.6900991999999974E-2</v>
      </c>
      <c r="M31">
        <f t="shared" si="71"/>
        <v>0.10619660799999998</v>
      </c>
      <c r="N31">
        <f t="shared" si="70"/>
        <v>5</v>
      </c>
      <c r="O31">
        <f t="shared" si="72"/>
        <v>0.3845049599999999</v>
      </c>
      <c r="S31" s="197"/>
    </row>
    <row r="32" spans="2:41" x14ac:dyDescent="0.3">
      <c r="B32" s="199"/>
      <c r="D32">
        <v>5</v>
      </c>
      <c r="E32" t="s">
        <v>258</v>
      </c>
      <c r="F32">
        <v>30</v>
      </c>
      <c r="G32">
        <f t="shared" si="68"/>
        <v>15</v>
      </c>
      <c r="H32">
        <f t="shared" si="65"/>
        <v>20.925000000000001</v>
      </c>
      <c r="I32">
        <f t="shared" si="66"/>
        <v>45</v>
      </c>
      <c r="J32">
        <f t="shared" si="69"/>
        <v>83.7</v>
      </c>
      <c r="K32">
        <f t="shared" si="67"/>
        <v>0.45</v>
      </c>
      <c r="L32" s="307">
        <f t="shared" si="73"/>
        <v>4.7788473599999992E-2</v>
      </c>
      <c r="M32">
        <f t="shared" si="71"/>
        <v>5.8408134399999999E-2</v>
      </c>
      <c r="N32">
        <f t="shared" si="70"/>
        <v>6</v>
      </c>
      <c r="O32">
        <f t="shared" si="72"/>
        <v>0.28673084159999995</v>
      </c>
      <c r="S32" s="197"/>
    </row>
    <row r="33" spans="2:19" x14ac:dyDescent="0.3">
      <c r="B33" s="199"/>
      <c r="D33">
        <v>6</v>
      </c>
      <c r="E33" t="s">
        <v>258</v>
      </c>
      <c r="F33">
        <v>30</v>
      </c>
      <c r="G33">
        <f t="shared" si="68"/>
        <v>18</v>
      </c>
      <c r="H33">
        <f t="shared" si="65"/>
        <v>22.32</v>
      </c>
      <c r="I33">
        <f t="shared" si="66"/>
        <v>48</v>
      </c>
      <c r="J33">
        <f t="shared" si="69"/>
        <v>104.625</v>
      </c>
      <c r="K33">
        <f t="shared" si="67"/>
        <v>0.48</v>
      </c>
      <c r="L33" s="307">
        <f t="shared" si="73"/>
        <v>2.8035904511999998E-2</v>
      </c>
      <c r="M33">
        <f t="shared" si="71"/>
        <v>3.0372229888000001E-2</v>
      </c>
      <c r="N33">
        <f t="shared" si="70"/>
        <v>7</v>
      </c>
      <c r="O33">
        <f t="shared" si="72"/>
        <v>0.19625133158399999</v>
      </c>
      <c r="S33" s="197"/>
    </row>
    <row r="40" spans="2:19" ht="17.25" thickBot="1" x14ac:dyDescent="0.35"/>
    <row r="41" spans="2:19" ht="17.25" thickBot="1" x14ac:dyDescent="0.35">
      <c r="P41" s="247" t="s">
        <v>282</v>
      </c>
      <c r="Q41" s="248" t="s">
        <v>283</v>
      </c>
      <c r="R41" s="248" t="s">
        <v>170</v>
      </c>
      <c r="S41" s="249" t="s">
        <v>284</v>
      </c>
    </row>
    <row r="42" spans="2:19" x14ac:dyDescent="0.3">
      <c r="P42" s="199" t="s">
        <v>285</v>
      </c>
      <c r="Q42">
        <v>60</v>
      </c>
      <c r="R42">
        <f>R3</f>
        <v>1</v>
      </c>
      <c r="S42" s="197">
        <f>AN3</f>
        <v>1</v>
      </c>
    </row>
    <row r="43" spans="2:19" x14ac:dyDescent="0.3">
      <c r="P43" s="199" t="s">
        <v>286</v>
      </c>
      <c r="Q43">
        <v>45</v>
      </c>
      <c r="R43">
        <f>R10</f>
        <v>1</v>
      </c>
      <c r="S43" s="197">
        <f>AN6</f>
        <v>1</v>
      </c>
    </row>
    <row r="44" spans="2:19" x14ac:dyDescent="0.3">
      <c r="P44" s="199"/>
      <c r="Q44">
        <v>30</v>
      </c>
      <c r="R44">
        <f>R15</f>
        <v>1.3760656</v>
      </c>
      <c r="S44" s="197">
        <f>AN11</f>
        <v>1.22756</v>
      </c>
    </row>
    <row r="45" spans="2:19" x14ac:dyDescent="0.3">
      <c r="P45" s="199"/>
      <c r="Q45">
        <v>15</v>
      </c>
      <c r="R45">
        <f>R20</f>
        <v>2.1429243904000002</v>
      </c>
      <c r="S45" s="197">
        <f>AN16</f>
        <v>1.8633079999999997</v>
      </c>
    </row>
    <row r="46" spans="2:19" ht="17.25" thickBot="1" x14ac:dyDescent="0.35">
      <c r="P46" s="29" t="s">
        <v>270</v>
      </c>
      <c r="Q46" s="30">
        <v>10</v>
      </c>
      <c r="R46" s="30">
        <f>R27</f>
        <v>2.6042567331839996</v>
      </c>
      <c r="S46" s="31">
        <f>AN22</f>
        <v>2.2660764640000002</v>
      </c>
    </row>
  </sheetData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8</vt:i4>
      </vt:variant>
    </vt:vector>
  </HeadingPairs>
  <TitlesOfParts>
    <vt:vector size="8" baseType="lpstr">
      <vt:lpstr>Sheet1</vt:lpstr>
      <vt:lpstr>숫자놀이</vt:lpstr>
      <vt:lpstr>재봉손해</vt:lpstr>
      <vt:lpstr>배럭등급업비용</vt:lpstr>
      <vt:lpstr>1340영지x 방어구 트라이 횟수</vt:lpstr>
      <vt:lpstr>1340영지x 횟수 무기(풀숨)편</vt:lpstr>
      <vt:lpstr>1340영지효과o 방어구</vt:lpstr>
      <vt:lpstr>1340영지효과o 무기(풀숨)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ChangEung Kim</dc:creator>
  <cp:lastModifiedBy>ChangEung Kim</cp:lastModifiedBy>
  <dcterms:created xsi:type="dcterms:W3CDTF">2021-04-26T08:26:49Z</dcterms:created>
  <dcterms:modified xsi:type="dcterms:W3CDTF">2021-04-26T08:30:54Z</dcterms:modified>
</cp:coreProperties>
</file>