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13_ncr:1_{2DDB631A-E83A-4EE9-899B-8B245D0C358C}" xr6:coauthVersionLast="36" xr6:coauthVersionMax="46" xr10:uidLastSave="{00000000-0000-0000-0000-000000000000}"/>
  <bookViews>
    <workbookView xWindow="0" yWindow="0" windowWidth="28800" windowHeight="12180" activeTab="1" xr2:uid="{751737C5-2D8C-46D7-B1C8-976B5B491696}"/>
  </bookViews>
  <sheets>
    <sheet name="재료 시세" sheetId="9" r:id="rId1"/>
    <sheet name="비용 계산 (영지 X)" sheetId="1" r:id="rId2"/>
    <sheet name="비용 계산 (영지 O)" sheetId="10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3" i="10" l="1"/>
  <c r="O65" i="10"/>
  <c r="O42" i="10"/>
  <c r="O37" i="10"/>
  <c r="O9" i="10"/>
  <c r="O70" i="10" s="1"/>
  <c r="O38" i="10" l="1"/>
  <c r="O24" i="10"/>
  <c r="O108" i="10"/>
  <c r="O20" i="10"/>
  <c r="O80" i="10"/>
  <c r="O52" i="10"/>
  <c r="O10" i="10"/>
  <c r="O14" i="10"/>
  <c r="O104" i="10"/>
  <c r="O76" i="10"/>
  <c r="O48" i="10"/>
  <c r="O94" i="10"/>
  <c r="O98" i="10"/>
  <c r="O66" i="10"/>
  <c r="O49" i="10" l="1"/>
  <c r="O77" i="10"/>
  <c r="O21" i="10"/>
  <c r="O105" i="10"/>
  <c r="O43" i="10"/>
  <c r="O71" i="10"/>
  <c r="O99" i="10"/>
  <c r="O15" i="10"/>
  <c r="O53" i="10"/>
  <c r="O81" i="10"/>
  <c r="O109" i="10"/>
  <c r="O25" i="10"/>
  <c r="O39" i="10"/>
  <c r="O67" i="10"/>
  <c r="O95" i="10"/>
  <c r="O11" i="10"/>
  <c r="O44" i="10" l="1"/>
  <c r="O72" i="10"/>
  <c r="O100" i="10"/>
  <c r="O16" i="10"/>
  <c r="O22" i="10"/>
  <c r="O50" i="10"/>
  <c r="O78" i="10"/>
  <c r="O106" i="10"/>
  <c r="O26" i="10"/>
  <c r="O82" i="10"/>
  <c r="O110" i="10"/>
  <c r="O54" i="10"/>
  <c r="O40" i="10"/>
  <c r="O68" i="10"/>
  <c r="O96" i="10"/>
  <c r="O12" i="10"/>
  <c r="O107" i="10" l="1"/>
  <c r="O23" i="10"/>
  <c r="O51" i="10"/>
  <c r="O79" i="10"/>
  <c r="O55" i="10"/>
  <c r="O83" i="10"/>
  <c r="O111" i="10"/>
  <c r="O27" i="10"/>
  <c r="O73" i="10"/>
  <c r="O17" i="10"/>
  <c r="O45" i="10"/>
  <c r="O101" i="10"/>
  <c r="O41" i="10"/>
  <c r="O13" i="10"/>
  <c r="O69" i="10"/>
  <c r="O97" i="10"/>
  <c r="O74" i="10" l="1"/>
  <c r="O102" i="10"/>
  <c r="O18" i="10"/>
  <c r="O46" i="10"/>
  <c r="O19" i="10" l="1"/>
  <c r="O47" i="10"/>
  <c r="O103" i="10"/>
  <c r="O75" i="10"/>
  <c r="O65" i="1" l="1"/>
  <c r="O93" i="1"/>
  <c r="O37" i="1"/>
  <c r="O9" i="1"/>
  <c r="C22" i="9"/>
  <c r="C21" i="9"/>
  <c r="C20" i="9"/>
  <c r="B24" i="9" s="1"/>
  <c r="T108" i="10" l="1"/>
  <c r="T99" i="10"/>
  <c r="T71" i="10"/>
  <c r="T55" i="10"/>
  <c r="T46" i="10"/>
  <c r="T41" i="10"/>
  <c r="T23" i="10"/>
  <c r="T16" i="10"/>
  <c r="T11" i="10"/>
  <c r="T7" i="10"/>
  <c r="T76" i="10"/>
  <c r="T70" i="10"/>
  <c r="T54" i="10"/>
  <c r="T45" i="10"/>
  <c r="T36" i="10"/>
  <c r="T22" i="10"/>
  <c r="T6" i="10"/>
  <c r="T72" i="10"/>
  <c r="T9" i="10"/>
  <c r="T93" i="10"/>
  <c r="T107" i="10"/>
  <c r="T83" i="10"/>
  <c r="T75" i="10"/>
  <c r="T69" i="10"/>
  <c r="T53" i="10"/>
  <c r="T35" i="10"/>
  <c r="T15" i="10"/>
  <c r="T5" i="10"/>
  <c r="T111" i="10"/>
  <c r="T26" i="10"/>
  <c r="T101" i="10"/>
  <c r="T109" i="10"/>
  <c r="T8" i="10"/>
  <c r="T106" i="10"/>
  <c r="T98" i="10"/>
  <c r="T82" i="10"/>
  <c r="T68" i="10"/>
  <c r="T34" i="10"/>
  <c r="T21" i="10"/>
  <c r="T4" i="10"/>
  <c r="T65" i="10"/>
  <c r="T17" i="10"/>
  <c r="T105" i="10"/>
  <c r="T97" i="10"/>
  <c r="T74" i="10"/>
  <c r="T52" i="10"/>
  <c r="T40" i="10"/>
  <c r="T33" i="10"/>
  <c r="T20" i="10"/>
  <c r="T10" i="10"/>
  <c r="T3" i="10"/>
  <c r="T102" i="10"/>
  <c r="T43" i="10"/>
  <c r="T110" i="10"/>
  <c r="T13" i="10"/>
  <c r="T104" i="10"/>
  <c r="T96" i="10"/>
  <c r="T81" i="10"/>
  <c r="T73" i="10"/>
  <c r="T51" i="10"/>
  <c r="T44" i="10"/>
  <c r="T32" i="10"/>
  <c r="T18" i="10"/>
  <c r="T48" i="10"/>
  <c r="T103" i="10"/>
  <c r="T50" i="10"/>
  <c r="T31" i="10"/>
  <c r="T19" i="10"/>
  <c r="T14" i="10"/>
  <c r="T66" i="10"/>
  <c r="T79" i="10"/>
  <c r="T77" i="10"/>
  <c r="T95" i="10"/>
  <c r="T80" i="10"/>
  <c r="T67" i="10"/>
  <c r="T49" i="10"/>
  <c r="T39" i="10"/>
  <c r="T27" i="10"/>
  <c r="T38" i="10"/>
  <c r="T24" i="10"/>
  <c r="T100" i="10"/>
  <c r="T94" i="10"/>
  <c r="T78" i="10"/>
  <c r="T47" i="10"/>
  <c r="T42" i="10"/>
  <c r="T25" i="10"/>
  <c r="T12" i="10"/>
  <c r="T37" i="10"/>
  <c r="T94" i="1"/>
  <c r="T106" i="1"/>
  <c r="T68" i="1"/>
  <c r="T80" i="1"/>
  <c r="X80" i="1" s="1"/>
  <c r="T45" i="1"/>
  <c r="T32" i="1"/>
  <c r="T16" i="1"/>
  <c r="X16" i="1" s="1"/>
  <c r="T9" i="1"/>
  <c r="T82" i="1"/>
  <c r="X82" i="1" s="1"/>
  <c r="T18" i="1"/>
  <c r="X18" i="1" s="1"/>
  <c r="T100" i="1"/>
  <c r="T51" i="1"/>
  <c r="X51" i="1" s="1"/>
  <c r="T103" i="1"/>
  <c r="T25" i="1"/>
  <c r="X25" i="1" s="1"/>
  <c r="T105" i="1"/>
  <c r="T27" i="1"/>
  <c r="X27" i="1" s="1"/>
  <c r="T95" i="1"/>
  <c r="T107" i="1"/>
  <c r="T69" i="1"/>
  <c r="T81" i="1"/>
  <c r="X81" i="1" s="1"/>
  <c r="T46" i="1"/>
  <c r="X46" i="1" s="1"/>
  <c r="T33" i="1"/>
  <c r="T17" i="1"/>
  <c r="X17" i="1" s="1"/>
  <c r="T4" i="1"/>
  <c r="T70" i="1"/>
  <c r="T47" i="1"/>
  <c r="X47" i="1" s="1"/>
  <c r="T34" i="1"/>
  <c r="T93" i="1"/>
  <c r="T39" i="1"/>
  <c r="T53" i="1"/>
  <c r="X53" i="1" s="1"/>
  <c r="T65" i="1"/>
  <c r="U65" i="1" s="1"/>
  <c r="Y65" i="1" s="1"/>
  <c r="T55" i="1"/>
  <c r="X55" i="1" s="1"/>
  <c r="T96" i="1"/>
  <c r="T108" i="1"/>
  <c r="T5" i="1"/>
  <c r="T22" i="1"/>
  <c r="X22" i="1" s="1"/>
  <c r="T24" i="1"/>
  <c r="X24" i="1" s="1"/>
  <c r="T54" i="1"/>
  <c r="X54" i="1" s="1"/>
  <c r="T66" i="1"/>
  <c r="T79" i="1"/>
  <c r="X79" i="1" s="1"/>
  <c r="T97" i="1"/>
  <c r="T109" i="1"/>
  <c r="T71" i="1"/>
  <c r="T83" i="1"/>
  <c r="X83" i="1" s="1"/>
  <c r="T48" i="1"/>
  <c r="X48" i="1" s="1"/>
  <c r="T35" i="1"/>
  <c r="T19" i="1"/>
  <c r="X19" i="1" s="1"/>
  <c r="T6" i="1"/>
  <c r="T50" i="1"/>
  <c r="X50" i="1" s="1"/>
  <c r="T8" i="1"/>
  <c r="T74" i="1"/>
  <c r="X74" i="1" s="1"/>
  <c r="T3" i="1"/>
  <c r="T42" i="1"/>
  <c r="T78" i="1"/>
  <c r="X78" i="1" s="1"/>
  <c r="T14" i="1"/>
  <c r="X14" i="1" s="1"/>
  <c r="T67" i="1"/>
  <c r="T98" i="1"/>
  <c r="T110" i="1"/>
  <c r="T72" i="1"/>
  <c r="T37" i="1"/>
  <c r="T49" i="1"/>
  <c r="X49" i="1" s="1"/>
  <c r="T36" i="1"/>
  <c r="T20" i="1"/>
  <c r="X20" i="1" s="1"/>
  <c r="T7" i="1"/>
  <c r="T73" i="1"/>
  <c r="T38" i="1"/>
  <c r="T31" i="1"/>
  <c r="T21" i="1"/>
  <c r="X21" i="1" s="1"/>
  <c r="T10" i="1"/>
  <c r="X10" i="1" s="1"/>
  <c r="T12" i="1"/>
  <c r="X12" i="1" s="1"/>
  <c r="T77" i="1"/>
  <c r="X77" i="1" s="1"/>
  <c r="T104" i="1"/>
  <c r="T15" i="1"/>
  <c r="X15" i="1" s="1"/>
  <c r="T99" i="1"/>
  <c r="T111" i="1"/>
  <c r="T101" i="1"/>
  <c r="T75" i="1"/>
  <c r="X75" i="1" s="1"/>
  <c r="T40" i="1"/>
  <c r="T52" i="1"/>
  <c r="X52" i="1" s="1"/>
  <c r="T11" i="1"/>
  <c r="X11" i="1" s="1"/>
  <c r="T23" i="1"/>
  <c r="X23" i="1" s="1"/>
  <c r="T102" i="1"/>
  <c r="T76" i="1"/>
  <c r="X76" i="1" s="1"/>
  <c r="T41" i="1"/>
  <c r="T13" i="1"/>
  <c r="X13" i="1" s="1"/>
  <c r="T43" i="1"/>
  <c r="T26" i="1"/>
  <c r="X26" i="1" s="1"/>
  <c r="T44" i="1"/>
  <c r="O98" i="1"/>
  <c r="O108" i="1"/>
  <c r="O76" i="1"/>
  <c r="O42" i="1"/>
  <c r="O70" i="1"/>
  <c r="O94" i="1"/>
  <c r="O14" i="1"/>
  <c r="O20" i="1"/>
  <c r="O38" i="1"/>
  <c r="O80" i="1"/>
  <c r="O104" i="1"/>
  <c r="O52" i="1"/>
  <c r="O10" i="1"/>
  <c r="O48" i="1"/>
  <c r="O66" i="1"/>
  <c r="O24" i="1"/>
  <c r="U24" i="1" s="1"/>
  <c r="Y24" i="1" s="1"/>
  <c r="X77" i="10" l="1"/>
  <c r="U77" i="10"/>
  <c r="Y77" i="10" s="1"/>
  <c r="X73" i="10"/>
  <c r="V73" i="10"/>
  <c r="U73" i="10"/>
  <c r="Y73" i="10" s="1"/>
  <c r="X52" i="10"/>
  <c r="U52" i="10"/>
  <c r="Y52" i="10" s="1"/>
  <c r="X83" i="10"/>
  <c r="U83" i="10"/>
  <c r="Y83" i="10" s="1"/>
  <c r="X100" i="10"/>
  <c r="V100" i="10"/>
  <c r="U100" i="10"/>
  <c r="Y100" i="10" s="1"/>
  <c r="X14" i="10"/>
  <c r="V14" i="10"/>
  <c r="U14" i="10"/>
  <c r="Y14" i="10" s="1"/>
  <c r="X96" i="10"/>
  <c r="V96" i="10"/>
  <c r="U96" i="10"/>
  <c r="Y96" i="10" s="1"/>
  <c r="X74" i="10"/>
  <c r="U74" i="10"/>
  <c r="Y74" i="10" s="1"/>
  <c r="X107" i="10"/>
  <c r="U107" i="10"/>
  <c r="Y107" i="10" s="1"/>
  <c r="V11" i="10"/>
  <c r="X11" i="10"/>
  <c r="U11" i="10"/>
  <c r="Y11" i="10" s="1"/>
  <c r="X51" i="10"/>
  <c r="U51" i="10"/>
  <c r="Y51" i="10" s="1"/>
  <c r="X78" i="10"/>
  <c r="U78" i="10"/>
  <c r="Y78" i="10" s="1"/>
  <c r="X38" i="10"/>
  <c r="V38" i="10"/>
  <c r="U38" i="10"/>
  <c r="Y38" i="10" s="1"/>
  <c r="V13" i="10"/>
  <c r="X13" i="10"/>
  <c r="U13" i="10"/>
  <c r="Y13" i="10" s="1"/>
  <c r="X105" i="10"/>
  <c r="U105" i="10"/>
  <c r="Y105" i="10" s="1"/>
  <c r="X101" i="10"/>
  <c r="V101" i="10"/>
  <c r="U101" i="10"/>
  <c r="Y101" i="10" s="1"/>
  <c r="U9" i="10"/>
  <c r="Y9" i="10" s="1"/>
  <c r="X9" i="10"/>
  <c r="V9" i="10"/>
  <c r="X23" i="10"/>
  <c r="U23" i="10"/>
  <c r="Y23" i="10" s="1"/>
  <c r="X70" i="10"/>
  <c r="U70" i="10"/>
  <c r="Y70" i="10" s="1"/>
  <c r="V70" i="10"/>
  <c r="X75" i="10"/>
  <c r="U75" i="10"/>
  <c r="Y75" i="10" s="1"/>
  <c r="V66" i="10"/>
  <c r="X66" i="10"/>
  <c r="U66" i="10"/>
  <c r="Y66" i="10" s="1"/>
  <c r="X24" i="10"/>
  <c r="U24" i="10"/>
  <c r="Y24" i="10" s="1"/>
  <c r="V97" i="10"/>
  <c r="X97" i="10"/>
  <c r="U97" i="10"/>
  <c r="Y97" i="10" s="1"/>
  <c r="X27" i="10"/>
  <c r="U27" i="10"/>
  <c r="Y27" i="10" s="1"/>
  <c r="X50" i="10"/>
  <c r="U50" i="10"/>
  <c r="Y50" i="10" s="1"/>
  <c r="X110" i="10"/>
  <c r="U110" i="10"/>
  <c r="Y110" i="10" s="1"/>
  <c r="X17" i="10"/>
  <c r="V17" i="10"/>
  <c r="U17" i="10"/>
  <c r="Y17" i="10" s="1"/>
  <c r="X26" i="10"/>
  <c r="U26" i="10"/>
  <c r="Y26" i="10" s="1"/>
  <c r="X72" i="10"/>
  <c r="V72" i="10"/>
  <c r="U72" i="10"/>
  <c r="Y72" i="10" s="1"/>
  <c r="X41" i="10"/>
  <c r="V41" i="10"/>
  <c r="U41" i="10"/>
  <c r="Y41" i="10" s="1"/>
  <c r="X47" i="10"/>
  <c r="U47" i="10"/>
  <c r="Y47" i="10" s="1"/>
  <c r="X76" i="10"/>
  <c r="U76" i="10"/>
  <c r="Y76" i="10" s="1"/>
  <c r="U93" i="10"/>
  <c r="Y93" i="10" s="1"/>
  <c r="V93" i="10"/>
  <c r="X93" i="10"/>
  <c r="U80" i="1"/>
  <c r="Y80" i="1" s="1"/>
  <c r="X39" i="10"/>
  <c r="V39" i="10"/>
  <c r="U39" i="10"/>
  <c r="Y39" i="10" s="1"/>
  <c r="X103" i="10"/>
  <c r="U103" i="10"/>
  <c r="Y103" i="10" s="1"/>
  <c r="X43" i="10"/>
  <c r="V43" i="10"/>
  <c r="U43" i="10"/>
  <c r="Y43" i="10" s="1"/>
  <c r="X65" i="10"/>
  <c r="V65" i="10"/>
  <c r="U65" i="10"/>
  <c r="Y65" i="10" s="1"/>
  <c r="X111" i="10"/>
  <c r="U111" i="10"/>
  <c r="Y111" i="10" s="1"/>
  <c r="X46" i="10"/>
  <c r="U46" i="10"/>
  <c r="Y46" i="10" s="1"/>
  <c r="X82" i="10"/>
  <c r="U82" i="10"/>
  <c r="Y82" i="10" s="1"/>
  <c r="X40" i="10"/>
  <c r="V40" i="10"/>
  <c r="U40" i="10"/>
  <c r="Y40" i="10" s="1"/>
  <c r="X94" i="10"/>
  <c r="V94" i="10"/>
  <c r="U94" i="10"/>
  <c r="Y94" i="10" s="1"/>
  <c r="X19" i="10"/>
  <c r="U19" i="10"/>
  <c r="Y19" i="10" s="1"/>
  <c r="X104" i="10"/>
  <c r="U104" i="10"/>
  <c r="Y104" i="10" s="1"/>
  <c r="U20" i="1"/>
  <c r="Y20" i="1" s="1"/>
  <c r="X37" i="10"/>
  <c r="U37" i="10"/>
  <c r="Y37" i="10" s="1"/>
  <c r="V37" i="10"/>
  <c r="X49" i="10"/>
  <c r="U49" i="10"/>
  <c r="Y49" i="10" s="1"/>
  <c r="X48" i="10"/>
  <c r="U48" i="10"/>
  <c r="Y48" i="10" s="1"/>
  <c r="X102" i="10"/>
  <c r="U102" i="10"/>
  <c r="Y102" i="10" s="1"/>
  <c r="X22" i="10"/>
  <c r="U22" i="10"/>
  <c r="Y22" i="10" s="1"/>
  <c r="X55" i="10"/>
  <c r="U55" i="10"/>
  <c r="Y55" i="10" s="1"/>
  <c r="X79" i="10"/>
  <c r="U79" i="10"/>
  <c r="Y79" i="10" s="1"/>
  <c r="X106" i="10"/>
  <c r="U106" i="10"/>
  <c r="Y106" i="10" s="1"/>
  <c r="X12" i="10"/>
  <c r="V12" i="10"/>
  <c r="U12" i="10"/>
  <c r="Y12" i="10" s="1"/>
  <c r="X67" i="10"/>
  <c r="V67" i="10"/>
  <c r="U67" i="10"/>
  <c r="Y67" i="10" s="1"/>
  <c r="X18" i="10"/>
  <c r="U18" i="10"/>
  <c r="Y18" i="10" s="1"/>
  <c r="X21" i="10"/>
  <c r="U21" i="10"/>
  <c r="Y21" i="10" s="1"/>
  <c r="V15" i="10"/>
  <c r="X15" i="10"/>
  <c r="U15" i="10"/>
  <c r="Y15" i="10" s="1"/>
  <c r="V71" i="10"/>
  <c r="X71" i="10"/>
  <c r="U71" i="10"/>
  <c r="Y71" i="10" s="1"/>
  <c r="U9" i="1"/>
  <c r="Y9" i="1" s="1"/>
  <c r="X9" i="1"/>
  <c r="X69" i="10"/>
  <c r="V69" i="10"/>
  <c r="U69" i="10"/>
  <c r="Y69" i="10" s="1"/>
  <c r="X81" i="10"/>
  <c r="U81" i="10"/>
  <c r="Y81" i="10" s="1"/>
  <c r="X16" i="10"/>
  <c r="V16" i="10"/>
  <c r="U16" i="10"/>
  <c r="Y16" i="10" s="1"/>
  <c r="X25" i="10"/>
  <c r="U25" i="10"/>
  <c r="Y25" i="10" s="1"/>
  <c r="X80" i="10"/>
  <c r="U80" i="10"/>
  <c r="Y80" i="10" s="1"/>
  <c r="X10" i="10"/>
  <c r="V10" i="10"/>
  <c r="U10" i="10"/>
  <c r="Y10" i="10" s="1"/>
  <c r="X45" i="10"/>
  <c r="V45" i="10"/>
  <c r="U45" i="10"/>
  <c r="Y45" i="10" s="1"/>
  <c r="V99" i="10"/>
  <c r="X99" i="10"/>
  <c r="U99" i="10"/>
  <c r="Y99" i="10" s="1"/>
  <c r="X98" i="10"/>
  <c r="V98" i="10"/>
  <c r="U98" i="10"/>
  <c r="Y98" i="10" s="1"/>
  <c r="X109" i="10"/>
  <c r="U109" i="10"/>
  <c r="Y109" i="10" s="1"/>
  <c r="X42" i="10"/>
  <c r="V42" i="10"/>
  <c r="U42" i="10"/>
  <c r="Y42" i="10" s="1"/>
  <c r="V95" i="10"/>
  <c r="X95" i="10"/>
  <c r="U95" i="10"/>
  <c r="Y95" i="10" s="1"/>
  <c r="X44" i="10"/>
  <c r="V44" i="10"/>
  <c r="U44" i="10"/>
  <c r="Y44" i="10" s="1"/>
  <c r="X20" i="10"/>
  <c r="U20" i="10"/>
  <c r="Y20" i="10" s="1"/>
  <c r="X68" i="10"/>
  <c r="V68" i="10"/>
  <c r="U68" i="10"/>
  <c r="Y68" i="10" s="1"/>
  <c r="X53" i="10"/>
  <c r="U53" i="10"/>
  <c r="Y53" i="10" s="1"/>
  <c r="X54" i="10"/>
  <c r="U54" i="10"/>
  <c r="Y54" i="10" s="1"/>
  <c r="X108" i="10"/>
  <c r="U108" i="10"/>
  <c r="Y108" i="10" s="1"/>
  <c r="X104" i="1"/>
  <c r="U104" i="1"/>
  <c r="Y104" i="1" s="1"/>
  <c r="U108" i="1"/>
  <c r="Y108" i="1" s="1"/>
  <c r="X108" i="1"/>
  <c r="X109" i="1"/>
  <c r="X107" i="1"/>
  <c r="X97" i="1"/>
  <c r="V97" i="1"/>
  <c r="V95" i="1"/>
  <c r="X95" i="1"/>
  <c r="V98" i="1"/>
  <c r="X98" i="1"/>
  <c r="U98" i="1"/>
  <c r="Y98" i="1" s="1"/>
  <c r="X96" i="1"/>
  <c r="V96" i="1"/>
  <c r="V101" i="1"/>
  <c r="X101" i="1"/>
  <c r="V93" i="1"/>
  <c r="U93" i="1"/>
  <c r="Y93" i="1" s="1"/>
  <c r="X93" i="1"/>
  <c r="X111" i="1"/>
  <c r="X105" i="1"/>
  <c r="X102" i="1"/>
  <c r="X99" i="1"/>
  <c r="V99" i="1"/>
  <c r="X106" i="1"/>
  <c r="X100" i="1"/>
  <c r="V100" i="1"/>
  <c r="X110" i="1"/>
  <c r="X103" i="1"/>
  <c r="X94" i="1"/>
  <c r="U94" i="1"/>
  <c r="Y94" i="1" s="1"/>
  <c r="V94" i="1"/>
  <c r="U52" i="1"/>
  <c r="Y52" i="1" s="1"/>
  <c r="V37" i="1"/>
  <c r="X37" i="1"/>
  <c r="V67" i="1"/>
  <c r="Z67" i="1" s="1"/>
  <c r="X67" i="1"/>
  <c r="V9" i="1"/>
  <c r="Z9" i="1" s="1"/>
  <c r="V11" i="1"/>
  <c r="Z11" i="1" s="1"/>
  <c r="V16" i="1"/>
  <c r="Z16" i="1" s="1"/>
  <c r="X40" i="1"/>
  <c r="V40" i="1"/>
  <c r="Z40" i="1" s="1"/>
  <c r="V38" i="1"/>
  <c r="Z38" i="1" s="1"/>
  <c r="X38" i="1"/>
  <c r="V12" i="1"/>
  <c r="Z12" i="1" s="1"/>
  <c r="X71" i="1"/>
  <c r="V71" i="1"/>
  <c r="Z71" i="1" s="1"/>
  <c r="X65" i="1"/>
  <c r="V65" i="1"/>
  <c r="U37" i="1"/>
  <c r="Y37" i="1" s="1"/>
  <c r="X73" i="1"/>
  <c r="V73" i="1"/>
  <c r="Z73" i="1" s="1"/>
  <c r="V42" i="1"/>
  <c r="Z42" i="1" s="1"/>
  <c r="X42" i="1"/>
  <c r="X39" i="1"/>
  <c r="V39" i="1"/>
  <c r="Z39" i="1" s="1"/>
  <c r="X45" i="1"/>
  <c r="V45" i="1"/>
  <c r="Z45" i="1" s="1"/>
  <c r="V14" i="1"/>
  <c r="Z14" i="1" s="1"/>
  <c r="V69" i="1"/>
  <c r="Z69" i="1" s="1"/>
  <c r="X69" i="1"/>
  <c r="X44" i="1"/>
  <c r="V44" i="1"/>
  <c r="Z44" i="1" s="1"/>
  <c r="V66" i="1"/>
  <c r="Z66" i="1" s="1"/>
  <c r="X66" i="1"/>
  <c r="X68" i="1"/>
  <c r="V68" i="1"/>
  <c r="Z68" i="1" s="1"/>
  <c r="V41" i="1"/>
  <c r="Z41" i="1" s="1"/>
  <c r="X41" i="1"/>
  <c r="V17" i="1"/>
  <c r="Z17" i="1" s="1"/>
  <c r="V10" i="1"/>
  <c r="Z10" i="1" s="1"/>
  <c r="U48" i="1"/>
  <c r="Y48" i="1" s="1"/>
  <c r="X72" i="1"/>
  <c r="V72" i="1"/>
  <c r="Z72" i="1" s="1"/>
  <c r="U76" i="1"/>
  <c r="Y76" i="1" s="1"/>
  <c r="X43" i="1"/>
  <c r="V43" i="1"/>
  <c r="Z43" i="1" s="1"/>
  <c r="V13" i="1"/>
  <c r="Z13" i="1" s="1"/>
  <c r="V15" i="1"/>
  <c r="Z15" i="1" s="1"/>
  <c r="V70" i="1"/>
  <c r="Z70" i="1" s="1"/>
  <c r="X70" i="1"/>
  <c r="U66" i="1"/>
  <c r="Y66" i="1" s="1"/>
  <c r="U10" i="1"/>
  <c r="Y10" i="1" s="1"/>
  <c r="U38" i="1"/>
  <c r="Y38" i="1" s="1"/>
  <c r="U42" i="1"/>
  <c r="Y42" i="1" s="1"/>
  <c r="U14" i="1"/>
  <c r="Y14" i="1" s="1"/>
  <c r="U70" i="1"/>
  <c r="Y70" i="1" s="1"/>
  <c r="O77" i="1"/>
  <c r="U77" i="1" s="1"/>
  <c r="Y77" i="1" s="1"/>
  <c r="O105" i="1"/>
  <c r="U105" i="1" s="1"/>
  <c r="Y105" i="1" s="1"/>
  <c r="O49" i="1"/>
  <c r="U49" i="1" s="1"/>
  <c r="Y49" i="1" s="1"/>
  <c r="O21" i="1"/>
  <c r="U21" i="1" s="1"/>
  <c r="Y21" i="1" s="1"/>
  <c r="O95" i="1"/>
  <c r="U95" i="1" s="1"/>
  <c r="Y95" i="1" s="1"/>
  <c r="O67" i="1"/>
  <c r="O39" i="1"/>
  <c r="O11" i="1"/>
  <c r="O99" i="1"/>
  <c r="U99" i="1" s="1"/>
  <c r="Y99" i="1" s="1"/>
  <c r="O71" i="1"/>
  <c r="O15" i="1"/>
  <c r="O43" i="1"/>
  <c r="O53" i="1"/>
  <c r="U53" i="1" s="1"/>
  <c r="Y53" i="1" s="1"/>
  <c r="O109" i="1"/>
  <c r="U109" i="1" s="1"/>
  <c r="Y109" i="1" s="1"/>
  <c r="O81" i="1"/>
  <c r="U81" i="1" s="1"/>
  <c r="Y81" i="1" s="1"/>
  <c r="O25" i="1"/>
  <c r="U25" i="1" s="1"/>
  <c r="Y25" i="1" s="1"/>
  <c r="Z100" i="10" l="1"/>
  <c r="W100" i="10"/>
  <c r="AA100" i="10" s="1"/>
  <c r="Z12" i="10"/>
  <c r="W12" i="10"/>
  <c r="AA12" i="10" s="1"/>
  <c r="Z99" i="10"/>
  <c r="W99" i="10"/>
  <c r="AA99" i="10" s="1"/>
  <c r="Z16" i="10"/>
  <c r="W16" i="10"/>
  <c r="AA16" i="10" s="1"/>
  <c r="Z94" i="10"/>
  <c r="W94" i="10"/>
  <c r="AA94" i="10" s="1"/>
  <c r="W65" i="10"/>
  <c r="AA65" i="10" s="1"/>
  <c r="Z65" i="10"/>
  <c r="Z93" i="10"/>
  <c r="W93" i="10"/>
  <c r="AA93" i="10" s="1"/>
  <c r="Z13" i="10"/>
  <c r="W13" i="10"/>
  <c r="AA13" i="10" s="1"/>
  <c r="Z9" i="10"/>
  <c r="W9" i="10"/>
  <c r="AA9" i="10" s="1"/>
  <c r="Z38" i="10"/>
  <c r="W38" i="10"/>
  <c r="AA38" i="10" s="1"/>
  <c r="Z11" i="10"/>
  <c r="W11" i="10"/>
  <c r="AA11" i="10" s="1"/>
  <c r="Z45" i="10"/>
  <c r="W45" i="10"/>
  <c r="AA45" i="10" s="1"/>
  <c r="Z15" i="10"/>
  <c r="W15" i="10"/>
  <c r="AA15" i="10" s="1"/>
  <c r="Z42" i="10"/>
  <c r="W42" i="10"/>
  <c r="AA42" i="10" s="1"/>
  <c r="Z37" i="10"/>
  <c r="W37" i="10"/>
  <c r="AA37" i="10" s="1"/>
  <c r="Z40" i="10"/>
  <c r="W40" i="10"/>
  <c r="AA40" i="10" s="1"/>
  <c r="Z43" i="10"/>
  <c r="W43" i="10"/>
  <c r="AA43" i="10" s="1"/>
  <c r="Z17" i="10"/>
  <c r="W17" i="10"/>
  <c r="AA17" i="10" s="1"/>
  <c r="Z68" i="10"/>
  <c r="W68" i="10"/>
  <c r="AA68" i="10" s="1"/>
  <c r="Z96" i="10"/>
  <c r="W96" i="10"/>
  <c r="AA96" i="10" s="1"/>
  <c r="Z44" i="10"/>
  <c r="W44" i="10"/>
  <c r="AA44" i="10" s="1"/>
  <c r="W70" i="10"/>
  <c r="AA70" i="10" s="1"/>
  <c r="Z70" i="10"/>
  <c r="Z71" i="10"/>
  <c r="W71" i="10"/>
  <c r="AA71" i="10" s="1"/>
  <c r="Z95" i="10"/>
  <c r="W95" i="10"/>
  <c r="AA95" i="10" s="1"/>
  <c r="Z97" i="10"/>
  <c r="W97" i="10"/>
  <c r="AA97" i="10" s="1"/>
  <c r="Z10" i="10"/>
  <c r="W10" i="10"/>
  <c r="AA10" i="10" s="1"/>
  <c r="Z69" i="10"/>
  <c r="W69" i="10"/>
  <c r="AA69" i="10" s="1"/>
  <c r="Z73" i="10"/>
  <c r="W73" i="10"/>
  <c r="AA73" i="10" s="1"/>
  <c r="Z72" i="10"/>
  <c r="W72" i="10"/>
  <c r="AA72" i="10" s="1"/>
  <c r="Z66" i="10"/>
  <c r="W66" i="10"/>
  <c r="AA66" i="10" s="1"/>
  <c r="Z101" i="10"/>
  <c r="W101" i="10"/>
  <c r="AA101" i="10" s="1"/>
  <c r="W38" i="1"/>
  <c r="AA38" i="1" s="1"/>
  <c r="Z41" i="10"/>
  <c r="W41" i="10"/>
  <c r="AA41" i="10" s="1"/>
  <c r="Z14" i="10"/>
  <c r="W14" i="10"/>
  <c r="AA14" i="10" s="1"/>
  <c r="Z98" i="10"/>
  <c r="W98" i="10"/>
  <c r="AA98" i="10" s="1"/>
  <c r="Z67" i="10"/>
  <c r="W67" i="10"/>
  <c r="AA67" i="10" s="1"/>
  <c r="Z39" i="10"/>
  <c r="W39" i="10"/>
  <c r="AA39" i="10" s="1"/>
  <c r="Z97" i="1"/>
  <c r="Z101" i="1"/>
  <c r="W94" i="1"/>
  <c r="AA94" i="1" s="1"/>
  <c r="Z94" i="1"/>
  <c r="Z100" i="1"/>
  <c r="Z98" i="1"/>
  <c r="W98" i="1"/>
  <c r="AA98" i="1" s="1"/>
  <c r="Z96" i="1"/>
  <c r="W93" i="1"/>
  <c r="AA93" i="1" s="1"/>
  <c r="Z93" i="1"/>
  <c r="Z99" i="1"/>
  <c r="W99" i="1"/>
  <c r="AA99" i="1" s="1"/>
  <c r="W95" i="1"/>
  <c r="AA95" i="1" s="1"/>
  <c r="Z95" i="1"/>
  <c r="W70" i="1"/>
  <c r="AA70" i="1" s="1"/>
  <c r="W14" i="1"/>
  <c r="AA14" i="1" s="1"/>
  <c r="W66" i="1"/>
  <c r="AA66" i="1" s="1"/>
  <c r="Z65" i="1"/>
  <c r="W65" i="1"/>
  <c r="AA65" i="1" s="1"/>
  <c r="W9" i="1"/>
  <c r="AA9" i="1" s="1"/>
  <c r="W42" i="1"/>
  <c r="AA42" i="1" s="1"/>
  <c r="W10" i="1"/>
  <c r="AA10" i="1" s="1"/>
  <c r="Z37" i="1"/>
  <c r="W37" i="1"/>
  <c r="AA37" i="1" s="1"/>
  <c r="U11" i="1"/>
  <c r="Y11" i="1" s="1"/>
  <c r="W11" i="1"/>
  <c r="AA11" i="1" s="1"/>
  <c r="U67" i="1"/>
  <c r="Y67" i="1" s="1"/>
  <c r="W67" i="1"/>
  <c r="AA67" i="1" s="1"/>
  <c r="U39" i="1"/>
  <c r="Y39" i="1" s="1"/>
  <c r="W39" i="1"/>
  <c r="AA39" i="1" s="1"/>
  <c r="U43" i="1"/>
  <c r="Y43" i="1" s="1"/>
  <c r="W43" i="1"/>
  <c r="AA43" i="1" s="1"/>
  <c r="U15" i="1"/>
  <c r="Y15" i="1" s="1"/>
  <c r="W15" i="1"/>
  <c r="AA15" i="1" s="1"/>
  <c r="U71" i="1"/>
  <c r="Y71" i="1" s="1"/>
  <c r="W71" i="1"/>
  <c r="AA71" i="1" s="1"/>
  <c r="O16" i="1"/>
  <c r="O100" i="1"/>
  <c r="U100" i="1" s="1"/>
  <c r="Y100" i="1" s="1"/>
  <c r="O44" i="1"/>
  <c r="O72" i="1"/>
  <c r="O12" i="1"/>
  <c r="O68" i="1"/>
  <c r="O40" i="1"/>
  <c r="O96" i="1"/>
  <c r="U96" i="1" s="1"/>
  <c r="Y96" i="1" s="1"/>
  <c r="O110" i="1"/>
  <c r="U110" i="1" s="1"/>
  <c r="Y110" i="1" s="1"/>
  <c r="O82" i="1"/>
  <c r="U82" i="1" s="1"/>
  <c r="Y82" i="1" s="1"/>
  <c r="O26" i="1"/>
  <c r="U26" i="1" s="1"/>
  <c r="Y26" i="1" s="1"/>
  <c r="O54" i="1"/>
  <c r="U54" i="1" s="1"/>
  <c r="Y54" i="1" s="1"/>
  <c r="O78" i="1"/>
  <c r="U78" i="1" s="1"/>
  <c r="Y78" i="1" s="1"/>
  <c r="O22" i="1"/>
  <c r="U22" i="1" s="1"/>
  <c r="Y22" i="1" s="1"/>
  <c r="O50" i="1"/>
  <c r="U50" i="1" s="1"/>
  <c r="Y50" i="1" s="1"/>
  <c r="O106" i="1"/>
  <c r="U106" i="1" s="1"/>
  <c r="Y106" i="1" s="1"/>
  <c r="W96" i="1" l="1"/>
  <c r="AA96" i="1" s="1"/>
  <c r="W100" i="1"/>
  <c r="AA100" i="1" s="1"/>
  <c r="U72" i="1"/>
  <c r="Y72" i="1" s="1"/>
  <c r="W72" i="1"/>
  <c r="AA72" i="1" s="1"/>
  <c r="U16" i="1"/>
  <c r="Y16" i="1" s="1"/>
  <c r="W16" i="1"/>
  <c r="AA16" i="1" s="1"/>
  <c r="U12" i="1"/>
  <c r="Y12" i="1" s="1"/>
  <c r="W12" i="1"/>
  <c r="AA12" i="1" s="1"/>
  <c r="U44" i="1"/>
  <c r="Y44" i="1" s="1"/>
  <c r="W44" i="1"/>
  <c r="AA44" i="1" s="1"/>
  <c r="U40" i="1"/>
  <c r="Y40" i="1" s="1"/>
  <c r="W40" i="1"/>
  <c r="AA40" i="1" s="1"/>
  <c r="U68" i="1"/>
  <c r="Y68" i="1" s="1"/>
  <c r="W68" i="1"/>
  <c r="AA68" i="1" s="1"/>
  <c r="O27" i="1"/>
  <c r="U27" i="1" s="1"/>
  <c r="Y27" i="1" s="1"/>
  <c r="O83" i="1"/>
  <c r="U83" i="1" s="1"/>
  <c r="Y83" i="1" s="1"/>
  <c r="O111" i="1"/>
  <c r="U111" i="1" s="1"/>
  <c r="Y111" i="1" s="1"/>
  <c r="O55" i="1"/>
  <c r="U55" i="1" s="1"/>
  <c r="Y55" i="1" s="1"/>
  <c r="O97" i="1"/>
  <c r="O41" i="1"/>
  <c r="O69" i="1"/>
  <c r="O13" i="1"/>
  <c r="O23" i="1"/>
  <c r="U23" i="1" s="1"/>
  <c r="Y23" i="1" s="1"/>
  <c r="O79" i="1"/>
  <c r="U79" i="1" s="1"/>
  <c r="Y79" i="1" s="1"/>
  <c r="O107" i="1"/>
  <c r="U107" i="1" s="1"/>
  <c r="Y107" i="1" s="1"/>
  <c r="O51" i="1"/>
  <c r="U51" i="1" s="1"/>
  <c r="Y51" i="1" s="1"/>
  <c r="O17" i="1"/>
  <c r="O73" i="1"/>
  <c r="O101" i="1"/>
  <c r="O45" i="1"/>
  <c r="U101" i="1" l="1"/>
  <c r="Y101" i="1" s="1"/>
  <c r="W101" i="1"/>
  <c r="AA101" i="1" s="1"/>
  <c r="U97" i="1"/>
  <c r="Y97" i="1" s="1"/>
  <c r="W97" i="1"/>
  <c r="AA97" i="1" s="1"/>
  <c r="U73" i="1"/>
  <c r="Y73" i="1" s="1"/>
  <c r="W73" i="1"/>
  <c r="AA73" i="1" s="1"/>
  <c r="U13" i="1"/>
  <c r="Y13" i="1" s="1"/>
  <c r="W13" i="1"/>
  <c r="AA13" i="1" s="1"/>
  <c r="U69" i="1"/>
  <c r="Y69" i="1" s="1"/>
  <c r="W69" i="1"/>
  <c r="AA69" i="1" s="1"/>
  <c r="U17" i="1"/>
  <c r="Y17" i="1" s="1"/>
  <c r="W17" i="1"/>
  <c r="AA17" i="1" s="1"/>
  <c r="U41" i="1"/>
  <c r="Y41" i="1" s="1"/>
  <c r="W41" i="1"/>
  <c r="AA41" i="1" s="1"/>
  <c r="U45" i="1"/>
  <c r="Y45" i="1" s="1"/>
  <c r="W45" i="1"/>
  <c r="AA45" i="1" s="1"/>
  <c r="O18" i="1"/>
  <c r="U18" i="1" s="1"/>
  <c r="Y18" i="1" s="1"/>
  <c r="O74" i="1"/>
  <c r="U74" i="1" s="1"/>
  <c r="Y74" i="1" s="1"/>
  <c r="O102" i="1"/>
  <c r="U102" i="1" s="1"/>
  <c r="Y102" i="1" s="1"/>
  <c r="O46" i="1"/>
  <c r="U46" i="1" s="1"/>
  <c r="Y46" i="1" s="1"/>
  <c r="O19" i="1" l="1"/>
  <c r="U19" i="1" s="1"/>
  <c r="Y19" i="1" s="1"/>
  <c r="O47" i="1"/>
  <c r="U47" i="1" s="1"/>
  <c r="Y47" i="1" s="1"/>
  <c r="O103" i="1"/>
  <c r="U103" i="1" s="1"/>
  <c r="Y103" i="1" s="1"/>
  <c r="O75" i="1"/>
  <c r="U75" i="1" s="1"/>
  <c r="Y75" i="1" s="1"/>
</calcChain>
</file>

<file path=xl/sharedStrings.xml><?xml version="1.0" encoding="utf-8"?>
<sst xmlns="http://schemas.openxmlformats.org/spreadsheetml/2006/main" count="633" uniqueCount="133">
  <si>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티어3[1302]</t>
    </r>
    <r>
      <rPr>
        <b/>
        <sz val="18"/>
        <color rgb="FFFF0066"/>
        <rFont val="맑은 고딕"/>
        <family val="3"/>
        <charset val="129"/>
        <scheme val="minor"/>
      </rPr>
      <t xml:space="preserve"> 무기</t>
    </r>
  </si>
  <si>
    <t>단계</t>
  </si>
  <si>
    <t>아이템 레벨</t>
  </si>
  <si>
    <t>성공률(풀숨)</t>
  </si>
  <si>
    <t>재련 실패 시</t>
  </si>
  <si>
    <t>파괴석 결정</t>
  </si>
  <si>
    <t>명예의 돌파석</t>
  </si>
  <si>
    <t>하급 오레하 융화 재료</t>
  </si>
  <si>
    <t>명예의 파편</t>
  </si>
  <si>
    <t>골드</t>
  </si>
  <si>
    <t>실링</t>
  </si>
  <si>
    <t>필요 경험치</t>
  </si>
  <si>
    <t>태양의 은총</t>
  </si>
  <si>
    <t>태양의 축복</t>
  </si>
  <si>
    <t>태양의 가호</t>
  </si>
  <si>
    <t>명예의 파편</t>
    <phoneticPr fontId="2" type="noConversion"/>
  </si>
  <si>
    <t>1304(+2)</t>
  </si>
  <si>
    <t>1307(+3)</t>
  </si>
  <si>
    <t>기대횟수</t>
    <phoneticPr fontId="2" type="noConversion"/>
  </si>
  <si>
    <t>1310(+3)</t>
  </si>
  <si>
    <t>1315(+5)</t>
  </si>
  <si>
    <t>1320(+5)</t>
  </si>
  <si>
    <t>1325(+5)</t>
  </si>
  <si>
    <t>1330(+5)</t>
  </si>
  <si>
    <t>60%(100%)</t>
  </si>
  <si>
    <t>+6.00% 최대 60.00%</t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</si>
  <si>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1.67%)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</si>
  <si>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3.33%)</t>
    </r>
  </si>
  <si>
    <r>
      <rPr>
        <b/>
        <sz val="12"/>
        <color theme="1"/>
        <rFont val="맑은 고딕"/>
        <family val="3"/>
        <charset val="129"/>
        <scheme val="minor"/>
      </rPr>
      <t>2개</t>
    </r>
    <r>
      <rPr>
        <sz val="12"/>
        <color theme="1"/>
        <rFont val="맑은 고딕"/>
        <family val="3"/>
        <charset val="129"/>
        <scheme val="minor"/>
      </rPr>
      <t>(개당 10.00%)</t>
    </r>
  </si>
  <si>
    <t>1335(+5)</t>
  </si>
  <si>
    <t>45%(90%)</t>
  </si>
  <si>
    <t>+4.50% 최대 45.00%</t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</si>
  <si>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1.25%)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</si>
  <si>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2.50%)</t>
    </r>
  </si>
  <si>
    <r>
      <rPr>
        <b/>
        <sz val="12"/>
        <color theme="1"/>
        <rFont val="맑은 고딕"/>
        <family val="3"/>
        <charset val="129"/>
        <scheme val="minor"/>
      </rPr>
      <t>2개</t>
    </r>
    <r>
      <rPr>
        <sz val="12"/>
        <color theme="1"/>
        <rFont val="맑은 고딕"/>
        <family val="3"/>
        <charset val="129"/>
        <scheme val="minor"/>
      </rPr>
      <t>(개당 7.50%)</t>
    </r>
  </si>
  <si>
    <t>1340(+5)</t>
  </si>
  <si>
    <t>30%(60%)</t>
  </si>
  <si>
    <t>+3.00% 최대 30.00%</t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</si>
  <si>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0.84%)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</si>
  <si>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1.67%)</t>
    </r>
  </si>
  <si>
    <r>
      <rPr>
        <b/>
        <sz val="12"/>
        <color theme="1"/>
        <rFont val="맑은 고딕"/>
        <family val="3"/>
        <charset val="129"/>
        <scheme val="minor"/>
      </rPr>
      <t>2개</t>
    </r>
    <r>
      <rPr>
        <sz val="12"/>
        <color theme="1"/>
        <rFont val="맑은 고딕"/>
        <family val="3"/>
        <charset val="129"/>
        <scheme val="minor"/>
      </rPr>
      <t>(개당 5.00%)</t>
    </r>
  </si>
  <si>
    <t>1345(+5)</t>
  </si>
  <si>
    <t>1350(+5)</t>
  </si>
  <si>
    <t>1355(+5)</t>
  </si>
  <si>
    <t>15%(30%)</t>
  </si>
  <si>
    <t>+1.50% 최대 15.00%</t>
  </si>
  <si>
    <r>
      <rPr>
        <b/>
        <sz val="12"/>
        <color theme="1"/>
        <rFont val="맑은 고딕"/>
        <family val="3"/>
        <charset val="129"/>
        <scheme val="minor"/>
      </rPr>
      <t>24개</t>
    </r>
    <r>
      <rPr>
        <sz val="12"/>
        <color theme="1"/>
        <rFont val="맑은 고딕"/>
        <family val="3"/>
        <charset val="129"/>
        <scheme val="minor"/>
      </rPr>
      <t>(개당 0.21%)</t>
    </r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</si>
  <si>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0.42%)</t>
    </r>
  </si>
  <si>
    <r>
      <rPr>
        <b/>
        <sz val="12"/>
        <color theme="1"/>
        <rFont val="맑은 고딕"/>
        <family val="3"/>
        <charset val="129"/>
        <scheme val="minor"/>
      </rPr>
      <t>4개</t>
    </r>
    <r>
      <rPr>
        <sz val="12"/>
        <color theme="1"/>
        <rFont val="맑은 고딕"/>
        <family val="3"/>
        <charset val="129"/>
        <scheme val="minor"/>
      </rPr>
      <t>(개당 1.25%)</t>
    </r>
  </si>
  <si>
    <t>1360(+5)</t>
  </si>
  <si>
    <t>1365(+5)</t>
  </si>
  <si>
    <t>1370(+5)</t>
  </si>
  <si>
    <t>10%(20%)</t>
  </si>
  <si>
    <t>+1.00% 최대 10.00%</t>
  </si>
  <si>
    <r>
      <rPr>
        <b/>
        <sz val="12"/>
        <color theme="1"/>
        <rFont val="맑은 고딕"/>
        <family val="3"/>
        <charset val="129"/>
        <scheme val="minor"/>
      </rPr>
      <t>24개</t>
    </r>
    <r>
      <rPr>
        <sz val="12"/>
        <color theme="1"/>
        <rFont val="맑은 고딕"/>
        <family val="3"/>
        <charset val="129"/>
        <scheme val="minor"/>
      </rPr>
      <t>(개당 0.14%)</t>
    </r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</si>
  <si>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0.28%)</t>
    </r>
  </si>
  <si>
    <r>
      <rPr>
        <b/>
        <sz val="12"/>
        <color theme="1"/>
        <rFont val="맑은 고딕"/>
        <family val="3"/>
        <charset val="129"/>
        <scheme val="minor"/>
      </rPr>
      <t>4개</t>
    </r>
    <r>
      <rPr>
        <sz val="12"/>
        <color theme="1"/>
        <rFont val="맑은 고딕"/>
        <family val="3"/>
        <charset val="129"/>
        <scheme val="minor"/>
      </rPr>
      <t>(개당 0.83%)</t>
    </r>
  </si>
  <si>
    <t>1375(+5)</t>
  </si>
  <si>
    <t>1380(+5)</t>
  </si>
  <si>
    <t>1385(+5)</t>
  </si>
  <si>
    <t>5%(10%)</t>
  </si>
  <si>
    <t>+0.50% 최대 05.00%</t>
  </si>
  <si>
    <r>
      <rPr>
        <b/>
        <sz val="12"/>
        <color theme="1"/>
        <rFont val="맑은 고딕"/>
        <family val="3"/>
        <charset val="129"/>
        <scheme val="minor"/>
      </rPr>
      <t>36개</t>
    </r>
    <r>
      <rPr>
        <sz val="12"/>
        <color theme="1"/>
        <rFont val="맑은 고딕"/>
        <family val="3"/>
        <charset val="129"/>
        <scheme val="minor"/>
      </rPr>
      <t>(개당 0.05%)</t>
    </r>
  </si>
  <si>
    <r>
      <rPr>
        <b/>
        <sz val="12"/>
        <color theme="1"/>
        <rFont val="맑은 고딕"/>
        <family val="3"/>
        <charset val="129"/>
        <scheme val="minor"/>
      </rPr>
      <t>18개</t>
    </r>
    <r>
      <rPr>
        <sz val="12"/>
        <color theme="1"/>
        <rFont val="맑은 고딕"/>
        <family val="3"/>
        <charset val="129"/>
        <scheme val="minor"/>
      </rPr>
      <t>(개당 0.09%)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</si>
  <si>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0.28%)</t>
    </r>
  </si>
  <si>
    <t>1390(+5)</t>
  </si>
  <si>
    <t>1395(+5)</t>
  </si>
  <si>
    <t>3%(6%)</t>
  </si>
  <si>
    <t>+0.30% 최대 03.00%</t>
  </si>
  <si>
    <r>
      <rPr>
        <b/>
        <sz val="12"/>
        <color theme="1"/>
        <rFont val="맑은 고딕"/>
        <family val="3"/>
        <charset val="129"/>
        <scheme val="minor"/>
      </rPr>
      <t>36개</t>
    </r>
    <r>
      <rPr>
        <sz val="12"/>
        <color theme="1"/>
        <rFont val="맑은 고딕"/>
        <family val="3"/>
        <charset val="129"/>
        <scheme val="minor"/>
      </rPr>
      <t>(개당 0.03%)</t>
    </r>
  </si>
  <si>
    <r>
      <rPr>
        <b/>
        <sz val="12"/>
        <color theme="1"/>
        <rFont val="맑은 고딕"/>
        <family val="3"/>
        <charset val="129"/>
        <scheme val="minor"/>
      </rPr>
      <t>18개</t>
    </r>
    <r>
      <rPr>
        <sz val="12"/>
        <color theme="1"/>
        <rFont val="맑은 고딕"/>
        <family val="3"/>
        <charset val="129"/>
        <scheme val="minor"/>
      </rPr>
      <t>(개당 0.06%)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</si>
  <si>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0.17%)</t>
    </r>
  </si>
  <si>
    <t>1400(+5)</t>
  </si>
  <si>
    <t>1405(+5)</t>
  </si>
  <si>
    <t>1%(2%)</t>
  </si>
  <si>
    <t>+0.10% 최대 1.00%</t>
  </si>
  <si>
    <r>
      <rPr>
        <b/>
        <sz val="12"/>
        <color theme="1"/>
        <rFont val="맑은 고딕"/>
        <family val="3"/>
        <charset val="129"/>
        <scheme val="minor"/>
      </rPr>
      <t>48개</t>
    </r>
    <r>
      <rPr>
        <sz val="12"/>
        <color theme="1"/>
        <rFont val="맑은 고딕"/>
        <family val="3"/>
        <charset val="129"/>
        <scheme val="minor"/>
      </rPr>
      <t>(개당 0.01%)</t>
    </r>
  </si>
  <si>
    <r>
      <rPr>
        <b/>
        <sz val="12"/>
        <color theme="1"/>
        <rFont val="맑은 고딕"/>
        <family val="3"/>
        <charset val="129"/>
        <scheme val="minor"/>
      </rPr>
      <t>24개</t>
    </r>
    <r>
      <rPr>
        <sz val="12"/>
        <color theme="1"/>
        <rFont val="맑은 고딕"/>
        <family val="3"/>
        <charset val="129"/>
        <scheme val="minor"/>
      </rPr>
      <t>(개당 0.02%)</t>
    </r>
  </si>
  <si>
    <r>
      <rPr>
        <b/>
        <sz val="12"/>
        <color theme="1"/>
        <rFont val="맑은 고딕"/>
        <family val="3"/>
        <charset val="129"/>
        <scheme val="minor"/>
      </rPr>
      <t>8개</t>
    </r>
    <r>
      <rPr>
        <sz val="12"/>
        <color theme="1"/>
        <rFont val="맑은 고딕"/>
        <family val="3"/>
        <charset val="129"/>
        <scheme val="minor"/>
      </rPr>
      <t>(개당 0.04%)</t>
    </r>
  </si>
  <si>
    <t>1410(+5)</t>
  </si>
  <si>
    <t>1415(+5)</t>
  </si>
  <si>
    <t>0.5%(1.5%)</t>
  </si>
  <si>
    <t>+0.05% 최대 0.50%</t>
  </si>
  <si>
    <t>1430(+15)</t>
  </si>
  <si>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티어3[1302]</t>
    </r>
    <r>
      <rPr>
        <b/>
        <sz val="18"/>
        <color rgb="FFFF0066"/>
        <rFont val="맑은 고딕"/>
        <family val="3"/>
        <charset val="129"/>
        <scheme val="minor"/>
      </rPr>
      <t xml:space="preserve"> </t>
    </r>
    <r>
      <rPr>
        <b/>
        <sz val="18"/>
        <color rgb="FF3399FF"/>
        <rFont val="맑은 고딕"/>
        <family val="3"/>
        <charset val="129"/>
        <scheme val="minor"/>
      </rPr>
      <t>방어구</t>
    </r>
  </si>
  <si>
    <t>수호석 결정</t>
  </si>
  <si>
    <t>구간</t>
  </si>
  <si>
    <t>성공확률</t>
  </si>
  <si>
    <t>9~11</t>
  </si>
  <si>
    <t>12~14</t>
  </si>
  <si>
    <t>15~17</t>
  </si>
  <si>
    <t>위명돌</t>
    <phoneticPr fontId="2" type="noConversion"/>
  </si>
  <si>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티어3[1340]</t>
    </r>
    <r>
      <rPr>
        <b/>
        <sz val="18"/>
        <color rgb="FFFF0066"/>
        <rFont val="맑은 고딕"/>
        <family val="3"/>
        <charset val="129"/>
        <scheme val="minor"/>
      </rPr>
      <t xml:space="preserve"> </t>
    </r>
    <r>
      <rPr>
        <b/>
        <sz val="18"/>
        <color rgb="FF3399FF"/>
        <rFont val="맑은 고딕"/>
        <family val="3"/>
        <charset val="129"/>
        <scheme val="minor"/>
      </rPr>
      <t>방어구</t>
    </r>
    <phoneticPr fontId="2" type="noConversion"/>
  </si>
  <si>
    <t>중급 오레하 융화 재료</t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</si>
  <si>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0.28%)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</si>
  <si>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0.17%)</t>
    </r>
    <phoneticPr fontId="2" type="noConversion"/>
  </si>
  <si>
    <t>0.5%(1.5%)</t>
    <phoneticPr fontId="2" type="noConversion"/>
  </si>
  <si>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티어3[1340]</t>
    </r>
    <r>
      <rPr>
        <b/>
        <sz val="18"/>
        <color rgb="FFFF0066"/>
        <rFont val="맑은 고딕"/>
        <family val="3"/>
        <charset val="129"/>
        <scheme val="minor"/>
      </rPr>
      <t xml:space="preserve"> 무기</t>
    </r>
    <phoneticPr fontId="2" type="noConversion"/>
  </si>
  <si>
    <t>가격</t>
    <phoneticPr fontId="2" type="noConversion"/>
  </si>
  <si>
    <t>풀숨 비용</t>
    <phoneticPr fontId="2" type="noConversion"/>
  </si>
  <si>
    <t>태양의 은총</t>
    <phoneticPr fontId="2" type="noConversion"/>
  </si>
  <si>
    <t>파괴석 결정</t>
    <phoneticPr fontId="2" type="noConversion"/>
  </si>
  <si>
    <t>명예의 돌파석</t>
    <phoneticPr fontId="2" type="noConversion"/>
  </si>
  <si>
    <t>위대한 명예의 돌파석</t>
    <phoneticPr fontId="2" type="noConversion"/>
  </si>
  <si>
    <t>하급 오레하 융화 재료</t>
    <phoneticPr fontId="2" type="noConversion"/>
  </si>
  <si>
    <t>재료 이름</t>
    <phoneticPr fontId="2" type="noConversion"/>
  </si>
  <si>
    <t>명예의 파편 주머니(소)</t>
    <phoneticPr fontId="2" type="noConversion"/>
  </si>
  <si>
    <t>명예의 파편 주머니(중)</t>
    <phoneticPr fontId="2" type="noConversion"/>
  </si>
  <si>
    <t>명예의 파편 주머니(대)</t>
    <phoneticPr fontId="2" type="noConversion"/>
  </si>
  <si>
    <t>수호석 결정</t>
    <phoneticPr fontId="2" type="noConversion"/>
  </si>
  <si>
    <t>개당</t>
    <phoneticPr fontId="2" type="noConversion"/>
  </si>
  <si>
    <t>태양의 은총</t>
    <phoneticPr fontId="2" type="noConversion"/>
  </si>
  <si>
    <t>태양의 축복</t>
    <phoneticPr fontId="2" type="noConversion"/>
  </si>
  <si>
    <t>태양의 가호</t>
    <phoneticPr fontId="2" type="noConversion"/>
  </si>
  <si>
    <t>기대 횟수</t>
    <phoneticPr fontId="2" type="noConversion"/>
  </si>
  <si>
    <t>재봉술 : 수선 기본</t>
    <phoneticPr fontId="2" type="noConversion"/>
  </si>
  <si>
    <t>재봉술 : 수선 응용</t>
    <phoneticPr fontId="2" type="noConversion"/>
  </si>
  <si>
    <t>야금술 : 단조 기본</t>
    <phoneticPr fontId="2" type="noConversion"/>
  </si>
  <si>
    <t>야금술 : 단조 응용</t>
    <phoneticPr fontId="2" type="noConversion"/>
  </si>
  <si>
    <t>X숨X술</t>
    <phoneticPr fontId="2" type="noConversion"/>
  </si>
  <si>
    <t>O숨X술</t>
    <phoneticPr fontId="2" type="noConversion"/>
  </si>
  <si>
    <t>X숨O술</t>
    <phoneticPr fontId="2" type="noConversion"/>
  </si>
  <si>
    <t>O숨O술</t>
    <phoneticPr fontId="2" type="noConversion"/>
  </si>
  <si>
    <t>x숨O술</t>
    <phoneticPr fontId="2" type="noConversion"/>
  </si>
  <si>
    <t>x숨X술</t>
    <phoneticPr fontId="2" type="noConversion"/>
  </si>
  <si>
    <t>18~19</t>
    <phoneticPr fontId="2" type="noConversion"/>
  </si>
  <si>
    <t>20~21</t>
    <phoneticPr fontId="2" type="noConversion"/>
  </si>
  <si>
    <t>22~23</t>
    <phoneticPr fontId="2" type="noConversion"/>
  </si>
  <si>
    <t>24~25</t>
    <phoneticPr fontId="2" type="noConversion"/>
  </si>
  <si>
    <t>영지 10% 없을시</t>
    <phoneticPr fontId="2" type="noConversion"/>
  </si>
  <si>
    <t>영지 10% 있을시</t>
    <phoneticPr fontId="2" type="noConversion"/>
  </si>
  <si>
    <t>1회 비용</t>
    <phoneticPr fontId="2" type="noConversion"/>
  </si>
  <si>
    <t>기대 강화비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</si>
</sst>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FF0066"/>
      <name val="맑은 고딕"/>
      <family val="3"/>
      <charset val="129"/>
      <scheme val="minor"/>
    </font>
    <font>
      <b/>
      <sz val="18"/>
      <color rgb="FFFA5D0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rgb="FF00B0FA"/>
      <name val="맑은 고딕"/>
      <family val="3"/>
      <charset val="129"/>
      <scheme val="minor"/>
    </font>
    <font>
      <b/>
      <sz val="12"/>
      <color rgb="FF8DF901"/>
      <name val="맑은 고딕"/>
      <family val="3"/>
      <charset val="129"/>
      <scheme val="minor"/>
    </font>
    <font>
      <b/>
      <sz val="12"/>
      <color rgb="FFBD92DE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5" tint="-0.249977111117893"/>
      <name val="맑은 고딕"/>
      <family val="3"/>
      <charset val="129"/>
      <scheme val="minor"/>
    </font>
    <font>
      <b/>
      <sz val="18"/>
      <color rgb="FF3399FF"/>
      <name val="맑은 고딕"/>
      <family val="3"/>
      <charset val="129"/>
      <scheme val="minor"/>
    </font>
    <font>
      <b/>
      <sz val="12"/>
      <color theme="8" tint="-0.249977111117893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6521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7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499984740745262"/>
      </right>
      <top style="thin">
        <color theme="0" tint="-0.14996795556505021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medium">
        <color theme="0" tint="-0.499984740745262"/>
      </bottom>
      <diagonal/>
    </border>
    <border>
      <left/>
      <right/>
      <top style="thin">
        <color theme="0" tint="-0.14996795556505021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theme="0" tint="-0.499984740745262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8" fillId="5" borderId="5" xfId="0" applyFont="1" applyFill="1" applyBorder="1" applyAlignment="1" applyProtection="1">
      <alignment horizontal="center" vertical="center"/>
      <protection hidden="1"/>
    </xf>
    <xf numFmtId="0" fontId="9" fillId="5" borderId="5" xfId="0" applyFont="1" applyFill="1" applyBorder="1" applyAlignment="1" applyProtection="1">
      <alignment horizontal="center" vertical="center"/>
      <protection hidden="1"/>
    </xf>
    <xf numFmtId="0" fontId="9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1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9" fontId="12" fillId="0" borderId="18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3" fontId="12" fillId="0" borderId="36" xfId="0" applyNumberFormat="1" applyFont="1" applyBorder="1" applyAlignment="1">
      <alignment horizontal="center" vertical="center"/>
    </xf>
    <xf numFmtId="3" fontId="12" fillId="0" borderId="37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3" fontId="12" fillId="0" borderId="46" xfId="0" applyNumberFormat="1" applyFont="1" applyBorder="1" applyAlignment="1">
      <alignment horizontal="center" vertical="center"/>
    </xf>
    <xf numFmtId="3" fontId="12" fillId="0" borderId="47" xfId="0" applyNumberFormat="1" applyFont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9" fontId="12" fillId="0" borderId="59" xfId="0" applyNumberFormat="1" applyFont="1" applyBorder="1" applyAlignment="1">
      <alignment horizontal="center" vertical="center"/>
    </xf>
    <xf numFmtId="9" fontId="12" fillId="0" borderId="60" xfId="0" applyNumberFormat="1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3" fontId="12" fillId="0" borderId="58" xfId="0" applyNumberFormat="1" applyFont="1" applyBorder="1" applyAlignment="1">
      <alignment horizontal="center" vertical="center"/>
    </xf>
    <xf numFmtId="3" fontId="12" fillId="0" borderId="60" xfId="0" applyNumberFormat="1" applyFont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13" fillId="4" borderId="62" xfId="0" applyFont="1" applyFill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3" fontId="12" fillId="0" borderId="70" xfId="0" applyNumberFormat="1" applyFont="1" applyBorder="1" applyAlignment="1">
      <alignment horizontal="center" vertical="center"/>
    </xf>
    <xf numFmtId="3" fontId="12" fillId="0" borderId="7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Border="1">
      <alignment vertical="center"/>
    </xf>
    <xf numFmtId="9" fontId="12" fillId="0" borderId="17" xfId="0" applyNumberFormat="1" applyFont="1" applyBorder="1" applyAlignment="1">
      <alignment horizontal="center" vertical="center"/>
    </xf>
    <xf numFmtId="9" fontId="12" fillId="0" borderId="18" xfId="0" quotePrefix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9" fontId="12" fillId="0" borderId="67" xfId="0" applyNumberFormat="1" applyFont="1" applyBorder="1" applyAlignment="1">
      <alignment horizontal="center" vertical="center"/>
    </xf>
    <xf numFmtId="9" fontId="12" fillId="0" borderId="68" xfId="0" quotePrefix="1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9" fontId="12" fillId="0" borderId="27" xfId="0" quotePrefix="1" applyNumberFormat="1" applyFont="1" applyBorder="1" applyAlignment="1">
      <alignment horizontal="center" vertical="center"/>
    </xf>
    <xf numFmtId="9" fontId="12" fillId="0" borderId="8" xfId="0" quotePrefix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9" fontId="12" fillId="0" borderId="19" xfId="0" applyNumberFormat="1" applyFont="1" applyBorder="1" applyAlignment="1">
      <alignment horizontal="center" vertical="center"/>
    </xf>
    <xf numFmtId="9" fontId="12" fillId="0" borderId="31" xfId="0" quotePrefix="1" applyNumberFormat="1" applyFont="1" applyBorder="1" applyAlignment="1">
      <alignment horizontal="center" vertical="center"/>
    </xf>
    <xf numFmtId="3" fontId="12" fillId="0" borderId="6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6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23" xfId="0" applyFont="1" applyBorder="1">
      <alignment vertical="center"/>
    </xf>
    <xf numFmtId="0" fontId="1" fillId="2" borderId="53" xfId="1" applyBorder="1">
      <alignment vertical="center"/>
    </xf>
    <xf numFmtId="0" fontId="1" fillId="2" borderId="54" xfId="1" applyBorder="1">
      <alignment vertical="center"/>
    </xf>
    <xf numFmtId="0" fontId="1" fillId="2" borderId="55" xfId="1" applyBorder="1">
      <alignment vertical="center"/>
    </xf>
    <xf numFmtId="1" fontId="0" fillId="0" borderId="0" xfId="0" applyNumberFormat="1" applyBorder="1">
      <alignment vertical="center"/>
    </xf>
    <xf numFmtId="1" fontId="0" fillId="0" borderId="25" xfId="0" applyNumberFormat="1" applyBorder="1">
      <alignment vertical="center"/>
    </xf>
    <xf numFmtId="1" fontId="0" fillId="0" borderId="13" xfId="0" applyNumberFormat="1" applyBorder="1">
      <alignment vertical="center"/>
    </xf>
    <xf numFmtId="1" fontId="0" fillId="0" borderId="14" xfId="0" applyNumberFormat="1" applyBorder="1">
      <alignment vertical="center"/>
    </xf>
    <xf numFmtId="0" fontId="0" fillId="0" borderId="73" xfId="0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9" fontId="12" fillId="0" borderId="18" xfId="0" quotePrefix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9" fontId="12" fillId="0" borderId="43" xfId="0" applyNumberFormat="1" applyFont="1" applyBorder="1" applyAlignment="1">
      <alignment horizontal="center" vertical="center"/>
    </xf>
    <xf numFmtId="9" fontId="12" fillId="0" borderId="44" xfId="0" quotePrefix="1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9" fontId="12" fillId="0" borderId="27" xfId="0" quotePrefix="1" applyNumberFormat="1" applyFont="1" applyBorder="1" applyAlignment="1">
      <alignment horizontal="center" vertical="center"/>
    </xf>
    <xf numFmtId="9" fontId="12" fillId="0" borderId="8" xfId="0" quotePrefix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0" borderId="19" xfId="0" applyNumberFormat="1" applyFont="1" applyBorder="1" applyAlignment="1">
      <alignment horizontal="center" vertical="center"/>
    </xf>
    <xf numFmtId="9" fontId="12" fillId="0" borderId="31" xfId="0" quotePrefix="1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1564-C9DB-41C8-97BF-06F6FEE30282}">
  <dimension ref="A1:P24"/>
  <sheetViews>
    <sheetView workbookViewId="0">
      <selection activeCell="J31" sqref="J31"/>
    </sheetView>
  </sheetViews>
  <sheetFormatPr defaultRowHeight="16.5" x14ac:dyDescent="0.3"/>
  <cols>
    <col min="1" max="1" width="21.375" bestFit="1" customWidth="1"/>
  </cols>
  <sheetData>
    <row r="1" spans="1:16" ht="17.25" thickBot="1" x14ac:dyDescent="0.35">
      <c r="A1" s="79" t="s">
        <v>105</v>
      </c>
      <c r="B1" s="79" t="s">
        <v>98</v>
      </c>
      <c r="D1" s="79" t="s">
        <v>129</v>
      </c>
      <c r="F1" s="130" t="s">
        <v>18</v>
      </c>
      <c r="G1" s="130"/>
      <c r="H1" s="130"/>
      <c r="I1" s="130"/>
      <c r="K1" s="79" t="s">
        <v>130</v>
      </c>
      <c r="M1" s="130" t="s">
        <v>18</v>
      </c>
      <c r="N1" s="130"/>
      <c r="O1" s="130"/>
      <c r="P1" s="130"/>
    </row>
    <row r="2" spans="1:16" x14ac:dyDescent="0.3">
      <c r="A2" t="s">
        <v>101</v>
      </c>
      <c r="B2" s="120">
        <v>1.43</v>
      </c>
      <c r="D2" s="118" t="s">
        <v>86</v>
      </c>
      <c r="E2" s="82" t="s">
        <v>87</v>
      </c>
      <c r="F2" s="82" t="s">
        <v>124</v>
      </c>
      <c r="G2" s="82" t="s">
        <v>120</v>
      </c>
      <c r="H2" s="82" t="s">
        <v>123</v>
      </c>
      <c r="I2" s="119" t="s">
        <v>122</v>
      </c>
      <c r="K2" s="118" t="s">
        <v>86</v>
      </c>
      <c r="L2" s="82" t="s">
        <v>87</v>
      </c>
      <c r="M2" s="82" t="s">
        <v>124</v>
      </c>
      <c r="N2" s="82" t="s">
        <v>120</v>
      </c>
      <c r="O2" s="82" t="s">
        <v>123</v>
      </c>
      <c r="P2" s="119" t="s">
        <v>122</v>
      </c>
    </row>
    <row r="3" spans="1:16" x14ac:dyDescent="0.3">
      <c r="A3" t="s">
        <v>109</v>
      </c>
      <c r="B3" s="121">
        <v>0.08</v>
      </c>
      <c r="D3" s="116">
        <v>7</v>
      </c>
      <c r="E3" s="83">
        <v>60</v>
      </c>
      <c r="F3" s="83">
        <v>1.5824575999999999</v>
      </c>
      <c r="G3" s="83">
        <v>1</v>
      </c>
      <c r="H3" s="83">
        <v>1.3849600000000004</v>
      </c>
      <c r="I3" s="70">
        <v>1</v>
      </c>
      <c r="K3" s="116">
        <v>7</v>
      </c>
      <c r="L3" s="83">
        <v>60</v>
      </c>
      <c r="M3" s="83">
        <v>1.3800399999999997</v>
      </c>
      <c r="N3" s="83">
        <v>1</v>
      </c>
      <c r="O3" s="83">
        <v>1.22756</v>
      </c>
      <c r="P3" s="70">
        <v>1</v>
      </c>
    </row>
    <row r="4" spans="1:16" x14ac:dyDescent="0.3">
      <c r="B4" s="121"/>
      <c r="D4" s="116">
        <v>8</v>
      </c>
      <c r="E4" s="83">
        <v>45</v>
      </c>
      <c r="F4" s="83">
        <v>2.0281557907499992</v>
      </c>
      <c r="G4" s="83">
        <v>1.1055626999999999</v>
      </c>
      <c r="H4" s="83">
        <v>1.7185271500000003</v>
      </c>
      <c r="I4" s="70">
        <v>1</v>
      </c>
      <c r="K4" s="116">
        <v>8</v>
      </c>
      <c r="L4" s="83">
        <v>45</v>
      </c>
      <c r="M4" s="83">
        <v>1.7054089750000003</v>
      </c>
      <c r="N4" s="83">
        <v>1</v>
      </c>
      <c r="O4" s="83">
        <v>1.4826142999999998</v>
      </c>
      <c r="P4" s="70">
        <v>1</v>
      </c>
    </row>
    <row r="5" spans="1:16" x14ac:dyDescent="0.3">
      <c r="A5" t="s">
        <v>102</v>
      </c>
      <c r="B5" s="121">
        <v>19.2</v>
      </c>
      <c r="D5" s="116" t="s">
        <v>88</v>
      </c>
      <c r="E5" s="83">
        <v>30</v>
      </c>
      <c r="F5" s="83">
        <v>2.8168623423999999</v>
      </c>
      <c r="G5" s="83">
        <v>1.6139192000000002</v>
      </c>
      <c r="H5" s="83">
        <v>2.2660764640000002</v>
      </c>
      <c r="I5" s="70">
        <v>1.4604394000000003</v>
      </c>
      <c r="K5" s="116" t="s">
        <v>88</v>
      </c>
      <c r="L5" s="83">
        <v>30</v>
      </c>
      <c r="M5" s="83">
        <v>2.2462468095999997</v>
      </c>
      <c r="N5" s="83">
        <v>1.3760656</v>
      </c>
      <c r="O5" s="83">
        <v>1.8633079999999997</v>
      </c>
      <c r="P5" s="70">
        <v>1.22756</v>
      </c>
    </row>
    <row r="6" spans="1:16" x14ac:dyDescent="0.3">
      <c r="A6" t="s">
        <v>103</v>
      </c>
      <c r="B6" s="121">
        <v>36.5</v>
      </c>
      <c r="D6" s="116" t="s">
        <v>89</v>
      </c>
      <c r="E6" s="83">
        <v>15</v>
      </c>
      <c r="F6" s="83">
        <v>4.8509540575691759</v>
      </c>
      <c r="G6" s="83">
        <v>2.9813838652999993</v>
      </c>
      <c r="H6" s="83">
        <v>3.4428524445592386</v>
      </c>
      <c r="I6" s="70">
        <v>2.3535493429749992</v>
      </c>
      <c r="K6" s="116" t="s">
        <v>89</v>
      </c>
      <c r="L6" s="83">
        <v>15</v>
      </c>
      <c r="M6" s="83">
        <v>3.2652953124999997</v>
      </c>
      <c r="N6" s="83">
        <v>2.1429243904000002</v>
      </c>
      <c r="O6" s="83">
        <v>2.5577123046875001</v>
      </c>
      <c r="P6" s="70">
        <v>1.8633079999999997</v>
      </c>
    </row>
    <row r="7" spans="1:16" ht="17.25" thickBot="1" x14ac:dyDescent="0.35">
      <c r="B7" s="121"/>
      <c r="D7" s="116" t="s">
        <v>90</v>
      </c>
      <c r="E7" s="83">
        <v>10</v>
      </c>
      <c r="F7" s="83">
        <v>6.6380213548032874</v>
      </c>
      <c r="G7" s="83">
        <v>4.170515772196735</v>
      </c>
      <c r="H7" s="83">
        <v>4.170515772196735</v>
      </c>
      <c r="I7" s="70">
        <v>3.0315527230880006</v>
      </c>
      <c r="K7" s="117">
        <v>15</v>
      </c>
      <c r="L7" s="15">
        <v>10</v>
      </c>
      <c r="M7" s="15">
        <v>3.8783789572915199</v>
      </c>
      <c r="N7" s="15">
        <v>2.6042567331839996</v>
      </c>
      <c r="O7" s="15">
        <v>2.9340575242240003</v>
      </c>
      <c r="P7" s="16">
        <v>2.2660764640000002</v>
      </c>
    </row>
    <row r="8" spans="1:16" x14ac:dyDescent="0.3">
      <c r="A8" t="s">
        <v>104</v>
      </c>
      <c r="B8" s="121">
        <v>9.8000000000000007</v>
      </c>
      <c r="D8" s="116" t="s">
        <v>125</v>
      </c>
      <c r="E8" s="83">
        <v>5</v>
      </c>
      <c r="F8" s="83">
        <v>11.442714528234115</v>
      </c>
      <c r="G8" s="83">
        <v>7.5236294010651275</v>
      </c>
      <c r="H8" s="115"/>
      <c r="I8" s="70"/>
      <c r="K8" s="115"/>
      <c r="L8" s="83"/>
      <c r="M8" s="83"/>
      <c r="N8" s="115"/>
      <c r="O8" s="83"/>
      <c r="P8" s="83"/>
    </row>
    <row r="9" spans="1:16" x14ac:dyDescent="0.3">
      <c r="A9" t="s">
        <v>93</v>
      </c>
      <c r="B9" s="121">
        <v>9.9</v>
      </c>
      <c r="D9" s="116" t="s">
        <v>126</v>
      </c>
      <c r="E9" s="83">
        <v>3</v>
      </c>
      <c r="F9" s="83">
        <v>17.573462127747405</v>
      </c>
      <c r="G9" s="83">
        <v>11.585660642546532</v>
      </c>
      <c r="H9" s="83"/>
      <c r="I9" s="70"/>
      <c r="K9" s="115"/>
      <c r="L9" s="83"/>
      <c r="M9" s="83"/>
      <c r="N9" s="83"/>
      <c r="P9" s="83"/>
    </row>
    <row r="10" spans="1:16" x14ac:dyDescent="0.3">
      <c r="B10" s="121"/>
      <c r="D10" s="116" t="s">
        <v>127</v>
      </c>
      <c r="E10" s="83">
        <v>1</v>
      </c>
      <c r="F10" s="83">
        <v>47.150851643438173</v>
      </c>
      <c r="G10" s="83">
        <v>31.459443464888786</v>
      </c>
      <c r="H10" s="83"/>
      <c r="I10" s="70"/>
      <c r="K10" s="115"/>
      <c r="L10" s="83"/>
      <c r="M10" s="83"/>
      <c r="N10" s="83"/>
      <c r="P10" s="83"/>
    </row>
    <row r="11" spans="1:16" ht="17.25" thickBot="1" x14ac:dyDescent="0.35">
      <c r="A11" t="s">
        <v>111</v>
      </c>
      <c r="B11" s="121">
        <v>28.4</v>
      </c>
      <c r="D11" s="117" t="s">
        <v>128</v>
      </c>
      <c r="E11" s="15">
        <v>0.5</v>
      </c>
      <c r="F11" s="15">
        <v>91.320944626133269</v>
      </c>
      <c r="G11" s="15">
        <v>45.7392395455933</v>
      </c>
      <c r="H11" s="15"/>
      <c r="I11" s="16"/>
      <c r="K11" s="115"/>
      <c r="L11" s="83"/>
      <c r="M11" s="83"/>
      <c r="N11" s="83"/>
      <c r="P11" s="83"/>
    </row>
    <row r="12" spans="1:16" x14ac:dyDescent="0.3">
      <c r="A12" t="s">
        <v>112</v>
      </c>
      <c r="B12" s="121">
        <v>83.6</v>
      </c>
    </row>
    <row r="13" spans="1:16" x14ac:dyDescent="0.3">
      <c r="A13" t="s">
        <v>113</v>
      </c>
      <c r="B13" s="121">
        <v>148.5</v>
      </c>
    </row>
    <row r="14" spans="1:16" x14ac:dyDescent="0.3">
      <c r="B14" s="121"/>
    </row>
    <row r="15" spans="1:16" x14ac:dyDescent="0.3">
      <c r="A15" t="s">
        <v>115</v>
      </c>
      <c r="B15" s="121">
        <v>194.8</v>
      </c>
    </row>
    <row r="16" spans="1:16" x14ac:dyDescent="0.3">
      <c r="A16" t="s">
        <v>117</v>
      </c>
      <c r="B16" s="121">
        <v>241.2</v>
      </c>
    </row>
    <row r="17" spans="1:3" x14ac:dyDescent="0.3">
      <c r="A17" t="s">
        <v>116</v>
      </c>
      <c r="B17" s="121">
        <v>431.7</v>
      </c>
    </row>
    <row r="18" spans="1:3" x14ac:dyDescent="0.3">
      <c r="A18" t="s">
        <v>118</v>
      </c>
      <c r="B18" s="121">
        <v>1000.3</v>
      </c>
    </row>
    <row r="19" spans="1:3" x14ac:dyDescent="0.3">
      <c r="B19" s="121"/>
      <c r="C19" s="79" t="s">
        <v>110</v>
      </c>
    </row>
    <row r="20" spans="1:3" x14ac:dyDescent="0.3">
      <c r="A20" t="s">
        <v>106</v>
      </c>
      <c r="B20" s="121">
        <v>59.3</v>
      </c>
      <c r="C20">
        <f>B20/500</f>
        <v>0.1186</v>
      </c>
    </row>
    <row r="21" spans="1:3" x14ac:dyDescent="0.3">
      <c r="A21" t="s">
        <v>107</v>
      </c>
      <c r="B21" s="121">
        <v>118.5</v>
      </c>
      <c r="C21">
        <f>B21/1000</f>
        <v>0.11849999999999999</v>
      </c>
    </row>
    <row r="22" spans="1:3" ht="17.25" thickBot="1" x14ac:dyDescent="0.35">
      <c r="A22" t="s">
        <v>108</v>
      </c>
      <c r="B22" s="122">
        <v>183.5</v>
      </c>
      <c r="C22">
        <f>B22/1500</f>
        <v>0.12233333333333334</v>
      </c>
    </row>
    <row r="24" spans="1:3" x14ac:dyDescent="0.3">
      <c r="A24" t="s">
        <v>15</v>
      </c>
      <c r="B24">
        <f>MIN(C20:C22)</f>
        <v>0.11849999999999999</v>
      </c>
    </row>
  </sheetData>
  <mergeCells count="2">
    <mergeCell ref="M1:P1"/>
    <mergeCell ref="F1:I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FA32-D179-4C06-B11B-EBCBE98F9953}">
  <dimension ref="A1:AA111"/>
  <sheetViews>
    <sheetView tabSelected="1" zoomScale="73" zoomScaleNormal="73" workbookViewId="0">
      <selection activeCell="V45" sqref="V45"/>
    </sheetView>
  </sheetViews>
  <sheetFormatPr defaultRowHeight="16.5" x14ac:dyDescent="0.3"/>
  <cols>
    <col min="2" max="2" width="14.375" bestFit="1" customWidth="1"/>
    <col min="3" max="3" width="13.625" bestFit="1" customWidth="1"/>
    <col min="4" max="4" width="21.875" bestFit="1" customWidth="1"/>
    <col min="6" max="6" width="15" bestFit="1" customWidth="1"/>
    <col min="7" max="7" width="23.25" bestFit="1" customWidth="1"/>
    <col min="8" max="8" width="12.75" bestFit="1" customWidth="1"/>
    <col min="9" max="9" width="5.75" bestFit="1" customWidth="1"/>
    <col min="11" max="11" width="12.75" bestFit="1" customWidth="1"/>
    <col min="12" max="14" width="18.25" bestFit="1" customWidth="1"/>
    <col min="15" max="15" width="10.25" bestFit="1" customWidth="1"/>
    <col min="16" max="16" width="8.125" bestFit="1" customWidth="1"/>
    <col min="17" max="18" width="8.5" bestFit="1" customWidth="1"/>
    <col min="19" max="19" width="8.875" bestFit="1" customWidth="1"/>
    <col min="20" max="20" width="8.125" style="83" bestFit="1" customWidth="1"/>
    <col min="21" max="22" width="8.5" style="83" bestFit="1" customWidth="1"/>
    <col min="23" max="23" width="8.875" style="70" bestFit="1" customWidth="1"/>
    <col min="24" max="24" width="9" style="71"/>
    <col min="25" max="26" width="9" style="83"/>
    <col min="27" max="27" width="9" style="70"/>
  </cols>
  <sheetData>
    <row r="1" spans="1:27" ht="26.25" x14ac:dyDescent="0.3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  <c r="O1" s="79"/>
      <c r="P1" s="134" t="s">
        <v>114</v>
      </c>
      <c r="Q1" s="135"/>
      <c r="R1" s="135"/>
      <c r="S1" s="136"/>
      <c r="T1" s="134" t="s">
        <v>131</v>
      </c>
      <c r="U1" s="135"/>
      <c r="V1" s="135"/>
      <c r="W1" s="136"/>
      <c r="X1" s="134" t="s">
        <v>132</v>
      </c>
      <c r="Y1" s="135"/>
      <c r="Z1" s="135"/>
      <c r="AA1" s="136"/>
    </row>
    <row r="2" spans="1:27" ht="18" thickBot="1" x14ac:dyDescent="0.35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6" t="s">
        <v>100</v>
      </c>
      <c r="M2" s="7" t="s">
        <v>13</v>
      </c>
      <c r="N2" s="8" t="s">
        <v>14</v>
      </c>
      <c r="O2" s="81" t="s">
        <v>99</v>
      </c>
      <c r="P2" s="128" t="s">
        <v>119</v>
      </c>
      <c r="Q2" s="129" t="s">
        <v>120</v>
      </c>
      <c r="R2" s="129" t="s">
        <v>121</v>
      </c>
      <c r="S2" s="80" t="s">
        <v>122</v>
      </c>
      <c r="T2" s="129" t="s">
        <v>119</v>
      </c>
      <c r="U2" s="129" t="s">
        <v>120</v>
      </c>
      <c r="V2" s="129" t="s">
        <v>121</v>
      </c>
      <c r="W2" s="80" t="s">
        <v>122</v>
      </c>
      <c r="X2" s="128" t="s">
        <v>119</v>
      </c>
      <c r="Y2" s="129" t="s">
        <v>120</v>
      </c>
      <c r="Z2" s="129" t="s">
        <v>121</v>
      </c>
      <c r="AA2" s="80" t="s">
        <v>122</v>
      </c>
    </row>
    <row r="3" spans="1:27" ht="17.25" x14ac:dyDescent="0.3">
      <c r="A3" s="10">
        <v>1</v>
      </c>
      <c r="B3" s="11" t="s">
        <v>16</v>
      </c>
      <c r="C3" s="98">
        <v>1</v>
      </c>
      <c r="D3" s="12"/>
      <c r="E3" s="101">
        <v>138</v>
      </c>
      <c r="F3" s="102">
        <v>4</v>
      </c>
      <c r="G3" s="102"/>
      <c r="H3" s="102">
        <v>32</v>
      </c>
      <c r="I3" s="102"/>
      <c r="J3" s="113">
        <v>15860</v>
      </c>
      <c r="K3" s="13">
        <v>678</v>
      </c>
      <c r="L3" s="162"/>
      <c r="M3" s="163"/>
      <c r="N3" s="168"/>
      <c r="P3" s="71"/>
      <c r="Q3" s="83"/>
      <c r="R3" s="83"/>
      <c r="S3" s="70"/>
      <c r="T3" s="123">
        <f>E3*'재료 시세'!B$2+F3*'재료 시세'!B$5+G3*'재료 시세'!B$8+H3*'재료 시세'!B$24+I3</f>
        <v>277.93199999999996</v>
      </c>
      <c r="U3" s="123"/>
      <c r="V3" s="123"/>
      <c r="W3" s="124"/>
    </row>
    <row r="4" spans="1:27" ht="17.25" x14ac:dyDescent="0.3">
      <c r="A4" s="17">
        <v>2</v>
      </c>
      <c r="B4" s="18" t="s">
        <v>17</v>
      </c>
      <c r="C4" s="84">
        <v>1</v>
      </c>
      <c r="D4" s="19"/>
      <c r="E4" s="101">
        <v>138</v>
      </c>
      <c r="F4" s="102">
        <v>4</v>
      </c>
      <c r="G4" s="102"/>
      <c r="H4" s="102">
        <v>32</v>
      </c>
      <c r="I4" s="20"/>
      <c r="J4" s="21">
        <v>16240</v>
      </c>
      <c r="K4" s="13">
        <v>678</v>
      </c>
      <c r="L4" s="164"/>
      <c r="M4" s="171"/>
      <c r="N4" s="169"/>
      <c r="P4" s="71"/>
      <c r="Q4" s="83"/>
      <c r="R4" s="83"/>
      <c r="S4" s="70"/>
      <c r="T4" s="123">
        <f>E4*'재료 시세'!B$2+F4*'재료 시세'!B$5+G4*'재료 시세'!B$8+H4*'재료 시세'!B$24+I4</f>
        <v>277.93199999999996</v>
      </c>
      <c r="U4" s="123"/>
      <c r="V4" s="123"/>
      <c r="W4" s="124"/>
    </row>
    <row r="5" spans="1:27" ht="17.25" x14ac:dyDescent="0.3">
      <c r="A5" s="17">
        <v>3</v>
      </c>
      <c r="B5" s="18" t="s">
        <v>19</v>
      </c>
      <c r="C5" s="84">
        <v>1</v>
      </c>
      <c r="D5" s="19"/>
      <c r="E5" s="101">
        <v>138</v>
      </c>
      <c r="F5" s="102">
        <v>6</v>
      </c>
      <c r="G5" s="102"/>
      <c r="H5" s="21">
        <v>32</v>
      </c>
      <c r="I5" s="20"/>
      <c r="J5" s="21">
        <v>16640</v>
      </c>
      <c r="K5" s="13">
        <v>678</v>
      </c>
      <c r="L5" s="164"/>
      <c r="M5" s="171"/>
      <c r="N5" s="169"/>
      <c r="P5" s="71"/>
      <c r="Q5" s="83"/>
      <c r="R5" s="83"/>
      <c r="S5" s="70"/>
      <c r="T5" s="123">
        <f>E5*'재료 시세'!B$2+F5*'재료 시세'!B$5+G5*'재료 시세'!B$8+H5*'재료 시세'!B$24+I5</f>
        <v>316.33199999999994</v>
      </c>
      <c r="U5" s="123"/>
      <c r="V5" s="123"/>
      <c r="W5" s="124"/>
    </row>
    <row r="6" spans="1:27" ht="17.25" x14ac:dyDescent="0.3">
      <c r="A6" s="17">
        <v>4</v>
      </c>
      <c r="B6" s="18" t="s">
        <v>20</v>
      </c>
      <c r="C6" s="84">
        <v>1</v>
      </c>
      <c r="D6" s="19"/>
      <c r="E6" s="22">
        <v>198</v>
      </c>
      <c r="F6" s="20">
        <v>6</v>
      </c>
      <c r="G6" s="20">
        <v>2</v>
      </c>
      <c r="H6" s="20">
        <v>46</v>
      </c>
      <c r="I6" s="20"/>
      <c r="J6" s="21">
        <v>17040</v>
      </c>
      <c r="K6" s="23">
        <v>974</v>
      </c>
      <c r="L6" s="164"/>
      <c r="M6" s="171"/>
      <c r="N6" s="169"/>
      <c r="P6" s="71"/>
      <c r="Q6" s="83"/>
      <c r="R6" s="83"/>
      <c r="S6" s="70"/>
      <c r="T6" s="123">
        <f>E6*'재료 시세'!B$2+F6*'재료 시세'!B$5+G6*'재료 시세'!B$8+H6*'재료 시세'!B$24+I6</f>
        <v>423.39100000000002</v>
      </c>
      <c r="U6" s="123"/>
      <c r="V6" s="123"/>
      <c r="W6" s="124"/>
    </row>
    <row r="7" spans="1:27" ht="17.25" x14ac:dyDescent="0.3">
      <c r="A7" s="17">
        <v>5</v>
      </c>
      <c r="B7" s="18" t="s">
        <v>21</v>
      </c>
      <c r="C7" s="84">
        <v>1</v>
      </c>
      <c r="D7" s="19"/>
      <c r="E7" s="22">
        <v>198</v>
      </c>
      <c r="F7" s="20">
        <v>6</v>
      </c>
      <c r="G7" s="20">
        <v>2</v>
      </c>
      <c r="H7" s="20">
        <v>46</v>
      </c>
      <c r="I7" s="20"/>
      <c r="J7" s="21">
        <v>17460</v>
      </c>
      <c r="K7" s="23">
        <v>974</v>
      </c>
      <c r="L7" s="164"/>
      <c r="M7" s="171"/>
      <c r="N7" s="169"/>
      <c r="P7" s="71"/>
      <c r="Q7" s="83"/>
      <c r="R7" s="83"/>
      <c r="S7" s="70"/>
      <c r="T7" s="123">
        <f>E7*'재료 시세'!B$2+F7*'재료 시세'!B$5+G7*'재료 시세'!B$8+H7*'재료 시세'!B$24+I7</f>
        <v>423.39100000000002</v>
      </c>
      <c r="U7" s="123"/>
      <c r="V7" s="123"/>
      <c r="W7" s="124"/>
    </row>
    <row r="8" spans="1:27" ht="17.25" x14ac:dyDescent="0.3">
      <c r="A8" s="17">
        <v>6</v>
      </c>
      <c r="B8" s="18" t="s">
        <v>22</v>
      </c>
      <c r="C8" s="84">
        <v>1</v>
      </c>
      <c r="D8" s="19"/>
      <c r="E8" s="22">
        <v>198</v>
      </c>
      <c r="F8" s="20">
        <v>6</v>
      </c>
      <c r="G8" s="20">
        <v>2</v>
      </c>
      <c r="H8" s="20">
        <v>46</v>
      </c>
      <c r="I8" s="20"/>
      <c r="J8" s="21">
        <v>17900</v>
      </c>
      <c r="K8" s="23">
        <v>974</v>
      </c>
      <c r="L8" s="166"/>
      <c r="M8" s="167"/>
      <c r="N8" s="170"/>
      <c r="P8" s="71"/>
      <c r="Q8" s="83"/>
      <c r="R8" s="83"/>
      <c r="S8" s="70"/>
      <c r="T8" s="123">
        <f>E8*'재료 시세'!B$2+F8*'재료 시세'!B$5+G8*'재료 시세'!B$8+H8*'재료 시세'!B$24+I8</f>
        <v>423.39100000000002</v>
      </c>
      <c r="U8" s="123"/>
      <c r="V8" s="123"/>
      <c r="W8" s="124"/>
    </row>
    <row r="9" spans="1:27" ht="17.25" x14ac:dyDescent="0.3">
      <c r="A9" s="24">
        <v>7</v>
      </c>
      <c r="B9" s="18" t="s">
        <v>23</v>
      </c>
      <c r="C9" s="84" t="s">
        <v>24</v>
      </c>
      <c r="D9" s="85" t="s">
        <v>25</v>
      </c>
      <c r="E9" s="22">
        <v>258</v>
      </c>
      <c r="F9" s="20">
        <v>8</v>
      </c>
      <c r="G9" s="20">
        <v>4</v>
      </c>
      <c r="H9" s="20">
        <v>60</v>
      </c>
      <c r="I9" s="20">
        <v>400</v>
      </c>
      <c r="J9" s="21">
        <v>18320</v>
      </c>
      <c r="K9" s="23">
        <v>1272</v>
      </c>
      <c r="L9" s="20" t="s">
        <v>26</v>
      </c>
      <c r="M9" s="20" t="s">
        <v>27</v>
      </c>
      <c r="N9" s="25" t="s">
        <v>28</v>
      </c>
      <c r="O9" s="83">
        <f>'재료 시세'!B11*12+'재료 시세'!B12*6+'재료 시세'!B13*2</f>
        <v>1139.3999999999999</v>
      </c>
      <c r="P9" s="71">
        <v>1.5824575999999999</v>
      </c>
      <c r="Q9" s="83">
        <v>1</v>
      </c>
      <c r="R9" s="83">
        <v>1.3849600000000004</v>
      </c>
      <c r="S9" s="70">
        <v>1</v>
      </c>
      <c r="T9" s="123">
        <f>E9*'재료 시세'!B$2+F9*'재료 시세'!B$5+G9*'재료 시세'!B$8+H9*'재료 시세'!B$24+I9</f>
        <v>968.85</v>
      </c>
      <c r="U9" s="123">
        <f>T9+O9</f>
        <v>2108.25</v>
      </c>
      <c r="V9" s="123">
        <f>T9+'재료 시세'!B$16</f>
        <v>1210.05</v>
      </c>
      <c r="W9" s="123">
        <f>V9+O9</f>
        <v>2349.4499999999998</v>
      </c>
      <c r="X9" s="71">
        <f>T9*P9</f>
        <v>1533.1640457599999</v>
      </c>
      <c r="Y9" s="83">
        <f t="shared" ref="Y9" si="0">U9*Q9</f>
        <v>2108.25</v>
      </c>
      <c r="Z9" s="83">
        <f t="shared" ref="Z9" si="1">V9*R9</f>
        <v>1675.8708480000005</v>
      </c>
      <c r="AA9" s="70">
        <f t="shared" ref="AA9" si="2">W9*S9</f>
        <v>2349.4499999999998</v>
      </c>
    </row>
    <row r="10" spans="1:27" ht="17.25" x14ac:dyDescent="0.3">
      <c r="A10" s="24">
        <v>8</v>
      </c>
      <c r="B10" s="18" t="s">
        <v>29</v>
      </c>
      <c r="C10" s="84" t="s">
        <v>30</v>
      </c>
      <c r="D10" s="85" t="s">
        <v>31</v>
      </c>
      <c r="E10" s="22">
        <v>258</v>
      </c>
      <c r="F10" s="20">
        <v>8</v>
      </c>
      <c r="G10" s="20">
        <v>4</v>
      </c>
      <c r="H10" s="20">
        <v>60</v>
      </c>
      <c r="I10" s="20">
        <v>400</v>
      </c>
      <c r="J10" s="21">
        <v>18780</v>
      </c>
      <c r="K10" s="23">
        <v>1272</v>
      </c>
      <c r="L10" s="20" t="s">
        <v>32</v>
      </c>
      <c r="M10" s="20" t="s">
        <v>33</v>
      </c>
      <c r="N10" s="25" t="s">
        <v>34</v>
      </c>
      <c r="O10" s="83">
        <f>O9</f>
        <v>1139.3999999999999</v>
      </c>
      <c r="P10" s="71">
        <v>2.0281557907499992</v>
      </c>
      <c r="Q10" s="83">
        <v>1.1055626999999999</v>
      </c>
      <c r="R10" s="83">
        <v>1.7185271500000003</v>
      </c>
      <c r="S10" s="70">
        <v>1</v>
      </c>
      <c r="T10" s="123">
        <f>E10*'재료 시세'!B$2+F10*'재료 시세'!B$5+G10*'재료 시세'!B$8+H10*'재료 시세'!B$24+I10</f>
        <v>968.85</v>
      </c>
      <c r="U10" s="123">
        <f t="shared" ref="U10:U27" si="3">T10+O10</f>
        <v>2108.25</v>
      </c>
      <c r="V10" s="123">
        <f>T10+'재료 시세'!B$16</f>
        <v>1210.05</v>
      </c>
      <c r="W10" s="123">
        <f t="shared" ref="W10:W17" si="4">V10+O10</f>
        <v>2349.4499999999998</v>
      </c>
      <c r="X10" s="71">
        <f>T10*P10</f>
        <v>1964.9787378681367</v>
      </c>
      <c r="Y10" s="83">
        <f>U10*Q10</f>
        <v>2330.8025622749997</v>
      </c>
      <c r="Z10" s="83">
        <f>V10*R10</f>
        <v>2079.5037778575002</v>
      </c>
      <c r="AA10" s="70">
        <f>W10*S10</f>
        <v>2349.4499999999998</v>
      </c>
    </row>
    <row r="11" spans="1:27" ht="17.25" x14ac:dyDescent="0.3">
      <c r="A11" s="24">
        <v>9</v>
      </c>
      <c r="B11" s="18" t="s">
        <v>35</v>
      </c>
      <c r="C11" s="150" t="s">
        <v>36</v>
      </c>
      <c r="D11" s="152" t="s">
        <v>37</v>
      </c>
      <c r="E11" s="26">
        <v>258</v>
      </c>
      <c r="F11" s="27">
        <v>8</v>
      </c>
      <c r="G11" s="27">
        <v>4</v>
      </c>
      <c r="H11" s="27">
        <v>60</v>
      </c>
      <c r="I11" s="27">
        <v>400</v>
      </c>
      <c r="J11" s="28">
        <v>19240</v>
      </c>
      <c r="K11" s="29">
        <v>1272</v>
      </c>
      <c r="L11" s="139" t="s">
        <v>38</v>
      </c>
      <c r="M11" s="142" t="s">
        <v>39</v>
      </c>
      <c r="N11" s="145" t="s">
        <v>40</v>
      </c>
      <c r="O11" s="83">
        <f t="shared" ref="O11:O13" si="5">O10</f>
        <v>1139.3999999999999</v>
      </c>
      <c r="P11" s="71">
        <v>2.8168623423999999</v>
      </c>
      <c r="Q11" s="83">
        <v>1.6139192000000002</v>
      </c>
      <c r="R11" s="83">
        <v>2.2660764640000002</v>
      </c>
      <c r="S11" s="70">
        <v>1.4604394000000003</v>
      </c>
      <c r="T11" s="123">
        <f>E11*'재료 시세'!B$2+F11*'재료 시세'!B$5+G11*'재료 시세'!B$8+H11*'재료 시세'!B$24+I11</f>
        <v>968.85</v>
      </c>
      <c r="U11" s="123">
        <f t="shared" si="3"/>
        <v>2108.25</v>
      </c>
      <c r="V11" s="123">
        <f>T11+'재료 시세'!B$16</f>
        <v>1210.05</v>
      </c>
      <c r="W11" s="123">
        <f t="shared" si="4"/>
        <v>2349.4499999999998</v>
      </c>
      <c r="X11" s="71">
        <f t="shared" ref="X11:X27" si="6">T11*P11</f>
        <v>2729.1170804342401</v>
      </c>
      <c r="Y11" s="83">
        <f t="shared" ref="Y11:Y27" si="7">U11*Q11</f>
        <v>3402.5451534000003</v>
      </c>
      <c r="Z11" s="83">
        <f t="shared" ref="Z11:Z17" si="8">V11*R11</f>
        <v>2742.0658252632002</v>
      </c>
      <c r="AA11" s="70">
        <f t="shared" ref="AA11:AA17" si="9">W11*S11</f>
        <v>3431.2293483300004</v>
      </c>
    </row>
    <row r="12" spans="1:27" ht="17.25" x14ac:dyDescent="0.3">
      <c r="A12" s="24">
        <v>10</v>
      </c>
      <c r="B12" s="18" t="s">
        <v>41</v>
      </c>
      <c r="C12" s="157"/>
      <c r="D12" s="158"/>
      <c r="E12" s="30">
        <v>320</v>
      </c>
      <c r="F12" s="31">
        <v>10</v>
      </c>
      <c r="G12" s="31">
        <v>4</v>
      </c>
      <c r="H12" s="31">
        <v>74</v>
      </c>
      <c r="I12" s="31">
        <v>400</v>
      </c>
      <c r="J12" s="32">
        <v>19720</v>
      </c>
      <c r="K12" s="33">
        <v>1568</v>
      </c>
      <c r="L12" s="140"/>
      <c r="M12" s="143"/>
      <c r="N12" s="146"/>
      <c r="O12" s="83">
        <f t="shared" si="5"/>
        <v>1139.3999999999999</v>
      </c>
      <c r="P12" s="71">
        <v>2.8168623423999999</v>
      </c>
      <c r="Q12" s="83">
        <v>1.6139192000000002</v>
      </c>
      <c r="R12" s="83">
        <v>2.2660764640000002</v>
      </c>
      <c r="S12" s="70">
        <v>1.4604394000000003</v>
      </c>
      <c r="T12" s="123">
        <f>E12*'재료 시세'!B$2+F12*'재료 시세'!B$5+G12*'재료 시세'!B$8+H12*'재료 시세'!B$24+I12</f>
        <v>1097.569</v>
      </c>
      <c r="U12" s="123">
        <f t="shared" si="3"/>
        <v>2236.9690000000001</v>
      </c>
      <c r="V12" s="123">
        <f>T12+'재료 시세'!B$16</f>
        <v>1338.769</v>
      </c>
      <c r="W12" s="123">
        <f t="shared" si="4"/>
        <v>2478.1689999999999</v>
      </c>
      <c r="X12" s="71">
        <f t="shared" si="6"/>
        <v>3091.7007842856256</v>
      </c>
      <c r="Y12" s="83">
        <f t="shared" si="7"/>
        <v>3610.2872189048007</v>
      </c>
      <c r="Z12" s="83">
        <f t="shared" si="8"/>
        <v>3033.7529216328162</v>
      </c>
      <c r="AA12" s="70">
        <f t="shared" si="9"/>
        <v>3619.2156474586004</v>
      </c>
    </row>
    <row r="13" spans="1:27" ht="17.25" x14ac:dyDescent="0.3">
      <c r="A13" s="24">
        <v>11</v>
      </c>
      <c r="B13" s="18" t="s">
        <v>42</v>
      </c>
      <c r="C13" s="151"/>
      <c r="D13" s="153"/>
      <c r="E13" s="34">
        <v>320</v>
      </c>
      <c r="F13" s="35">
        <v>10</v>
      </c>
      <c r="G13" s="35">
        <v>4</v>
      </c>
      <c r="H13" s="35">
        <v>74</v>
      </c>
      <c r="I13" s="35">
        <v>400</v>
      </c>
      <c r="J13" s="36">
        <v>20200</v>
      </c>
      <c r="K13" s="37">
        <v>1568</v>
      </c>
      <c r="L13" s="154"/>
      <c r="M13" s="155"/>
      <c r="N13" s="156"/>
      <c r="O13" s="83">
        <f t="shared" si="5"/>
        <v>1139.3999999999999</v>
      </c>
      <c r="P13" s="71">
        <v>2.8168623423999999</v>
      </c>
      <c r="Q13" s="83">
        <v>1.6139192000000002</v>
      </c>
      <c r="R13" s="83">
        <v>2.2660764640000002</v>
      </c>
      <c r="S13" s="70">
        <v>1.4604394000000003</v>
      </c>
      <c r="T13" s="123">
        <f>E13*'재료 시세'!B$2+F13*'재료 시세'!B$5+G13*'재료 시세'!B$8+H13*'재료 시세'!B$24+I13</f>
        <v>1097.569</v>
      </c>
      <c r="U13" s="123">
        <f t="shared" si="3"/>
        <v>2236.9690000000001</v>
      </c>
      <c r="V13" s="123">
        <f>T13+'재료 시세'!B$16</f>
        <v>1338.769</v>
      </c>
      <c r="W13" s="123">
        <f t="shared" si="4"/>
        <v>2478.1689999999999</v>
      </c>
      <c r="X13" s="71">
        <f t="shared" si="6"/>
        <v>3091.7007842856256</v>
      </c>
      <c r="Y13" s="83">
        <f t="shared" si="7"/>
        <v>3610.2872189048007</v>
      </c>
      <c r="Z13" s="83">
        <f t="shared" si="8"/>
        <v>3033.7529216328162</v>
      </c>
      <c r="AA13" s="70">
        <f t="shared" si="9"/>
        <v>3619.2156474586004</v>
      </c>
    </row>
    <row r="14" spans="1:27" ht="17.25" x14ac:dyDescent="0.3">
      <c r="A14" s="24">
        <v>12</v>
      </c>
      <c r="B14" s="18" t="s">
        <v>43</v>
      </c>
      <c r="C14" s="150" t="s">
        <v>44</v>
      </c>
      <c r="D14" s="152" t="s">
        <v>45</v>
      </c>
      <c r="E14" s="26">
        <v>320</v>
      </c>
      <c r="F14" s="27">
        <v>10</v>
      </c>
      <c r="G14" s="27">
        <v>4</v>
      </c>
      <c r="H14" s="27">
        <v>74</v>
      </c>
      <c r="I14" s="27">
        <v>400</v>
      </c>
      <c r="J14" s="28">
        <v>20700</v>
      </c>
      <c r="K14" s="29">
        <v>1568</v>
      </c>
      <c r="L14" s="139" t="s">
        <v>46</v>
      </c>
      <c r="M14" s="142" t="s">
        <v>47</v>
      </c>
      <c r="N14" s="145" t="s">
        <v>48</v>
      </c>
      <c r="O14" s="83">
        <f>O9*2</f>
        <v>2278.7999999999997</v>
      </c>
      <c r="P14" s="71">
        <v>4.8509540575691759</v>
      </c>
      <c r="Q14" s="83">
        <v>2.9813838652999993</v>
      </c>
      <c r="R14" s="83">
        <v>3.4428524445592386</v>
      </c>
      <c r="S14" s="70">
        <v>2.3535493429749992</v>
      </c>
      <c r="T14" s="123">
        <f>E14*'재료 시세'!B$2+F14*'재료 시세'!B$5+G14*'재료 시세'!B$8+H14*'재료 시세'!B$24+I14</f>
        <v>1097.569</v>
      </c>
      <c r="U14" s="123">
        <f t="shared" si="3"/>
        <v>3376.3689999999997</v>
      </c>
      <c r="V14" s="123">
        <f>T14+'재료 시세'!B$16</f>
        <v>1338.769</v>
      </c>
      <c r="W14" s="123">
        <f t="shared" si="4"/>
        <v>3617.5689999999995</v>
      </c>
      <c r="X14" s="71">
        <f t="shared" si="6"/>
        <v>5324.2567940121426</v>
      </c>
      <c r="Y14" s="83">
        <f t="shared" si="7"/>
        <v>10066.252059899092</v>
      </c>
      <c r="Z14" s="83">
        <f t="shared" si="8"/>
        <v>4609.1841243501276</v>
      </c>
      <c r="AA14" s="70">
        <f t="shared" si="9"/>
        <v>8514.1271431167243</v>
      </c>
    </row>
    <row r="15" spans="1:27" ht="17.25" x14ac:dyDescent="0.3">
      <c r="A15" s="24">
        <v>13</v>
      </c>
      <c r="B15" s="18" t="s">
        <v>49</v>
      </c>
      <c r="C15" s="157"/>
      <c r="D15" s="158"/>
      <c r="E15" s="30">
        <v>380</v>
      </c>
      <c r="F15" s="31">
        <v>10</v>
      </c>
      <c r="G15" s="31">
        <v>6</v>
      </c>
      <c r="H15" s="32">
        <v>88</v>
      </c>
      <c r="I15" s="32">
        <v>400</v>
      </c>
      <c r="J15" s="32">
        <v>21200</v>
      </c>
      <c r="K15" s="33">
        <v>1864</v>
      </c>
      <c r="L15" s="140"/>
      <c r="M15" s="143"/>
      <c r="N15" s="146"/>
      <c r="O15" s="83">
        <f>O14</f>
        <v>2278.7999999999997</v>
      </c>
      <c r="P15" s="71">
        <v>4.8509540575691759</v>
      </c>
      <c r="Q15" s="83">
        <v>2.9813838652999993</v>
      </c>
      <c r="R15" s="83">
        <v>3.4428524445592386</v>
      </c>
      <c r="S15" s="70">
        <v>2.3535493429749992</v>
      </c>
      <c r="T15" s="123">
        <f>E15*'재료 시세'!B$2+F15*'재료 시세'!B$5+G15*'재료 시세'!B$8+H15*'재료 시세'!B$24+I15</f>
        <v>1204.6279999999999</v>
      </c>
      <c r="U15" s="123">
        <f t="shared" si="3"/>
        <v>3483.4279999999999</v>
      </c>
      <c r="V15" s="123">
        <f>T15+'재료 시세'!B$16</f>
        <v>1445.828</v>
      </c>
      <c r="W15" s="123">
        <f t="shared" si="4"/>
        <v>3724.6279999999997</v>
      </c>
      <c r="X15" s="71">
        <f t="shared" si="6"/>
        <v>5843.5950844614408</v>
      </c>
      <c r="Y15" s="83">
        <f t="shared" si="7"/>
        <v>10385.436035134246</v>
      </c>
      <c r="Z15" s="83">
        <f t="shared" si="8"/>
        <v>4977.7724642121948</v>
      </c>
      <c r="AA15" s="70">
        <f t="shared" si="9"/>
        <v>8766.0957822262844</v>
      </c>
    </row>
    <row r="16" spans="1:27" ht="17.25" x14ac:dyDescent="0.3">
      <c r="A16" s="24">
        <v>14</v>
      </c>
      <c r="B16" s="18" t="s">
        <v>50</v>
      </c>
      <c r="C16" s="151"/>
      <c r="D16" s="153"/>
      <c r="E16" s="34">
        <v>380</v>
      </c>
      <c r="F16" s="35">
        <v>12</v>
      </c>
      <c r="G16" s="35">
        <v>6</v>
      </c>
      <c r="H16" s="36">
        <v>88</v>
      </c>
      <c r="I16" s="36">
        <v>400</v>
      </c>
      <c r="J16" s="36">
        <v>21720</v>
      </c>
      <c r="K16" s="37">
        <v>1864</v>
      </c>
      <c r="L16" s="154"/>
      <c r="M16" s="155"/>
      <c r="N16" s="156"/>
      <c r="O16" s="83">
        <f t="shared" ref="O16:O19" si="10">O15</f>
        <v>2278.7999999999997</v>
      </c>
      <c r="P16" s="71">
        <v>4.8509540575691759</v>
      </c>
      <c r="Q16" s="83">
        <v>2.9813838652999993</v>
      </c>
      <c r="R16" s="83">
        <v>3.4428524445592386</v>
      </c>
      <c r="S16" s="70">
        <v>2.3535493429749992</v>
      </c>
      <c r="T16" s="123">
        <f>E16*'재료 시세'!B$2+F16*'재료 시세'!B$5+G16*'재료 시세'!B$8+H16*'재료 시세'!B$24+I16</f>
        <v>1243.0279999999998</v>
      </c>
      <c r="U16" s="123">
        <f t="shared" si="3"/>
        <v>3521.8279999999995</v>
      </c>
      <c r="V16" s="123">
        <f>T16+'재료 시세'!B$16</f>
        <v>1484.2279999999998</v>
      </c>
      <c r="W16" s="123">
        <f t="shared" si="4"/>
        <v>3763.0279999999993</v>
      </c>
      <c r="X16" s="71">
        <f t="shared" si="6"/>
        <v>6029.8717202720964</v>
      </c>
      <c r="Y16" s="83">
        <f t="shared" si="7"/>
        <v>10499.921175561765</v>
      </c>
      <c r="Z16" s="83">
        <f t="shared" si="8"/>
        <v>5109.9779980832691</v>
      </c>
      <c r="AA16" s="70">
        <f t="shared" si="9"/>
        <v>8856.4720769965243</v>
      </c>
    </row>
    <row r="17" spans="1:27" ht="17.25" x14ac:dyDescent="0.3">
      <c r="A17" s="24">
        <v>15</v>
      </c>
      <c r="B17" s="18" t="s">
        <v>51</v>
      </c>
      <c r="C17" s="150" t="s">
        <v>52</v>
      </c>
      <c r="D17" s="152" t="s">
        <v>53</v>
      </c>
      <c r="E17" s="26">
        <v>380</v>
      </c>
      <c r="F17" s="27">
        <v>12</v>
      </c>
      <c r="G17" s="27">
        <v>6</v>
      </c>
      <c r="H17" s="28">
        <v>88</v>
      </c>
      <c r="I17" s="28">
        <v>400</v>
      </c>
      <c r="J17" s="28">
        <v>22260</v>
      </c>
      <c r="K17" s="29">
        <v>1864</v>
      </c>
      <c r="L17" s="139" t="s">
        <v>54</v>
      </c>
      <c r="M17" s="142" t="s">
        <v>55</v>
      </c>
      <c r="N17" s="145" t="s">
        <v>56</v>
      </c>
      <c r="O17" s="83">
        <f t="shared" si="10"/>
        <v>2278.7999999999997</v>
      </c>
      <c r="P17" s="71">
        <v>6.6380213548032874</v>
      </c>
      <c r="Q17" s="83">
        <v>4.170515772196735</v>
      </c>
      <c r="R17" s="83">
        <v>4.170515772196735</v>
      </c>
      <c r="S17" s="70">
        <v>3.0315527230880006</v>
      </c>
      <c r="T17" s="123">
        <f>E17*'재료 시세'!B$2+F17*'재료 시세'!B$5+G17*'재료 시세'!B$8+H17*'재료 시세'!B$24+I17</f>
        <v>1243.0279999999998</v>
      </c>
      <c r="U17" s="123">
        <f t="shared" si="3"/>
        <v>3521.8279999999995</v>
      </c>
      <c r="V17" s="123">
        <f>T17+'재료 시세'!B$16</f>
        <v>1484.2279999999998</v>
      </c>
      <c r="W17" s="123">
        <f t="shared" si="4"/>
        <v>3763.0279999999993</v>
      </c>
      <c r="X17" s="71">
        <f t="shared" si="6"/>
        <v>8251.2464086184191</v>
      </c>
      <c r="Y17" s="83">
        <f t="shared" si="7"/>
        <v>14687.839220964081</v>
      </c>
      <c r="Z17" s="83">
        <f t="shared" si="8"/>
        <v>6189.9962835360147</v>
      </c>
      <c r="AA17" s="70">
        <f t="shared" si="9"/>
        <v>11407.817780456391</v>
      </c>
    </row>
    <row r="18" spans="1:27" ht="17.25" x14ac:dyDescent="0.3">
      <c r="A18" s="24">
        <v>16</v>
      </c>
      <c r="B18" s="18" t="s">
        <v>57</v>
      </c>
      <c r="C18" s="157"/>
      <c r="D18" s="158"/>
      <c r="E18" s="30">
        <v>440</v>
      </c>
      <c r="F18" s="31">
        <v>12</v>
      </c>
      <c r="G18" s="31">
        <v>6</v>
      </c>
      <c r="H18" s="32">
        <v>120</v>
      </c>
      <c r="I18" s="32">
        <v>400</v>
      </c>
      <c r="J18" s="32">
        <v>22800</v>
      </c>
      <c r="K18" s="33">
        <v>2544</v>
      </c>
      <c r="L18" s="140"/>
      <c r="M18" s="143"/>
      <c r="N18" s="146"/>
      <c r="O18" s="83">
        <f t="shared" si="10"/>
        <v>2278.7999999999997</v>
      </c>
      <c r="P18" s="71">
        <v>6.6380213548032874</v>
      </c>
      <c r="Q18" s="83">
        <v>4.170515772196735</v>
      </c>
      <c r="R18" s="115"/>
      <c r="S18" s="70"/>
      <c r="T18" s="123">
        <f>E18*'재료 시세'!B$2+F18*'재료 시세'!B$5+G18*'재료 시세'!B$8+H18*'재료 시세'!B$24+I18</f>
        <v>1332.62</v>
      </c>
      <c r="U18" s="123">
        <f t="shared" si="3"/>
        <v>3611.4199999999996</v>
      </c>
      <c r="V18" s="123"/>
      <c r="W18" s="123"/>
      <c r="X18" s="71">
        <f t="shared" si="6"/>
        <v>8845.9600178379569</v>
      </c>
      <c r="Y18" s="83">
        <f t="shared" si="7"/>
        <v>15061.48407002673</v>
      </c>
    </row>
    <row r="19" spans="1:27" ht="17.25" x14ac:dyDescent="0.3">
      <c r="A19" s="24">
        <v>17</v>
      </c>
      <c r="B19" s="18" t="s">
        <v>58</v>
      </c>
      <c r="C19" s="151"/>
      <c r="D19" s="153"/>
      <c r="E19" s="34">
        <v>440</v>
      </c>
      <c r="F19" s="35">
        <v>12</v>
      </c>
      <c r="G19" s="35">
        <v>6</v>
      </c>
      <c r="H19" s="36">
        <v>164</v>
      </c>
      <c r="I19" s="36">
        <v>400</v>
      </c>
      <c r="J19" s="36">
        <v>23380</v>
      </c>
      <c r="K19" s="37">
        <v>3476</v>
      </c>
      <c r="L19" s="154"/>
      <c r="M19" s="155"/>
      <c r="N19" s="156"/>
      <c r="O19" s="83">
        <f t="shared" si="10"/>
        <v>2278.7999999999997</v>
      </c>
      <c r="P19" s="71">
        <v>6.6380213548032874</v>
      </c>
      <c r="Q19" s="83">
        <v>4.170515772196735</v>
      </c>
      <c r="R19" s="83"/>
      <c r="S19" s="70"/>
      <c r="T19" s="123">
        <f>E19*'재료 시세'!B$2+F19*'재료 시세'!B$5+G19*'재료 시세'!B$8+H19*'재료 시세'!B$24+I19</f>
        <v>1337.8339999999998</v>
      </c>
      <c r="U19" s="123">
        <f t="shared" si="3"/>
        <v>3616.6339999999996</v>
      </c>
      <c r="V19" s="123"/>
      <c r="W19" s="123"/>
      <c r="X19" s="71">
        <f t="shared" si="6"/>
        <v>8880.5706611819005</v>
      </c>
      <c r="Y19" s="83">
        <f t="shared" si="7"/>
        <v>15083.229139262965</v>
      </c>
    </row>
    <row r="20" spans="1:27" ht="17.25" x14ac:dyDescent="0.3">
      <c r="A20" s="24">
        <v>18</v>
      </c>
      <c r="B20" s="18" t="s">
        <v>59</v>
      </c>
      <c r="C20" s="150" t="s">
        <v>60</v>
      </c>
      <c r="D20" s="152" t="s">
        <v>61</v>
      </c>
      <c r="E20" s="26">
        <v>440</v>
      </c>
      <c r="F20" s="27">
        <v>14</v>
      </c>
      <c r="G20" s="27">
        <v>6</v>
      </c>
      <c r="H20" s="28">
        <v>222</v>
      </c>
      <c r="I20" s="28">
        <v>400</v>
      </c>
      <c r="J20" s="28">
        <v>23940</v>
      </c>
      <c r="K20" s="29">
        <v>4704</v>
      </c>
      <c r="L20" s="139" t="s">
        <v>62</v>
      </c>
      <c r="M20" s="142" t="s">
        <v>63</v>
      </c>
      <c r="N20" s="145" t="s">
        <v>64</v>
      </c>
      <c r="O20" s="83">
        <f>O9*3</f>
        <v>3418.2</v>
      </c>
      <c r="P20" s="71">
        <v>11.442714528234115</v>
      </c>
      <c r="Q20" s="83">
        <v>7.5236294010651275</v>
      </c>
      <c r="R20" s="83"/>
      <c r="S20" s="70"/>
      <c r="T20" s="123">
        <f>E20*'재료 시세'!B$2+F20*'재료 시세'!B$5+G20*'재료 시세'!B$8+H20*'재료 시세'!B$24+I20</f>
        <v>1383.107</v>
      </c>
      <c r="U20" s="123">
        <f t="shared" si="3"/>
        <v>4801.3069999999998</v>
      </c>
      <c r="V20" s="123"/>
      <c r="W20" s="123"/>
      <c r="X20" s="71">
        <f t="shared" si="6"/>
        <v>15826.498563002302</v>
      </c>
      <c r="Y20" s="83">
        <f t="shared" si="7"/>
        <v>36123.254508739803</v>
      </c>
    </row>
    <row r="21" spans="1:27" ht="17.25" x14ac:dyDescent="0.3">
      <c r="A21" s="24">
        <v>19</v>
      </c>
      <c r="B21" s="18" t="s">
        <v>65</v>
      </c>
      <c r="C21" s="151"/>
      <c r="D21" s="153"/>
      <c r="E21" s="34">
        <v>500</v>
      </c>
      <c r="F21" s="35">
        <v>14</v>
      </c>
      <c r="G21" s="35">
        <v>8</v>
      </c>
      <c r="H21" s="36">
        <v>300</v>
      </c>
      <c r="I21" s="36">
        <v>400</v>
      </c>
      <c r="J21" s="36">
        <v>24520</v>
      </c>
      <c r="K21" s="37">
        <v>6354</v>
      </c>
      <c r="L21" s="154"/>
      <c r="M21" s="155"/>
      <c r="N21" s="156"/>
      <c r="O21" s="83">
        <f>O20</f>
        <v>3418.2</v>
      </c>
      <c r="P21" s="71">
        <v>11.442714528234115</v>
      </c>
      <c r="Q21" s="83">
        <v>7.5236294010651275</v>
      </c>
      <c r="R21" s="83"/>
      <c r="S21" s="70"/>
      <c r="T21" s="123">
        <f>E21*'재료 시세'!B$2+F21*'재료 시세'!B$5+G21*'재료 시세'!B$8+H21*'재료 시세'!B$24+I21</f>
        <v>1497.75</v>
      </c>
      <c r="U21" s="123">
        <f t="shared" si="3"/>
        <v>4915.95</v>
      </c>
      <c r="V21" s="123"/>
      <c r="W21" s="123"/>
      <c r="X21" s="71">
        <f t="shared" si="6"/>
        <v>17138.325684662646</v>
      </c>
      <c r="Y21" s="83">
        <f t="shared" si="7"/>
        <v>36985.785954166109</v>
      </c>
    </row>
    <row r="22" spans="1:27" ht="17.25" x14ac:dyDescent="0.3">
      <c r="A22" s="24">
        <v>20</v>
      </c>
      <c r="B22" s="38" t="s">
        <v>66</v>
      </c>
      <c r="C22" s="150" t="s">
        <v>67</v>
      </c>
      <c r="D22" s="152" t="s">
        <v>68</v>
      </c>
      <c r="E22" s="26">
        <v>500</v>
      </c>
      <c r="F22" s="27">
        <v>16</v>
      </c>
      <c r="G22" s="27">
        <v>8</v>
      </c>
      <c r="H22" s="28">
        <v>406</v>
      </c>
      <c r="I22" s="28">
        <v>400</v>
      </c>
      <c r="J22" s="28">
        <v>25120</v>
      </c>
      <c r="K22" s="29">
        <v>8598</v>
      </c>
      <c r="L22" s="139" t="s">
        <v>69</v>
      </c>
      <c r="M22" s="142" t="s">
        <v>70</v>
      </c>
      <c r="N22" s="145" t="s">
        <v>71</v>
      </c>
      <c r="O22" s="83">
        <f t="shared" ref="O22:O23" si="11">O21</f>
        <v>3418.2</v>
      </c>
      <c r="P22" s="71">
        <v>17.573462127747405</v>
      </c>
      <c r="Q22" s="83">
        <v>11.585660642546532</v>
      </c>
      <c r="R22" s="83"/>
      <c r="S22" s="70"/>
      <c r="T22" s="123">
        <f>E22*'재료 시세'!B$2+F22*'재료 시세'!B$5+G22*'재료 시세'!B$8+H22*'재료 시세'!B$24+I22</f>
        <v>1548.7110000000002</v>
      </c>
      <c r="U22" s="123">
        <f t="shared" si="3"/>
        <v>4966.9110000000001</v>
      </c>
      <c r="V22" s="123"/>
      <c r="W22" s="123"/>
      <c r="X22" s="71">
        <f t="shared" si="6"/>
        <v>27216.214105325816</v>
      </c>
      <c r="Y22" s="83">
        <f t="shared" si="7"/>
        <v>57544.94528773144</v>
      </c>
    </row>
    <row r="23" spans="1:27" ht="17.25" x14ac:dyDescent="0.3">
      <c r="A23" s="24">
        <v>21</v>
      </c>
      <c r="B23" s="38" t="s">
        <v>72</v>
      </c>
      <c r="C23" s="151"/>
      <c r="D23" s="153"/>
      <c r="E23" s="34">
        <v>500</v>
      </c>
      <c r="F23" s="35">
        <v>16</v>
      </c>
      <c r="G23" s="35">
        <v>8</v>
      </c>
      <c r="H23" s="36">
        <v>552</v>
      </c>
      <c r="I23" s="36">
        <v>420</v>
      </c>
      <c r="J23" s="36">
        <v>25760</v>
      </c>
      <c r="K23" s="37">
        <v>11688</v>
      </c>
      <c r="L23" s="154"/>
      <c r="M23" s="155"/>
      <c r="N23" s="156"/>
      <c r="O23" s="83">
        <f t="shared" si="11"/>
        <v>3418.2</v>
      </c>
      <c r="P23" s="71">
        <v>17.573462127747405</v>
      </c>
      <c r="Q23" s="83">
        <v>11.585660642546532</v>
      </c>
      <c r="R23" s="83"/>
      <c r="S23" s="70"/>
      <c r="T23" s="123">
        <f>E23*'재료 시세'!B$2+F23*'재료 시세'!B$5+G23*'재료 시세'!B$8+H23*'재료 시세'!B$24+I23</f>
        <v>1586.0120000000002</v>
      </c>
      <c r="U23" s="123">
        <f t="shared" si="3"/>
        <v>5004.2119999999995</v>
      </c>
      <c r="V23" s="123"/>
      <c r="W23" s="123"/>
      <c r="X23" s="71">
        <f t="shared" si="6"/>
        <v>27871.72181615292</v>
      </c>
      <c r="Y23" s="83">
        <f t="shared" si="7"/>
        <v>57977.102015359065</v>
      </c>
    </row>
    <row r="24" spans="1:27" ht="17.25" x14ac:dyDescent="0.3">
      <c r="A24" s="24">
        <v>22</v>
      </c>
      <c r="B24" s="38" t="s">
        <v>73</v>
      </c>
      <c r="C24" s="137" t="s">
        <v>74</v>
      </c>
      <c r="D24" s="138" t="s">
        <v>75</v>
      </c>
      <c r="E24" s="26">
        <v>560</v>
      </c>
      <c r="F24" s="27">
        <v>18</v>
      </c>
      <c r="G24" s="27">
        <v>8</v>
      </c>
      <c r="H24" s="28">
        <v>750</v>
      </c>
      <c r="I24" s="28">
        <v>430</v>
      </c>
      <c r="J24" s="28">
        <v>26380</v>
      </c>
      <c r="K24" s="29">
        <v>15900</v>
      </c>
      <c r="L24" s="139" t="s">
        <v>76</v>
      </c>
      <c r="M24" s="142" t="s">
        <v>77</v>
      </c>
      <c r="N24" s="145" t="s">
        <v>78</v>
      </c>
      <c r="O24" s="83">
        <f>O9*4</f>
        <v>4557.5999999999995</v>
      </c>
      <c r="P24" s="71">
        <v>47.150851643438173</v>
      </c>
      <c r="Q24" s="83">
        <v>31.459443464888786</v>
      </c>
      <c r="R24" s="83"/>
      <c r="S24" s="70"/>
      <c r="T24" s="123">
        <f>E24*'재료 시세'!B$2+F24*'재료 시세'!B$5+G24*'재료 시세'!B$8+H24*'재료 시세'!B$24+I24</f>
        <v>1743.675</v>
      </c>
      <c r="U24" s="123">
        <f t="shared" si="3"/>
        <v>6301.2749999999996</v>
      </c>
      <c r="V24" s="123"/>
      <c r="W24" s="123"/>
      <c r="X24" s="71">
        <f t="shared" si="6"/>
        <v>82215.761239372048</v>
      </c>
      <c r="Y24" s="83">
        <f t="shared" si="7"/>
        <v>198234.60461921708</v>
      </c>
    </row>
    <row r="25" spans="1:27" ht="17.25" x14ac:dyDescent="0.3">
      <c r="A25" s="24">
        <v>23</v>
      </c>
      <c r="B25" s="38" t="s">
        <v>79</v>
      </c>
      <c r="C25" s="137"/>
      <c r="D25" s="138"/>
      <c r="E25" s="39">
        <v>560</v>
      </c>
      <c r="F25" s="40">
        <v>18</v>
      </c>
      <c r="G25" s="40">
        <v>8</v>
      </c>
      <c r="H25" s="41">
        <v>1016</v>
      </c>
      <c r="I25" s="41">
        <v>450</v>
      </c>
      <c r="J25" s="41">
        <v>27020</v>
      </c>
      <c r="K25" s="42">
        <v>21540</v>
      </c>
      <c r="L25" s="140"/>
      <c r="M25" s="143"/>
      <c r="N25" s="146"/>
      <c r="O25" s="83">
        <f>O24</f>
        <v>4557.5999999999995</v>
      </c>
      <c r="P25" s="71">
        <v>47.150851643438173</v>
      </c>
      <c r="Q25" s="83">
        <v>31.459443464888786</v>
      </c>
      <c r="R25" s="83"/>
      <c r="S25" s="70"/>
      <c r="T25" s="123">
        <f>E25*'재료 시세'!B$2+F25*'재료 시세'!B$5+G25*'재료 시세'!B$8+H25*'재료 시세'!B$24+I25</f>
        <v>1795.1959999999999</v>
      </c>
      <c r="U25" s="123">
        <f t="shared" si="3"/>
        <v>6352.7959999999994</v>
      </c>
      <c r="V25" s="123"/>
      <c r="W25" s="123"/>
      <c r="X25" s="71">
        <f t="shared" si="6"/>
        <v>84645.020266893625</v>
      </c>
      <c r="Y25" s="83">
        <f t="shared" si="7"/>
        <v>199855.42660597159</v>
      </c>
    </row>
    <row r="26" spans="1:27" ht="17.25" x14ac:dyDescent="0.3">
      <c r="A26" s="24">
        <v>24</v>
      </c>
      <c r="B26" s="38" t="s">
        <v>80</v>
      </c>
      <c r="C26" s="137" t="s">
        <v>81</v>
      </c>
      <c r="D26" s="138" t="s">
        <v>82</v>
      </c>
      <c r="E26" s="26">
        <v>560</v>
      </c>
      <c r="F26" s="27">
        <v>18</v>
      </c>
      <c r="G26" s="27">
        <v>8</v>
      </c>
      <c r="H26" s="28">
        <v>1380</v>
      </c>
      <c r="I26" s="28">
        <v>460</v>
      </c>
      <c r="J26" s="28">
        <v>27700</v>
      </c>
      <c r="K26" s="29">
        <v>29256</v>
      </c>
      <c r="L26" s="140"/>
      <c r="M26" s="143"/>
      <c r="N26" s="146"/>
      <c r="O26" s="83">
        <f t="shared" ref="O26:O27" si="12">O25</f>
        <v>4557.5999999999995</v>
      </c>
      <c r="P26" s="71">
        <v>91.320944626133269</v>
      </c>
      <c r="Q26" s="83">
        <v>45.7392395455933</v>
      </c>
      <c r="R26" s="83"/>
      <c r="S26" s="70"/>
      <c r="T26" s="123">
        <f>E26*'재료 시세'!B$2+F26*'재료 시세'!B$5+G26*'재료 시세'!B$8+H26*'재료 시세'!B$24+I26</f>
        <v>1848.33</v>
      </c>
      <c r="U26" s="123">
        <f t="shared" si="3"/>
        <v>6405.9299999999994</v>
      </c>
      <c r="V26" s="123"/>
      <c r="W26" s="123"/>
      <c r="X26" s="71">
        <f t="shared" si="6"/>
        <v>168791.2415808209</v>
      </c>
      <c r="Y26" s="83">
        <f t="shared" si="7"/>
        <v>293002.36678230244</v>
      </c>
    </row>
    <row r="27" spans="1:27" ht="18" thickBot="1" x14ac:dyDescent="0.35">
      <c r="A27" s="43">
        <v>25</v>
      </c>
      <c r="B27" s="44" t="s">
        <v>83</v>
      </c>
      <c r="C27" s="148"/>
      <c r="D27" s="149"/>
      <c r="E27" s="45">
        <v>622</v>
      </c>
      <c r="F27" s="46">
        <v>20</v>
      </c>
      <c r="G27" s="46">
        <v>8</v>
      </c>
      <c r="H27" s="47">
        <v>1872</v>
      </c>
      <c r="I27" s="47">
        <v>490</v>
      </c>
      <c r="J27" s="47">
        <v>28360</v>
      </c>
      <c r="K27" s="48">
        <v>39668</v>
      </c>
      <c r="L27" s="141"/>
      <c r="M27" s="144"/>
      <c r="N27" s="147"/>
      <c r="O27" s="127">
        <f t="shared" si="12"/>
        <v>4557.5999999999995</v>
      </c>
      <c r="P27" s="14">
        <v>91.320944626133269</v>
      </c>
      <c r="Q27" s="15">
        <v>45.7392395455933</v>
      </c>
      <c r="R27" s="15"/>
      <c r="S27" s="16"/>
      <c r="T27" s="125">
        <f>E27*'재료 시세'!B$2+F27*'재료 시세'!B$5+G27*'재료 시세'!B$8+H27*'재료 시세'!B$24+I27</f>
        <v>2063.692</v>
      </c>
      <c r="U27" s="125">
        <f t="shared" si="3"/>
        <v>6621.2919999999995</v>
      </c>
      <c r="V27" s="125"/>
      <c r="W27" s="125"/>
      <c r="X27" s="14">
        <f t="shared" si="6"/>
        <v>188458.30285739421</v>
      </c>
      <c r="Y27" s="15">
        <f t="shared" si="7"/>
        <v>302852.86088932055</v>
      </c>
      <c r="Z27" s="15"/>
      <c r="AA27" s="16"/>
    </row>
    <row r="28" spans="1:27" ht="17.25" thickBot="1" x14ac:dyDescent="0.35">
      <c r="O28" s="83"/>
      <c r="P28" s="71"/>
      <c r="Q28" s="83"/>
      <c r="R28" s="83"/>
      <c r="S28" s="70"/>
      <c r="T28" s="123"/>
      <c r="U28" s="123"/>
      <c r="V28" s="123"/>
      <c r="W28" s="124"/>
    </row>
    <row r="29" spans="1:27" ht="26.25" x14ac:dyDescent="0.3">
      <c r="A29" s="159" t="s">
        <v>84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1"/>
      <c r="P29" s="71"/>
      <c r="Q29" s="83"/>
      <c r="R29" s="83"/>
      <c r="S29" s="70"/>
      <c r="T29" s="123"/>
      <c r="U29" s="123"/>
      <c r="V29" s="123"/>
      <c r="W29" s="124"/>
    </row>
    <row r="30" spans="1:27" ht="17.25" x14ac:dyDescent="0.3">
      <c r="A30" s="49" t="s">
        <v>1</v>
      </c>
      <c r="B30" s="50" t="s">
        <v>2</v>
      </c>
      <c r="C30" s="50" t="s">
        <v>3</v>
      </c>
      <c r="D30" s="50" t="s">
        <v>4</v>
      </c>
      <c r="E30" s="3" t="s">
        <v>85</v>
      </c>
      <c r="F30" s="4" t="s">
        <v>6</v>
      </c>
      <c r="G30" s="5" t="s">
        <v>7</v>
      </c>
      <c r="H30" s="2" t="s">
        <v>8</v>
      </c>
      <c r="I30" s="2" t="s">
        <v>9</v>
      </c>
      <c r="J30" s="50" t="s">
        <v>10</v>
      </c>
      <c r="K30" s="50" t="s">
        <v>11</v>
      </c>
      <c r="L30" s="6" t="s">
        <v>12</v>
      </c>
      <c r="M30" s="7" t="s">
        <v>13</v>
      </c>
      <c r="N30" s="8" t="s">
        <v>14</v>
      </c>
      <c r="P30" s="71"/>
      <c r="Q30" s="83"/>
      <c r="R30" s="83"/>
      <c r="S30" s="70"/>
      <c r="T30" s="123"/>
      <c r="U30" s="123"/>
      <c r="V30" s="123"/>
      <c r="W30" s="124"/>
    </row>
    <row r="31" spans="1:27" ht="17.25" x14ac:dyDescent="0.3">
      <c r="A31" s="10">
        <v>1</v>
      </c>
      <c r="B31" s="11" t="s">
        <v>16</v>
      </c>
      <c r="C31" s="98">
        <v>1</v>
      </c>
      <c r="D31" s="12"/>
      <c r="E31" s="101">
        <v>82</v>
      </c>
      <c r="F31" s="102">
        <v>2</v>
      </c>
      <c r="G31" s="102"/>
      <c r="H31" s="102">
        <v>22</v>
      </c>
      <c r="I31" s="102"/>
      <c r="J31" s="113">
        <v>11100</v>
      </c>
      <c r="K31" s="13">
        <v>474</v>
      </c>
      <c r="L31" s="162"/>
      <c r="M31" s="163"/>
      <c r="N31" s="168"/>
      <c r="P31" s="71"/>
      <c r="Q31" s="83"/>
      <c r="R31" s="83"/>
      <c r="S31" s="70"/>
      <c r="T31" s="123">
        <f>E31*'재료 시세'!B$3+F31*'재료 시세'!B$5+G31*'재료 시세'!B$8+H31*'재료 시세'!B$24+I31</f>
        <v>47.567</v>
      </c>
      <c r="U31" s="123"/>
      <c r="V31" s="123"/>
      <c r="W31" s="124"/>
    </row>
    <row r="32" spans="1:27" ht="17.25" x14ac:dyDescent="0.3">
      <c r="A32" s="17">
        <v>2</v>
      </c>
      <c r="B32" s="18" t="s">
        <v>17</v>
      </c>
      <c r="C32" s="84">
        <v>1</v>
      </c>
      <c r="D32" s="19"/>
      <c r="E32" s="101">
        <v>82</v>
      </c>
      <c r="F32" s="102">
        <v>2</v>
      </c>
      <c r="G32" s="102"/>
      <c r="H32" s="102">
        <v>22</v>
      </c>
      <c r="I32" s="20"/>
      <c r="J32" s="21">
        <v>11380</v>
      </c>
      <c r="K32" s="13">
        <v>474</v>
      </c>
      <c r="L32" s="164"/>
      <c r="M32" s="165"/>
      <c r="N32" s="169"/>
      <c r="P32" s="71"/>
      <c r="Q32" s="83"/>
      <c r="R32" s="83"/>
      <c r="S32" s="70"/>
      <c r="T32" s="123">
        <f>E32*'재료 시세'!B$3+F32*'재료 시세'!B$5+G32*'재료 시세'!B$8+H32*'재료 시세'!B$24+I32</f>
        <v>47.567</v>
      </c>
      <c r="U32" s="123"/>
      <c r="V32" s="123"/>
      <c r="W32" s="124"/>
    </row>
    <row r="33" spans="1:27" ht="17.25" x14ac:dyDescent="0.3">
      <c r="A33" s="17">
        <v>3</v>
      </c>
      <c r="B33" s="18" t="s">
        <v>19</v>
      </c>
      <c r="C33" s="84">
        <v>1</v>
      </c>
      <c r="D33" s="19"/>
      <c r="E33" s="101">
        <v>82</v>
      </c>
      <c r="F33" s="102">
        <v>4</v>
      </c>
      <c r="G33" s="102"/>
      <c r="H33" s="21">
        <v>22</v>
      </c>
      <c r="I33" s="20"/>
      <c r="J33" s="21">
        <v>11660</v>
      </c>
      <c r="K33" s="13">
        <v>474</v>
      </c>
      <c r="L33" s="164"/>
      <c r="M33" s="165"/>
      <c r="N33" s="169"/>
      <c r="P33" s="71"/>
      <c r="Q33" s="83"/>
      <c r="R33" s="83"/>
      <c r="S33" s="70"/>
      <c r="T33" s="123">
        <f>E33*'재료 시세'!B$3+F33*'재료 시세'!B$5+G33*'재료 시세'!B$8+H33*'재료 시세'!B$24+I33</f>
        <v>85.966999999999999</v>
      </c>
      <c r="U33" s="123"/>
      <c r="V33" s="123"/>
      <c r="W33" s="124"/>
    </row>
    <row r="34" spans="1:27" ht="17.25" x14ac:dyDescent="0.3">
      <c r="A34" s="17">
        <v>4</v>
      </c>
      <c r="B34" s="18" t="s">
        <v>20</v>
      </c>
      <c r="C34" s="84">
        <v>1</v>
      </c>
      <c r="D34" s="19"/>
      <c r="E34" s="22">
        <v>120</v>
      </c>
      <c r="F34" s="20">
        <v>4</v>
      </c>
      <c r="G34" s="20">
        <v>2</v>
      </c>
      <c r="H34" s="20">
        <v>32</v>
      </c>
      <c r="I34" s="20"/>
      <c r="J34" s="21">
        <v>11960</v>
      </c>
      <c r="K34" s="23">
        <v>682</v>
      </c>
      <c r="L34" s="164"/>
      <c r="M34" s="165"/>
      <c r="N34" s="169"/>
      <c r="P34" s="71"/>
      <c r="Q34" s="83"/>
      <c r="R34" s="83"/>
      <c r="S34" s="70"/>
      <c r="T34" s="123">
        <f>E34*'재료 시세'!B$3+F34*'재료 시세'!B$5+G34*'재료 시세'!B$8+H34*'재료 시세'!B$24+I34</f>
        <v>109.792</v>
      </c>
      <c r="U34" s="123"/>
      <c r="V34" s="123"/>
      <c r="W34" s="124"/>
    </row>
    <row r="35" spans="1:27" ht="17.25" x14ac:dyDescent="0.3">
      <c r="A35" s="17">
        <v>5</v>
      </c>
      <c r="B35" s="18" t="s">
        <v>21</v>
      </c>
      <c r="C35" s="84">
        <v>1</v>
      </c>
      <c r="D35" s="19"/>
      <c r="E35" s="22">
        <v>120</v>
      </c>
      <c r="F35" s="20">
        <v>4</v>
      </c>
      <c r="G35" s="20">
        <v>2</v>
      </c>
      <c r="H35" s="20">
        <v>32</v>
      </c>
      <c r="I35" s="20"/>
      <c r="J35" s="21">
        <v>12240</v>
      </c>
      <c r="K35" s="23">
        <v>682</v>
      </c>
      <c r="L35" s="164"/>
      <c r="M35" s="165"/>
      <c r="N35" s="169"/>
      <c r="P35" s="71"/>
      <c r="Q35" s="83"/>
      <c r="R35" s="83"/>
      <c r="S35" s="70"/>
      <c r="T35" s="123">
        <f>E35*'재료 시세'!B$3+F35*'재료 시세'!B$5+G35*'재료 시세'!B$8+H35*'재료 시세'!B$24+I35</f>
        <v>109.792</v>
      </c>
      <c r="U35" s="123"/>
      <c r="V35" s="123"/>
      <c r="W35" s="124"/>
    </row>
    <row r="36" spans="1:27" ht="17.25" x14ac:dyDescent="0.3">
      <c r="A36" s="17">
        <v>6</v>
      </c>
      <c r="B36" s="18" t="s">
        <v>22</v>
      </c>
      <c r="C36" s="84">
        <v>1</v>
      </c>
      <c r="D36" s="19"/>
      <c r="E36" s="22">
        <v>120</v>
      </c>
      <c r="F36" s="20">
        <v>4</v>
      </c>
      <c r="G36" s="20">
        <v>2</v>
      </c>
      <c r="H36" s="20">
        <v>32</v>
      </c>
      <c r="I36" s="20"/>
      <c r="J36" s="21">
        <v>12540</v>
      </c>
      <c r="K36" s="23">
        <v>682</v>
      </c>
      <c r="L36" s="166"/>
      <c r="M36" s="167"/>
      <c r="N36" s="170"/>
      <c r="P36" s="71"/>
      <c r="Q36" s="83"/>
      <c r="R36" s="83"/>
      <c r="S36" s="70"/>
      <c r="T36" s="123">
        <f>E36*'재료 시세'!B$3+F36*'재료 시세'!B$5+G36*'재료 시세'!B$8+H36*'재료 시세'!B$24+I36</f>
        <v>109.792</v>
      </c>
      <c r="U36" s="123"/>
      <c r="V36" s="123"/>
      <c r="W36" s="124"/>
    </row>
    <row r="37" spans="1:27" ht="17.25" x14ac:dyDescent="0.3">
      <c r="A37" s="51">
        <v>7</v>
      </c>
      <c r="B37" s="18" t="s">
        <v>23</v>
      </c>
      <c r="C37" s="84" t="s">
        <v>24</v>
      </c>
      <c r="D37" s="85" t="s">
        <v>25</v>
      </c>
      <c r="E37" s="22">
        <v>156</v>
      </c>
      <c r="F37" s="20">
        <v>4</v>
      </c>
      <c r="G37" s="20">
        <v>2</v>
      </c>
      <c r="H37" s="20">
        <v>42</v>
      </c>
      <c r="I37" s="20">
        <v>220</v>
      </c>
      <c r="J37" s="21">
        <v>12840</v>
      </c>
      <c r="K37" s="23">
        <v>888</v>
      </c>
      <c r="L37" s="20" t="s">
        <v>26</v>
      </c>
      <c r="M37" s="20" t="s">
        <v>27</v>
      </c>
      <c r="N37" s="25" t="s">
        <v>28</v>
      </c>
      <c r="O37">
        <f>'재료 시세'!B11*12+'재료 시세'!B12*6+'재료 시세'!B13*2</f>
        <v>1139.3999999999999</v>
      </c>
      <c r="P37" s="71">
        <v>1.5824575999999999</v>
      </c>
      <c r="Q37" s="83">
        <v>1</v>
      </c>
      <c r="R37" s="83">
        <v>1.3849600000000004</v>
      </c>
      <c r="S37" s="70">
        <v>1</v>
      </c>
      <c r="T37" s="123">
        <f>E37*'재료 시세'!B$3+F37*'재료 시세'!B$5+G37*'재료 시세'!B$8+H37*'재료 시세'!B$24+I37</f>
        <v>333.85699999999997</v>
      </c>
      <c r="U37" s="123">
        <f>T37+O37</f>
        <v>1473.2569999999998</v>
      </c>
      <c r="V37" s="123">
        <f>T37+'재료 시세'!B$15</f>
        <v>528.65699999999993</v>
      </c>
      <c r="W37" s="124">
        <f>V37+O37</f>
        <v>1668.0569999999998</v>
      </c>
      <c r="X37" s="71">
        <f>T37*P37</f>
        <v>528.31454696319997</v>
      </c>
      <c r="Y37" s="83">
        <f t="shared" ref="Y37" si="13">U37*Q37</f>
        <v>1473.2569999999998</v>
      </c>
      <c r="Z37" s="83">
        <f t="shared" ref="Z37" si="14">V37*R37</f>
        <v>732.16879872000015</v>
      </c>
      <c r="AA37" s="70">
        <f t="shared" ref="AA37" si="15">W37*S37</f>
        <v>1668.0569999999998</v>
      </c>
    </row>
    <row r="38" spans="1:27" ht="17.25" x14ac:dyDescent="0.3">
      <c r="A38" s="51">
        <v>8</v>
      </c>
      <c r="B38" s="18" t="s">
        <v>29</v>
      </c>
      <c r="C38" s="84" t="s">
        <v>30</v>
      </c>
      <c r="D38" s="85" t="s">
        <v>31</v>
      </c>
      <c r="E38" s="22">
        <v>156</v>
      </c>
      <c r="F38" s="20">
        <v>4</v>
      </c>
      <c r="G38" s="20">
        <v>2</v>
      </c>
      <c r="H38" s="20">
        <v>42</v>
      </c>
      <c r="I38" s="20">
        <v>220</v>
      </c>
      <c r="J38" s="21">
        <v>13160</v>
      </c>
      <c r="K38" s="23">
        <v>888</v>
      </c>
      <c r="L38" s="20" t="s">
        <v>32</v>
      </c>
      <c r="M38" s="20" t="s">
        <v>33</v>
      </c>
      <c r="N38" s="25" t="s">
        <v>34</v>
      </c>
      <c r="O38">
        <f>O9</f>
        <v>1139.3999999999999</v>
      </c>
      <c r="P38" s="71">
        <v>2.0281557907499992</v>
      </c>
      <c r="Q38" s="83">
        <v>1.1055626999999999</v>
      </c>
      <c r="R38" s="83">
        <v>1.7185271500000003</v>
      </c>
      <c r="S38" s="70">
        <v>1</v>
      </c>
      <c r="T38" s="123">
        <f>E38*'재료 시세'!B$3+F38*'재료 시세'!B$5+G38*'재료 시세'!B$8+H38*'재료 시세'!B$24+I38</f>
        <v>333.85699999999997</v>
      </c>
      <c r="U38" s="123">
        <f t="shared" ref="U38:U55" si="16">T38+O38</f>
        <v>1473.2569999999998</v>
      </c>
      <c r="V38" s="123">
        <f>T38+'재료 시세'!B$15</f>
        <v>528.65699999999993</v>
      </c>
      <c r="W38" s="124">
        <f t="shared" ref="W38:W45" si="17">V38+O38</f>
        <v>1668.0569999999998</v>
      </c>
      <c r="X38" s="71">
        <f>T38*P38</f>
        <v>677.11400783242243</v>
      </c>
      <c r="Y38" s="83">
        <f>U38*Q38</f>
        <v>1628.7779867138997</v>
      </c>
      <c r="Z38" s="83">
        <f>V38*R38</f>
        <v>908.5114075375501</v>
      </c>
      <c r="AA38" s="70">
        <f>W38*S38</f>
        <v>1668.0569999999998</v>
      </c>
    </row>
    <row r="39" spans="1:27" ht="17.25" x14ac:dyDescent="0.3">
      <c r="A39" s="51">
        <v>9</v>
      </c>
      <c r="B39" s="18" t="s">
        <v>35</v>
      </c>
      <c r="C39" s="150" t="s">
        <v>36</v>
      </c>
      <c r="D39" s="152" t="s">
        <v>37</v>
      </c>
      <c r="E39" s="26">
        <v>156</v>
      </c>
      <c r="F39" s="27">
        <v>4</v>
      </c>
      <c r="G39" s="27">
        <v>2</v>
      </c>
      <c r="H39" s="27">
        <v>42</v>
      </c>
      <c r="I39" s="27">
        <v>220</v>
      </c>
      <c r="J39" s="28">
        <v>13480</v>
      </c>
      <c r="K39" s="29">
        <v>888</v>
      </c>
      <c r="L39" s="139" t="s">
        <v>38</v>
      </c>
      <c r="M39" s="142" t="s">
        <v>39</v>
      </c>
      <c r="N39" s="145" t="s">
        <v>40</v>
      </c>
      <c r="O39">
        <f>O10</f>
        <v>1139.3999999999999</v>
      </c>
      <c r="P39" s="71">
        <v>2.8168623423999999</v>
      </c>
      <c r="Q39" s="83">
        <v>1.6139192000000002</v>
      </c>
      <c r="R39" s="83">
        <v>2.2660764640000002</v>
      </c>
      <c r="S39" s="70">
        <v>1.4604394000000003</v>
      </c>
      <c r="T39" s="123">
        <f>E39*'재료 시세'!B$3+F39*'재료 시세'!B$5+G39*'재료 시세'!B$8+H39*'재료 시세'!B$24+I39</f>
        <v>333.85699999999997</v>
      </c>
      <c r="U39" s="123">
        <f t="shared" si="16"/>
        <v>1473.2569999999998</v>
      </c>
      <c r="V39" s="123">
        <f>T39+'재료 시세'!B$15</f>
        <v>528.65699999999993</v>
      </c>
      <c r="W39" s="124">
        <f t="shared" si="17"/>
        <v>1668.0569999999998</v>
      </c>
      <c r="X39" s="71">
        <f t="shared" ref="X39:X55" si="18">T39*P39</f>
        <v>940.42921104663662</v>
      </c>
      <c r="Y39" s="83">
        <f t="shared" ref="Y39:Y55" si="19">U39*Q39</f>
        <v>2377.7177588344002</v>
      </c>
      <c r="Z39" s="83">
        <f t="shared" ref="Z39:Z45" si="20">V39*R39</f>
        <v>1197.9771852288479</v>
      </c>
      <c r="AA39" s="70">
        <f t="shared" ref="AA39:AA45" si="21">W39*S39</f>
        <v>2436.0961642458001</v>
      </c>
    </row>
    <row r="40" spans="1:27" ht="17.25" x14ac:dyDescent="0.3">
      <c r="A40" s="51">
        <v>10</v>
      </c>
      <c r="B40" s="18" t="s">
        <v>41</v>
      </c>
      <c r="C40" s="157"/>
      <c r="D40" s="158"/>
      <c r="E40" s="30">
        <v>192</v>
      </c>
      <c r="F40" s="31">
        <v>6</v>
      </c>
      <c r="G40" s="31">
        <v>4</v>
      </c>
      <c r="H40" s="31">
        <v>50</v>
      </c>
      <c r="I40" s="31">
        <v>220</v>
      </c>
      <c r="J40" s="32">
        <v>13820</v>
      </c>
      <c r="K40" s="33">
        <v>1096</v>
      </c>
      <c r="L40" s="140"/>
      <c r="M40" s="143"/>
      <c r="N40" s="146"/>
      <c r="O40">
        <f>O11</f>
        <v>1139.3999999999999</v>
      </c>
      <c r="P40" s="71">
        <v>2.8168623423999999</v>
      </c>
      <c r="Q40" s="83">
        <v>1.6139192000000002</v>
      </c>
      <c r="R40" s="83">
        <v>2.2660764640000002</v>
      </c>
      <c r="S40" s="70">
        <v>1.4604394000000003</v>
      </c>
      <c r="T40" s="123">
        <f>E40*'재료 시세'!B$3+F40*'재료 시세'!B$5+G40*'재료 시세'!B$8+H40*'재료 시세'!B$24+I40</f>
        <v>395.685</v>
      </c>
      <c r="U40" s="123">
        <f t="shared" si="16"/>
        <v>1535.0849999999998</v>
      </c>
      <c r="V40" s="123">
        <f>T40+'재료 시세'!B$15</f>
        <v>590.48500000000001</v>
      </c>
      <c r="W40" s="124">
        <f t="shared" si="17"/>
        <v>1729.8849999999998</v>
      </c>
      <c r="X40" s="71">
        <f t="shared" si="18"/>
        <v>1114.5901759525439</v>
      </c>
      <c r="Y40" s="83">
        <f t="shared" si="19"/>
        <v>2477.5031551319998</v>
      </c>
      <c r="Z40" s="83">
        <f t="shared" si="20"/>
        <v>1338.0841608450401</v>
      </c>
      <c r="AA40" s="70">
        <f t="shared" si="21"/>
        <v>2526.3922114690004</v>
      </c>
    </row>
    <row r="41" spans="1:27" ht="17.25" x14ac:dyDescent="0.3">
      <c r="A41" s="51">
        <v>11</v>
      </c>
      <c r="B41" s="18" t="s">
        <v>42</v>
      </c>
      <c r="C41" s="151"/>
      <c r="D41" s="153"/>
      <c r="E41" s="34">
        <v>192</v>
      </c>
      <c r="F41" s="35">
        <v>6</v>
      </c>
      <c r="G41" s="35">
        <v>4</v>
      </c>
      <c r="H41" s="35">
        <v>50</v>
      </c>
      <c r="I41" s="35">
        <v>220</v>
      </c>
      <c r="J41" s="36">
        <v>14140</v>
      </c>
      <c r="K41" s="37">
        <v>1096</v>
      </c>
      <c r="L41" s="154"/>
      <c r="M41" s="155"/>
      <c r="N41" s="156"/>
      <c r="O41">
        <f>O12</f>
        <v>1139.3999999999999</v>
      </c>
      <c r="P41" s="71">
        <v>2.8168623423999999</v>
      </c>
      <c r="Q41" s="83">
        <v>1.6139192000000002</v>
      </c>
      <c r="R41" s="83">
        <v>2.2660764640000002</v>
      </c>
      <c r="S41" s="70">
        <v>1.4604394000000003</v>
      </c>
      <c r="T41" s="123">
        <f>E41*'재료 시세'!B$3+F41*'재료 시세'!B$5+G41*'재료 시세'!B$8+H41*'재료 시세'!B$24+I41</f>
        <v>395.685</v>
      </c>
      <c r="U41" s="123">
        <f t="shared" si="16"/>
        <v>1535.0849999999998</v>
      </c>
      <c r="V41" s="123">
        <f>T41+'재료 시세'!B$15</f>
        <v>590.48500000000001</v>
      </c>
      <c r="W41" s="124">
        <f t="shared" si="17"/>
        <v>1729.8849999999998</v>
      </c>
      <c r="X41" s="71">
        <f t="shared" si="18"/>
        <v>1114.5901759525439</v>
      </c>
      <c r="Y41" s="83">
        <f t="shared" si="19"/>
        <v>2477.5031551319998</v>
      </c>
      <c r="Z41" s="83">
        <f t="shared" si="20"/>
        <v>1338.0841608450401</v>
      </c>
      <c r="AA41" s="70">
        <f t="shared" si="21"/>
        <v>2526.3922114690004</v>
      </c>
    </row>
    <row r="42" spans="1:27" ht="17.25" x14ac:dyDescent="0.3">
      <c r="A42" s="51">
        <v>12</v>
      </c>
      <c r="B42" s="18" t="s">
        <v>43</v>
      </c>
      <c r="C42" s="150" t="s">
        <v>44</v>
      </c>
      <c r="D42" s="152" t="s">
        <v>45</v>
      </c>
      <c r="E42" s="26">
        <v>192</v>
      </c>
      <c r="F42" s="27">
        <v>6</v>
      </c>
      <c r="G42" s="27">
        <v>4</v>
      </c>
      <c r="H42" s="27">
        <v>50</v>
      </c>
      <c r="I42" s="27">
        <v>220</v>
      </c>
      <c r="J42" s="28">
        <v>14500</v>
      </c>
      <c r="K42" s="29">
        <v>1096</v>
      </c>
      <c r="L42" s="139" t="s">
        <v>46</v>
      </c>
      <c r="M42" s="142" t="s">
        <v>47</v>
      </c>
      <c r="N42" s="145" t="s">
        <v>48</v>
      </c>
      <c r="O42">
        <f>O9*2</f>
        <v>2278.7999999999997</v>
      </c>
      <c r="P42" s="71">
        <v>4.8509540575691759</v>
      </c>
      <c r="Q42" s="83">
        <v>2.9813838652999993</v>
      </c>
      <c r="R42" s="83">
        <v>3.4428524445592386</v>
      </c>
      <c r="S42" s="70">
        <v>2.3535493429749992</v>
      </c>
      <c r="T42" s="123">
        <f>E42*'재료 시세'!B$3+F42*'재료 시세'!B$5+G42*'재료 시세'!B$8+H42*'재료 시세'!B$24+I42</f>
        <v>395.685</v>
      </c>
      <c r="U42" s="123">
        <f t="shared" si="16"/>
        <v>2674.4849999999997</v>
      </c>
      <c r="V42" s="123">
        <f>T42+'재료 시세'!B$15</f>
        <v>590.48500000000001</v>
      </c>
      <c r="W42" s="124">
        <f t="shared" si="17"/>
        <v>2869.2849999999999</v>
      </c>
      <c r="X42" s="71">
        <f t="shared" si="18"/>
        <v>1919.4497562692593</v>
      </c>
      <c r="Y42" s="83">
        <f t="shared" si="19"/>
        <v>7973.6664269868679</v>
      </c>
      <c r="Z42" s="83">
        <f t="shared" si="20"/>
        <v>2032.952725725562</v>
      </c>
      <c r="AA42" s="70">
        <f t="shared" si="21"/>
        <v>6753.0038265580206</v>
      </c>
    </row>
    <row r="43" spans="1:27" ht="17.25" x14ac:dyDescent="0.3">
      <c r="A43" s="51">
        <v>13</v>
      </c>
      <c r="B43" s="18" t="s">
        <v>49</v>
      </c>
      <c r="C43" s="157"/>
      <c r="D43" s="158"/>
      <c r="E43" s="30">
        <v>228</v>
      </c>
      <c r="F43" s="31">
        <v>6</v>
      </c>
      <c r="G43" s="31">
        <v>4</v>
      </c>
      <c r="H43" s="32">
        <v>60</v>
      </c>
      <c r="I43" s="32">
        <v>220</v>
      </c>
      <c r="J43" s="32">
        <v>14860</v>
      </c>
      <c r="K43" s="33">
        <v>1304</v>
      </c>
      <c r="L43" s="140"/>
      <c r="M43" s="143"/>
      <c r="N43" s="146"/>
      <c r="O43">
        <f>O14</f>
        <v>2278.7999999999997</v>
      </c>
      <c r="P43" s="71">
        <v>4.8509540575691759</v>
      </c>
      <c r="Q43" s="83">
        <v>2.9813838652999993</v>
      </c>
      <c r="R43" s="83">
        <v>3.4428524445592386</v>
      </c>
      <c r="S43" s="70">
        <v>2.3535493429749992</v>
      </c>
      <c r="T43" s="123">
        <f>E43*'재료 시세'!B$3+F43*'재료 시세'!B$5+G43*'재료 시세'!B$8+H43*'재료 시세'!B$24+I43</f>
        <v>399.75</v>
      </c>
      <c r="U43" s="123">
        <f t="shared" si="16"/>
        <v>2678.5499999999997</v>
      </c>
      <c r="V43" s="123">
        <f>T43+'재료 시세'!B$15</f>
        <v>594.54999999999995</v>
      </c>
      <c r="W43" s="124">
        <f t="shared" si="17"/>
        <v>2873.3499999999995</v>
      </c>
      <c r="X43" s="71">
        <f t="shared" si="18"/>
        <v>1939.168884513278</v>
      </c>
      <c r="Y43" s="83">
        <f t="shared" si="19"/>
        <v>7985.7857523993125</v>
      </c>
      <c r="Z43" s="83">
        <f t="shared" si="20"/>
        <v>2046.9479209126951</v>
      </c>
      <c r="AA43" s="70">
        <f t="shared" si="21"/>
        <v>6762.5710046372124</v>
      </c>
    </row>
    <row r="44" spans="1:27" ht="17.25" x14ac:dyDescent="0.3">
      <c r="A44" s="51">
        <v>14</v>
      </c>
      <c r="B44" s="18" t="s">
        <v>50</v>
      </c>
      <c r="C44" s="151"/>
      <c r="D44" s="153"/>
      <c r="E44" s="34">
        <v>228</v>
      </c>
      <c r="F44" s="35">
        <v>8</v>
      </c>
      <c r="G44" s="35">
        <v>4</v>
      </c>
      <c r="H44" s="36">
        <v>60</v>
      </c>
      <c r="I44" s="36">
        <v>220</v>
      </c>
      <c r="J44" s="36">
        <v>15220</v>
      </c>
      <c r="K44" s="37">
        <v>1304</v>
      </c>
      <c r="L44" s="154"/>
      <c r="M44" s="155"/>
      <c r="N44" s="156"/>
      <c r="O44">
        <f>O15</f>
        <v>2278.7999999999997</v>
      </c>
      <c r="P44" s="71">
        <v>4.8509540575691759</v>
      </c>
      <c r="Q44" s="83">
        <v>2.9813838652999993</v>
      </c>
      <c r="R44" s="83">
        <v>3.4428524445592386</v>
      </c>
      <c r="S44" s="70">
        <v>2.3535493429749992</v>
      </c>
      <c r="T44" s="123">
        <f>E44*'재료 시세'!B$3+F44*'재료 시세'!B$5+G44*'재료 시세'!B$8+H44*'재료 시세'!B$24+I44</f>
        <v>438.15000000000003</v>
      </c>
      <c r="U44" s="123">
        <f t="shared" si="16"/>
        <v>2716.95</v>
      </c>
      <c r="V44" s="123">
        <f>T44+'재료 시세'!B$15</f>
        <v>632.95000000000005</v>
      </c>
      <c r="W44" s="124">
        <f t="shared" si="17"/>
        <v>2911.75</v>
      </c>
      <c r="X44" s="71">
        <f t="shared" si="18"/>
        <v>2125.4455203239345</v>
      </c>
      <c r="Y44" s="83">
        <f t="shared" si="19"/>
        <v>8100.270892826833</v>
      </c>
      <c r="Z44" s="83">
        <f t="shared" si="20"/>
        <v>2179.15345478377</v>
      </c>
      <c r="AA44" s="70">
        <f t="shared" si="21"/>
        <v>6852.947299407454</v>
      </c>
    </row>
    <row r="45" spans="1:27" ht="17.25" x14ac:dyDescent="0.3">
      <c r="A45" s="51">
        <v>15</v>
      </c>
      <c r="B45" s="18" t="s">
        <v>51</v>
      </c>
      <c r="C45" s="150" t="s">
        <v>52</v>
      </c>
      <c r="D45" s="152" t="s">
        <v>53</v>
      </c>
      <c r="E45" s="26">
        <v>228</v>
      </c>
      <c r="F45" s="27">
        <v>8</v>
      </c>
      <c r="G45" s="27">
        <v>4</v>
      </c>
      <c r="H45" s="28">
        <v>60</v>
      </c>
      <c r="I45" s="28">
        <v>220</v>
      </c>
      <c r="J45" s="28">
        <v>15600</v>
      </c>
      <c r="K45" s="29">
        <v>1304</v>
      </c>
      <c r="L45" s="139" t="s">
        <v>54</v>
      </c>
      <c r="M45" s="142" t="s">
        <v>55</v>
      </c>
      <c r="N45" s="145" t="s">
        <v>56</v>
      </c>
      <c r="O45">
        <f>O16</f>
        <v>2278.7999999999997</v>
      </c>
      <c r="P45" s="71">
        <v>6.6380213548032874</v>
      </c>
      <c r="Q45" s="83">
        <v>4.170515772196735</v>
      </c>
      <c r="R45" s="83">
        <v>4.170515772196735</v>
      </c>
      <c r="S45" s="70">
        <v>3.0315527230880006</v>
      </c>
      <c r="T45" s="123">
        <f>E45*'재료 시세'!B$3+F45*'재료 시세'!B$5+G45*'재료 시세'!B$8+H45*'재료 시세'!B$24+I45</f>
        <v>438.15000000000003</v>
      </c>
      <c r="U45" s="123">
        <f t="shared" si="16"/>
        <v>2716.95</v>
      </c>
      <c r="V45" s="123">
        <f>T45+'재료 시세'!B$15</f>
        <v>632.95000000000005</v>
      </c>
      <c r="W45" s="124">
        <f t="shared" si="17"/>
        <v>2911.75</v>
      </c>
      <c r="X45" s="71">
        <f t="shared" si="18"/>
        <v>2908.4490566070608</v>
      </c>
      <c r="Y45" s="83">
        <f t="shared" si="19"/>
        <v>11331.082827269918</v>
      </c>
      <c r="Z45" s="83">
        <f t="shared" si="20"/>
        <v>2639.7279580119234</v>
      </c>
      <c r="AA45" s="70">
        <f t="shared" si="21"/>
        <v>8827.123641451486</v>
      </c>
    </row>
    <row r="46" spans="1:27" ht="17.25" x14ac:dyDescent="0.3">
      <c r="A46" s="51">
        <v>16</v>
      </c>
      <c r="B46" s="18" t="s">
        <v>57</v>
      </c>
      <c r="C46" s="157"/>
      <c r="D46" s="158"/>
      <c r="E46" s="30">
        <v>264</v>
      </c>
      <c r="F46" s="31">
        <v>8</v>
      </c>
      <c r="G46" s="31">
        <v>4</v>
      </c>
      <c r="H46" s="32">
        <v>82</v>
      </c>
      <c r="I46" s="32">
        <v>230</v>
      </c>
      <c r="J46" s="32">
        <v>15980</v>
      </c>
      <c r="K46" s="33">
        <v>1768</v>
      </c>
      <c r="L46" s="140"/>
      <c r="M46" s="143"/>
      <c r="N46" s="146"/>
      <c r="O46">
        <f>O17</f>
        <v>2278.7999999999997</v>
      </c>
      <c r="P46" s="71">
        <v>6.6380213548032874</v>
      </c>
      <c r="Q46" s="83">
        <v>4.170515772196735</v>
      </c>
      <c r="R46" s="115"/>
      <c r="S46" s="70"/>
      <c r="T46" s="123">
        <f>E46*'재료 시세'!B$3+F46*'재료 시세'!B$5+G46*'재료 시세'!B$8+H46*'재료 시세'!B$24+I46</f>
        <v>453.637</v>
      </c>
      <c r="U46" s="123">
        <f t="shared" si="16"/>
        <v>2732.4369999999999</v>
      </c>
      <c r="V46" s="123"/>
      <c r="W46" s="124"/>
      <c r="X46" s="71">
        <f t="shared" si="18"/>
        <v>3011.2520933288988</v>
      </c>
      <c r="Y46" s="83">
        <f t="shared" si="19"/>
        <v>11395.671605033929</v>
      </c>
    </row>
    <row r="47" spans="1:27" ht="17.25" x14ac:dyDescent="0.3">
      <c r="A47" s="51">
        <v>17</v>
      </c>
      <c r="B47" s="18" t="s">
        <v>58</v>
      </c>
      <c r="C47" s="151"/>
      <c r="D47" s="153"/>
      <c r="E47" s="34">
        <v>264</v>
      </c>
      <c r="F47" s="35">
        <v>8</v>
      </c>
      <c r="G47" s="35">
        <v>4</v>
      </c>
      <c r="H47" s="36">
        <v>112</v>
      </c>
      <c r="I47" s="36">
        <v>240</v>
      </c>
      <c r="J47" s="36">
        <v>16380</v>
      </c>
      <c r="K47" s="37">
        <v>2414</v>
      </c>
      <c r="L47" s="154"/>
      <c r="M47" s="155"/>
      <c r="N47" s="156"/>
      <c r="O47">
        <f>O18</f>
        <v>2278.7999999999997</v>
      </c>
      <c r="P47" s="71">
        <v>6.6380213548032874</v>
      </c>
      <c r="Q47" s="83">
        <v>4.170515772196735</v>
      </c>
      <c r="R47" s="83"/>
      <c r="S47" s="70"/>
      <c r="T47" s="123">
        <f>E47*'재료 시세'!B$3+F47*'재료 시세'!B$5+G47*'재료 시세'!B$8+H47*'재료 시세'!B$24+I47</f>
        <v>467.19200000000001</v>
      </c>
      <c r="U47" s="123">
        <f t="shared" si="16"/>
        <v>2745.9919999999997</v>
      </c>
      <c r="V47" s="123"/>
      <c r="W47" s="124"/>
      <c r="X47" s="71">
        <f t="shared" si="18"/>
        <v>3101.2304727932574</v>
      </c>
      <c r="Y47" s="83">
        <f t="shared" si="19"/>
        <v>11452.202946326055</v>
      </c>
    </row>
    <row r="48" spans="1:27" ht="17.25" x14ac:dyDescent="0.3">
      <c r="A48" s="51">
        <v>18</v>
      </c>
      <c r="B48" s="18" t="s">
        <v>59</v>
      </c>
      <c r="C48" s="150" t="s">
        <v>60</v>
      </c>
      <c r="D48" s="152" t="s">
        <v>61</v>
      </c>
      <c r="E48" s="26">
        <v>264</v>
      </c>
      <c r="F48" s="27">
        <v>8</v>
      </c>
      <c r="G48" s="27">
        <v>4</v>
      </c>
      <c r="H48" s="28">
        <v>152</v>
      </c>
      <c r="I48" s="28">
        <v>240</v>
      </c>
      <c r="J48" s="28">
        <v>16760</v>
      </c>
      <c r="K48" s="29">
        <v>3276</v>
      </c>
      <c r="L48" s="139" t="s">
        <v>62</v>
      </c>
      <c r="M48" s="142" t="s">
        <v>63</v>
      </c>
      <c r="N48" s="145" t="s">
        <v>64</v>
      </c>
      <c r="O48">
        <f>O9*3</f>
        <v>3418.2</v>
      </c>
      <c r="P48" s="71">
        <v>11.442714528234115</v>
      </c>
      <c r="Q48" s="83">
        <v>7.5236294010651275</v>
      </c>
      <c r="R48" s="83"/>
      <c r="S48" s="70"/>
      <c r="T48" s="123">
        <f>E48*'재료 시세'!B$3+F48*'재료 시세'!B$5+G48*'재료 시세'!B$8+H48*'재료 시세'!B$24+I48</f>
        <v>471.93200000000002</v>
      </c>
      <c r="U48" s="123">
        <f t="shared" si="16"/>
        <v>3890.1319999999996</v>
      </c>
      <c r="V48" s="123"/>
      <c r="W48" s="124"/>
      <c r="X48" s="71">
        <f t="shared" si="18"/>
        <v>5400.1831527385821</v>
      </c>
      <c r="Y48" s="83">
        <f t="shared" si="19"/>
        <v>29267.911489224283</v>
      </c>
    </row>
    <row r="49" spans="1:27" ht="17.25" x14ac:dyDescent="0.3">
      <c r="A49" s="51">
        <v>19</v>
      </c>
      <c r="B49" s="18" t="s">
        <v>65</v>
      </c>
      <c r="C49" s="151"/>
      <c r="D49" s="153"/>
      <c r="E49" s="34">
        <v>300</v>
      </c>
      <c r="F49" s="35">
        <v>8</v>
      </c>
      <c r="G49" s="35">
        <v>6</v>
      </c>
      <c r="H49" s="36">
        <v>206</v>
      </c>
      <c r="I49" s="36">
        <v>240</v>
      </c>
      <c r="J49" s="36">
        <v>17180</v>
      </c>
      <c r="K49" s="37">
        <v>4392</v>
      </c>
      <c r="L49" s="154"/>
      <c r="M49" s="155"/>
      <c r="N49" s="156"/>
      <c r="O49">
        <f>O20</f>
        <v>3418.2</v>
      </c>
      <c r="P49" s="71">
        <v>11.442714528234115</v>
      </c>
      <c r="Q49" s="83">
        <v>7.5236294010651275</v>
      </c>
      <c r="R49" s="83"/>
      <c r="S49" s="70"/>
      <c r="T49" s="123">
        <f>E49*'재료 시세'!B$3+F49*'재료 시세'!B$5+G49*'재료 시세'!B$8+H49*'재료 시세'!B$24+I49</f>
        <v>500.81099999999998</v>
      </c>
      <c r="U49" s="123">
        <f t="shared" si="16"/>
        <v>3919.011</v>
      </c>
      <c r="V49" s="123"/>
      <c r="W49" s="124"/>
      <c r="X49" s="71">
        <f t="shared" si="18"/>
        <v>5730.6373055994554</v>
      </c>
      <c r="Y49" s="83">
        <f t="shared" si="19"/>
        <v>29485.186382697644</v>
      </c>
    </row>
    <row r="50" spans="1:27" ht="17.25" x14ac:dyDescent="0.3">
      <c r="A50" s="51">
        <v>20</v>
      </c>
      <c r="B50" s="38" t="s">
        <v>66</v>
      </c>
      <c r="C50" s="150" t="s">
        <v>67</v>
      </c>
      <c r="D50" s="152" t="s">
        <v>68</v>
      </c>
      <c r="E50" s="26">
        <v>300</v>
      </c>
      <c r="F50" s="27">
        <v>10</v>
      </c>
      <c r="G50" s="27">
        <v>6</v>
      </c>
      <c r="H50" s="28">
        <v>278</v>
      </c>
      <c r="I50" s="28">
        <v>240</v>
      </c>
      <c r="J50" s="28">
        <v>17620</v>
      </c>
      <c r="K50" s="29">
        <v>5926</v>
      </c>
      <c r="L50" s="139" t="s">
        <v>69</v>
      </c>
      <c r="M50" s="142" t="s">
        <v>70</v>
      </c>
      <c r="N50" s="145" t="s">
        <v>71</v>
      </c>
      <c r="O50">
        <f>O21</f>
        <v>3418.2</v>
      </c>
      <c r="P50" s="71">
        <v>17.573462127747405</v>
      </c>
      <c r="Q50" s="83">
        <v>11.585660642546532</v>
      </c>
      <c r="R50" s="83"/>
      <c r="S50" s="70"/>
      <c r="T50" s="123">
        <f>E50*'재료 시세'!B$3+F50*'재료 시세'!B$5+G50*'재료 시세'!B$8+H50*'재료 시세'!B$24+I50</f>
        <v>547.74299999999994</v>
      </c>
      <c r="U50" s="123">
        <f t="shared" si="16"/>
        <v>3965.9429999999998</v>
      </c>
      <c r="V50" s="123"/>
      <c r="W50" s="124"/>
      <c r="X50" s="71">
        <f t="shared" si="18"/>
        <v>9625.7408662387461</v>
      </c>
      <c r="Y50" s="83">
        <f t="shared" si="19"/>
        <v>45948.069725682923</v>
      </c>
    </row>
    <row r="51" spans="1:27" ht="17.25" x14ac:dyDescent="0.3">
      <c r="A51" s="51">
        <v>21</v>
      </c>
      <c r="B51" s="38" t="s">
        <v>72</v>
      </c>
      <c r="C51" s="151"/>
      <c r="D51" s="153"/>
      <c r="E51" s="34">
        <v>300</v>
      </c>
      <c r="F51" s="35">
        <v>10</v>
      </c>
      <c r="G51" s="35">
        <v>6</v>
      </c>
      <c r="H51" s="36">
        <v>378</v>
      </c>
      <c r="I51" s="36">
        <v>240</v>
      </c>
      <c r="J51" s="36">
        <v>18040</v>
      </c>
      <c r="K51" s="37">
        <v>8058</v>
      </c>
      <c r="L51" s="154"/>
      <c r="M51" s="155"/>
      <c r="N51" s="156"/>
      <c r="O51">
        <f>O22</f>
        <v>3418.2</v>
      </c>
      <c r="P51" s="71">
        <v>17.573462127747405</v>
      </c>
      <c r="Q51" s="83">
        <v>11.585660642546532</v>
      </c>
      <c r="R51" s="83"/>
      <c r="S51" s="70"/>
      <c r="T51" s="123">
        <f>E51*'재료 시세'!B$3+F51*'재료 시세'!B$5+G51*'재료 시세'!B$8+H51*'재료 시세'!B$24+I51</f>
        <v>559.59300000000007</v>
      </c>
      <c r="U51" s="123">
        <f t="shared" si="16"/>
        <v>3977.7929999999997</v>
      </c>
      <c r="V51" s="123"/>
      <c r="W51" s="124"/>
      <c r="X51" s="71">
        <f t="shared" si="18"/>
        <v>9833.9863924525544</v>
      </c>
      <c r="Y51" s="83">
        <f t="shared" si="19"/>
        <v>46085.359804297092</v>
      </c>
    </row>
    <row r="52" spans="1:27" ht="17.25" x14ac:dyDescent="0.3">
      <c r="A52" s="51">
        <v>22</v>
      </c>
      <c r="B52" s="38" t="s">
        <v>73</v>
      </c>
      <c r="C52" s="137" t="s">
        <v>74</v>
      </c>
      <c r="D52" s="138" t="s">
        <v>75</v>
      </c>
      <c r="E52" s="26">
        <v>336</v>
      </c>
      <c r="F52" s="27">
        <v>10</v>
      </c>
      <c r="G52" s="27">
        <v>6</v>
      </c>
      <c r="H52" s="28">
        <v>514</v>
      </c>
      <c r="I52" s="28">
        <v>240</v>
      </c>
      <c r="J52" s="28">
        <v>18480</v>
      </c>
      <c r="K52" s="29">
        <v>10868</v>
      </c>
      <c r="L52" s="139" t="s">
        <v>76</v>
      </c>
      <c r="M52" s="142" t="s">
        <v>77</v>
      </c>
      <c r="N52" s="145" t="s">
        <v>78</v>
      </c>
      <c r="O52">
        <f>O9*4</f>
        <v>4557.5999999999995</v>
      </c>
      <c r="P52" s="71">
        <v>47.150851643438173</v>
      </c>
      <c r="Q52" s="83">
        <v>31.459443464888786</v>
      </c>
      <c r="R52" s="83"/>
      <c r="S52" s="70"/>
      <c r="T52" s="123">
        <f>E52*'재료 시세'!B$3+F52*'재료 시세'!B$5+G52*'재료 시세'!B$8+H52*'재료 시세'!B$24+I52</f>
        <v>578.58899999999994</v>
      </c>
      <c r="U52" s="123">
        <f t="shared" si="16"/>
        <v>5136.1889999999994</v>
      </c>
      <c r="V52" s="123"/>
      <c r="W52" s="124"/>
      <c r="X52" s="71">
        <f t="shared" si="18"/>
        <v>27280.964101525245</v>
      </c>
      <c r="Y52" s="83">
        <f t="shared" si="19"/>
        <v>161581.64747048364</v>
      </c>
    </row>
    <row r="53" spans="1:27" ht="17.25" x14ac:dyDescent="0.3">
      <c r="A53" s="51">
        <v>23</v>
      </c>
      <c r="B53" s="38" t="s">
        <v>79</v>
      </c>
      <c r="C53" s="137"/>
      <c r="D53" s="138"/>
      <c r="E53" s="34">
        <v>336</v>
      </c>
      <c r="F53" s="35">
        <v>10</v>
      </c>
      <c r="G53" s="35">
        <v>6</v>
      </c>
      <c r="H53" s="36">
        <v>698</v>
      </c>
      <c r="I53" s="36">
        <v>240</v>
      </c>
      <c r="J53" s="36">
        <v>18940</v>
      </c>
      <c r="K53" s="37">
        <v>14758</v>
      </c>
      <c r="L53" s="140"/>
      <c r="M53" s="143"/>
      <c r="N53" s="146"/>
      <c r="O53">
        <f>O24</f>
        <v>4557.5999999999995</v>
      </c>
      <c r="P53" s="71">
        <v>47.150851643438173</v>
      </c>
      <c r="Q53" s="83">
        <v>31.459443464888786</v>
      </c>
      <c r="R53" s="83"/>
      <c r="S53" s="70"/>
      <c r="T53" s="123">
        <f>E53*'재료 시세'!B$3+F53*'재료 시세'!B$5+G53*'재료 시세'!B$8+H53*'재료 시세'!B$24+I53</f>
        <v>600.39300000000003</v>
      </c>
      <c r="U53" s="123">
        <f t="shared" si="16"/>
        <v>5157.9929999999995</v>
      </c>
      <c r="V53" s="123"/>
      <c r="W53" s="124"/>
      <c r="X53" s="71">
        <f t="shared" si="18"/>
        <v>28309.041270758775</v>
      </c>
      <c r="Y53" s="83">
        <f t="shared" si="19"/>
        <v>162267.58917579209</v>
      </c>
    </row>
    <row r="54" spans="1:27" ht="17.25" x14ac:dyDescent="0.3">
      <c r="A54" s="51">
        <v>24</v>
      </c>
      <c r="B54" s="38" t="s">
        <v>80</v>
      </c>
      <c r="C54" s="137" t="s">
        <v>81</v>
      </c>
      <c r="D54" s="138" t="s">
        <v>82</v>
      </c>
      <c r="E54" s="26">
        <v>336</v>
      </c>
      <c r="F54" s="27">
        <v>12</v>
      </c>
      <c r="G54" s="27">
        <v>6</v>
      </c>
      <c r="H54" s="28">
        <v>948</v>
      </c>
      <c r="I54" s="28">
        <v>240</v>
      </c>
      <c r="J54" s="28">
        <v>19400</v>
      </c>
      <c r="K54" s="29">
        <v>20044</v>
      </c>
      <c r="L54" s="140"/>
      <c r="M54" s="143"/>
      <c r="N54" s="146"/>
      <c r="O54">
        <f>O25</f>
        <v>4557.5999999999995</v>
      </c>
      <c r="P54" s="71">
        <v>91.320944626133269</v>
      </c>
      <c r="Q54" s="83">
        <v>45.7392395455933</v>
      </c>
      <c r="R54" s="83"/>
      <c r="S54" s="70"/>
      <c r="T54" s="123">
        <f>E54*'재료 시세'!B$3+F54*'재료 시세'!B$5+G54*'재료 시세'!B$8+H54*'재료 시세'!B$24+I54</f>
        <v>668.41800000000001</v>
      </c>
      <c r="U54" s="123">
        <f t="shared" si="16"/>
        <v>5226.0179999999991</v>
      </c>
      <c r="V54" s="123"/>
      <c r="W54" s="124"/>
      <c r="X54" s="71">
        <f t="shared" si="18"/>
        <v>61040.563165110747</v>
      </c>
      <c r="Y54" s="83">
        <f t="shared" si="19"/>
        <v>239034.08917158237</v>
      </c>
    </row>
    <row r="55" spans="1:27" ht="18" thickBot="1" x14ac:dyDescent="0.35">
      <c r="A55" s="52">
        <v>25</v>
      </c>
      <c r="B55" s="44" t="s">
        <v>83</v>
      </c>
      <c r="C55" s="148"/>
      <c r="D55" s="149"/>
      <c r="E55" s="45">
        <v>372</v>
      </c>
      <c r="F55" s="46">
        <v>12</v>
      </c>
      <c r="G55" s="46">
        <v>6</v>
      </c>
      <c r="H55" s="47">
        <v>1288</v>
      </c>
      <c r="I55" s="47">
        <v>240</v>
      </c>
      <c r="J55" s="47">
        <v>19880</v>
      </c>
      <c r="K55" s="48">
        <v>28234</v>
      </c>
      <c r="L55" s="141"/>
      <c r="M55" s="144"/>
      <c r="N55" s="147"/>
      <c r="O55" s="127">
        <f>O26</f>
        <v>4557.5999999999995</v>
      </c>
      <c r="P55" s="14">
        <v>91.320944626133269</v>
      </c>
      <c r="Q55" s="15">
        <v>45.7392395455933</v>
      </c>
      <c r="R55" s="15"/>
      <c r="S55" s="16"/>
      <c r="T55" s="125">
        <f>E55*'재료 시세'!B$3+F55*'재료 시세'!B$5+G55*'재료 시세'!B$8+H55*'재료 시세'!B$24+I55</f>
        <v>711.58799999999997</v>
      </c>
      <c r="U55" s="125">
        <f t="shared" si="16"/>
        <v>5269.1879999999992</v>
      </c>
      <c r="V55" s="125"/>
      <c r="W55" s="126"/>
      <c r="X55" s="14">
        <f t="shared" si="18"/>
        <v>64982.888344620915</v>
      </c>
      <c r="Y55" s="15">
        <f t="shared" si="19"/>
        <v>241008.65214276564</v>
      </c>
      <c r="Z55" s="15"/>
      <c r="AA55" s="16"/>
    </row>
    <row r="56" spans="1:27" ht="17.25" thickBot="1" x14ac:dyDescent="0.35">
      <c r="P56" s="71"/>
      <c r="Q56" s="83"/>
      <c r="R56" s="83"/>
      <c r="S56" s="70"/>
      <c r="T56" s="123"/>
      <c r="U56" s="123"/>
      <c r="V56" s="123"/>
      <c r="W56" s="124"/>
    </row>
    <row r="57" spans="1:27" ht="26.25" x14ac:dyDescent="0.3">
      <c r="A57" s="131" t="s">
        <v>97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3"/>
      <c r="P57" s="71"/>
      <c r="Q57" s="83"/>
      <c r="R57" s="83"/>
      <c r="S57" s="70"/>
      <c r="T57" s="123"/>
      <c r="U57" s="123"/>
      <c r="V57" s="123"/>
      <c r="W57" s="124"/>
    </row>
    <row r="58" spans="1:27" ht="18" thickBot="1" x14ac:dyDescent="0.35">
      <c r="A58" s="54" t="s">
        <v>1</v>
      </c>
      <c r="B58" s="55" t="s">
        <v>2</v>
      </c>
      <c r="C58" s="55" t="s">
        <v>3</v>
      </c>
      <c r="D58" s="55" t="s">
        <v>4</v>
      </c>
      <c r="E58" s="56" t="s">
        <v>5</v>
      </c>
      <c r="F58" s="57" t="s">
        <v>91</v>
      </c>
      <c r="G58" s="58" t="s">
        <v>93</v>
      </c>
      <c r="H58" s="55" t="s">
        <v>8</v>
      </c>
      <c r="I58" s="55" t="s">
        <v>9</v>
      </c>
      <c r="J58" s="55" t="s">
        <v>10</v>
      </c>
      <c r="K58" s="55" t="s">
        <v>11</v>
      </c>
      <c r="L58" s="59" t="s">
        <v>12</v>
      </c>
      <c r="M58" s="60" t="s">
        <v>13</v>
      </c>
      <c r="N58" s="9" t="s">
        <v>14</v>
      </c>
      <c r="P58" s="71"/>
      <c r="Q58" s="83"/>
      <c r="R58" s="83"/>
      <c r="S58" s="70"/>
      <c r="T58" s="123"/>
      <c r="U58" s="123"/>
      <c r="V58" s="123"/>
      <c r="W58" s="124"/>
    </row>
    <row r="59" spans="1:27" ht="17.25" x14ac:dyDescent="0.3">
      <c r="A59" s="61">
        <v>1</v>
      </c>
      <c r="B59" s="62">
        <v>1345</v>
      </c>
      <c r="C59" s="63">
        <v>1</v>
      </c>
      <c r="D59" s="64"/>
      <c r="E59" s="65"/>
      <c r="F59" s="66"/>
      <c r="G59" s="66"/>
      <c r="H59" s="66"/>
      <c r="I59" s="66"/>
      <c r="J59" s="67"/>
      <c r="K59" s="68"/>
      <c r="L59" s="106"/>
      <c r="M59" s="107"/>
      <c r="N59" s="108"/>
      <c r="P59" s="71"/>
      <c r="Q59" s="83"/>
      <c r="R59" s="83"/>
      <c r="S59" s="70"/>
      <c r="T59" s="123"/>
      <c r="U59" s="123"/>
      <c r="V59" s="123"/>
      <c r="W59" s="124"/>
    </row>
    <row r="60" spans="1:27" ht="17.25" x14ac:dyDescent="0.3">
      <c r="A60" s="69">
        <v>2</v>
      </c>
      <c r="B60" s="18">
        <v>1350</v>
      </c>
      <c r="C60" s="84">
        <v>1</v>
      </c>
      <c r="D60" s="19"/>
      <c r="E60" s="101"/>
      <c r="F60" s="102"/>
      <c r="G60" s="102"/>
      <c r="H60" s="102"/>
      <c r="I60" s="20"/>
      <c r="J60" s="21"/>
      <c r="K60" s="13"/>
      <c r="L60" s="109"/>
      <c r="M60" s="110"/>
      <c r="N60" s="111"/>
      <c r="P60" s="71"/>
      <c r="Q60" s="83"/>
      <c r="R60" s="83"/>
      <c r="S60" s="70"/>
      <c r="T60" s="123"/>
      <c r="U60" s="123"/>
      <c r="V60" s="123"/>
      <c r="W60" s="124"/>
    </row>
    <row r="61" spans="1:27" ht="17.25" x14ac:dyDescent="0.3">
      <c r="A61" s="69">
        <v>3</v>
      </c>
      <c r="B61" s="18">
        <v>1355</v>
      </c>
      <c r="C61" s="84">
        <v>1</v>
      </c>
      <c r="D61" s="19"/>
      <c r="E61" s="101"/>
      <c r="F61" s="102"/>
      <c r="G61" s="102"/>
      <c r="H61" s="21"/>
      <c r="I61" s="20"/>
      <c r="J61" s="21"/>
      <c r="K61" s="13"/>
      <c r="L61" s="109"/>
      <c r="M61" s="110"/>
      <c r="N61" s="111"/>
      <c r="P61" s="71"/>
      <c r="Q61" s="83"/>
      <c r="R61" s="83"/>
      <c r="S61" s="70"/>
      <c r="T61" s="123"/>
      <c r="U61" s="123"/>
      <c r="V61" s="123"/>
      <c r="W61" s="124"/>
    </row>
    <row r="62" spans="1:27" ht="17.25" x14ac:dyDescent="0.3">
      <c r="A62" s="69">
        <v>4</v>
      </c>
      <c r="B62" s="18">
        <v>1360</v>
      </c>
      <c r="C62" s="84">
        <v>1</v>
      </c>
      <c r="D62" s="19"/>
      <c r="E62" s="22"/>
      <c r="F62" s="20"/>
      <c r="G62" s="20"/>
      <c r="H62" s="20"/>
      <c r="I62" s="20"/>
      <c r="J62" s="21"/>
      <c r="K62" s="23"/>
      <c r="L62" s="109"/>
      <c r="M62" s="110"/>
      <c r="N62" s="111"/>
      <c r="P62" s="71"/>
      <c r="Q62" s="83"/>
      <c r="R62" s="83"/>
      <c r="S62" s="70"/>
      <c r="T62" s="123"/>
      <c r="U62" s="123"/>
      <c r="V62" s="123"/>
      <c r="W62" s="124"/>
    </row>
    <row r="63" spans="1:27" ht="17.25" x14ac:dyDescent="0.3">
      <c r="A63" s="69">
        <v>5</v>
      </c>
      <c r="B63" s="18">
        <v>1365</v>
      </c>
      <c r="C63" s="84">
        <v>1</v>
      </c>
      <c r="D63" s="19"/>
      <c r="E63" s="22"/>
      <c r="F63" s="20"/>
      <c r="G63" s="20"/>
      <c r="H63" s="20"/>
      <c r="I63" s="20"/>
      <c r="J63" s="21"/>
      <c r="K63" s="23"/>
      <c r="L63" s="109"/>
      <c r="M63" s="110"/>
      <c r="N63" s="111"/>
      <c r="P63" s="71"/>
      <c r="Q63" s="83"/>
      <c r="R63" s="83"/>
      <c r="S63" s="70"/>
      <c r="T63" s="123"/>
      <c r="U63" s="123"/>
      <c r="V63" s="123"/>
      <c r="W63" s="124"/>
    </row>
    <row r="64" spans="1:27" ht="17.25" x14ac:dyDescent="0.3">
      <c r="A64" s="69">
        <v>6</v>
      </c>
      <c r="B64" s="18">
        <v>1370</v>
      </c>
      <c r="C64" s="84">
        <v>1</v>
      </c>
      <c r="D64" s="19"/>
      <c r="E64" s="22"/>
      <c r="F64" s="20"/>
      <c r="G64" s="20"/>
      <c r="H64" s="20"/>
      <c r="I64" s="20"/>
      <c r="J64" s="21"/>
      <c r="K64" s="23"/>
      <c r="L64" s="112"/>
      <c r="M64" s="113"/>
      <c r="N64" s="114"/>
      <c r="P64" s="71"/>
      <c r="Q64" s="83"/>
      <c r="R64" s="83"/>
      <c r="S64" s="70"/>
      <c r="T64" s="123"/>
      <c r="U64" s="123"/>
      <c r="V64" s="123"/>
      <c r="W64" s="124"/>
    </row>
    <row r="65" spans="1:27" ht="17.25" x14ac:dyDescent="0.3">
      <c r="A65" s="72">
        <v>7</v>
      </c>
      <c r="B65" s="18">
        <v>1375</v>
      </c>
      <c r="C65" s="84" t="s">
        <v>24</v>
      </c>
      <c r="D65" s="85" t="s">
        <v>25</v>
      </c>
      <c r="E65" s="22">
        <v>672</v>
      </c>
      <c r="F65" s="20">
        <v>12</v>
      </c>
      <c r="G65" s="20">
        <v>6</v>
      </c>
      <c r="H65" s="20">
        <v>156</v>
      </c>
      <c r="I65" s="20">
        <v>640</v>
      </c>
      <c r="J65" s="21">
        <v>31920</v>
      </c>
      <c r="K65" s="23">
        <v>6610</v>
      </c>
      <c r="L65" s="20" t="s">
        <v>26</v>
      </c>
      <c r="M65" s="20" t="s">
        <v>27</v>
      </c>
      <c r="N65" s="73" t="s">
        <v>28</v>
      </c>
      <c r="O65">
        <f>'재료 시세'!B11*12+'재료 시세'!B12*6+'재료 시세'!B13*2</f>
        <v>1139.3999999999999</v>
      </c>
      <c r="P65" s="71">
        <v>1.5824575999999999</v>
      </c>
      <c r="Q65" s="83">
        <v>1</v>
      </c>
      <c r="R65" s="83">
        <v>1.3849600000000004</v>
      </c>
      <c r="S65" s="70">
        <v>1</v>
      </c>
      <c r="T65" s="123">
        <f>E65*'재료 시세'!B$2+F65*'재료 시세'!B$6+G65*'재료 시세'!B$9+H65*'재료 시세'!B$24+I65</f>
        <v>2116.8460000000005</v>
      </c>
      <c r="U65" s="123">
        <f>T65+O65</f>
        <v>3256.2460000000001</v>
      </c>
      <c r="V65" s="123">
        <f>T65+'재료 시세'!B$18</f>
        <v>3117.1460000000006</v>
      </c>
      <c r="W65" s="124">
        <f>V65+O65</f>
        <v>4256.5460000000003</v>
      </c>
      <c r="X65" s="71">
        <f>T65*P65</f>
        <v>3349.8190407296006</v>
      </c>
      <c r="Y65" s="83">
        <f t="shared" ref="Y65" si="22">U65*Q65</f>
        <v>3256.2460000000001</v>
      </c>
      <c r="Z65" s="83">
        <f t="shared" ref="Z65" si="23">V65*R65</f>
        <v>4317.1225241600023</v>
      </c>
      <c r="AA65" s="70">
        <f t="shared" ref="AA65" si="24">W65*S65</f>
        <v>4256.5460000000003</v>
      </c>
    </row>
    <row r="66" spans="1:27" ht="17.25" x14ac:dyDescent="0.3">
      <c r="A66" s="72">
        <v>8</v>
      </c>
      <c r="B66" s="18">
        <v>1380</v>
      </c>
      <c r="C66" s="84" t="s">
        <v>30</v>
      </c>
      <c r="D66" s="85" t="s">
        <v>31</v>
      </c>
      <c r="E66" s="22">
        <v>672</v>
      </c>
      <c r="F66" s="20">
        <v>14</v>
      </c>
      <c r="G66" s="20">
        <v>6</v>
      </c>
      <c r="H66" s="20">
        <v>156</v>
      </c>
      <c r="I66" s="20">
        <v>640</v>
      </c>
      <c r="J66" s="21"/>
      <c r="K66" s="23">
        <v>6610</v>
      </c>
      <c r="L66" s="20" t="s">
        <v>32</v>
      </c>
      <c r="M66" s="20" t="s">
        <v>33</v>
      </c>
      <c r="N66" s="73" t="s">
        <v>34</v>
      </c>
      <c r="O66">
        <f>O9</f>
        <v>1139.3999999999999</v>
      </c>
      <c r="P66" s="71">
        <v>2.0281557907499992</v>
      </c>
      <c r="Q66" s="83">
        <v>1.1055626999999999</v>
      </c>
      <c r="R66" s="83">
        <v>1.7185271500000003</v>
      </c>
      <c r="S66" s="70">
        <v>1</v>
      </c>
      <c r="T66" s="123">
        <f>E66*'재료 시세'!B$2+F66*'재료 시세'!B$6+G66*'재료 시세'!B$9+H66*'재료 시세'!B$24+I66</f>
        <v>2189.8460000000005</v>
      </c>
      <c r="U66" s="123">
        <f t="shared" ref="U66:U83" si="25">T66+O66</f>
        <v>3329.2460000000001</v>
      </c>
      <c r="V66" s="123">
        <f>T66+'재료 시세'!B$18</f>
        <v>3190.1460000000006</v>
      </c>
      <c r="W66" s="124">
        <f t="shared" ref="W66:W73" si="26">V66+O66</f>
        <v>4329.5460000000003</v>
      </c>
      <c r="X66" s="71">
        <f>T66*P66</f>
        <v>4441.3488457507237</v>
      </c>
      <c r="Y66" s="83">
        <f>U66*Q66</f>
        <v>3680.6901967241997</v>
      </c>
      <c r="Z66" s="83">
        <f>V66*R66</f>
        <v>5482.3525134639021</v>
      </c>
      <c r="AA66" s="70">
        <f>W66*S66</f>
        <v>4329.5460000000003</v>
      </c>
    </row>
    <row r="67" spans="1:27" ht="17.25" x14ac:dyDescent="0.3">
      <c r="A67" s="72">
        <v>9</v>
      </c>
      <c r="B67" s="18">
        <v>1385</v>
      </c>
      <c r="C67" s="97" t="s">
        <v>36</v>
      </c>
      <c r="D67" s="99" t="s">
        <v>37</v>
      </c>
      <c r="E67" s="26">
        <v>672</v>
      </c>
      <c r="F67" s="27">
        <v>14</v>
      </c>
      <c r="G67" s="27">
        <v>8</v>
      </c>
      <c r="H67" s="27">
        <v>156</v>
      </c>
      <c r="I67" s="27">
        <v>640</v>
      </c>
      <c r="J67" s="28">
        <v>33520</v>
      </c>
      <c r="K67" s="29">
        <v>6610</v>
      </c>
      <c r="L67" s="86" t="s">
        <v>38</v>
      </c>
      <c r="M67" s="89" t="s">
        <v>39</v>
      </c>
      <c r="N67" s="92" t="s">
        <v>40</v>
      </c>
      <c r="O67">
        <f>O10</f>
        <v>1139.3999999999999</v>
      </c>
      <c r="P67" s="71">
        <v>2.8168623423999999</v>
      </c>
      <c r="Q67" s="83">
        <v>1.6139192000000002</v>
      </c>
      <c r="R67" s="83">
        <v>2.2660764640000002</v>
      </c>
      <c r="S67" s="70">
        <v>1.4604394000000003</v>
      </c>
      <c r="T67" s="123">
        <f>E67*'재료 시세'!B$2+F67*'재료 시세'!B$6+G67*'재료 시세'!B$9+H67*'재료 시세'!B$24+I67</f>
        <v>2209.6460000000002</v>
      </c>
      <c r="U67" s="123">
        <f t="shared" si="25"/>
        <v>3349.0460000000003</v>
      </c>
      <c r="V67" s="123">
        <f>T67+'재료 시세'!B$18</f>
        <v>3209.9459999999999</v>
      </c>
      <c r="W67" s="124">
        <f t="shared" si="26"/>
        <v>4349.3459999999995</v>
      </c>
      <c r="X67" s="71">
        <f t="shared" ref="X67:X83" si="27">T67*P67</f>
        <v>6224.2686074347903</v>
      </c>
      <c r="Y67" s="83">
        <f t="shared" ref="Y67:Y83" si="28">U67*Q67</f>
        <v>5405.0896410832011</v>
      </c>
      <c r="Z67" s="83">
        <f t="shared" ref="Z67:Z73" si="29">V67*R67</f>
        <v>7273.9830813109447</v>
      </c>
      <c r="AA67" s="70">
        <f t="shared" ref="AA67:AA73" si="30">W67*S67</f>
        <v>6351.9562626324005</v>
      </c>
    </row>
    <row r="68" spans="1:27" ht="17.25" x14ac:dyDescent="0.3">
      <c r="A68" s="72">
        <v>10</v>
      </c>
      <c r="B68" s="18">
        <v>1390</v>
      </c>
      <c r="C68" s="104"/>
      <c r="D68" s="105"/>
      <c r="E68" s="30">
        <v>830</v>
      </c>
      <c r="F68" s="31">
        <v>16</v>
      </c>
      <c r="G68" s="31">
        <v>8</v>
      </c>
      <c r="H68" s="31">
        <v>192</v>
      </c>
      <c r="I68" s="31">
        <v>640</v>
      </c>
      <c r="J68" s="32"/>
      <c r="K68" s="33">
        <v>8152</v>
      </c>
      <c r="L68" s="87"/>
      <c r="M68" s="90"/>
      <c r="N68" s="93"/>
      <c r="O68">
        <f>O11</f>
        <v>1139.3999999999999</v>
      </c>
      <c r="P68" s="71">
        <v>2.8168623423999999</v>
      </c>
      <c r="Q68" s="83">
        <v>1.6139192000000002</v>
      </c>
      <c r="R68" s="83">
        <v>2.2660764640000002</v>
      </c>
      <c r="S68" s="70">
        <v>1.4604394000000003</v>
      </c>
      <c r="T68" s="123">
        <f>E68*'재료 시세'!B$2+F68*'재료 시세'!B$6+G68*'재료 시세'!B$9+H68*'재료 시세'!B$24+I68</f>
        <v>2512.8519999999999</v>
      </c>
      <c r="U68" s="123">
        <f t="shared" si="25"/>
        <v>3652.2519999999995</v>
      </c>
      <c r="V68" s="123">
        <f>T68+'재료 시세'!B$18</f>
        <v>3513.152</v>
      </c>
      <c r="W68" s="124">
        <f t="shared" si="26"/>
        <v>4652.5519999999997</v>
      </c>
      <c r="X68" s="71">
        <f t="shared" si="27"/>
        <v>7078.3581708245238</v>
      </c>
      <c r="Y68" s="83">
        <f t="shared" si="28"/>
        <v>5894.4396260384001</v>
      </c>
      <c r="Z68" s="83">
        <f t="shared" si="29"/>
        <v>7961.0710616545284</v>
      </c>
      <c r="AA68" s="70">
        <f t="shared" si="30"/>
        <v>6794.7702513488011</v>
      </c>
    </row>
    <row r="69" spans="1:27" ht="17.25" x14ac:dyDescent="0.3">
      <c r="A69" s="72">
        <v>11</v>
      </c>
      <c r="B69" s="18">
        <v>1395</v>
      </c>
      <c r="C69" s="98"/>
      <c r="D69" s="100"/>
      <c r="E69" s="34">
        <v>830</v>
      </c>
      <c r="F69" s="35">
        <v>16</v>
      </c>
      <c r="G69" s="35">
        <v>8</v>
      </c>
      <c r="H69" s="35">
        <v>192</v>
      </c>
      <c r="I69" s="35">
        <v>660</v>
      </c>
      <c r="J69" s="36"/>
      <c r="K69" s="37">
        <v>8152</v>
      </c>
      <c r="L69" s="101"/>
      <c r="M69" s="102"/>
      <c r="N69" s="103"/>
      <c r="O69">
        <f>O12</f>
        <v>1139.3999999999999</v>
      </c>
      <c r="P69" s="71">
        <v>2.8168623423999999</v>
      </c>
      <c r="Q69" s="83">
        <v>1.6139192000000002</v>
      </c>
      <c r="R69" s="83">
        <v>2.2660764640000002</v>
      </c>
      <c r="S69" s="70">
        <v>1.4604394000000003</v>
      </c>
      <c r="T69" s="123">
        <f>E69*'재료 시세'!B$2+F69*'재료 시세'!B$6+G69*'재료 시세'!B$9+H69*'재료 시세'!B$24+I69</f>
        <v>2532.8519999999999</v>
      </c>
      <c r="U69" s="123">
        <f t="shared" si="25"/>
        <v>3672.2519999999995</v>
      </c>
      <c r="V69" s="123">
        <f>T69+'재료 시세'!B$18</f>
        <v>3533.152</v>
      </c>
      <c r="W69" s="124">
        <f t="shared" si="26"/>
        <v>4672.5519999999997</v>
      </c>
      <c r="X69" s="71">
        <f t="shared" si="27"/>
        <v>7134.6954176725239</v>
      </c>
      <c r="Y69" s="83">
        <f t="shared" si="28"/>
        <v>5926.7180100384003</v>
      </c>
      <c r="Z69" s="83">
        <f t="shared" si="29"/>
        <v>8006.3925909345289</v>
      </c>
      <c r="AA69" s="70">
        <f t="shared" si="30"/>
        <v>6823.9790393488011</v>
      </c>
    </row>
    <row r="70" spans="1:27" ht="17.25" x14ac:dyDescent="0.3">
      <c r="A70" s="72">
        <v>12</v>
      </c>
      <c r="B70" s="18">
        <v>1400</v>
      </c>
      <c r="C70" s="97" t="s">
        <v>44</v>
      </c>
      <c r="D70" s="99" t="s">
        <v>45</v>
      </c>
      <c r="E70" s="26">
        <v>830</v>
      </c>
      <c r="F70" s="27">
        <v>18</v>
      </c>
      <c r="G70" s="27">
        <v>8</v>
      </c>
      <c r="H70" s="27">
        <v>192</v>
      </c>
      <c r="I70" s="27">
        <v>660</v>
      </c>
      <c r="J70" s="28"/>
      <c r="K70" s="29">
        <v>8152</v>
      </c>
      <c r="L70" s="86" t="s">
        <v>46</v>
      </c>
      <c r="M70" s="89" t="s">
        <v>47</v>
      </c>
      <c r="N70" s="92" t="s">
        <v>48</v>
      </c>
      <c r="O70">
        <f>O9*2</f>
        <v>2278.7999999999997</v>
      </c>
      <c r="P70" s="71">
        <v>4.8509540575691759</v>
      </c>
      <c r="Q70" s="83">
        <v>2.9813838652999993</v>
      </c>
      <c r="R70" s="83">
        <v>3.4428524445592386</v>
      </c>
      <c r="S70" s="70">
        <v>2.3535493429749992</v>
      </c>
      <c r="T70" s="123">
        <f>E70*'재료 시세'!B$2+F70*'재료 시세'!B$6+G70*'재료 시세'!B$9+H70*'재료 시세'!B$24+I70</f>
        <v>2605.8519999999999</v>
      </c>
      <c r="U70" s="123">
        <f t="shared" si="25"/>
        <v>4884.652</v>
      </c>
      <c r="V70" s="123">
        <f>T70+'재료 시세'!B$18</f>
        <v>3606.152</v>
      </c>
      <c r="W70" s="124">
        <f t="shared" si="26"/>
        <v>5884.9519999999993</v>
      </c>
      <c r="X70" s="71">
        <f t="shared" si="27"/>
        <v>12640.868332824752</v>
      </c>
      <c r="Y70" s="83">
        <f t="shared" si="28"/>
        <v>14563.022660405373</v>
      </c>
      <c r="Z70" s="83">
        <f t="shared" si="29"/>
        <v>12415.449228652187</v>
      </c>
      <c r="AA70" s="70">
        <f t="shared" si="30"/>
        <v>13850.524913039406</v>
      </c>
    </row>
    <row r="71" spans="1:27" ht="17.25" x14ac:dyDescent="0.3">
      <c r="A71" s="72">
        <v>13</v>
      </c>
      <c r="B71" s="18">
        <v>1405</v>
      </c>
      <c r="C71" s="104"/>
      <c r="D71" s="105"/>
      <c r="E71" s="30">
        <v>986</v>
      </c>
      <c r="F71" s="31">
        <v>18</v>
      </c>
      <c r="G71" s="31">
        <v>10</v>
      </c>
      <c r="H71" s="32">
        <v>228</v>
      </c>
      <c r="I71" s="32">
        <v>660</v>
      </c>
      <c r="J71" s="32"/>
      <c r="K71" s="33">
        <v>9696</v>
      </c>
      <c r="L71" s="87"/>
      <c r="M71" s="90"/>
      <c r="N71" s="93"/>
      <c r="O71">
        <f>O14</f>
        <v>2278.7999999999997</v>
      </c>
      <c r="P71" s="71">
        <v>4.8509540575691759</v>
      </c>
      <c r="Q71" s="83">
        <v>2.9813838652999993</v>
      </c>
      <c r="R71" s="83">
        <v>3.4428524445592386</v>
      </c>
      <c r="S71" s="70">
        <v>2.3535493429749992</v>
      </c>
      <c r="T71" s="123">
        <f>E71*'재료 시세'!B$2+F71*'재료 시세'!B$6+G71*'재료 시세'!B$9+H71*'재료 시세'!B$24+I71</f>
        <v>2852.998</v>
      </c>
      <c r="U71" s="123">
        <f t="shared" si="25"/>
        <v>5131.7979999999998</v>
      </c>
      <c r="V71" s="123">
        <f>T71+'재료 시세'!B$18</f>
        <v>3853.2979999999998</v>
      </c>
      <c r="W71" s="124">
        <f t="shared" si="26"/>
        <v>6132.098</v>
      </c>
      <c r="X71" s="71">
        <f t="shared" si="27"/>
        <v>13839.762224336744</v>
      </c>
      <c r="Y71" s="83">
        <f t="shared" si="28"/>
        <v>15299.859757178805</v>
      </c>
      <c r="Z71" s="83">
        <f t="shared" si="29"/>
        <v>13266.336438915225</v>
      </c>
      <c r="AA71" s="70">
        <f t="shared" si="30"/>
        <v>14432.195218958306</v>
      </c>
    </row>
    <row r="72" spans="1:27" ht="17.25" x14ac:dyDescent="0.3">
      <c r="A72" s="72">
        <v>14</v>
      </c>
      <c r="B72" s="18">
        <v>1410</v>
      </c>
      <c r="C72" s="98"/>
      <c r="D72" s="100"/>
      <c r="E72" s="34">
        <v>986</v>
      </c>
      <c r="F72" s="35">
        <v>20</v>
      </c>
      <c r="G72" s="35">
        <v>10</v>
      </c>
      <c r="H72" s="36">
        <v>228</v>
      </c>
      <c r="I72" s="36">
        <v>660</v>
      </c>
      <c r="J72" s="36"/>
      <c r="K72" s="37">
        <v>9696</v>
      </c>
      <c r="L72" s="101"/>
      <c r="M72" s="102"/>
      <c r="N72" s="103"/>
      <c r="O72">
        <f>O15</f>
        <v>2278.7999999999997</v>
      </c>
      <c r="P72" s="71">
        <v>4.8509540575691759</v>
      </c>
      <c r="Q72" s="83">
        <v>2.9813838652999993</v>
      </c>
      <c r="R72" s="83">
        <v>3.4428524445592386</v>
      </c>
      <c r="S72" s="70">
        <v>2.3535493429749992</v>
      </c>
      <c r="T72" s="123">
        <f>E72*'재료 시세'!B$2+F72*'재료 시세'!B$6+G72*'재료 시세'!B$9+H72*'재료 시세'!B$24+I72</f>
        <v>2925.998</v>
      </c>
      <c r="U72" s="123">
        <f t="shared" si="25"/>
        <v>5204.7979999999998</v>
      </c>
      <c r="V72" s="123">
        <f>T72+'재료 시세'!B$18</f>
        <v>3926.2979999999998</v>
      </c>
      <c r="W72" s="124">
        <f t="shared" si="26"/>
        <v>6205.098</v>
      </c>
      <c r="X72" s="71">
        <f t="shared" si="27"/>
        <v>14193.881870539293</v>
      </c>
      <c r="Y72" s="83">
        <f t="shared" si="28"/>
        <v>15517.500779345704</v>
      </c>
      <c r="Z72" s="83">
        <f t="shared" si="29"/>
        <v>13517.664667368048</v>
      </c>
      <c r="AA72" s="70">
        <f t="shared" si="30"/>
        <v>14604.004320995482</v>
      </c>
    </row>
    <row r="73" spans="1:27" ht="17.25" x14ac:dyDescent="0.3">
      <c r="A73" s="72">
        <v>15</v>
      </c>
      <c r="B73" s="18">
        <v>1415</v>
      </c>
      <c r="C73" s="97" t="s">
        <v>52</v>
      </c>
      <c r="D73" s="99" t="s">
        <v>53</v>
      </c>
      <c r="E73" s="26">
        <v>986</v>
      </c>
      <c r="F73" s="27">
        <v>20</v>
      </c>
      <c r="G73" s="27">
        <v>10</v>
      </c>
      <c r="H73" s="28">
        <v>228</v>
      </c>
      <c r="I73" s="28">
        <v>660</v>
      </c>
      <c r="J73" s="28"/>
      <c r="K73" s="29">
        <v>9696</v>
      </c>
      <c r="L73" s="86" t="s">
        <v>54</v>
      </c>
      <c r="M73" s="89" t="s">
        <v>55</v>
      </c>
      <c r="N73" s="92" t="s">
        <v>56</v>
      </c>
      <c r="O73">
        <f>O16</f>
        <v>2278.7999999999997</v>
      </c>
      <c r="P73" s="71">
        <v>6.6380213548032874</v>
      </c>
      <c r="Q73" s="83">
        <v>4.170515772196735</v>
      </c>
      <c r="R73" s="83">
        <v>4.170515772196735</v>
      </c>
      <c r="S73" s="70">
        <v>3.0315527230880006</v>
      </c>
      <c r="T73" s="123">
        <f>E73*'재료 시세'!B$2+F73*'재료 시세'!B$6+G73*'재료 시세'!B$9+H73*'재료 시세'!B$24+I73</f>
        <v>2925.998</v>
      </c>
      <c r="U73" s="123">
        <f t="shared" si="25"/>
        <v>5204.7979999999998</v>
      </c>
      <c r="V73" s="123">
        <f>T73+'재료 시세'!B$18</f>
        <v>3926.2979999999998</v>
      </c>
      <c r="W73" s="124">
        <f t="shared" si="26"/>
        <v>6205.098</v>
      </c>
      <c r="X73" s="71">
        <f t="shared" si="27"/>
        <v>19422.837208111709</v>
      </c>
      <c r="Y73" s="83">
        <f t="shared" si="28"/>
        <v>21706.692150098021</v>
      </c>
      <c r="Z73" s="83">
        <f t="shared" si="29"/>
        <v>16374.687735344494</v>
      </c>
      <c r="AA73" s="70">
        <f t="shared" si="30"/>
        <v>18811.081738927907</v>
      </c>
    </row>
    <row r="74" spans="1:27" ht="17.25" x14ac:dyDescent="0.3">
      <c r="A74" s="72">
        <v>16</v>
      </c>
      <c r="B74" s="18">
        <v>1430</v>
      </c>
      <c r="C74" s="104"/>
      <c r="D74" s="105"/>
      <c r="E74" s="30">
        <v>1140</v>
      </c>
      <c r="F74" s="31">
        <v>24</v>
      </c>
      <c r="G74" s="31">
        <v>14</v>
      </c>
      <c r="H74" s="32">
        <v>442</v>
      </c>
      <c r="I74" s="32">
        <v>680</v>
      </c>
      <c r="J74" s="32"/>
      <c r="K74" s="33">
        <v>13014</v>
      </c>
      <c r="L74" s="87"/>
      <c r="M74" s="90"/>
      <c r="N74" s="93"/>
      <c r="O74">
        <f>O17</f>
        <v>2278.7999999999997</v>
      </c>
      <c r="P74" s="71">
        <v>6.6380213548032874</v>
      </c>
      <c r="Q74" s="83">
        <v>4.170515772196735</v>
      </c>
      <c r="R74" s="115"/>
      <c r="S74" s="70"/>
      <c r="T74" s="123">
        <f>E74*'재료 시세'!B$2+F74*'재료 시세'!B$6+G74*'재료 시세'!B$9+H74*'재료 시세'!B$24+I74</f>
        <v>3377.1769999999997</v>
      </c>
      <c r="U74" s="123">
        <f t="shared" si="25"/>
        <v>5655.976999999999</v>
      </c>
      <c r="V74" s="123"/>
      <c r="W74" s="124"/>
      <c r="X74" s="71">
        <f t="shared" si="27"/>
        <v>22417.7730449505</v>
      </c>
      <c r="Y74" s="83">
        <f t="shared" si="28"/>
        <v>23588.341285681967</v>
      </c>
    </row>
    <row r="75" spans="1:27" ht="17.25" x14ac:dyDescent="0.3">
      <c r="A75" s="72">
        <v>17</v>
      </c>
      <c r="B75" s="18">
        <v>1445</v>
      </c>
      <c r="C75" s="98"/>
      <c r="D75" s="100"/>
      <c r="E75" s="34">
        <v>1140</v>
      </c>
      <c r="F75" s="35">
        <v>28</v>
      </c>
      <c r="G75" s="35">
        <v>16</v>
      </c>
      <c r="H75" s="36">
        <v>572</v>
      </c>
      <c r="I75" s="36">
        <v>680</v>
      </c>
      <c r="J75" s="36"/>
      <c r="K75" s="37">
        <v>17714</v>
      </c>
      <c r="L75" s="101"/>
      <c r="M75" s="102"/>
      <c r="N75" s="103"/>
      <c r="O75">
        <f>O18</f>
        <v>2278.7999999999997</v>
      </c>
      <c r="P75" s="71">
        <v>6.6380213548032874</v>
      </c>
      <c r="Q75" s="83">
        <v>4.170515772196735</v>
      </c>
      <c r="R75" s="83"/>
      <c r="S75" s="70"/>
      <c r="T75" s="123">
        <f>E75*'재료 시세'!B$2+F75*'재료 시세'!B$6+G75*'재료 시세'!B$9+H75*'재료 시세'!B$24+I75</f>
        <v>3558.3820000000001</v>
      </c>
      <c r="U75" s="123">
        <f t="shared" si="25"/>
        <v>5837.1819999999998</v>
      </c>
      <c r="V75" s="123"/>
      <c r="W75" s="124"/>
      <c r="X75" s="71">
        <f t="shared" si="27"/>
        <v>23620.615704547632</v>
      </c>
      <c r="Y75" s="83">
        <f t="shared" si="28"/>
        <v>24344.05959618288</v>
      </c>
    </row>
    <row r="76" spans="1:27" ht="17.25" x14ac:dyDescent="0.3">
      <c r="A76" s="72">
        <v>18</v>
      </c>
      <c r="B76" s="18">
        <v>1460</v>
      </c>
      <c r="C76" s="97" t="s">
        <v>60</v>
      </c>
      <c r="D76" s="99" t="s">
        <v>61</v>
      </c>
      <c r="E76" s="26">
        <v>1300</v>
      </c>
      <c r="F76" s="27">
        <v>30</v>
      </c>
      <c r="G76" s="27">
        <v>18</v>
      </c>
      <c r="H76" s="28">
        <v>776</v>
      </c>
      <c r="I76" s="28">
        <v>710</v>
      </c>
      <c r="J76" s="28"/>
      <c r="K76" s="29">
        <v>24012</v>
      </c>
      <c r="L76" s="86" t="s">
        <v>62</v>
      </c>
      <c r="M76" s="89" t="s">
        <v>63</v>
      </c>
      <c r="N76" s="92" t="s">
        <v>94</v>
      </c>
      <c r="O76">
        <f>O9*3</f>
        <v>3418.2</v>
      </c>
      <c r="P76" s="71">
        <v>11.442714528234115</v>
      </c>
      <c r="Q76" s="83">
        <v>7.5236294010651275</v>
      </c>
      <c r="R76" s="83"/>
      <c r="S76" s="70"/>
      <c r="T76" s="123">
        <f>E76*'재료 시세'!B$2+F76*'재료 시세'!B$6+G76*'재료 시세'!B$9+H76*'재료 시세'!B$24+I76</f>
        <v>3934.1559999999999</v>
      </c>
      <c r="U76" s="123">
        <f t="shared" si="25"/>
        <v>7352.3559999999998</v>
      </c>
      <c r="V76" s="123"/>
      <c r="W76" s="124"/>
      <c r="X76" s="71">
        <f t="shared" si="27"/>
        <v>45017.424017539408</v>
      </c>
      <c r="Y76" s="83">
        <f t="shared" si="28"/>
        <v>55316.401768697593</v>
      </c>
    </row>
    <row r="77" spans="1:27" ht="17.25" x14ac:dyDescent="0.3">
      <c r="A77" s="72">
        <v>19</v>
      </c>
      <c r="B77" s="18">
        <v>1475</v>
      </c>
      <c r="C77" s="98"/>
      <c r="D77" s="100"/>
      <c r="E77" s="34">
        <v>1300</v>
      </c>
      <c r="F77" s="35">
        <v>32</v>
      </c>
      <c r="G77" s="35">
        <v>20</v>
      </c>
      <c r="H77" s="36">
        <v>1054</v>
      </c>
      <c r="I77" s="36">
        <v>730</v>
      </c>
      <c r="J77" s="36"/>
      <c r="K77" s="37">
        <v>32774</v>
      </c>
      <c r="L77" s="101"/>
      <c r="M77" s="102"/>
      <c r="N77" s="103"/>
      <c r="O77">
        <f>O20</f>
        <v>3418.2</v>
      </c>
      <c r="P77" s="71">
        <v>11.442714528234115</v>
      </c>
      <c r="Q77" s="83">
        <v>7.5236294010651275</v>
      </c>
      <c r="R77" s="83"/>
      <c r="S77" s="70"/>
      <c r="T77" s="123">
        <f>E77*'재료 시세'!B$2+F77*'재료 시세'!B$6+G77*'재료 시세'!B$9+H77*'재료 시세'!B$24+I77</f>
        <v>4079.8989999999999</v>
      </c>
      <c r="U77" s="123">
        <f t="shared" si="25"/>
        <v>7498.0990000000002</v>
      </c>
      <c r="V77" s="123"/>
      <c r="W77" s="124"/>
      <c r="X77" s="71">
        <f t="shared" si="27"/>
        <v>46685.119561027837</v>
      </c>
      <c r="Y77" s="83">
        <f t="shared" si="28"/>
        <v>56412.918088497034</v>
      </c>
    </row>
    <row r="78" spans="1:27" ht="17.25" x14ac:dyDescent="0.3">
      <c r="A78" s="72">
        <v>20</v>
      </c>
      <c r="B78" s="18">
        <v>1490</v>
      </c>
      <c r="C78" s="97" t="s">
        <v>67</v>
      </c>
      <c r="D78" s="99" t="s">
        <v>68</v>
      </c>
      <c r="E78" s="26">
        <v>1300</v>
      </c>
      <c r="F78" s="27">
        <v>34</v>
      </c>
      <c r="G78" s="27">
        <v>22</v>
      </c>
      <c r="H78" s="28">
        <v>1432</v>
      </c>
      <c r="I78" s="28">
        <v>750</v>
      </c>
      <c r="J78" s="28"/>
      <c r="K78" s="29">
        <v>44514</v>
      </c>
      <c r="L78" s="86" t="s">
        <v>69</v>
      </c>
      <c r="M78" s="89" t="s">
        <v>70</v>
      </c>
      <c r="N78" s="92" t="s">
        <v>71</v>
      </c>
      <c r="O78">
        <f>O21</f>
        <v>3418.2</v>
      </c>
      <c r="P78" s="71">
        <v>17.573462127747405</v>
      </c>
      <c r="Q78" s="83">
        <v>11.585660642546532</v>
      </c>
      <c r="R78" s="83"/>
      <c r="S78" s="70"/>
      <c r="T78" s="123">
        <f>E78*'재료 시세'!B$2+F78*'재료 시세'!B$6+G78*'재료 시세'!B$9+H78*'재료 시세'!B$24+I78</f>
        <v>4237.4920000000002</v>
      </c>
      <c r="U78" s="123">
        <f t="shared" si="25"/>
        <v>7655.692</v>
      </c>
      <c r="V78" s="123"/>
      <c r="W78" s="124"/>
      <c r="X78" s="71">
        <f t="shared" si="27"/>
        <v>74467.405178632616</v>
      </c>
      <c r="Y78" s="83">
        <f t="shared" si="28"/>
        <v>88696.249495858341</v>
      </c>
    </row>
    <row r="79" spans="1:27" ht="17.25" x14ac:dyDescent="0.3">
      <c r="A79" s="72">
        <v>21</v>
      </c>
      <c r="B79" s="18">
        <v>1505</v>
      </c>
      <c r="C79" s="98"/>
      <c r="D79" s="100"/>
      <c r="E79" s="34">
        <v>1300</v>
      </c>
      <c r="F79" s="35">
        <v>34</v>
      </c>
      <c r="G79" s="35">
        <v>22</v>
      </c>
      <c r="H79" s="36">
        <v>1432</v>
      </c>
      <c r="I79" s="36">
        <v>750</v>
      </c>
      <c r="J79" s="36">
        <v>44200</v>
      </c>
      <c r="K79" s="37">
        <v>60480</v>
      </c>
      <c r="L79" s="101"/>
      <c r="M79" s="102"/>
      <c r="N79" s="103"/>
      <c r="O79">
        <f>O22</f>
        <v>3418.2</v>
      </c>
      <c r="P79" s="71">
        <v>17.573462127747405</v>
      </c>
      <c r="Q79" s="83">
        <v>11.585660642546532</v>
      </c>
      <c r="R79" s="83"/>
      <c r="S79" s="70"/>
      <c r="T79" s="123">
        <f>E79*'재료 시세'!B$2+F79*'재료 시세'!B$6+G79*'재료 시세'!B$9+H79*'재료 시세'!B$24+I79</f>
        <v>4237.4920000000002</v>
      </c>
      <c r="U79" s="123">
        <f t="shared" si="25"/>
        <v>7655.692</v>
      </c>
      <c r="V79" s="123"/>
      <c r="W79" s="124"/>
      <c r="X79" s="71">
        <f t="shared" si="27"/>
        <v>74467.405178632616</v>
      </c>
      <c r="Y79" s="83">
        <f t="shared" si="28"/>
        <v>88696.249495858341</v>
      </c>
    </row>
    <row r="80" spans="1:27" ht="17.25" x14ac:dyDescent="0.3">
      <c r="A80" s="72">
        <v>22</v>
      </c>
      <c r="B80" s="18">
        <v>1520</v>
      </c>
      <c r="C80" s="84" t="s">
        <v>74</v>
      </c>
      <c r="D80" s="85" t="s">
        <v>75</v>
      </c>
      <c r="E80" s="26">
        <v>1450</v>
      </c>
      <c r="F80" s="27">
        <v>38</v>
      </c>
      <c r="G80" s="27">
        <v>26</v>
      </c>
      <c r="H80" s="28">
        <v>1944</v>
      </c>
      <c r="I80" s="28">
        <v>780</v>
      </c>
      <c r="J80" s="28">
        <v>45160</v>
      </c>
      <c r="K80" s="29">
        <v>82372</v>
      </c>
      <c r="L80" s="86" t="s">
        <v>76</v>
      </c>
      <c r="M80" s="89" t="s">
        <v>77</v>
      </c>
      <c r="N80" s="92" t="s">
        <v>78</v>
      </c>
      <c r="O80">
        <f>O9*4</f>
        <v>4557.5999999999995</v>
      </c>
      <c r="P80" s="71">
        <v>47.150851643438173</v>
      </c>
      <c r="Q80" s="83">
        <v>31.459443464888786</v>
      </c>
      <c r="R80" s="83"/>
      <c r="S80" s="70"/>
      <c r="T80" s="123">
        <f>E80*'재료 시세'!B$2+F80*'재료 시세'!B$6+G80*'재료 시세'!B$9+H80*'재료 시세'!B$24+I80</f>
        <v>4728.2640000000001</v>
      </c>
      <c r="U80" s="123">
        <f t="shared" si="25"/>
        <v>9285.8639999999996</v>
      </c>
      <c r="V80" s="123"/>
      <c r="W80" s="124"/>
      <c r="X80" s="71">
        <f t="shared" si="27"/>
        <v>222941.67439500956</v>
      </c>
      <c r="Y80" s="83">
        <f t="shared" si="28"/>
        <v>292128.11353064602</v>
      </c>
    </row>
    <row r="81" spans="1:27" ht="17.25" x14ac:dyDescent="0.3">
      <c r="A81" s="72">
        <v>23</v>
      </c>
      <c r="B81" s="18">
        <v>1535</v>
      </c>
      <c r="C81" s="84"/>
      <c r="D81" s="85"/>
      <c r="E81" s="39">
        <v>1450</v>
      </c>
      <c r="F81" s="40">
        <v>42</v>
      </c>
      <c r="G81" s="40">
        <v>28</v>
      </c>
      <c r="H81" s="41">
        <v>2640</v>
      </c>
      <c r="I81" s="41">
        <v>810</v>
      </c>
      <c r="J81" s="41">
        <v>46140</v>
      </c>
      <c r="K81" s="42">
        <v>111862</v>
      </c>
      <c r="L81" s="87"/>
      <c r="M81" s="90"/>
      <c r="N81" s="93"/>
      <c r="O81">
        <f>O24</f>
        <v>4557.5999999999995</v>
      </c>
      <c r="P81" s="71">
        <v>47.150851643438173</v>
      </c>
      <c r="Q81" s="83">
        <v>31.459443464888786</v>
      </c>
      <c r="R81" s="83"/>
      <c r="S81" s="70"/>
      <c r="T81" s="123">
        <f>E81*'재료 시세'!B$2+F81*'재료 시세'!B$6+G81*'재료 시세'!B$9+H81*'재료 시세'!B$24+I81</f>
        <v>5006.54</v>
      </c>
      <c r="U81" s="123">
        <f t="shared" si="25"/>
        <v>9564.14</v>
      </c>
      <c r="V81" s="123"/>
      <c r="W81" s="124"/>
      <c r="X81" s="71">
        <f t="shared" si="27"/>
        <v>236062.62478693895</v>
      </c>
      <c r="Y81" s="83">
        <f t="shared" si="28"/>
        <v>300882.52162028139</v>
      </c>
    </row>
    <row r="82" spans="1:27" ht="17.25" x14ac:dyDescent="0.3">
      <c r="A82" s="72">
        <v>24</v>
      </c>
      <c r="B82" s="18">
        <v>1550</v>
      </c>
      <c r="C82" s="84" t="s">
        <v>96</v>
      </c>
      <c r="D82" s="85" t="s">
        <v>82</v>
      </c>
      <c r="E82" s="26">
        <v>1450</v>
      </c>
      <c r="F82" s="27">
        <v>44</v>
      </c>
      <c r="G82" s="27">
        <v>32</v>
      </c>
      <c r="H82" s="28">
        <v>3586</v>
      </c>
      <c r="I82" s="28">
        <v>840</v>
      </c>
      <c r="J82" s="28">
        <v>47160</v>
      </c>
      <c r="K82" s="29">
        <v>151946</v>
      </c>
      <c r="L82" s="87"/>
      <c r="M82" s="90"/>
      <c r="N82" s="93"/>
      <c r="O82">
        <f>O25</f>
        <v>4557.5999999999995</v>
      </c>
      <c r="P82" s="71">
        <v>91.320944626133269</v>
      </c>
      <c r="Q82" s="83">
        <v>45.7392395455933</v>
      </c>
      <c r="R82" s="83"/>
      <c r="S82" s="70"/>
      <c r="T82" s="123">
        <f>E82*'재료 시세'!B$2+F82*'재료 시세'!B$6+G82*'재료 시세'!B$9+H82*'재료 시세'!B$24+I82</f>
        <v>5261.241</v>
      </c>
      <c r="U82" s="123">
        <f t="shared" si="25"/>
        <v>9818.8410000000003</v>
      </c>
      <c r="V82" s="123"/>
      <c r="W82" s="124"/>
      <c r="X82" s="71">
        <f t="shared" si="27"/>
        <v>480461.49802574201</v>
      </c>
      <c r="Y82" s="83">
        <f t="shared" si="28"/>
        <v>449106.32055909286</v>
      </c>
    </row>
    <row r="83" spans="1:27" ht="18" thickBot="1" x14ac:dyDescent="0.35">
      <c r="A83" s="74">
        <v>25</v>
      </c>
      <c r="B83" s="18">
        <v>1575</v>
      </c>
      <c r="C83" s="95"/>
      <c r="D83" s="96"/>
      <c r="E83" s="75">
        <v>1610</v>
      </c>
      <c r="F83" s="76">
        <v>48</v>
      </c>
      <c r="G83" s="76">
        <v>36</v>
      </c>
      <c r="H83" s="77">
        <v>4868</v>
      </c>
      <c r="I83" s="77">
        <v>870</v>
      </c>
      <c r="J83" s="77">
        <v>48180</v>
      </c>
      <c r="K83" s="78">
        <v>206688</v>
      </c>
      <c r="L83" s="88"/>
      <c r="M83" s="91"/>
      <c r="N83" s="94"/>
      <c r="O83" s="14">
        <f>O26</f>
        <v>4557.5999999999995</v>
      </c>
      <c r="P83" s="14">
        <v>91.320944626133269</v>
      </c>
      <c r="Q83" s="15">
        <v>45.7392395455933</v>
      </c>
      <c r="R83" s="15"/>
      <c r="S83" s="16"/>
      <c r="T83" s="125">
        <f>E83*'재료 시세'!B$2+F83*'재료 시세'!B$6+G83*'재료 시세'!B$9+H83*'재료 시세'!B$24+I83</f>
        <v>5857.558</v>
      </c>
      <c r="U83" s="125">
        <f t="shared" si="25"/>
        <v>10415.157999999999</v>
      </c>
      <c r="V83" s="125"/>
      <c r="W83" s="126"/>
      <c r="X83" s="14">
        <f t="shared" si="27"/>
        <v>534917.72976236395</v>
      </c>
      <c r="Y83" s="15">
        <f t="shared" si="28"/>
        <v>476381.40666720242</v>
      </c>
      <c r="Z83" s="15"/>
      <c r="AA83" s="16"/>
    </row>
    <row r="84" spans="1:27" ht="17.25" thickBot="1" x14ac:dyDescent="0.35">
      <c r="P84" s="71"/>
      <c r="Q84" s="83"/>
      <c r="R84" s="83"/>
      <c r="S84" s="70"/>
      <c r="T84" s="123"/>
      <c r="U84" s="123"/>
      <c r="V84" s="123"/>
      <c r="W84" s="124"/>
    </row>
    <row r="85" spans="1:27" ht="26.25" x14ac:dyDescent="0.3">
      <c r="A85" s="159" t="s">
        <v>92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1"/>
      <c r="P85" s="71"/>
      <c r="Q85" s="83"/>
      <c r="R85" s="83"/>
      <c r="S85" s="70"/>
      <c r="T85" s="123"/>
      <c r="U85" s="123"/>
      <c r="V85" s="123"/>
      <c r="W85" s="124"/>
    </row>
    <row r="86" spans="1:27" ht="17.25" x14ac:dyDescent="0.3">
      <c r="A86" s="49" t="s">
        <v>1</v>
      </c>
      <c r="B86" s="50" t="s">
        <v>2</v>
      </c>
      <c r="C86" s="50" t="s">
        <v>3</v>
      </c>
      <c r="D86" s="50" t="s">
        <v>4</v>
      </c>
      <c r="E86" s="3" t="s">
        <v>85</v>
      </c>
      <c r="F86" s="4" t="s">
        <v>91</v>
      </c>
      <c r="G86" s="5" t="s">
        <v>93</v>
      </c>
      <c r="H86" s="2" t="s">
        <v>8</v>
      </c>
      <c r="I86" s="2" t="s">
        <v>9</v>
      </c>
      <c r="J86" s="50" t="s">
        <v>10</v>
      </c>
      <c r="K86" s="50" t="s">
        <v>11</v>
      </c>
      <c r="L86" s="6" t="s">
        <v>12</v>
      </c>
      <c r="M86" s="7" t="s">
        <v>13</v>
      </c>
      <c r="N86" s="53" t="s">
        <v>14</v>
      </c>
      <c r="P86" s="71"/>
      <c r="Q86" s="83"/>
      <c r="R86" s="83"/>
      <c r="S86" s="70"/>
      <c r="T86" s="123"/>
      <c r="U86" s="123"/>
      <c r="V86" s="123"/>
      <c r="W86" s="124"/>
    </row>
    <row r="87" spans="1:27" ht="17.25" x14ac:dyDescent="0.3">
      <c r="A87" s="10">
        <v>1</v>
      </c>
      <c r="B87" s="11">
        <v>1345</v>
      </c>
      <c r="C87" s="98">
        <v>1</v>
      </c>
      <c r="D87" s="12"/>
      <c r="E87" s="101"/>
      <c r="F87" s="102"/>
      <c r="G87" s="102"/>
      <c r="H87" s="102"/>
      <c r="I87" s="102"/>
      <c r="J87" s="113"/>
      <c r="K87" s="13"/>
      <c r="L87" s="162"/>
      <c r="M87" s="163"/>
      <c r="N87" s="163"/>
      <c r="P87" s="71"/>
      <c r="Q87" s="83"/>
      <c r="R87" s="83"/>
      <c r="S87" s="70"/>
      <c r="T87" s="123"/>
      <c r="U87" s="123"/>
      <c r="V87" s="123"/>
      <c r="W87" s="124"/>
    </row>
    <row r="88" spans="1:27" ht="17.25" x14ac:dyDescent="0.3">
      <c r="A88" s="17">
        <v>2</v>
      </c>
      <c r="B88" s="18">
        <v>1350</v>
      </c>
      <c r="C88" s="84">
        <v>1</v>
      </c>
      <c r="D88" s="19"/>
      <c r="E88" s="101"/>
      <c r="F88" s="102"/>
      <c r="G88" s="102"/>
      <c r="H88" s="102"/>
      <c r="I88" s="20"/>
      <c r="J88" s="21"/>
      <c r="K88" s="13"/>
      <c r="L88" s="164"/>
      <c r="M88" s="165"/>
      <c r="N88" s="165"/>
      <c r="P88" s="71"/>
      <c r="Q88" s="83"/>
      <c r="R88" s="83"/>
      <c r="S88" s="70"/>
      <c r="T88" s="123"/>
      <c r="U88" s="123"/>
      <c r="V88" s="123"/>
      <c r="W88" s="124"/>
    </row>
    <row r="89" spans="1:27" ht="17.25" x14ac:dyDescent="0.3">
      <c r="A89" s="17">
        <v>3</v>
      </c>
      <c r="B89" s="18">
        <v>1355</v>
      </c>
      <c r="C89" s="84">
        <v>1</v>
      </c>
      <c r="D89" s="19"/>
      <c r="E89" s="101"/>
      <c r="F89" s="102"/>
      <c r="G89" s="102"/>
      <c r="H89" s="21"/>
      <c r="I89" s="20"/>
      <c r="J89" s="21"/>
      <c r="K89" s="13"/>
      <c r="L89" s="164"/>
      <c r="M89" s="165"/>
      <c r="N89" s="165"/>
      <c r="P89" s="71"/>
      <c r="Q89" s="83"/>
      <c r="R89" s="83"/>
      <c r="S89" s="70"/>
      <c r="T89" s="123"/>
      <c r="U89" s="123"/>
      <c r="V89" s="123"/>
      <c r="W89" s="124"/>
    </row>
    <row r="90" spans="1:27" ht="17.25" x14ac:dyDescent="0.3">
      <c r="A90" s="17">
        <v>4</v>
      </c>
      <c r="B90" s="18">
        <v>1360</v>
      </c>
      <c r="C90" s="84">
        <v>1</v>
      </c>
      <c r="D90" s="19"/>
      <c r="E90" s="22"/>
      <c r="F90" s="20"/>
      <c r="G90" s="20"/>
      <c r="H90" s="20"/>
      <c r="I90" s="20"/>
      <c r="J90" s="21"/>
      <c r="K90" s="23"/>
      <c r="L90" s="164"/>
      <c r="M90" s="165"/>
      <c r="N90" s="165"/>
      <c r="P90" s="71"/>
      <c r="Q90" s="83"/>
      <c r="R90" s="83"/>
      <c r="S90" s="70"/>
      <c r="T90" s="123"/>
      <c r="U90" s="123"/>
      <c r="V90" s="123"/>
      <c r="W90" s="124"/>
    </row>
    <row r="91" spans="1:27" ht="17.25" x14ac:dyDescent="0.3">
      <c r="A91" s="17">
        <v>5</v>
      </c>
      <c r="B91" s="18">
        <v>1365</v>
      </c>
      <c r="C91" s="84">
        <v>1</v>
      </c>
      <c r="D91" s="19"/>
      <c r="E91" s="22"/>
      <c r="F91" s="20"/>
      <c r="G91" s="20"/>
      <c r="H91" s="20"/>
      <c r="I91" s="20"/>
      <c r="J91" s="21"/>
      <c r="K91" s="23"/>
      <c r="L91" s="164"/>
      <c r="M91" s="165"/>
      <c r="N91" s="165"/>
      <c r="P91" s="71"/>
      <c r="Q91" s="83"/>
      <c r="R91" s="83"/>
      <c r="S91" s="70"/>
      <c r="T91" s="123"/>
      <c r="U91" s="123"/>
      <c r="V91" s="123"/>
      <c r="W91" s="124"/>
    </row>
    <row r="92" spans="1:27" ht="17.25" x14ac:dyDescent="0.3">
      <c r="A92" s="17">
        <v>6</v>
      </c>
      <c r="B92" s="18">
        <v>1370</v>
      </c>
      <c r="C92" s="84">
        <v>1</v>
      </c>
      <c r="D92" s="19"/>
      <c r="E92" s="22"/>
      <c r="F92" s="20"/>
      <c r="G92" s="20"/>
      <c r="H92" s="20"/>
      <c r="I92" s="20"/>
      <c r="J92" s="21"/>
      <c r="K92" s="23"/>
      <c r="L92" s="166"/>
      <c r="M92" s="167"/>
      <c r="N92" s="167"/>
      <c r="P92" s="71"/>
      <c r="Q92" s="83"/>
      <c r="R92" s="83"/>
      <c r="S92" s="70"/>
      <c r="T92" s="123"/>
      <c r="U92" s="123"/>
      <c r="V92" s="123"/>
      <c r="W92" s="124"/>
    </row>
    <row r="93" spans="1:27" ht="17.25" x14ac:dyDescent="0.3">
      <c r="A93" s="51">
        <v>7</v>
      </c>
      <c r="B93" s="18">
        <v>1375</v>
      </c>
      <c r="C93" s="84" t="s">
        <v>24</v>
      </c>
      <c r="D93" s="85" t="s">
        <v>25</v>
      </c>
      <c r="E93" s="22">
        <v>404</v>
      </c>
      <c r="F93" s="20">
        <v>8</v>
      </c>
      <c r="G93" s="20">
        <v>6</v>
      </c>
      <c r="H93" s="20">
        <v>108</v>
      </c>
      <c r="I93" s="20">
        <v>330</v>
      </c>
      <c r="J93" s="21">
        <v>22380</v>
      </c>
      <c r="K93" s="23"/>
      <c r="L93" s="20" t="s">
        <v>26</v>
      </c>
      <c r="M93" s="20" t="s">
        <v>27</v>
      </c>
      <c r="N93" s="20" t="s">
        <v>28</v>
      </c>
      <c r="O93">
        <f>'재료 시세'!B11*12+'재료 시세'!B12*6+'재료 시세'!B13*2</f>
        <v>1139.3999999999999</v>
      </c>
      <c r="P93" s="71">
        <v>1.5824575999999999</v>
      </c>
      <c r="Q93" s="83">
        <v>1</v>
      </c>
      <c r="R93" s="83">
        <v>1.3849600000000004</v>
      </c>
      <c r="S93" s="70">
        <v>1</v>
      </c>
      <c r="T93" s="123">
        <f>E93*'재료 시세'!B$3+F93*'재료 시세'!B$6+G93*'재료 시세'!B$9+H93*'재료 시세'!B$24+I93</f>
        <v>726.51800000000003</v>
      </c>
      <c r="U93" s="123">
        <f>T93+O93</f>
        <v>1865.9179999999999</v>
      </c>
      <c r="V93" s="123">
        <f>T93+'재료 시세'!B$17</f>
        <v>1158.2180000000001</v>
      </c>
      <c r="W93" s="124">
        <f>V93+O93</f>
        <v>2297.6179999999999</v>
      </c>
      <c r="X93" s="71">
        <f>T93*P93</f>
        <v>1149.6839306367999</v>
      </c>
      <c r="Y93" s="83">
        <f t="shared" ref="Y93" si="31">U93*Q93</f>
        <v>1865.9179999999999</v>
      </c>
      <c r="Z93" s="83">
        <f t="shared" ref="Z93" si="32">V93*R93</f>
        <v>1604.0856012800007</v>
      </c>
      <c r="AA93" s="70">
        <f t="shared" ref="AA93" si="33">W93*S93</f>
        <v>2297.6179999999999</v>
      </c>
    </row>
    <row r="94" spans="1:27" ht="17.25" x14ac:dyDescent="0.3">
      <c r="A94" s="51">
        <v>8</v>
      </c>
      <c r="B94" s="18">
        <v>1380</v>
      </c>
      <c r="C94" s="84" t="s">
        <v>30</v>
      </c>
      <c r="D94" s="85" t="s">
        <v>31</v>
      </c>
      <c r="E94" s="22">
        <v>404</v>
      </c>
      <c r="F94" s="20">
        <v>10</v>
      </c>
      <c r="G94" s="20">
        <v>6</v>
      </c>
      <c r="H94" s="20">
        <v>108</v>
      </c>
      <c r="I94" s="20">
        <v>330</v>
      </c>
      <c r="J94" s="21">
        <v>22920</v>
      </c>
      <c r="K94" s="23"/>
      <c r="L94" s="20" t="s">
        <v>32</v>
      </c>
      <c r="M94" s="20" t="s">
        <v>33</v>
      </c>
      <c r="N94" s="20" t="s">
        <v>34</v>
      </c>
      <c r="O94">
        <f>O9</f>
        <v>1139.3999999999999</v>
      </c>
      <c r="P94" s="71">
        <v>2.0281557907499992</v>
      </c>
      <c r="Q94" s="83">
        <v>1.1055626999999999</v>
      </c>
      <c r="R94" s="83">
        <v>1.7185271500000003</v>
      </c>
      <c r="S94" s="70">
        <v>1</v>
      </c>
      <c r="T94" s="123">
        <f>E94*'재료 시세'!B$3+F94*'재료 시세'!B$6+G94*'재료 시세'!B$9+H94*'재료 시세'!B$24+I94</f>
        <v>799.51800000000003</v>
      </c>
      <c r="U94" s="123">
        <f t="shared" ref="U94:U111" si="34">T94+O94</f>
        <v>1938.9179999999999</v>
      </c>
      <c r="V94" s="123">
        <f>T94+'재료 시세'!B$17</f>
        <v>1231.2180000000001</v>
      </c>
      <c r="W94" s="124">
        <f t="shared" ref="W94:W101" si="35">V94+O94</f>
        <v>2370.6179999999999</v>
      </c>
      <c r="X94" s="71">
        <f>T94*P94</f>
        <v>1621.547061508858</v>
      </c>
      <c r="Y94" s="83">
        <f>U94*Q94</f>
        <v>2143.5954191585997</v>
      </c>
      <c r="Z94" s="83">
        <f>V94*R94</f>
        <v>2115.8815605687005</v>
      </c>
      <c r="AA94" s="70">
        <f>W94*S94</f>
        <v>2370.6179999999999</v>
      </c>
    </row>
    <row r="95" spans="1:27" ht="17.25" x14ac:dyDescent="0.3">
      <c r="A95" s="51">
        <v>9</v>
      </c>
      <c r="B95" s="18">
        <v>1385</v>
      </c>
      <c r="C95" s="150" t="s">
        <v>36</v>
      </c>
      <c r="D95" s="152" t="s">
        <v>37</v>
      </c>
      <c r="E95" s="26">
        <v>404</v>
      </c>
      <c r="F95" s="27">
        <v>10</v>
      </c>
      <c r="G95" s="27">
        <v>6</v>
      </c>
      <c r="H95" s="27">
        <v>108</v>
      </c>
      <c r="I95" s="27">
        <v>330</v>
      </c>
      <c r="J95" s="28">
        <v>23480</v>
      </c>
      <c r="K95" s="37">
        <v>5700</v>
      </c>
      <c r="L95" s="139" t="s">
        <v>38</v>
      </c>
      <c r="M95" s="142" t="s">
        <v>39</v>
      </c>
      <c r="N95" s="142" t="s">
        <v>40</v>
      </c>
      <c r="O95">
        <f>O10</f>
        <v>1139.3999999999999</v>
      </c>
      <c r="P95" s="71">
        <v>2.8168623423999999</v>
      </c>
      <c r="Q95" s="83">
        <v>1.6139192000000002</v>
      </c>
      <c r="R95" s="83">
        <v>2.2660764640000002</v>
      </c>
      <c r="S95" s="70">
        <v>1.4604394000000003</v>
      </c>
      <c r="T95" s="123">
        <f>E95*'재료 시세'!B$3+F95*'재료 시세'!B$6+G95*'재료 시세'!B$9+H95*'재료 시세'!B$24+I95</f>
        <v>799.51800000000003</v>
      </c>
      <c r="U95" s="123">
        <f t="shared" si="34"/>
        <v>1938.9179999999999</v>
      </c>
      <c r="V95" s="123">
        <f>T95+'재료 시세'!B$17</f>
        <v>1231.2180000000001</v>
      </c>
      <c r="W95" s="124">
        <f t="shared" si="35"/>
        <v>2370.6179999999999</v>
      </c>
      <c r="X95" s="71">
        <f t="shared" ref="X95:X111" si="36">T95*P95</f>
        <v>2252.1321462709634</v>
      </c>
      <c r="Y95" s="83">
        <f t="shared" ref="Y95:Y111" si="37">U95*Q95</f>
        <v>3129.2569874256001</v>
      </c>
      <c r="Z95" s="83">
        <f t="shared" ref="Z95:Z101" si="38">V95*R95</f>
        <v>2790.0341318531523</v>
      </c>
      <c r="AA95" s="70">
        <f t="shared" ref="AA95:AA101" si="39">W95*S95</f>
        <v>3462.1439295492005</v>
      </c>
    </row>
    <row r="96" spans="1:27" ht="17.25" x14ac:dyDescent="0.3">
      <c r="A96" s="51">
        <v>10</v>
      </c>
      <c r="B96" s="18">
        <v>1390</v>
      </c>
      <c r="C96" s="157"/>
      <c r="D96" s="158"/>
      <c r="E96" s="26">
        <v>404</v>
      </c>
      <c r="F96" s="27">
        <v>10</v>
      </c>
      <c r="G96" s="27">
        <v>6</v>
      </c>
      <c r="H96" s="27">
        <v>108</v>
      </c>
      <c r="I96" s="27">
        <v>330</v>
      </c>
      <c r="J96" s="32">
        <v>24040</v>
      </c>
      <c r="K96" s="37">
        <v>5700</v>
      </c>
      <c r="L96" s="140"/>
      <c r="M96" s="143"/>
      <c r="N96" s="143"/>
      <c r="O96">
        <f>O11</f>
        <v>1139.3999999999999</v>
      </c>
      <c r="P96" s="71">
        <v>2.8168623423999999</v>
      </c>
      <c r="Q96" s="83">
        <v>1.6139192000000002</v>
      </c>
      <c r="R96" s="83">
        <v>2.2660764640000002</v>
      </c>
      <c r="S96" s="70">
        <v>1.4604394000000003</v>
      </c>
      <c r="T96" s="123">
        <f>E96*'재료 시세'!B$3+F96*'재료 시세'!B$6+G96*'재료 시세'!B$9+H96*'재료 시세'!B$24+I96</f>
        <v>799.51800000000003</v>
      </c>
      <c r="U96" s="123">
        <f t="shared" si="34"/>
        <v>1938.9179999999999</v>
      </c>
      <c r="V96" s="123">
        <f>T96+'재료 시세'!B$17</f>
        <v>1231.2180000000001</v>
      </c>
      <c r="W96" s="124">
        <f t="shared" si="35"/>
        <v>2370.6179999999999</v>
      </c>
      <c r="X96" s="71">
        <f t="shared" si="36"/>
        <v>2252.1321462709634</v>
      </c>
      <c r="Y96" s="83">
        <f t="shared" si="37"/>
        <v>3129.2569874256001</v>
      </c>
      <c r="Z96" s="83">
        <f t="shared" si="38"/>
        <v>2790.0341318531523</v>
      </c>
      <c r="AA96" s="70">
        <f t="shared" si="39"/>
        <v>3462.1439295492005</v>
      </c>
    </row>
    <row r="97" spans="1:27" ht="17.25" x14ac:dyDescent="0.3">
      <c r="A97" s="51">
        <v>11</v>
      </c>
      <c r="B97" s="18">
        <v>1395</v>
      </c>
      <c r="C97" s="151"/>
      <c r="D97" s="153"/>
      <c r="E97" s="26">
        <v>404</v>
      </c>
      <c r="F97" s="27">
        <v>10</v>
      </c>
      <c r="G97" s="27">
        <v>6</v>
      </c>
      <c r="H97" s="27">
        <v>108</v>
      </c>
      <c r="I97" s="27">
        <v>330</v>
      </c>
      <c r="J97" s="36">
        <v>24640</v>
      </c>
      <c r="K97" s="37">
        <v>5700</v>
      </c>
      <c r="L97" s="154"/>
      <c r="M97" s="155"/>
      <c r="N97" s="155"/>
      <c r="O97">
        <f>O12</f>
        <v>1139.3999999999999</v>
      </c>
      <c r="P97" s="71">
        <v>2.8168623423999999</v>
      </c>
      <c r="Q97" s="83">
        <v>1.6139192000000002</v>
      </c>
      <c r="R97" s="83">
        <v>2.2660764640000002</v>
      </c>
      <c r="S97" s="70">
        <v>1.4604394000000003</v>
      </c>
      <c r="T97" s="123">
        <f>E97*'재료 시세'!B$3+F97*'재료 시세'!B$6+G97*'재료 시세'!B$9+H97*'재료 시세'!B$24+I97</f>
        <v>799.51800000000003</v>
      </c>
      <c r="U97" s="123">
        <f t="shared" si="34"/>
        <v>1938.9179999999999</v>
      </c>
      <c r="V97" s="123">
        <f>T97+'재료 시세'!B$17</f>
        <v>1231.2180000000001</v>
      </c>
      <c r="W97" s="124">
        <f t="shared" si="35"/>
        <v>2370.6179999999999</v>
      </c>
      <c r="X97" s="71">
        <f t="shared" si="36"/>
        <v>2252.1321462709634</v>
      </c>
      <c r="Y97" s="83">
        <f t="shared" si="37"/>
        <v>3129.2569874256001</v>
      </c>
      <c r="Z97" s="83">
        <f t="shared" si="38"/>
        <v>2790.0341318531523</v>
      </c>
      <c r="AA97" s="70">
        <f t="shared" si="39"/>
        <v>3462.1439295492005</v>
      </c>
    </row>
    <row r="98" spans="1:27" ht="17.25" x14ac:dyDescent="0.3">
      <c r="A98" s="51">
        <v>12</v>
      </c>
      <c r="B98" s="18">
        <v>1400</v>
      </c>
      <c r="C98" s="150" t="s">
        <v>44</v>
      </c>
      <c r="D98" s="152" t="s">
        <v>45</v>
      </c>
      <c r="E98" s="26">
        <v>592</v>
      </c>
      <c r="F98" s="27">
        <v>12</v>
      </c>
      <c r="G98" s="27">
        <v>8</v>
      </c>
      <c r="H98" s="27">
        <v>158</v>
      </c>
      <c r="I98" s="27">
        <v>330</v>
      </c>
      <c r="J98" s="28">
        <v>26500</v>
      </c>
      <c r="K98" s="29">
        <v>6778</v>
      </c>
      <c r="L98" s="139" t="s">
        <v>46</v>
      </c>
      <c r="M98" s="142" t="s">
        <v>47</v>
      </c>
      <c r="N98" s="142" t="s">
        <v>48</v>
      </c>
      <c r="O98">
        <f>O9*2</f>
        <v>2278.7999999999997</v>
      </c>
      <c r="P98" s="71">
        <v>4.8509540575691759</v>
      </c>
      <c r="Q98" s="83">
        <v>2.9813838652999993</v>
      </c>
      <c r="R98" s="83">
        <v>3.4428524445592386</v>
      </c>
      <c r="S98" s="70">
        <v>2.3535493429749992</v>
      </c>
      <c r="T98" s="123">
        <f>E98*'재료 시세'!B$3+F98*'재료 시세'!B$6+G98*'재료 시세'!B$9+H98*'재료 시세'!B$24+I98</f>
        <v>913.28300000000002</v>
      </c>
      <c r="U98" s="123">
        <f t="shared" si="34"/>
        <v>3192.0829999999996</v>
      </c>
      <c r="V98" s="123">
        <f>T98+'재료 시세'!B$17</f>
        <v>1344.9829999999999</v>
      </c>
      <c r="W98" s="124">
        <f t="shared" si="35"/>
        <v>3623.7829999999994</v>
      </c>
      <c r="X98" s="71">
        <f t="shared" si="36"/>
        <v>4430.2938745589499</v>
      </c>
      <c r="Y98" s="83">
        <f t="shared" si="37"/>
        <v>9516.8247528984175</v>
      </c>
      <c r="Z98" s="83">
        <f t="shared" si="38"/>
        <v>4630.5780094406182</v>
      </c>
      <c r="AA98" s="70">
        <f t="shared" si="39"/>
        <v>8528.7520987339703</v>
      </c>
    </row>
    <row r="99" spans="1:27" ht="17.25" x14ac:dyDescent="0.3">
      <c r="A99" s="51">
        <v>13</v>
      </c>
      <c r="B99" s="18">
        <v>1405</v>
      </c>
      <c r="C99" s="157"/>
      <c r="D99" s="158"/>
      <c r="E99" s="30">
        <v>592</v>
      </c>
      <c r="F99" s="31">
        <v>12</v>
      </c>
      <c r="G99" s="31">
        <v>8</v>
      </c>
      <c r="H99" s="32">
        <v>158</v>
      </c>
      <c r="I99" s="32">
        <v>330</v>
      </c>
      <c r="J99" s="32">
        <v>25860</v>
      </c>
      <c r="K99" s="29">
        <v>6778</v>
      </c>
      <c r="L99" s="140"/>
      <c r="M99" s="143"/>
      <c r="N99" s="143"/>
      <c r="O99">
        <f>O14</f>
        <v>2278.7999999999997</v>
      </c>
      <c r="P99" s="71">
        <v>4.8509540575691759</v>
      </c>
      <c r="Q99" s="83">
        <v>2.9813838652999993</v>
      </c>
      <c r="R99" s="83">
        <v>3.4428524445592386</v>
      </c>
      <c r="S99" s="70">
        <v>2.3535493429749992</v>
      </c>
      <c r="T99" s="123">
        <f>E99*'재료 시세'!B$3+F99*'재료 시세'!B$6+G99*'재료 시세'!B$9+H99*'재료 시세'!B$24+I99</f>
        <v>913.28300000000002</v>
      </c>
      <c r="U99" s="123">
        <f t="shared" si="34"/>
        <v>3192.0829999999996</v>
      </c>
      <c r="V99" s="123">
        <f>T99+'재료 시세'!B$17</f>
        <v>1344.9829999999999</v>
      </c>
      <c r="W99" s="124">
        <f t="shared" si="35"/>
        <v>3623.7829999999994</v>
      </c>
      <c r="X99" s="71">
        <f t="shared" si="36"/>
        <v>4430.2938745589499</v>
      </c>
      <c r="Y99" s="83">
        <f t="shared" si="37"/>
        <v>9516.8247528984175</v>
      </c>
      <c r="Z99" s="83">
        <f t="shared" si="38"/>
        <v>4630.5780094406182</v>
      </c>
      <c r="AA99" s="70">
        <f t="shared" si="39"/>
        <v>8528.7520987339703</v>
      </c>
    </row>
    <row r="100" spans="1:27" ht="17.25" x14ac:dyDescent="0.3">
      <c r="A100" s="51">
        <v>14</v>
      </c>
      <c r="B100" s="18">
        <v>1410</v>
      </c>
      <c r="C100" s="151"/>
      <c r="D100" s="153"/>
      <c r="E100" s="34">
        <v>592</v>
      </c>
      <c r="F100" s="35">
        <v>12</v>
      </c>
      <c r="G100" s="35">
        <v>8</v>
      </c>
      <c r="H100" s="36">
        <v>158</v>
      </c>
      <c r="I100" s="36">
        <v>350</v>
      </c>
      <c r="J100" s="36">
        <v>27160</v>
      </c>
      <c r="K100" s="37">
        <v>6778</v>
      </c>
      <c r="L100" s="154"/>
      <c r="M100" s="155"/>
      <c r="N100" s="155"/>
      <c r="O100">
        <f>O15</f>
        <v>2278.7999999999997</v>
      </c>
      <c r="P100" s="71">
        <v>4.8509540575691759</v>
      </c>
      <c r="Q100" s="83">
        <v>2.9813838652999993</v>
      </c>
      <c r="R100" s="83">
        <v>3.4428524445592386</v>
      </c>
      <c r="S100" s="70">
        <v>2.3535493429749992</v>
      </c>
      <c r="T100" s="123">
        <f>E100*'재료 시세'!B$3+F100*'재료 시세'!B$6+G100*'재료 시세'!B$9+H100*'재료 시세'!B$24+I100</f>
        <v>933.28300000000002</v>
      </c>
      <c r="U100" s="123">
        <f t="shared" si="34"/>
        <v>3212.0829999999996</v>
      </c>
      <c r="V100" s="123">
        <f>T100+'재료 시세'!B$17</f>
        <v>1364.9829999999999</v>
      </c>
      <c r="W100" s="124">
        <f t="shared" si="35"/>
        <v>3643.7829999999994</v>
      </c>
      <c r="X100" s="71">
        <f t="shared" si="36"/>
        <v>4527.312955710333</v>
      </c>
      <c r="Y100" s="83">
        <f t="shared" si="37"/>
        <v>9576.4524302044174</v>
      </c>
      <c r="Z100" s="83">
        <f t="shared" si="38"/>
        <v>4699.4350583318028</v>
      </c>
      <c r="AA100" s="70">
        <f t="shared" si="39"/>
        <v>8575.8230855934708</v>
      </c>
    </row>
    <row r="101" spans="1:27" ht="17.25" x14ac:dyDescent="0.3">
      <c r="A101" s="51">
        <v>15</v>
      </c>
      <c r="B101" s="18">
        <v>1415</v>
      </c>
      <c r="C101" s="150" t="s">
        <v>52</v>
      </c>
      <c r="D101" s="152" t="s">
        <v>53</v>
      </c>
      <c r="E101" s="26">
        <v>592</v>
      </c>
      <c r="F101" s="27">
        <v>12</v>
      </c>
      <c r="G101" s="27">
        <v>8</v>
      </c>
      <c r="H101" s="28">
        <v>158</v>
      </c>
      <c r="I101" s="28">
        <v>350</v>
      </c>
      <c r="J101" s="28">
        <v>27160</v>
      </c>
      <c r="K101" s="29">
        <v>12406</v>
      </c>
      <c r="L101" s="139" t="s">
        <v>54</v>
      </c>
      <c r="M101" s="142" t="s">
        <v>55</v>
      </c>
      <c r="N101" s="142" t="s">
        <v>56</v>
      </c>
      <c r="O101">
        <f>O16</f>
        <v>2278.7999999999997</v>
      </c>
      <c r="P101" s="71">
        <v>6.6380213548032874</v>
      </c>
      <c r="Q101" s="83">
        <v>4.170515772196735</v>
      </c>
      <c r="R101" s="83">
        <v>4.170515772196735</v>
      </c>
      <c r="S101" s="70">
        <v>3.0315527230880006</v>
      </c>
      <c r="T101" s="123">
        <f>E101*'재료 시세'!B$3+F101*'재료 시세'!B$6+G101*'재료 시세'!B$9+H101*'재료 시세'!B$24+I101</f>
        <v>933.28300000000002</v>
      </c>
      <c r="U101" s="123">
        <f t="shared" si="34"/>
        <v>3212.0829999999996</v>
      </c>
      <c r="V101" s="123">
        <f>T101+'재료 시세'!B$17</f>
        <v>1364.9829999999999</v>
      </c>
      <c r="W101" s="124">
        <f t="shared" si="35"/>
        <v>3643.7829999999994</v>
      </c>
      <c r="X101" s="71">
        <f t="shared" si="36"/>
        <v>6195.1524840748762</v>
      </c>
      <c r="Y101" s="83">
        <f t="shared" si="37"/>
        <v>13396.042813105003</v>
      </c>
      <c r="Z101" s="83">
        <f t="shared" si="38"/>
        <v>5692.6831302804158</v>
      </c>
      <c r="AA101" s="70">
        <f t="shared" si="39"/>
        <v>11046.320275991762</v>
      </c>
    </row>
    <row r="102" spans="1:27" ht="17.25" x14ac:dyDescent="0.3">
      <c r="A102" s="51">
        <v>16</v>
      </c>
      <c r="B102" s="18">
        <v>1430</v>
      </c>
      <c r="C102" s="157"/>
      <c r="D102" s="158"/>
      <c r="E102" s="30">
        <v>686</v>
      </c>
      <c r="F102" s="31">
        <v>16</v>
      </c>
      <c r="G102" s="31">
        <v>10</v>
      </c>
      <c r="H102" s="32">
        <v>292</v>
      </c>
      <c r="I102" s="32">
        <v>350</v>
      </c>
      <c r="J102" s="32">
        <v>28420</v>
      </c>
      <c r="K102" s="29">
        <v>12406</v>
      </c>
      <c r="L102" s="140"/>
      <c r="M102" s="143"/>
      <c r="N102" s="146"/>
      <c r="O102">
        <f>O17</f>
        <v>2278.7999999999997</v>
      </c>
      <c r="P102" s="71">
        <v>6.6380213548032874</v>
      </c>
      <c r="Q102" s="83">
        <v>4.170515772196735</v>
      </c>
      <c r="R102" s="115"/>
      <c r="S102" s="70"/>
      <c r="T102" s="123">
        <f>E102*'재료 시세'!B$3+F102*'재료 시세'!B$6+G102*'재료 시세'!B$9+H102*'재료 시세'!B$24+I102</f>
        <v>1122.482</v>
      </c>
      <c r="U102" s="123">
        <f t="shared" si="34"/>
        <v>3401.2819999999997</v>
      </c>
      <c r="V102" s="123"/>
      <c r="W102" s="124"/>
      <c r="X102" s="71">
        <f t="shared" si="36"/>
        <v>7451.0594863823035</v>
      </c>
      <c r="Y102" s="83">
        <f t="shared" si="37"/>
        <v>14185.100226688854</v>
      </c>
    </row>
    <row r="103" spans="1:27" ht="17.25" x14ac:dyDescent="0.3">
      <c r="A103" s="51">
        <v>17</v>
      </c>
      <c r="B103" s="18">
        <v>1445</v>
      </c>
      <c r="C103" s="151"/>
      <c r="D103" s="153"/>
      <c r="E103" s="30">
        <v>686</v>
      </c>
      <c r="F103" s="31">
        <v>16</v>
      </c>
      <c r="G103" s="31">
        <v>10</v>
      </c>
      <c r="H103" s="32">
        <v>292</v>
      </c>
      <c r="I103" s="36">
        <v>350</v>
      </c>
      <c r="J103" s="36">
        <v>28420</v>
      </c>
      <c r="K103" s="29">
        <v>12406</v>
      </c>
      <c r="L103" s="154"/>
      <c r="M103" s="155"/>
      <c r="N103" s="156"/>
      <c r="O103">
        <f>O18</f>
        <v>2278.7999999999997</v>
      </c>
      <c r="P103" s="71">
        <v>6.6380213548032874</v>
      </c>
      <c r="Q103" s="83">
        <v>4.170515772196735</v>
      </c>
      <c r="R103" s="83"/>
      <c r="S103" s="70"/>
      <c r="T103" s="123">
        <f>E103*'재료 시세'!B$3+F103*'재료 시세'!B$6+G103*'재료 시세'!B$9+H103*'재료 시세'!B$24+I103</f>
        <v>1122.482</v>
      </c>
      <c r="U103" s="123">
        <f t="shared" si="34"/>
        <v>3401.2819999999997</v>
      </c>
      <c r="V103" s="123"/>
      <c r="W103" s="124"/>
      <c r="X103" s="71">
        <f t="shared" si="36"/>
        <v>7451.0594863823035</v>
      </c>
      <c r="Y103" s="83">
        <f t="shared" si="37"/>
        <v>14185.100226688854</v>
      </c>
    </row>
    <row r="104" spans="1:27" ht="17.25" x14ac:dyDescent="0.3">
      <c r="A104" s="51">
        <v>18</v>
      </c>
      <c r="B104" s="18">
        <v>1460</v>
      </c>
      <c r="C104" s="150" t="s">
        <v>60</v>
      </c>
      <c r="D104" s="152" t="s">
        <v>61</v>
      </c>
      <c r="E104" s="26">
        <v>686</v>
      </c>
      <c r="F104" s="27">
        <v>16</v>
      </c>
      <c r="G104" s="27">
        <v>12</v>
      </c>
      <c r="H104" s="28">
        <v>396</v>
      </c>
      <c r="I104" s="28">
        <v>350</v>
      </c>
      <c r="J104" s="28">
        <v>29040</v>
      </c>
      <c r="K104" s="29">
        <v>16824</v>
      </c>
      <c r="L104" s="139" t="s">
        <v>62</v>
      </c>
      <c r="M104" s="142" t="s">
        <v>63</v>
      </c>
      <c r="N104" s="142" t="s">
        <v>94</v>
      </c>
      <c r="O104">
        <f>O9*3</f>
        <v>3418.2</v>
      </c>
      <c r="P104" s="71">
        <v>11.442714528234115</v>
      </c>
      <c r="Q104" s="83">
        <v>7.5236294010651275</v>
      </c>
      <c r="R104" s="83"/>
      <c r="S104" s="70"/>
      <c r="T104" s="123">
        <f>E104*'재료 시세'!B$3+F104*'재료 시세'!B$6+G104*'재료 시세'!B$9+H104*'재료 시세'!B$24+I104</f>
        <v>1154.6060000000002</v>
      </c>
      <c r="U104" s="123">
        <f t="shared" si="34"/>
        <v>4572.8060000000005</v>
      </c>
      <c r="V104" s="123"/>
      <c r="W104" s="124"/>
      <c r="X104" s="71">
        <f t="shared" si="36"/>
        <v>13211.826850586282</v>
      </c>
      <c r="Y104" s="83">
        <f t="shared" si="37"/>
        <v>34404.097666967027</v>
      </c>
    </row>
    <row r="105" spans="1:27" ht="17.25" x14ac:dyDescent="0.3">
      <c r="A105" s="51">
        <v>19</v>
      </c>
      <c r="B105" s="18">
        <v>1475</v>
      </c>
      <c r="C105" s="151"/>
      <c r="D105" s="153"/>
      <c r="E105" s="34">
        <v>780</v>
      </c>
      <c r="F105" s="35">
        <v>18</v>
      </c>
      <c r="G105" s="35">
        <v>14</v>
      </c>
      <c r="H105" s="36">
        <v>536</v>
      </c>
      <c r="I105" s="36">
        <v>350</v>
      </c>
      <c r="J105" s="36">
        <v>29660</v>
      </c>
      <c r="K105" s="29">
        <v>23166</v>
      </c>
      <c r="L105" s="154"/>
      <c r="M105" s="155"/>
      <c r="N105" s="155"/>
      <c r="O105">
        <f>O20</f>
        <v>3418.2</v>
      </c>
      <c r="P105" s="71">
        <v>11.442714528234115</v>
      </c>
      <c r="Q105" s="83">
        <v>7.5236294010651275</v>
      </c>
      <c r="R105" s="83"/>
      <c r="S105" s="70"/>
      <c r="T105" s="123">
        <f>E105*'재료 시세'!B$3+F105*'재료 시세'!B$6+G105*'재료 시세'!B$9+H105*'재료 시세'!B$24+I105</f>
        <v>1271.5160000000001</v>
      </c>
      <c r="U105" s="123">
        <f t="shared" si="34"/>
        <v>4689.7160000000003</v>
      </c>
      <c r="V105" s="123"/>
      <c r="W105" s="124"/>
      <c r="X105" s="71">
        <f t="shared" si="36"/>
        <v>14549.59460608213</v>
      </c>
      <c r="Y105" s="83">
        <f t="shared" si="37"/>
        <v>35283.685180245549</v>
      </c>
    </row>
    <row r="106" spans="1:27" ht="17.25" x14ac:dyDescent="0.3">
      <c r="A106" s="51">
        <v>20</v>
      </c>
      <c r="B106" s="18">
        <v>1490</v>
      </c>
      <c r="C106" s="150" t="s">
        <v>67</v>
      </c>
      <c r="D106" s="152" t="s">
        <v>68</v>
      </c>
      <c r="E106" s="26">
        <v>780</v>
      </c>
      <c r="F106" s="27">
        <v>20</v>
      </c>
      <c r="G106" s="27">
        <v>14</v>
      </c>
      <c r="H106" s="28">
        <v>728</v>
      </c>
      <c r="I106" s="28">
        <v>350</v>
      </c>
      <c r="J106" s="28">
        <v>30320</v>
      </c>
      <c r="K106" s="29">
        <v>31464</v>
      </c>
      <c r="L106" s="139" t="s">
        <v>69</v>
      </c>
      <c r="M106" s="142" t="s">
        <v>70</v>
      </c>
      <c r="N106" s="142" t="s">
        <v>95</v>
      </c>
      <c r="O106">
        <f>O21</f>
        <v>3418.2</v>
      </c>
      <c r="P106" s="71">
        <v>17.573462127747405</v>
      </c>
      <c r="Q106" s="83">
        <v>11.585660642546532</v>
      </c>
      <c r="R106" s="83"/>
      <c r="S106" s="70"/>
      <c r="T106" s="123">
        <f>E106*'재료 시세'!B$3+F106*'재료 시세'!B$6+G106*'재료 시세'!B$9+H106*'재료 시세'!B$24+I106</f>
        <v>1367.268</v>
      </c>
      <c r="U106" s="123">
        <f t="shared" si="34"/>
        <v>4785.4679999999998</v>
      </c>
      <c r="V106" s="123"/>
      <c r="W106" s="124"/>
      <c r="X106" s="71">
        <f t="shared" si="36"/>
        <v>24027.632416480938</v>
      </c>
      <c r="Y106" s="83">
        <f t="shared" si="37"/>
        <v>55442.808263765866</v>
      </c>
    </row>
    <row r="107" spans="1:27" ht="17.25" x14ac:dyDescent="0.3">
      <c r="A107" s="51">
        <v>21</v>
      </c>
      <c r="B107" s="18">
        <v>1505</v>
      </c>
      <c r="C107" s="151"/>
      <c r="D107" s="153"/>
      <c r="E107" s="34">
        <v>780</v>
      </c>
      <c r="F107" s="35">
        <v>22</v>
      </c>
      <c r="G107" s="35">
        <v>16</v>
      </c>
      <c r="H107" s="36">
        <v>988</v>
      </c>
      <c r="I107" s="36">
        <v>360</v>
      </c>
      <c r="J107" s="36">
        <v>30980</v>
      </c>
      <c r="K107" s="37">
        <v>42702</v>
      </c>
      <c r="L107" s="154"/>
      <c r="M107" s="155"/>
      <c r="N107" s="156"/>
      <c r="O107">
        <f>O22</f>
        <v>3418.2</v>
      </c>
      <c r="P107" s="71">
        <v>17.573462127747405</v>
      </c>
      <c r="Q107" s="83">
        <v>11.585660642546532</v>
      </c>
      <c r="R107" s="83"/>
      <c r="S107" s="70"/>
      <c r="T107" s="123">
        <f>E107*'재료 시세'!B$3+F107*'재료 시세'!B$6+G107*'재료 시세'!B$9+H107*'재료 시세'!B$24+I107</f>
        <v>1500.8779999999999</v>
      </c>
      <c r="U107" s="123">
        <f t="shared" si="34"/>
        <v>4919.0779999999995</v>
      </c>
      <c r="V107" s="123"/>
      <c r="W107" s="124"/>
      <c r="X107" s="71">
        <f t="shared" si="36"/>
        <v>26375.62269136927</v>
      </c>
      <c r="Y107" s="83">
        <f t="shared" si="37"/>
        <v>56990.768382216505</v>
      </c>
    </row>
    <row r="108" spans="1:27" ht="17.25" x14ac:dyDescent="0.3">
      <c r="A108" s="51">
        <v>22</v>
      </c>
      <c r="B108" s="18">
        <v>1520</v>
      </c>
      <c r="C108" s="137" t="s">
        <v>74</v>
      </c>
      <c r="D108" s="138" t="s">
        <v>75</v>
      </c>
      <c r="E108" s="26">
        <v>874</v>
      </c>
      <c r="F108" s="27">
        <v>24</v>
      </c>
      <c r="G108" s="27">
        <v>18</v>
      </c>
      <c r="H108" s="28">
        <v>1340</v>
      </c>
      <c r="I108" s="28">
        <v>380</v>
      </c>
      <c r="J108" s="28">
        <v>31640</v>
      </c>
      <c r="K108" s="29">
        <v>57348</v>
      </c>
      <c r="L108" s="139" t="s">
        <v>76</v>
      </c>
      <c r="M108" s="142" t="s">
        <v>77</v>
      </c>
      <c r="N108" s="145" t="s">
        <v>78</v>
      </c>
      <c r="O108">
        <f>O9*4</f>
        <v>4557.5999999999995</v>
      </c>
      <c r="P108" s="71">
        <v>47.150851643438173</v>
      </c>
      <c r="Q108" s="83">
        <v>31.459443464888786</v>
      </c>
      <c r="R108" s="83"/>
      <c r="S108" s="70"/>
      <c r="T108" s="123">
        <f>E108*'재료 시세'!B$3+F108*'재료 시세'!B$6+G108*'재료 시세'!B$9+H108*'재료 시세'!B$24+I108</f>
        <v>1662.9099999999999</v>
      </c>
      <c r="U108" s="123">
        <f t="shared" si="34"/>
        <v>6220.5099999999993</v>
      </c>
      <c r="V108" s="123"/>
      <c r="W108" s="124"/>
      <c r="X108" s="71">
        <f t="shared" si="36"/>
        <v>78407.622706389768</v>
      </c>
      <c r="Y108" s="83">
        <f t="shared" si="37"/>
        <v>195693.78266777532</v>
      </c>
    </row>
    <row r="109" spans="1:27" ht="17.25" x14ac:dyDescent="0.3">
      <c r="A109" s="51">
        <v>23</v>
      </c>
      <c r="B109" s="18">
        <v>1535</v>
      </c>
      <c r="C109" s="137"/>
      <c r="D109" s="138"/>
      <c r="E109" s="34">
        <v>874</v>
      </c>
      <c r="F109" s="35">
        <v>26</v>
      </c>
      <c r="G109" s="35">
        <v>20</v>
      </c>
      <c r="H109" s="36">
        <v>1818</v>
      </c>
      <c r="I109" s="36">
        <v>390</v>
      </c>
      <c r="J109" s="36">
        <v>32320</v>
      </c>
      <c r="K109" s="37">
        <v>77804</v>
      </c>
      <c r="L109" s="140"/>
      <c r="M109" s="143"/>
      <c r="N109" s="146"/>
      <c r="O109">
        <f>O24</f>
        <v>4557.5999999999995</v>
      </c>
      <c r="P109" s="71">
        <v>47.150851643438173</v>
      </c>
      <c r="Q109" s="83">
        <v>31.459443464888786</v>
      </c>
      <c r="R109" s="83"/>
      <c r="S109" s="70"/>
      <c r="T109" s="123">
        <f>E109*'재료 시세'!B$3+F109*'재료 시세'!B$6+G109*'재료 시세'!B$9+H109*'재료 시세'!B$24+I109</f>
        <v>1822.3530000000001</v>
      </c>
      <c r="U109" s="123">
        <f t="shared" si="34"/>
        <v>6379.9529999999995</v>
      </c>
      <c r="V109" s="123"/>
      <c r="W109" s="124"/>
      <c r="X109" s="71">
        <f t="shared" si="36"/>
        <v>85925.495944974493</v>
      </c>
      <c r="Y109" s="83">
        <f t="shared" si="37"/>
        <v>200709.77071214758</v>
      </c>
    </row>
    <row r="110" spans="1:27" ht="17.25" x14ac:dyDescent="0.3">
      <c r="A110" s="51">
        <v>24</v>
      </c>
      <c r="B110" s="18">
        <v>1550</v>
      </c>
      <c r="C110" s="137" t="s">
        <v>96</v>
      </c>
      <c r="D110" s="138" t="s">
        <v>82</v>
      </c>
      <c r="E110" s="26">
        <v>874</v>
      </c>
      <c r="F110" s="27">
        <v>28</v>
      </c>
      <c r="G110" s="27">
        <v>22</v>
      </c>
      <c r="H110" s="28">
        <v>2466</v>
      </c>
      <c r="I110" s="28">
        <v>400</v>
      </c>
      <c r="J110" s="28">
        <v>33040</v>
      </c>
      <c r="K110" s="29">
        <v>105536</v>
      </c>
      <c r="L110" s="140"/>
      <c r="M110" s="143"/>
      <c r="N110" s="146"/>
      <c r="O110">
        <f>O25</f>
        <v>4557.5999999999995</v>
      </c>
      <c r="P110" s="71">
        <v>91.320944626133269</v>
      </c>
      <c r="Q110" s="83">
        <v>45.7392395455933</v>
      </c>
      <c r="R110" s="83"/>
      <c r="S110" s="70"/>
      <c r="T110" s="123">
        <f>E110*'재료 시세'!B$3+F110*'재료 시세'!B$6+G110*'재료 시세'!B$9+H110*'재료 시세'!B$24+I110</f>
        <v>2001.941</v>
      </c>
      <c r="U110" s="123">
        <f t="shared" si="34"/>
        <v>6559.5409999999993</v>
      </c>
      <c r="V110" s="123"/>
      <c r="W110" s="124"/>
      <c r="X110" s="71">
        <f t="shared" si="36"/>
        <v>182819.14320578586</v>
      </c>
      <c r="Y110" s="83">
        <f t="shared" si="37"/>
        <v>300028.41710814059</v>
      </c>
    </row>
    <row r="111" spans="1:27" ht="18" thickBot="1" x14ac:dyDescent="0.35">
      <c r="A111" s="52">
        <v>25</v>
      </c>
      <c r="B111" s="18">
        <v>1575</v>
      </c>
      <c r="C111" s="148"/>
      <c r="D111" s="149"/>
      <c r="E111" s="45">
        <v>968</v>
      </c>
      <c r="F111" s="46">
        <v>30</v>
      </c>
      <c r="G111" s="46">
        <v>24</v>
      </c>
      <c r="H111" s="47">
        <v>3346</v>
      </c>
      <c r="I111" s="47">
        <v>420</v>
      </c>
      <c r="J111" s="47">
        <v>33740</v>
      </c>
      <c r="K111" s="48">
        <v>144488</v>
      </c>
      <c r="L111" s="141"/>
      <c r="M111" s="144"/>
      <c r="N111" s="147"/>
      <c r="O111">
        <f>O26</f>
        <v>4557.5999999999995</v>
      </c>
      <c r="P111" s="14">
        <v>91.320944626133269</v>
      </c>
      <c r="Q111" s="15">
        <v>45.7392395455933</v>
      </c>
      <c r="R111" s="15"/>
      <c r="S111" s="16"/>
      <c r="T111" s="125">
        <f>E111*'재료 시세'!B$3+F111*'재료 시세'!B$6+G111*'재료 시세'!B$9+H111*'재료 시세'!B$24+I111</f>
        <v>2226.5410000000002</v>
      </c>
      <c r="U111" s="123">
        <f t="shared" si="34"/>
        <v>6784.1409999999996</v>
      </c>
      <c r="V111" s="123"/>
      <c r="W111" s="124"/>
      <c r="X111" s="14">
        <f t="shared" si="36"/>
        <v>203329.8273688154</v>
      </c>
      <c r="Y111" s="15">
        <f t="shared" si="37"/>
        <v>310301.45031008084</v>
      </c>
      <c r="Z111" s="15"/>
      <c r="AA111" s="16"/>
    </row>
  </sheetData>
  <mergeCells count="106">
    <mergeCell ref="A1:N1"/>
    <mergeCell ref="L3:N8"/>
    <mergeCell ref="C11:C13"/>
    <mergeCell ref="D11:D13"/>
    <mergeCell ref="L11:L13"/>
    <mergeCell ref="M11:M13"/>
    <mergeCell ref="N11:N13"/>
    <mergeCell ref="C14:C16"/>
    <mergeCell ref="D14:D16"/>
    <mergeCell ref="L14:L16"/>
    <mergeCell ref="M14:M16"/>
    <mergeCell ref="N14:N16"/>
    <mergeCell ref="C17:C19"/>
    <mergeCell ref="D17:D19"/>
    <mergeCell ref="L17:L19"/>
    <mergeCell ref="M17:M19"/>
    <mergeCell ref="N17:N19"/>
    <mergeCell ref="C20:C21"/>
    <mergeCell ref="D20:D21"/>
    <mergeCell ref="L20:L21"/>
    <mergeCell ref="M20:M21"/>
    <mergeCell ref="N20:N21"/>
    <mergeCell ref="C22:C23"/>
    <mergeCell ref="D22:D23"/>
    <mergeCell ref="L22:L23"/>
    <mergeCell ref="M22:M23"/>
    <mergeCell ref="N22:N23"/>
    <mergeCell ref="A29:N29"/>
    <mergeCell ref="L31:N36"/>
    <mergeCell ref="C39:C41"/>
    <mergeCell ref="D39:D41"/>
    <mergeCell ref="L39:L41"/>
    <mergeCell ref="M39:M41"/>
    <mergeCell ref="N39:N41"/>
    <mergeCell ref="C24:C25"/>
    <mergeCell ref="D24:D25"/>
    <mergeCell ref="L24:L27"/>
    <mergeCell ref="M24:M27"/>
    <mergeCell ref="N24:N27"/>
    <mergeCell ref="C26:C27"/>
    <mergeCell ref="D26:D27"/>
    <mergeCell ref="C42:C44"/>
    <mergeCell ref="D42:D44"/>
    <mergeCell ref="L42:L44"/>
    <mergeCell ref="M42:M44"/>
    <mergeCell ref="N42:N44"/>
    <mergeCell ref="C45:C47"/>
    <mergeCell ref="D45:D47"/>
    <mergeCell ref="L45:L47"/>
    <mergeCell ref="M45:M47"/>
    <mergeCell ref="N45:N47"/>
    <mergeCell ref="C52:C53"/>
    <mergeCell ref="D52:D53"/>
    <mergeCell ref="L52:L55"/>
    <mergeCell ref="M52:M55"/>
    <mergeCell ref="N52:N55"/>
    <mergeCell ref="C54:C55"/>
    <mergeCell ref="D54:D55"/>
    <mergeCell ref="C48:C49"/>
    <mergeCell ref="D48:D49"/>
    <mergeCell ref="L48:L49"/>
    <mergeCell ref="M48:M49"/>
    <mergeCell ref="N48:N49"/>
    <mergeCell ref="C50:C51"/>
    <mergeCell ref="D50:D51"/>
    <mergeCell ref="L50:L51"/>
    <mergeCell ref="M50:M51"/>
    <mergeCell ref="N50:N51"/>
    <mergeCell ref="M98:M100"/>
    <mergeCell ref="N98:N100"/>
    <mergeCell ref="C101:C103"/>
    <mergeCell ref="D101:D103"/>
    <mergeCell ref="L101:L103"/>
    <mergeCell ref="M101:M103"/>
    <mergeCell ref="N101:N103"/>
    <mergeCell ref="A85:N85"/>
    <mergeCell ref="L87:N92"/>
    <mergeCell ref="C95:C97"/>
    <mergeCell ref="D95:D97"/>
    <mergeCell ref="L95:L97"/>
    <mergeCell ref="M95:M97"/>
    <mergeCell ref="N95:N97"/>
    <mergeCell ref="A57:N57"/>
    <mergeCell ref="P1:S1"/>
    <mergeCell ref="T1:W1"/>
    <mergeCell ref="X1:AA1"/>
    <mergeCell ref="C108:C109"/>
    <mergeCell ref="D108:D109"/>
    <mergeCell ref="L108:L111"/>
    <mergeCell ref="M108:M111"/>
    <mergeCell ref="N108:N111"/>
    <mergeCell ref="C110:C111"/>
    <mergeCell ref="D110:D111"/>
    <mergeCell ref="C104:C105"/>
    <mergeCell ref="D104:D105"/>
    <mergeCell ref="L104:L105"/>
    <mergeCell ref="M104:M105"/>
    <mergeCell ref="N104:N105"/>
    <mergeCell ref="C106:C107"/>
    <mergeCell ref="D106:D107"/>
    <mergeCell ref="L106:L107"/>
    <mergeCell ref="M106:M107"/>
    <mergeCell ref="N106:N107"/>
    <mergeCell ref="C98:C100"/>
    <mergeCell ref="D98:D100"/>
    <mergeCell ref="L98:L100"/>
  </mergeCells>
  <phoneticPr fontId="2" type="noConversion"/>
  <conditionalFormatting sqref="X37:AA37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8:AA38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9:AA39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0:AA40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1:AA41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2:AA42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3:AA43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4:AA44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5:AA45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6:AA46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7:AA47 Y48:Y55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8 Z48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49 X49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0 X50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1 X51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2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2 Z52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3 X53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4 X54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5 X55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8:Y48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9:Y49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0:Y50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1:Y51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2:Y52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3:Y53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4:Y54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5:Y55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7:AA47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5:AA65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6:AA66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7:AA67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8:AA68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9:AA69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0:AA70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1:AA71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2:AA72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3:AA73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4:AA74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5:AA75 Y76:Y83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6 X76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7 Z77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8 Z78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9 X79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0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0 X80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1 X81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2 Z82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3 Z83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6:Y76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7:Y77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8:Y78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9:Y79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0:Y80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1:Y81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2:Y82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3:Y8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5:AA75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3:AA93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4:AA94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5:AA95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6:AA96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7:AA97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8:AA98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9:AA99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0:AA100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1:AA101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2:AA10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3:AA103 Y104:Y111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4 Z104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05 X10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6 Z106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7 Z10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0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8 Z108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09 X10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0 Z11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11 X111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4:Y104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5:Y10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6:Y10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7:Y107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8:Y10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9:Y109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0:Y110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1:Y111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3:AA103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:AA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:AA10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:AA1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2:AA1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3:AA1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4:AA1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5:AA1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6:AA1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7:AA1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8:AA1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9:AA19 Y20:Y2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0 X2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1 X2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2 X2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3 Z2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4 Z2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5 X2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6 Z2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7 X2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0:Y2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1:Y2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2:Y2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3:Y2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4:Y2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5:Y2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6:Y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7:Y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9:AA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AF9A-4A7F-498D-A5AE-83F873E7855A}">
  <dimension ref="A1:AA111"/>
  <sheetViews>
    <sheetView zoomScale="73" zoomScaleNormal="73" workbookViewId="0">
      <selection activeCell="V23" sqref="V23"/>
    </sheetView>
  </sheetViews>
  <sheetFormatPr defaultRowHeight="16.5" x14ac:dyDescent="0.3"/>
  <cols>
    <col min="2" max="2" width="14.375" bestFit="1" customWidth="1"/>
    <col min="3" max="3" width="13.625" bestFit="1" customWidth="1"/>
    <col min="4" max="4" width="21.875" bestFit="1" customWidth="1"/>
    <col min="6" max="6" width="15" bestFit="1" customWidth="1"/>
    <col min="7" max="7" width="23.25" bestFit="1" customWidth="1"/>
    <col min="8" max="8" width="12.75" bestFit="1" customWidth="1"/>
    <col min="9" max="9" width="5.75" bestFit="1" customWidth="1"/>
    <col min="11" max="11" width="12.75" bestFit="1" customWidth="1"/>
    <col min="12" max="14" width="18.25" bestFit="1" customWidth="1"/>
    <col min="15" max="15" width="10.25" bestFit="1" customWidth="1"/>
    <col min="16" max="16" width="8.125" bestFit="1" customWidth="1"/>
    <col min="17" max="18" width="8.5" bestFit="1" customWidth="1"/>
    <col min="19" max="19" width="8.875" bestFit="1" customWidth="1"/>
    <col min="20" max="20" width="8.125" style="83" bestFit="1" customWidth="1"/>
    <col min="21" max="22" width="8.5" style="83" bestFit="1" customWidth="1"/>
    <col min="23" max="23" width="8.875" style="70" bestFit="1" customWidth="1"/>
    <col min="24" max="24" width="9" style="71"/>
    <col min="25" max="26" width="9" style="83"/>
    <col min="27" max="27" width="9" style="70"/>
  </cols>
  <sheetData>
    <row r="1" spans="1:27" ht="26.25" x14ac:dyDescent="0.3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  <c r="O1" s="79"/>
      <c r="P1" s="134" t="s">
        <v>114</v>
      </c>
      <c r="Q1" s="135"/>
      <c r="R1" s="135"/>
      <c r="S1" s="136"/>
      <c r="T1" s="134" t="s">
        <v>131</v>
      </c>
      <c r="U1" s="135"/>
      <c r="V1" s="135"/>
      <c r="W1" s="136"/>
      <c r="X1" s="134" t="s">
        <v>132</v>
      </c>
      <c r="Y1" s="135"/>
      <c r="Z1" s="135"/>
      <c r="AA1" s="136"/>
    </row>
    <row r="2" spans="1:27" ht="18" thickBot="1" x14ac:dyDescent="0.35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6" t="s">
        <v>100</v>
      </c>
      <c r="M2" s="7" t="s">
        <v>13</v>
      </c>
      <c r="N2" s="8" t="s">
        <v>14</v>
      </c>
      <c r="O2" s="81" t="s">
        <v>99</v>
      </c>
      <c r="P2" s="128" t="s">
        <v>119</v>
      </c>
      <c r="Q2" s="129" t="s">
        <v>120</v>
      </c>
      <c r="R2" s="129" t="s">
        <v>121</v>
      </c>
      <c r="S2" s="80" t="s">
        <v>122</v>
      </c>
      <c r="T2" s="129" t="s">
        <v>119</v>
      </c>
      <c r="U2" s="129" t="s">
        <v>120</v>
      </c>
      <c r="V2" s="129" t="s">
        <v>121</v>
      </c>
      <c r="W2" s="80" t="s">
        <v>122</v>
      </c>
      <c r="X2" s="128" t="s">
        <v>119</v>
      </c>
      <c r="Y2" s="129" t="s">
        <v>120</v>
      </c>
      <c r="Z2" s="129" t="s">
        <v>121</v>
      </c>
      <c r="AA2" s="80" t="s">
        <v>122</v>
      </c>
    </row>
    <row r="3" spans="1:27" ht="17.25" x14ac:dyDescent="0.3">
      <c r="A3" s="10">
        <v>1</v>
      </c>
      <c r="B3" s="11" t="s">
        <v>16</v>
      </c>
      <c r="C3" s="98">
        <v>1</v>
      </c>
      <c r="D3" s="12"/>
      <c r="E3" s="101">
        <v>138</v>
      </c>
      <c r="F3" s="102">
        <v>4</v>
      </c>
      <c r="G3" s="102"/>
      <c r="H3" s="102">
        <v>32</v>
      </c>
      <c r="I3" s="102"/>
      <c r="J3" s="113">
        <v>15860</v>
      </c>
      <c r="K3" s="13">
        <v>678</v>
      </c>
      <c r="L3" s="162"/>
      <c r="M3" s="163"/>
      <c r="N3" s="168"/>
      <c r="P3" s="71"/>
      <c r="Q3" s="83"/>
      <c r="R3" s="83"/>
      <c r="S3" s="70"/>
      <c r="T3" s="123">
        <f>E3*'재료 시세'!B$2+F3*'재료 시세'!B$5+G3*'재료 시세'!B$8+H3*'재료 시세'!B$24+I3</f>
        <v>277.93199999999996</v>
      </c>
      <c r="U3" s="123"/>
      <c r="V3" s="123"/>
      <c r="W3" s="124"/>
    </row>
    <row r="4" spans="1:27" ht="17.25" x14ac:dyDescent="0.3">
      <c r="A4" s="17">
        <v>2</v>
      </c>
      <c r="B4" s="18" t="s">
        <v>17</v>
      </c>
      <c r="C4" s="84">
        <v>1</v>
      </c>
      <c r="D4" s="19"/>
      <c r="E4" s="101">
        <v>138</v>
      </c>
      <c r="F4" s="102">
        <v>4</v>
      </c>
      <c r="G4" s="102"/>
      <c r="H4" s="102">
        <v>32</v>
      </c>
      <c r="I4" s="20"/>
      <c r="J4" s="21">
        <v>16240</v>
      </c>
      <c r="K4" s="13">
        <v>678</v>
      </c>
      <c r="L4" s="164"/>
      <c r="M4" s="171"/>
      <c r="N4" s="169"/>
      <c r="P4" s="71"/>
      <c r="Q4" s="83"/>
      <c r="R4" s="83"/>
      <c r="S4" s="70"/>
      <c r="T4" s="123">
        <f>E4*'재료 시세'!B$2+F4*'재료 시세'!B$5+G4*'재료 시세'!B$8+H4*'재료 시세'!B$24+I4</f>
        <v>277.93199999999996</v>
      </c>
      <c r="U4" s="123"/>
      <c r="V4" s="123"/>
      <c r="W4" s="124"/>
    </row>
    <row r="5" spans="1:27" ht="17.25" x14ac:dyDescent="0.3">
      <c r="A5" s="17">
        <v>3</v>
      </c>
      <c r="B5" s="18" t="s">
        <v>19</v>
      </c>
      <c r="C5" s="84">
        <v>1</v>
      </c>
      <c r="D5" s="19"/>
      <c r="E5" s="101">
        <v>138</v>
      </c>
      <c r="F5" s="102">
        <v>6</v>
      </c>
      <c r="G5" s="102"/>
      <c r="H5" s="21">
        <v>32</v>
      </c>
      <c r="I5" s="20"/>
      <c r="J5" s="21">
        <v>16640</v>
      </c>
      <c r="K5" s="13">
        <v>678</v>
      </c>
      <c r="L5" s="164"/>
      <c r="M5" s="171"/>
      <c r="N5" s="169"/>
      <c r="P5" s="71"/>
      <c r="Q5" s="83"/>
      <c r="R5" s="83"/>
      <c r="S5" s="70"/>
      <c r="T5" s="123">
        <f>E5*'재료 시세'!B$2+F5*'재료 시세'!B$5+G5*'재료 시세'!B$8+H5*'재료 시세'!B$24+I5</f>
        <v>316.33199999999994</v>
      </c>
      <c r="U5" s="123"/>
      <c r="V5" s="123"/>
      <c r="W5" s="124"/>
    </row>
    <row r="6" spans="1:27" ht="17.25" x14ac:dyDescent="0.3">
      <c r="A6" s="17">
        <v>4</v>
      </c>
      <c r="B6" s="18" t="s">
        <v>20</v>
      </c>
      <c r="C6" s="84">
        <v>1</v>
      </c>
      <c r="D6" s="19"/>
      <c r="E6" s="22">
        <v>198</v>
      </c>
      <c r="F6" s="20">
        <v>6</v>
      </c>
      <c r="G6" s="20">
        <v>2</v>
      </c>
      <c r="H6" s="20">
        <v>46</v>
      </c>
      <c r="I6" s="20"/>
      <c r="J6" s="21">
        <v>17040</v>
      </c>
      <c r="K6" s="23">
        <v>974</v>
      </c>
      <c r="L6" s="164"/>
      <c r="M6" s="171"/>
      <c r="N6" s="169"/>
      <c r="P6" s="71"/>
      <c r="Q6" s="83"/>
      <c r="R6" s="83"/>
      <c r="S6" s="70"/>
      <c r="T6" s="123">
        <f>E6*'재료 시세'!B$2+F6*'재료 시세'!B$5+G6*'재료 시세'!B$8+H6*'재료 시세'!B$24+I6</f>
        <v>423.39100000000002</v>
      </c>
      <c r="U6" s="123"/>
      <c r="V6" s="123"/>
      <c r="W6" s="124"/>
    </row>
    <row r="7" spans="1:27" ht="17.25" x14ac:dyDescent="0.3">
      <c r="A7" s="17">
        <v>5</v>
      </c>
      <c r="B7" s="18" t="s">
        <v>21</v>
      </c>
      <c r="C7" s="84">
        <v>1</v>
      </c>
      <c r="D7" s="19"/>
      <c r="E7" s="22">
        <v>198</v>
      </c>
      <c r="F7" s="20">
        <v>6</v>
      </c>
      <c r="G7" s="20">
        <v>2</v>
      </c>
      <c r="H7" s="20">
        <v>46</v>
      </c>
      <c r="I7" s="20"/>
      <c r="J7" s="21">
        <v>17460</v>
      </c>
      <c r="K7" s="23">
        <v>974</v>
      </c>
      <c r="L7" s="164"/>
      <c r="M7" s="171"/>
      <c r="N7" s="169"/>
      <c r="P7" s="71"/>
      <c r="Q7" s="83"/>
      <c r="R7" s="83"/>
      <c r="S7" s="70"/>
      <c r="T7" s="123">
        <f>E7*'재료 시세'!B$2+F7*'재료 시세'!B$5+G7*'재료 시세'!B$8+H7*'재료 시세'!B$24+I7</f>
        <v>423.39100000000002</v>
      </c>
      <c r="U7" s="123"/>
      <c r="V7" s="123"/>
      <c r="W7" s="124"/>
    </row>
    <row r="8" spans="1:27" ht="17.25" x14ac:dyDescent="0.3">
      <c r="A8" s="17">
        <v>6</v>
      </c>
      <c r="B8" s="18" t="s">
        <v>22</v>
      </c>
      <c r="C8" s="84">
        <v>1</v>
      </c>
      <c r="D8" s="19"/>
      <c r="E8" s="22">
        <v>198</v>
      </c>
      <c r="F8" s="20">
        <v>6</v>
      </c>
      <c r="G8" s="20">
        <v>2</v>
      </c>
      <c r="H8" s="20">
        <v>46</v>
      </c>
      <c r="I8" s="20"/>
      <c r="J8" s="21">
        <v>17900</v>
      </c>
      <c r="K8" s="23">
        <v>974</v>
      </c>
      <c r="L8" s="166"/>
      <c r="M8" s="167"/>
      <c r="N8" s="170"/>
      <c r="P8" s="71"/>
      <c r="Q8" s="83"/>
      <c r="R8" s="83"/>
      <c r="S8" s="70"/>
      <c r="T8" s="123">
        <f>E8*'재료 시세'!B$2+F8*'재료 시세'!B$5+G8*'재료 시세'!B$8+H8*'재료 시세'!B$24+I8</f>
        <v>423.39100000000002</v>
      </c>
      <c r="U8" s="123"/>
      <c r="V8" s="123"/>
      <c r="W8" s="124"/>
    </row>
    <row r="9" spans="1:27" ht="17.25" x14ac:dyDescent="0.3">
      <c r="A9" s="24">
        <v>7</v>
      </c>
      <c r="B9" s="18" t="s">
        <v>23</v>
      </c>
      <c r="C9" s="84" t="s">
        <v>24</v>
      </c>
      <c r="D9" s="85" t="s">
        <v>25</v>
      </c>
      <c r="E9" s="22">
        <v>258</v>
      </c>
      <c r="F9" s="20">
        <v>8</v>
      </c>
      <c r="G9" s="20">
        <v>4</v>
      </c>
      <c r="H9" s="20">
        <v>60</v>
      </c>
      <c r="I9" s="20">
        <v>400</v>
      </c>
      <c r="J9" s="21">
        <v>18320</v>
      </c>
      <c r="K9" s="23">
        <v>1272</v>
      </c>
      <c r="L9" s="20" t="s">
        <v>26</v>
      </c>
      <c r="M9" s="20" t="s">
        <v>27</v>
      </c>
      <c r="N9" s="25" t="s">
        <v>28</v>
      </c>
      <c r="O9" s="83">
        <f>'재료 시세'!B11*12+'재료 시세'!B12*6+'재료 시세'!B13*2</f>
        <v>1139.3999999999999</v>
      </c>
      <c r="P9" s="71">
        <v>1.3800399999999997</v>
      </c>
      <c r="Q9" s="83">
        <v>1.22756</v>
      </c>
      <c r="R9" s="83">
        <v>1</v>
      </c>
      <c r="S9" s="70">
        <v>1</v>
      </c>
      <c r="T9" s="123">
        <f>E9*'재료 시세'!B$2+F9*'재료 시세'!B$5+G9*'재료 시세'!B$8+H9*'재료 시세'!B$24+I9</f>
        <v>968.85</v>
      </c>
      <c r="U9" s="123">
        <f>T9+O9</f>
        <v>2108.25</v>
      </c>
      <c r="V9" s="123">
        <f>T9+'재료 시세'!B$16</f>
        <v>1210.05</v>
      </c>
      <c r="W9" s="123">
        <f>V9+O9</f>
        <v>2349.4499999999998</v>
      </c>
      <c r="X9" s="71">
        <f>T9*P9</f>
        <v>1337.0517539999998</v>
      </c>
      <c r="Y9" s="83">
        <f t="shared" ref="Y9:AA9" si="0">U9*Q9</f>
        <v>2588.0033699999999</v>
      </c>
      <c r="Z9" s="83">
        <f t="shared" si="0"/>
        <v>1210.05</v>
      </c>
      <c r="AA9" s="70">
        <f t="shared" si="0"/>
        <v>2349.4499999999998</v>
      </c>
    </row>
    <row r="10" spans="1:27" ht="17.25" x14ac:dyDescent="0.3">
      <c r="A10" s="24">
        <v>8</v>
      </c>
      <c r="B10" s="18" t="s">
        <v>29</v>
      </c>
      <c r="C10" s="84" t="s">
        <v>30</v>
      </c>
      <c r="D10" s="85" t="s">
        <v>31</v>
      </c>
      <c r="E10" s="22">
        <v>258</v>
      </c>
      <c r="F10" s="20">
        <v>8</v>
      </c>
      <c r="G10" s="20">
        <v>4</v>
      </c>
      <c r="H10" s="20">
        <v>60</v>
      </c>
      <c r="I10" s="20">
        <v>400</v>
      </c>
      <c r="J10" s="21">
        <v>18780</v>
      </c>
      <c r="K10" s="23">
        <v>1272</v>
      </c>
      <c r="L10" s="20" t="s">
        <v>32</v>
      </c>
      <c r="M10" s="20" t="s">
        <v>33</v>
      </c>
      <c r="N10" s="25" t="s">
        <v>34</v>
      </c>
      <c r="O10" s="83">
        <f>O9</f>
        <v>1139.3999999999999</v>
      </c>
      <c r="P10" s="71">
        <v>1.7054089750000003</v>
      </c>
      <c r="Q10" s="83">
        <v>1.4826142999999998</v>
      </c>
      <c r="R10" s="83">
        <v>1</v>
      </c>
      <c r="S10" s="70">
        <v>1</v>
      </c>
      <c r="T10" s="123">
        <f>E10*'재료 시세'!B$2+F10*'재료 시세'!B$5+G10*'재료 시세'!B$8+H10*'재료 시세'!B$24+I10</f>
        <v>968.85</v>
      </c>
      <c r="U10" s="123">
        <f t="shared" ref="U10:U27" si="1">T10+O10</f>
        <v>2108.25</v>
      </c>
      <c r="V10" s="123">
        <f>T10+'재료 시세'!B$16</f>
        <v>1210.05</v>
      </c>
      <c r="W10" s="123">
        <f t="shared" ref="W10:W17" si="2">V10+O10</f>
        <v>2349.4499999999998</v>
      </c>
      <c r="X10" s="71">
        <f>T10*P10</f>
        <v>1652.2854854287505</v>
      </c>
      <c r="Y10" s="83">
        <f>U10*Q10</f>
        <v>3125.7215979749994</v>
      </c>
      <c r="Z10" s="83">
        <f>V10*R10</f>
        <v>1210.05</v>
      </c>
      <c r="AA10" s="70">
        <f>W10*S10</f>
        <v>2349.4499999999998</v>
      </c>
    </row>
    <row r="11" spans="1:27" ht="17.25" x14ac:dyDescent="0.3">
      <c r="A11" s="24">
        <v>9</v>
      </c>
      <c r="B11" s="18" t="s">
        <v>35</v>
      </c>
      <c r="C11" s="150" t="s">
        <v>36</v>
      </c>
      <c r="D11" s="152" t="s">
        <v>37</v>
      </c>
      <c r="E11" s="26">
        <v>258</v>
      </c>
      <c r="F11" s="27">
        <v>8</v>
      </c>
      <c r="G11" s="27">
        <v>4</v>
      </c>
      <c r="H11" s="27">
        <v>60</v>
      </c>
      <c r="I11" s="27">
        <v>400</v>
      </c>
      <c r="J11" s="28">
        <v>19240</v>
      </c>
      <c r="K11" s="29">
        <v>1272</v>
      </c>
      <c r="L11" s="139" t="s">
        <v>38</v>
      </c>
      <c r="M11" s="142" t="s">
        <v>39</v>
      </c>
      <c r="N11" s="145" t="s">
        <v>40</v>
      </c>
      <c r="O11" s="83">
        <f t="shared" ref="O11:O13" si="3">O10</f>
        <v>1139.3999999999999</v>
      </c>
      <c r="P11" s="71">
        <v>2.2462468095999997</v>
      </c>
      <c r="Q11" s="83">
        <v>1.8633079999999997</v>
      </c>
      <c r="R11" s="83">
        <v>1.3760656</v>
      </c>
      <c r="S11" s="70">
        <v>1.22756</v>
      </c>
      <c r="T11" s="123">
        <f>E11*'재료 시세'!B$2+F11*'재료 시세'!B$5+G11*'재료 시세'!B$8+H11*'재료 시세'!B$24+I11</f>
        <v>968.85</v>
      </c>
      <c r="U11" s="123">
        <f t="shared" si="1"/>
        <v>2108.25</v>
      </c>
      <c r="V11" s="123">
        <f>T11+'재료 시세'!B$16</f>
        <v>1210.05</v>
      </c>
      <c r="W11" s="123">
        <f t="shared" si="2"/>
        <v>2349.4499999999998</v>
      </c>
      <c r="X11" s="71">
        <f t="shared" ref="X11:AA27" si="4">T11*P11</f>
        <v>2176.2762214809595</v>
      </c>
      <c r="Y11" s="83">
        <f t="shared" si="4"/>
        <v>3928.3190909999994</v>
      </c>
      <c r="Z11" s="83">
        <f t="shared" si="4"/>
        <v>1665.1081792799998</v>
      </c>
      <c r="AA11" s="70">
        <f t="shared" si="4"/>
        <v>2884.0908419999996</v>
      </c>
    </row>
    <row r="12" spans="1:27" ht="17.25" x14ac:dyDescent="0.3">
      <c r="A12" s="24">
        <v>10</v>
      </c>
      <c r="B12" s="18" t="s">
        <v>41</v>
      </c>
      <c r="C12" s="157"/>
      <c r="D12" s="158"/>
      <c r="E12" s="30">
        <v>320</v>
      </c>
      <c r="F12" s="31">
        <v>10</v>
      </c>
      <c r="G12" s="31">
        <v>4</v>
      </c>
      <c r="H12" s="31">
        <v>74</v>
      </c>
      <c r="I12" s="31">
        <v>400</v>
      </c>
      <c r="J12" s="32">
        <v>19720</v>
      </c>
      <c r="K12" s="33">
        <v>1568</v>
      </c>
      <c r="L12" s="140"/>
      <c r="M12" s="143"/>
      <c r="N12" s="146"/>
      <c r="O12" s="83">
        <f t="shared" si="3"/>
        <v>1139.3999999999999</v>
      </c>
      <c r="P12" s="71">
        <v>2.2462468095999997</v>
      </c>
      <c r="Q12" s="83">
        <v>1.8633079999999997</v>
      </c>
      <c r="R12" s="83">
        <v>1.3760656</v>
      </c>
      <c r="S12" s="70">
        <v>1.22756</v>
      </c>
      <c r="T12" s="123">
        <f>E12*'재료 시세'!B$2+F12*'재료 시세'!B$5+G12*'재료 시세'!B$8+H12*'재료 시세'!B$24+I12</f>
        <v>1097.569</v>
      </c>
      <c r="U12" s="123">
        <f t="shared" si="1"/>
        <v>2236.9690000000001</v>
      </c>
      <c r="V12" s="123">
        <f>T12+'재료 시세'!B$16</f>
        <v>1338.769</v>
      </c>
      <c r="W12" s="123">
        <f t="shared" si="2"/>
        <v>2478.1689999999999</v>
      </c>
      <c r="X12" s="71">
        <f t="shared" si="4"/>
        <v>2465.4108645658621</v>
      </c>
      <c r="Y12" s="83">
        <f t="shared" si="4"/>
        <v>4168.1622334519998</v>
      </c>
      <c r="Z12" s="83">
        <f t="shared" si="4"/>
        <v>1842.2339672464</v>
      </c>
      <c r="AA12" s="70">
        <f t="shared" si="4"/>
        <v>3042.1011376399997</v>
      </c>
    </row>
    <row r="13" spans="1:27" ht="17.25" x14ac:dyDescent="0.3">
      <c r="A13" s="24">
        <v>11</v>
      </c>
      <c r="B13" s="18" t="s">
        <v>42</v>
      </c>
      <c r="C13" s="151"/>
      <c r="D13" s="153"/>
      <c r="E13" s="34">
        <v>320</v>
      </c>
      <c r="F13" s="35">
        <v>10</v>
      </c>
      <c r="G13" s="35">
        <v>4</v>
      </c>
      <c r="H13" s="35">
        <v>74</v>
      </c>
      <c r="I13" s="35">
        <v>400</v>
      </c>
      <c r="J13" s="36">
        <v>20200</v>
      </c>
      <c r="K13" s="37">
        <v>1568</v>
      </c>
      <c r="L13" s="154"/>
      <c r="M13" s="155"/>
      <c r="N13" s="156"/>
      <c r="O13" s="83">
        <f t="shared" si="3"/>
        <v>1139.3999999999999</v>
      </c>
      <c r="P13" s="71">
        <v>2.2462468095999997</v>
      </c>
      <c r="Q13" s="83">
        <v>1.8633079999999997</v>
      </c>
      <c r="R13" s="83">
        <v>1.3760656</v>
      </c>
      <c r="S13" s="70">
        <v>1.22756</v>
      </c>
      <c r="T13" s="123">
        <f>E13*'재료 시세'!B$2+F13*'재료 시세'!B$5+G13*'재료 시세'!B$8+H13*'재료 시세'!B$24+I13</f>
        <v>1097.569</v>
      </c>
      <c r="U13" s="123">
        <f t="shared" si="1"/>
        <v>2236.9690000000001</v>
      </c>
      <c r="V13" s="123">
        <f>T13+'재료 시세'!B$16</f>
        <v>1338.769</v>
      </c>
      <c r="W13" s="123">
        <f t="shared" si="2"/>
        <v>2478.1689999999999</v>
      </c>
      <c r="X13" s="71">
        <f t="shared" si="4"/>
        <v>2465.4108645658621</v>
      </c>
      <c r="Y13" s="83">
        <f t="shared" si="4"/>
        <v>4168.1622334519998</v>
      </c>
      <c r="Z13" s="83">
        <f t="shared" si="4"/>
        <v>1842.2339672464</v>
      </c>
      <c r="AA13" s="70">
        <f t="shared" si="4"/>
        <v>3042.1011376399997</v>
      </c>
    </row>
    <row r="14" spans="1:27" ht="17.25" x14ac:dyDescent="0.3">
      <c r="A14" s="24">
        <v>12</v>
      </c>
      <c r="B14" s="18" t="s">
        <v>43</v>
      </c>
      <c r="C14" s="150" t="s">
        <v>44</v>
      </c>
      <c r="D14" s="152" t="s">
        <v>45</v>
      </c>
      <c r="E14" s="26">
        <v>320</v>
      </c>
      <c r="F14" s="27">
        <v>10</v>
      </c>
      <c r="G14" s="27">
        <v>4</v>
      </c>
      <c r="H14" s="27">
        <v>74</v>
      </c>
      <c r="I14" s="27">
        <v>400</v>
      </c>
      <c r="J14" s="28">
        <v>20700</v>
      </c>
      <c r="K14" s="29">
        <v>1568</v>
      </c>
      <c r="L14" s="139" t="s">
        <v>46</v>
      </c>
      <c r="M14" s="142" t="s">
        <v>47</v>
      </c>
      <c r="N14" s="145" t="s">
        <v>48</v>
      </c>
      <c r="O14" s="83">
        <f>O9*2</f>
        <v>2278.7999999999997</v>
      </c>
      <c r="P14" s="71">
        <v>3.2652953124999997</v>
      </c>
      <c r="Q14" s="83">
        <v>2.5577123046875001</v>
      </c>
      <c r="R14" s="83">
        <v>2.1429243904000002</v>
      </c>
      <c r="S14" s="70">
        <v>1.8633079999999997</v>
      </c>
      <c r="T14" s="123">
        <f>E14*'재료 시세'!B$2+F14*'재료 시세'!B$5+G14*'재료 시세'!B$8+H14*'재료 시세'!B$24+I14</f>
        <v>1097.569</v>
      </c>
      <c r="U14" s="123">
        <f t="shared" si="1"/>
        <v>3376.3689999999997</v>
      </c>
      <c r="V14" s="123">
        <f>T14+'재료 시세'!B$16</f>
        <v>1338.769</v>
      </c>
      <c r="W14" s="123">
        <f t="shared" si="2"/>
        <v>3617.5689999999995</v>
      </c>
      <c r="X14" s="71">
        <f t="shared" si="4"/>
        <v>3583.8869108453118</v>
      </c>
      <c r="Y14" s="83">
        <f t="shared" si="4"/>
        <v>8635.7805364654287</v>
      </c>
      <c r="Z14" s="83">
        <f t="shared" si="4"/>
        <v>2868.8807432114177</v>
      </c>
      <c r="AA14" s="70">
        <f t="shared" si="4"/>
        <v>6740.6452582519978</v>
      </c>
    </row>
    <row r="15" spans="1:27" ht="17.25" x14ac:dyDescent="0.3">
      <c r="A15" s="24">
        <v>13</v>
      </c>
      <c r="B15" s="18" t="s">
        <v>49</v>
      </c>
      <c r="C15" s="157"/>
      <c r="D15" s="158"/>
      <c r="E15" s="30">
        <v>380</v>
      </c>
      <c r="F15" s="31">
        <v>10</v>
      </c>
      <c r="G15" s="31">
        <v>6</v>
      </c>
      <c r="H15" s="32">
        <v>88</v>
      </c>
      <c r="I15" s="32">
        <v>400</v>
      </c>
      <c r="J15" s="32">
        <v>21200</v>
      </c>
      <c r="K15" s="33">
        <v>1864</v>
      </c>
      <c r="L15" s="140"/>
      <c r="M15" s="143"/>
      <c r="N15" s="146"/>
      <c r="O15" s="83">
        <f>O14</f>
        <v>2278.7999999999997</v>
      </c>
      <c r="P15" s="71">
        <v>3.2652953124999997</v>
      </c>
      <c r="Q15" s="83">
        <v>2.5577123046875001</v>
      </c>
      <c r="R15" s="83">
        <v>2.1429243904000002</v>
      </c>
      <c r="S15" s="70">
        <v>1.8633079999999997</v>
      </c>
      <c r="T15" s="123">
        <f>E15*'재료 시세'!B$2+F15*'재료 시세'!B$5+G15*'재료 시세'!B$8+H15*'재료 시세'!B$24+I15</f>
        <v>1204.6279999999999</v>
      </c>
      <c r="U15" s="123">
        <f t="shared" si="1"/>
        <v>3483.4279999999999</v>
      </c>
      <c r="V15" s="123">
        <f>T15+'재료 시세'!B$16</f>
        <v>1445.828</v>
      </c>
      <c r="W15" s="123">
        <f t="shared" si="2"/>
        <v>3724.6279999999997</v>
      </c>
      <c r="X15" s="71">
        <f t="shared" si="4"/>
        <v>3933.4661617062493</v>
      </c>
      <c r="Y15" s="83">
        <f t="shared" si="4"/>
        <v>8909.6066580929692</v>
      </c>
      <c r="Z15" s="83">
        <f t="shared" si="4"/>
        <v>3098.3000855232513</v>
      </c>
      <c r="AA15" s="70">
        <f t="shared" si="4"/>
        <v>6940.1291494239986</v>
      </c>
    </row>
    <row r="16" spans="1:27" ht="17.25" x14ac:dyDescent="0.3">
      <c r="A16" s="24">
        <v>14</v>
      </c>
      <c r="B16" s="18" t="s">
        <v>50</v>
      </c>
      <c r="C16" s="151"/>
      <c r="D16" s="153"/>
      <c r="E16" s="34">
        <v>380</v>
      </c>
      <c r="F16" s="35">
        <v>12</v>
      </c>
      <c r="G16" s="35">
        <v>6</v>
      </c>
      <c r="H16" s="36">
        <v>88</v>
      </c>
      <c r="I16" s="36">
        <v>400</v>
      </c>
      <c r="J16" s="36">
        <v>21720</v>
      </c>
      <c r="K16" s="37">
        <v>1864</v>
      </c>
      <c r="L16" s="154"/>
      <c r="M16" s="155"/>
      <c r="N16" s="156"/>
      <c r="O16" s="83">
        <f t="shared" ref="O16:O19" si="5">O15</f>
        <v>2278.7999999999997</v>
      </c>
      <c r="P16" s="71">
        <v>3.2652953124999997</v>
      </c>
      <c r="Q16" s="83">
        <v>2.5577123046875001</v>
      </c>
      <c r="R16" s="83">
        <v>2.1429243904000002</v>
      </c>
      <c r="S16" s="70">
        <v>1.8633079999999997</v>
      </c>
      <c r="T16" s="123">
        <f>E16*'재료 시세'!B$2+F16*'재료 시세'!B$5+G16*'재료 시세'!B$8+H16*'재료 시세'!B$24+I16</f>
        <v>1243.0279999999998</v>
      </c>
      <c r="U16" s="123">
        <f t="shared" si="1"/>
        <v>3521.8279999999995</v>
      </c>
      <c r="V16" s="123">
        <f>T16+'재료 시세'!B$16</f>
        <v>1484.2279999999998</v>
      </c>
      <c r="W16" s="123">
        <f t="shared" si="2"/>
        <v>3763.0279999999993</v>
      </c>
      <c r="X16" s="71">
        <f t="shared" si="4"/>
        <v>4058.8535017062491</v>
      </c>
      <c r="Y16" s="83">
        <f t="shared" si="4"/>
        <v>9007.8228105929684</v>
      </c>
      <c r="Z16" s="83">
        <f t="shared" si="4"/>
        <v>3180.5883821146112</v>
      </c>
      <c r="AA16" s="70">
        <f t="shared" si="4"/>
        <v>7011.6801766239978</v>
      </c>
    </row>
    <row r="17" spans="1:27" ht="17.25" x14ac:dyDescent="0.3">
      <c r="A17" s="24">
        <v>15</v>
      </c>
      <c r="B17" s="18" t="s">
        <v>51</v>
      </c>
      <c r="C17" s="150" t="s">
        <v>52</v>
      </c>
      <c r="D17" s="152" t="s">
        <v>53</v>
      </c>
      <c r="E17" s="26">
        <v>380</v>
      </c>
      <c r="F17" s="27">
        <v>12</v>
      </c>
      <c r="G17" s="27">
        <v>6</v>
      </c>
      <c r="H17" s="28">
        <v>88</v>
      </c>
      <c r="I17" s="28">
        <v>400</v>
      </c>
      <c r="J17" s="28">
        <v>22260</v>
      </c>
      <c r="K17" s="29">
        <v>1864</v>
      </c>
      <c r="L17" s="139" t="s">
        <v>54</v>
      </c>
      <c r="M17" s="142" t="s">
        <v>55</v>
      </c>
      <c r="N17" s="145" t="s">
        <v>56</v>
      </c>
      <c r="O17" s="83">
        <f t="shared" si="5"/>
        <v>2278.7999999999997</v>
      </c>
      <c r="P17" s="71">
        <v>3.8783789572915199</v>
      </c>
      <c r="Q17" s="83">
        <v>2.9340575242240003</v>
      </c>
      <c r="R17" s="83">
        <v>2.6042567331839996</v>
      </c>
      <c r="S17" s="70">
        <v>2.2660764640000002</v>
      </c>
      <c r="T17" s="123">
        <f>E17*'재료 시세'!B$2+F17*'재료 시세'!B$5+G17*'재료 시세'!B$8+H17*'재료 시세'!B$24+I17</f>
        <v>1243.0279999999998</v>
      </c>
      <c r="U17" s="123">
        <f t="shared" si="1"/>
        <v>3521.8279999999995</v>
      </c>
      <c r="V17" s="123">
        <f>T17+'재료 시세'!B$16</f>
        <v>1484.2279999999998</v>
      </c>
      <c r="W17" s="123">
        <f t="shared" si="2"/>
        <v>3763.0279999999993</v>
      </c>
      <c r="X17" s="71">
        <f t="shared" si="4"/>
        <v>4820.9336385241622</v>
      </c>
      <c r="Y17" s="83">
        <f t="shared" si="4"/>
        <v>10333.245942422762</v>
      </c>
      <c r="Z17" s="83">
        <f t="shared" si="4"/>
        <v>3865.3107625802209</v>
      </c>
      <c r="AA17" s="70">
        <f t="shared" si="4"/>
        <v>8527.3091841729911</v>
      </c>
    </row>
    <row r="18" spans="1:27" ht="17.25" x14ac:dyDescent="0.3">
      <c r="A18" s="24">
        <v>16</v>
      </c>
      <c r="B18" s="18" t="s">
        <v>57</v>
      </c>
      <c r="C18" s="157"/>
      <c r="D18" s="158"/>
      <c r="E18" s="30">
        <v>440</v>
      </c>
      <c r="F18" s="31">
        <v>12</v>
      </c>
      <c r="G18" s="31">
        <v>6</v>
      </c>
      <c r="H18" s="32">
        <v>120</v>
      </c>
      <c r="I18" s="32">
        <v>400</v>
      </c>
      <c r="J18" s="32">
        <v>22800</v>
      </c>
      <c r="K18" s="33">
        <v>2544</v>
      </c>
      <c r="L18" s="140"/>
      <c r="M18" s="143"/>
      <c r="N18" s="146"/>
      <c r="O18" s="83">
        <f t="shared" si="5"/>
        <v>2278.7999999999997</v>
      </c>
      <c r="P18" s="71">
        <v>6.6380213548032874</v>
      </c>
      <c r="Q18" s="83">
        <v>4.170515772196735</v>
      </c>
      <c r="R18" s="83"/>
      <c r="S18" s="70"/>
      <c r="T18" s="123">
        <f>E18*'재료 시세'!B$2+F18*'재료 시세'!B$5+G18*'재료 시세'!B$8+H18*'재료 시세'!B$24+I18</f>
        <v>1332.62</v>
      </c>
      <c r="U18" s="123">
        <f t="shared" si="1"/>
        <v>3611.4199999999996</v>
      </c>
      <c r="V18" s="123"/>
      <c r="W18" s="123"/>
      <c r="X18" s="71">
        <f t="shared" si="4"/>
        <v>8845.9600178379569</v>
      </c>
      <c r="Y18" s="83">
        <f t="shared" si="4"/>
        <v>15061.48407002673</v>
      </c>
    </row>
    <row r="19" spans="1:27" ht="17.25" x14ac:dyDescent="0.3">
      <c r="A19" s="24">
        <v>17</v>
      </c>
      <c r="B19" s="18" t="s">
        <v>58</v>
      </c>
      <c r="C19" s="151"/>
      <c r="D19" s="153"/>
      <c r="E19" s="34">
        <v>440</v>
      </c>
      <c r="F19" s="35">
        <v>12</v>
      </c>
      <c r="G19" s="35">
        <v>6</v>
      </c>
      <c r="H19" s="36">
        <v>164</v>
      </c>
      <c r="I19" s="36">
        <v>400</v>
      </c>
      <c r="J19" s="36">
        <v>23380</v>
      </c>
      <c r="K19" s="37">
        <v>3476</v>
      </c>
      <c r="L19" s="154"/>
      <c r="M19" s="155"/>
      <c r="N19" s="156"/>
      <c r="O19" s="83">
        <f t="shared" si="5"/>
        <v>2278.7999999999997</v>
      </c>
      <c r="P19" s="71">
        <v>6.6380213548032874</v>
      </c>
      <c r="Q19" s="83">
        <v>4.170515772196735</v>
      </c>
      <c r="R19" s="83"/>
      <c r="S19" s="70"/>
      <c r="T19" s="123">
        <f>E19*'재료 시세'!B$2+F19*'재료 시세'!B$5+G19*'재료 시세'!B$8+H19*'재료 시세'!B$24+I19</f>
        <v>1337.8339999999998</v>
      </c>
      <c r="U19" s="123">
        <f t="shared" si="1"/>
        <v>3616.6339999999996</v>
      </c>
      <c r="V19" s="123"/>
      <c r="W19" s="123"/>
      <c r="X19" s="71">
        <f t="shared" si="4"/>
        <v>8880.5706611819005</v>
      </c>
      <c r="Y19" s="83">
        <f t="shared" si="4"/>
        <v>15083.229139262965</v>
      </c>
    </row>
    <row r="20" spans="1:27" ht="17.25" x14ac:dyDescent="0.3">
      <c r="A20" s="24">
        <v>18</v>
      </c>
      <c r="B20" s="18" t="s">
        <v>59</v>
      </c>
      <c r="C20" s="150" t="s">
        <v>60</v>
      </c>
      <c r="D20" s="152" t="s">
        <v>61</v>
      </c>
      <c r="E20" s="26">
        <v>440</v>
      </c>
      <c r="F20" s="27">
        <v>14</v>
      </c>
      <c r="G20" s="27">
        <v>6</v>
      </c>
      <c r="H20" s="28">
        <v>222</v>
      </c>
      <c r="I20" s="28">
        <v>400</v>
      </c>
      <c r="J20" s="28">
        <v>23940</v>
      </c>
      <c r="K20" s="29">
        <v>4704</v>
      </c>
      <c r="L20" s="139" t="s">
        <v>62</v>
      </c>
      <c r="M20" s="142" t="s">
        <v>63</v>
      </c>
      <c r="N20" s="145" t="s">
        <v>64</v>
      </c>
      <c r="O20" s="83">
        <f>O9*3</f>
        <v>3418.2</v>
      </c>
      <c r="P20" s="71">
        <v>11.442714528234115</v>
      </c>
      <c r="Q20" s="83">
        <v>7.5236294010651275</v>
      </c>
      <c r="S20" s="70"/>
      <c r="T20" s="123">
        <f>E20*'재료 시세'!B$2+F20*'재료 시세'!B$5+G20*'재료 시세'!B$8+H20*'재료 시세'!B$24+I20</f>
        <v>1383.107</v>
      </c>
      <c r="U20" s="123">
        <f t="shared" si="1"/>
        <v>4801.3069999999998</v>
      </c>
      <c r="V20" s="123"/>
      <c r="W20" s="123"/>
      <c r="X20" s="71">
        <f t="shared" si="4"/>
        <v>15826.498563002302</v>
      </c>
      <c r="Y20" s="83">
        <f t="shared" si="4"/>
        <v>36123.254508739803</v>
      </c>
    </row>
    <row r="21" spans="1:27" ht="17.25" x14ac:dyDescent="0.3">
      <c r="A21" s="24">
        <v>19</v>
      </c>
      <c r="B21" s="18" t="s">
        <v>65</v>
      </c>
      <c r="C21" s="151"/>
      <c r="D21" s="153"/>
      <c r="E21" s="34">
        <v>500</v>
      </c>
      <c r="F21" s="35">
        <v>14</v>
      </c>
      <c r="G21" s="35">
        <v>8</v>
      </c>
      <c r="H21" s="36">
        <v>300</v>
      </c>
      <c r="I21" s="36">
        <v>400</v>
      </c>
      <c r="J21" s="36">
        <v>24520</v>
      </c>
      <c r="K21" s="37">
        <v>6354</v>
      </c>
      <c r="L21" s="154"/>
      <c r="M21" s="155"/>
      <c r="N21" s="156"/>
      <c r="O21" s="83">
        <f>O20</f>
        <v>3418.2</v>
      </c>
      <c r="P21" s="71">
        <v>11.442714528234115</v>
      </c>
      <c r="Q21" s="83">
        <v>7.5236294010651275</v>
      </c>
      <c r="S21" s="70"/>
      <c r="T21" s="123">
        <f>E21*'재료 시세'!B$2+F21*'재료 시세'!B$5+G21*'재료 시세'!B$8+H21*'재료 시세'!B$24+I21</f>
        <v>1497.75</v>
      </c>
      <c r="U21" s="123">
        <f t="shared" si="1"/>
        <v>4915.95</v>
      </c>
      <c r="V21" s="123"/>
      <c r="W21" s="123"/>
      <c r="X21" s="71">
        <f t="shared" si="4"/>
        <v>17138.325684662646</v>
      </c>
      <c r="Y21" s="83">
        <f t="shared" si="4"/>
        <v>36985.785954166109</v>
      </c>
    </row>
    <row r="22" spans="1:27" ht="17.25" x14ac:dyDescent="0.3">
      <c r="A22" s="24">
        <v>20</v>
      </c>
      <c r="B22" s="38" t="s">
        <v>66</v>
      </c>
      <c r="C22" s="150" t="s">
        <v>67</v>
      </c>
      <c r="D22" s="152" t="s">
        <v>68</v>
      </c>
      <c r="E22" s="26">
        <v>500</v>
      </c>
      <c r="F22" s="27">
        <v>16</v>
      </c>
      <c r="G22" s="27">
        <v>8</v>
      </c>
      <c r="H22" s="28">
        <v>406</v>
      </c>
      <c r="I22" s="28">
        <v>400</v>
      </c>
      <c r="J22" s="28">
        <v>25120</v>
      </c>
      <c r="K22" s="29">
        <v>8598</v>
      </c>
      <c r="L22" s="139" t="s">
        <v>69</v>
      </c>
      <c r="M22" s="142" t="s">
        <v>70</v>
      </c>
      <c r="N22" s="145" t="s">
        <v>71</v>
      </c>
      <c r="O22" s="83">
        <f t="shared" ref="O22:O23" si="6">O21</f>
        <v>3418.2</v>
      </c>
      <c r="P22" s="71">
        <v>17.573462127747405</v>
      </c>
      <c r="Q22" s="83">
        <v>11.585660642546532</v>
      </c>
      <c r="S22" s="70"/>
      <c r="T22" s="123">
        <f>E22*'재료 시세'!B$2+F22*'재료 시세'!B$5+G22*'재료 시세'!B$8+H22*'재료 시세'!B$24+I22</f>
        <v>1548.7110000000002</v>
      </c>
      <c r="U22" s="123">
        <f t="shared" si="1"/>
        <v>4966.9110000000001</v>
      </c>
      <c r="V22" s="123"/>
      <c r="W22" s="123"/>
      <c r="X22" s="71">
        <f t="shared" si="4"/>
        <v>27216.214105325816</v>
      </c>
      <c r="Y22" s="83">
        <f t="shared" si="4"/>
        <v>57544.94528773144</v>
      </c>
    </row>
    <row r="23" spans="1:27" ht="17.25" x14ac:dyDescent="0.3">
      <c r="A23" s="24">
        <v>21</v>
      </c>
      <c r="B23" s="38" t="s">
        <v>72</v>
      </c>
      <c r="C23" s="151"/>
      <c r="D23" s="153"/>
      <c r="E23" s="34">
        <v>500</v>
      </c>
      <c r="F23" s="35">
        <v>16</v>
      </c>
      <c r="G23" s="35">
        <v>8</v>
      </c>
      <c r="H23" s="36">
        <v>552</v>
      </c>
      <c r="I23" s="36">
        <v>420</v>
      </c>
      <c r="J23" s="36">
        <v>25760</v>
      </c>
      <c r="K23" s="37">
        <v>11688</v>
      </c>
      <c r="L23" s="154"/>
      <c r="M23" s="155"/>
      <c r="N23" s="156"/>
      <c r="O23" s="83">
        <f t="shared" si="6"/>
        <v>3418.2</v>
      </c>
      <c r="P23" s="71">
        <v>17.573462127747405</v>
      </c>
      <c r="Q23" s="83">
        <v>11.585660642546532</v>
      </c>
      <c r="S23" s="70"/>
      <c r="T23" s="123">
        <f>E23*'재료 시세'!B$2+F23*'재료 시세'!B$5+G23*'재료 시세'!B$8+H23*'재료 시세'!B$24+I23</f>
        <v>1586.0120000000002</v>
      </c>
      <c r="U23" s="123">
        <f t="shared" si="1"/>
        <v>5004.2119999999995</v>
      </c>
      <c r="V23" s="123"/>
      <c r="W23" s="123"/>
      <c r="X23" s="71">
        <f t="shared" si="4"/>
        <v>27871.72181615292</v>
      </c>
      <c r="Y23" s="83">
        <f t="shared" si="4"/>
        <v>57977.102015359065</v>
      </c>
    </row>
    <row r="24" spans="1:27" ht="17.25" x14ac:dyDescent="0.3">
      <c r="A24" s="24">
        <v>22</v>
      </c>
      <c r="B24" s="38" t="s">
        <v>73</v>
      </c>
      <c r="C24" s="137" t="s">
        <v>74</v>
      </c>
      <c r="D24" s="138" t="s">
        <v>75</v>
      </c>
      <c r="E24" s="26">
        <v>560</v>
      </c>
      <c r="F24" s="27">
        <v>18</v>
      </c>
      <c r="G24" s="27">
        <v>8</v>
      </c>
      <c r="H24" s="28">
        <v>750</v>
      </c>
      <c r="I24" s="28">
        <v>430</v>
      </c>
      <c r="J24" s="28">
        <v>26380</v>
      </c>
      <c r="K24" s="29">
        <v>15900</v>
      </c>
      <c r="L24" s="139" t="s">
        <v>76</v>
      </c>
      <c r="M24" s="142" t="s">
        <v>77</v>
      </c>
      <c r="N24" s="145" t="s">
        <v>78</v>
      </c>
      <c r="O24" s="83">
        <f>O9*4</f>
        <v>4557.5999999999995</v>
      </c>
      <c r="P24" s="71">
        <v>47.150851643438173</v>
      </c>
      <c r="Q24" s="83">
        <v>31.459443464888786</v>
      </c>
      <c r="S24" s="70"/>
      <c r="T24" s="123">
        <f>E24*'재료 시세'!B$2+F24*'재료 시세'!B$5+G24*'재료 시세'!B$8+H24*'재료 시세'!B$24+I24</f>
        <v>1743.675</v>
      </c>
      <c r="U24" s="123">
        <f t="shared" si="1"/>
        <v>6301.2749999999996</v>
      </c>
      <c r="V24" s="123"/>
      <c r="W24" s="123"/>
      <c r="X24" s="71">
        <f t="shared" si="4"/>
        <v>82215.761239372048</v>
      </c>
      <c r="Y24" s="83">
        <f t="shared" si="4"/>
        <v>198234.60461921708</v>
      </c>
    </row>
    <row r="25" spans="1:27" ht="17.25" x14ac:dyDescent="0.3">
      <c r="A25" s="24">
        <v>23</v>
      </c>
      <c r="B25" s="38" t="s">
        <v>79</v>
      </c>
      <c r="C25" s="137"/>
      <c r="D25" s="138"/>
      <c r="E25" s="39">
        <v>560</v>
      </c>
      <c r="F25" s="40">
        <v>18</v>
      </c>
      <c r="G25" s="40">
        <v>8</v>
      </c>
      <c r="H25" s="41">
        <v>1016</v>
      </c>
      <c r="I25" s="41">
        <v>450</v>
      </c>
      <c r="J25" s="41">
        <v>27020</v>
      </c>
      <c r="K25" s="42">
        <v>21540</v>
      </c>
      <c r="L25" s="140"/>
      <c r="M25" s="143"/>
      <c r="N25" s="146"/>
      <c r="O25" s="83">
        <f>O24</f>
        <v>4557.5999999999995</v>
      </c>
      <c r="P25" s="71">
        <v>47.150851643438173</v>
      </c>
      <c r="Q25" s="83">
        <v>31.459443464888786</v>
      </c>
      <c r="S25" s="70"/>
      <c r="T25" s="123">
        <f>E25*'재료 시세'!B$2+F25*'재료 시세'!B$5+G25*'재료 시세'!B$8+H25*'재료 시세'!B$24+I25</f>
        <v>1795.1959999999999</v>
      </c>
      <c r="U25" s="123">
        <f t="shared" si="1"/>
        <v>6352.7959999999994</v>
      </c>
      <c r="V25" s="123"/>
      <c r="W25" s="123"/>
      <c r="X25" s="71">
        <f t="shared" si="4"/>
        <v>84645.020266893625</v>
      </c>
      <c r="Y25" s="83">
        <f t="shared" si="4"/>
        <v>199855.42660597159</v>
      </c>
    </row>
    <row r="26" spans="1:27" ht="17.25" x14ac:dyDescent="0.3">
      <c r="A26" s="24">
        <v>24</v>
      </c>
      <c r="B26" s="38" t="s">
        <v>80</v>
      </c>
      <c r="C26" s="137" t="s">
        <v>81</v>
      </c>
      <c r="D26" s="138" t="s">
        <v>82</v>
      </c>
      <c r="E26" s="26">
        <v>560</v>
      </c>
      <c r="F26" s="27">
        <v>18</v>
      </c>
      <c r="G26" s="27">
        <v>8</v>
      </c>
      <c r="H26" s="28">
        <v>1380</v>
      </c>
      <c r="I26" s="28">
        <v>460</v>
      </c>
      <c r="J26" s="28">
        <v>27700</v>
      </c>
      <c r="K26" s="29">
        <v>29256</v>
      </c>
      <c r="L26" s="140"/>
      <c r="M26" s="143"/>
      <c r="N26" s="146"/>
      <c r="O26" s="83">
        <f t="shared" ref="O26:O27" si="7">O25</f>
        <v>4557.5999999999995</v>
      </c>
      <c r="P26" s="71">
        <v>91.320944626133269</v>
      </c>
      <c r="Q26" s="83">
        <v>45.7392395455933</v>
      </c>
      <c r="S26" s="70"/>
      <c r="T26" s="123">
        <f>E26*'재료 시세'!B$2+F26*'재료 시세'!B$5+G26*'재료 시세'!B$8+H26*'재료 시세'!B$24+I26</f>
        <v>1848.33</v>
      </c>
      <c r="U26" s="123">
        <f t="shared" si="1"/>
        <v>6405.9299999999994</v>
      </c>
      <c r="V26" s="123"/>
      <c r="W26" s="123"/>
      <c r="X26" s="71">
        <f t="shared" si="4"/>
        <v>168791.2415808209</v>
      </c>
      <c r="Y26" s="83">
        <f t="shared" si="4"/>
        <v>293002.36678230244</v>
      </c>
    </row>
    <row r="27" spans="1:27" ht="18" thickBot="1" x14ac:dyDescent="0.35">
      <c r="A27" s="43">
        <v>25</v>
      </c>
      <c r="B27" s="44" t="s">
        <v>83</v>
      </c>
      <c r="C27" s="148"/>
      <c r="D27" s="149"/>
      <c r="E27" s="45">
        <v>622</v>
      </c>
      <c r="F27" s="46">
        <v>20</v>
      </c>
      <c r="G27" s="46">
        <v>8</v>
      </c>
      <c r="H27" s="47">
        <v>1872</v>
      </c>
      <c r="I27" s="47">
        <v>490</v>
      </c>
      <c r="J27" s="47">
        <v>28360</v>
      </c>
      <c r="K27" s="48">
        <v>39668</v>
      </c>
      <c r="L27" s="141"/>
      <c r="M27" s="144"/>
      <c r="N27" s="147"/>
      <c r="O27" s="127">
        <f t="shared" si="7"/>
        <v>4557.5999999999995</v>
      </c>
      <c r="P27" s="14">
        <v>91.320944626133269</v>
      </c>
      <c r="Q27" s="15">
        <v>45.7392395455933</v>
      </c>
      <c r="R27" s="15"/>
      <c r="S27" s="16"/>
      <c r="T27" s="125">
        <f>E27*'재료 시세'!B$2+F27*'재료 시세'!B$5+G27*'재료 시세'!B$8+H27*'재료 시세'!B$24+I27</f>
        <v>2063.692</v>
      </c>
      <c r="U27" s="125">
        <f t="shared" si="1"/>
        <v>6621.2919999999995</v>
      </c>
      <c r="V27" s="125"/>
      <c r="W27" s="125"/>
      <c r="X27" s="14">
        <f t="shared" si="4"/>
        <v>188458.30285739421</v>
      </c>
      <c r="Y27" s="15">
        <f t="shared" si="4"/>
        <v>302852.86088932055</v>
      </c>
      <c r="Z27" s="15"/>
      <c r="AA27" s="16"/>
    </row>
    <row r="28" spans="1:27" ht="17.25" thickBot="1" x14ac:dyDescent="0.35">
      <c r="O28" s="83"/>
      <c r="P28" s="71"/>
      <c r="Q28" s="83"/>
      <c r="R28" s="83"/>
      <c r="S28" s="70"/>
      <c r="T28" s="123"/>
      <c r="U28" s="123"/>
      <c r="V28" s="123"/>
      <c r="W28" s="124"/>
    </row>
    <row r="29" spans="1:27" ht="26.25" x14ac:dyDescent="0.3">
      <c r="A29" s="159" t="s">
        <v>84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1"/>
      <c r="P29" s="71"/>
      <c r="Q29" s="83"/>
      <c r="R29" s="83"/>
      <c r="S29" s="70"/>
      <c r="T29" s="123"/>
      <c r="U29" s="123"/>
      <c r="V29" s="123"/>
      <c r="W29" s="124"/>
    </row>
    <row r="30" spans="1:27" ht="17.25" x14ac:dyDescent="0.3">
      <c r="A30" s="49" t="s">
        <v>1</v>
      </c>
      <c r="B30" s="50" t="s">
        <v>2</v>
      </c>
      <c r="C30" s="50" t="s">
        <v>3</v>
      </c>
      <c r="D30" s="50" t="s">
        <v>4</v>
      </c>
      <c r="E30" s="3" t="s">
        <v>85</v>
      </c>
      <c r="F30" s="4" t="s">
        <v>6</v>
      </c>
      <c r="G30" s="5" t="s">
        <v>7</v>
      </c>
      <c r="H30" s="2" t="s">
        <v>8</v>
      </c>
      <c r="I30" s="2" t="s">
        <v>9</v>
      </c>
      <c r="J30" s="50" t="s">
        <v>10</v>
      </c>
      <c r="K30" s="50" t="s">
        <v>11</v>
      </c>
      <c r="L30" s="6" t="s">
        <v>12</v>
      </c>
      <c r="M30" s="7" t="s">
        <v>13</v>
      </c>
      <c r="N30" s="8" t="s">
        <v>14</v>
      </c>
      <c r="P30" s="71"/>
      <c r="Q30" s="83"/>
      <c r="R30" s="83"/>
      <c r="S30" s="70"/>
      <c r="T30" s="123"/>
      <c r="U30" s="123"/>
      <c r="V30" s="123"/>
      <c r="W30" s="124"/>
    </row>
    <row r="31" spans="1:27" ht="17.25" x14ac:dyDescent="0.3">
      <c r="A31" s="10">
        <v>1</v>
      </c>
      <c r="B31" s="11" t="s">
        <v>16</v>
      </c>
      <c r="C31" s="98">
        <v>1</v>
      </c>
      <c r="D31" s="12"/>
      <c r="E31" s="101">
        <v>82</v>
      </c>
      <c r="F31" s="102">
        <v>2</v>
      </c>
      <c r="G31" s="102"/>
      <c r="H31" s="102">
        <v>22</v>
      </c>
      <c r="I31" s="102"/>
      <c r="J31" s="113">
        <v>11100</v>
      </c>
      <c r="K31" s="13">
        <v>474</v>
      </c>
      <c r="L31" s="162"/>
      <c r="M31" s="163"/>
      <c r="N31" s="168"/>
      <c r="P31" s="71"/>
      <c r="Q31" s="83"/>
      <c r="R31" s="83"/>
      <c r="S31" s="70"/>
      <c r="T31" s="123">
        <f>E31*'재료 시세'!B$3+F31*'재료 시세'!B$5+G31*'재료 시세'!B$8+H31*'재료 시세'!B$24+I31</f>
        <v>47.567</v>
      </c>
      <c r="U31" s="123"/>
      <c r="V31" s="123"/>
      <c r="W31" s="124"/>
    </row>
    <row r="32" spans="1:27" ht="17.25" x14ac:dyDescent="0.3">
      <c r="A32" s="17">
        <v>2</v>
      </c>
      <c r="B32" s="18" t="s">
        <v>17</v>
      </c>
      <c r="C32" s="84">
        <v>1</v>
      </c>
      <c r="D32" s="19"/>
      <c r="E32" s="101">
        <v>82</v>
      </c>
      <c r="F32" s="102">
        <v>2</v>
      </c>
      <c r="G32" s="102"/>
      <c r="H32" s="102">
        <v>22</v>
      </c>
      <c r="I32" s="20"/>
      <c r="J32" s="21">
        <v>11380</v>
      </c>
      <c r="K32" s="13">
        <v>474</v>
      </c>
      <c r="L32" s="164"/>
      <c r="M32" s="165"/>
      <c r="N32" s="169"/>
      <c r="P32" s="71"/>
      <c r="Q32" s="83"/>
      <c r="R32" s="83"/>
      <c r="S32" s="70"/>
      <c r="T32" s="123">
        <f>E32*'재료 시세'!B$3+F32*'재료 시세'!B$5+G32*'재료 시세'!B$8+H32*'재료 시세'!B$24+I32</f>
        <v>47.567</v>
      </c>
      <c r="U32" s="123"/>
      <c r="V32" s="123"/>
      <c r="W32" s="124"/>
    </row>
    <row r="33" spans="1:27" ht="17.25" x14ac:dyDescent="0.3">
      <c r="A33" s="17">
        <v>3</v>
      </c>
      <c r="B33" s="18" t="s">
        <v>19</v>
      </c>
      <c r="C33" s="84">
        <v>1</v>
      </c>
      <c r="D33" s="19"/>
      <c r="E33" s="101">
        <v>82</v>
      </c>
      <c r="F33" s="102">
        <v>4</v>
      </c>
      <c r="G33" s="102"/>
      <c r="H33" s="21">
        <v>22</v>
      </c>
      <c r="I33" s="20"/>
      <c r="J33" s="21">
        <v>11660</v>
      </c>
      <c r="K33" s="13">
        <v>474</v>
      </c>
      <c r="L33" s="164"/>
      <c r="M33" s="165"/>
      <c r="N33" s="169"/>
      <c r="P33" s="71"/>
      <c r="Q33" s="83"/>
      <c r="R33" s="83"/>
      <c r="S33" s="70"/>
      <c r="T33" s="123">
        <f>E33*'재료 시세'!B$3+F33*'재료 시세'!B$5+G33*'재료 시세'!B$8+H33*'재료 시세'!B$24+I33</f>
        <v>85.966999999999999</v>
      </c>
      <c r="U33" s="123"/>
      <c r="V33" s="123"/>
      <c r="W33" s="124"/>
    </row>
    <row r="34" spans="1:27" ht="17.25" x14ac:dyDescent="0.3">
      <c r="A34" s="17">
        <v>4</v>
      </c>
      <c r="B34" s="18" t="s">
        <v>20</v>
      </c>
      <c r="C34" s="84">
        <v>1</v>
      </c>
      <c r="D34" s="19"/>
      <c r="E34" s="22">
        <v>120</v>
      </c>
      <c r="F34" s="20">
        <v>4</v>
      </c>
      <c r="G34" s="20">
        <v>2</v>
      </c>
      <c r="H34" s="20">
        <v>32</v>
      </c>
      <c r="I34" s="20"/>
      <c r="J34" s="21">
        <v>11960</v>
      </c>
      <c r="K34" s="23">
        <v>682</v>
      </c>
      <c r="L34" s="164"/>
      <c r="M34" s="165"/>
      <c r="N34" s="169"/>
      <c r="P34" s="71"/>
      <c r="Q34" s="83"/>
      <c r="R34" s="83"/>
      <c r="S34" s="70"/>
      <c r="T34" s="123">
        <f>E34*'재료 시세'!B$3+F34*'재료 시세'!B$5+G34*'재료 시세'!B$8+H34*'재료 시세'!B$24+I34</f>
        <v>109.792</v>
      </c>
      <c r="U34" s="123"/>
      <c r="V34" s="123"/>
      <c r="W34" s="124"/>
    </row>
    <row r="35" spans="1:27" ht="17.25" x14ac:dyDescent="0.3">
      <c r="A35" s="17">
        <v>5</v>
      </c>
      <c r="B35" s="18" t="s">
        <v>21</v>
      </c>
      <c r="C35" s="84">
        <v>1</v>
      </c>
      <c r="D35" s="19"/>
      <c r="E35" s="22">
        <v>120</v>
      </c>
      <c r="F35" s="20">
        <v>4</v>
      </c>
      <c r="G35" s="20">
        <v>2</v>
      </c>
      <c r="H35" s="20">
        <v>32</v>
      </c>
      <c r="I35" s="20"/>
      <c r="J35" s="21">
        <v>12240</v>
      </c>
      <c r="K35" s="23">
        <v>682</v>
      </c>
      <c r="L35" s="164"/>
      <c r="M35" s="165"/>
      <c r="N35" s="169"/>
      <c r="P35" s="71"/>
      <c r="Q35" s="83"/>
      <c r="R35" s="83"/>
      <c r="S35" s="70"/>
      <c r="T35" s="123">
        <f>E35*'재료 시세'!B$3+F35*'재료 시세'!B$5+G35*'재료 시세'!B$8+H35*'재료 시세'!B$24+I35</f>
        <v>109.792</v>
      </c>
      <c r="U35" s="123"/>
      <c r="V35" s="123"/>
      <c r="W35" s="124"/>
    </row>
    <row r="36" spans="1:27" ht="17.25" x14ac:dyDescent="0.3">
      <c r="A36" s="17">
        <v>6</v>
      </c>
      <c r="B36" s="18" t="s">
        <v>22</v>
      </c>
      <c r="C36" s="84">
        <v>1</v>
      </c>
      <c r="D36" s="19"/>
      <c r="E36" s="22">
        <v>120</v>
      </c>
      <c r="F36" s="20">
        <v>4</v>
      </c>
      <c r="G36" s="20">
        <v>2</v>
      </c>
      <c r="H36" s="20">
        <v>32</v>
      </c>
      <c r="I36" s="20"/>
      <c r="J36" s="21">
        <v>12540</v>
      </c>
      <c r="K36" s="23">
        <v>682</v>
      </c>
      <c r="L36" s="166"/>
      <c r="M36" s="167"/>
      <c r="N36" s="170"/>
      <c r="P36" s="71"/>
      <c r="Q36" s="83"/>
      <c r="R36" s="83"/>
      <c r="S36" s="70"/>
      <c r="T36" s="123">
        <f>E36*'재료 시세'!B$3+F36*'재료 시세'!B$5+G36*'재료 시세'!B$8+H36*'재료 시세'!B$24+I36</f>
        <v>109.792</v>
      </c>
      <c r="U36" s="123"/>
      <c r="V36" s="123"/>
      <c r="W36" s="124"/>
    </row>
    <row r="37" spans="1:27" ht="17.25" x14ac:dyDescent="0.3">
      <c r="A37" s="51">
        <v>7</v>
      </c>
      <c r="B37" s="18" t="s">
        <v>23</v>
      </c>
      <c r="C37" s="84" t="s">
        <v>24</v>
      </c>
      <c r="D37" s="85" t="s">
        <v>25</v>
      </c>
      <c r="E37" s="22">
        <v>156</v>
      </c>
      <c r="F37" s="20">
        <v>4</v>
      </c>
      <c r="G37" s="20">
        <v>2</v>
      </c>
      <c r="H37" s="20">
        <v>42</v>
      </c>
      <c r="I37" s="20">
        <v>220</v>
      </c>
      <c r="J37" s="21">
        <v>12840</v>
      </c>
      <c r="K37" s="23">
        <v>888</v>
      </c>
      <c r="L37" s="20" t="s">
        <v>26</v>
      </c>
      <c r="M37" s="20" t="s">
        <v>27</v>
      </c>
      <c r="N37" s="25" t="s">
        <v>28</v>
      </c>
      <c r="O37">
        <f>'재료 시세'!B11*12+'재료 시세'!B12*6+'재료 시세'!B13*2</f>
        <v>1139.3999999999999</v>
      </c>
      <c r="P37" s="71">
        <v>1.3800399999999997</v>
      </c>
      <c r="Q37" s="83">
        <v>1.22756</v>
      </c>
      <c r="R37" s="83">
        <v>1</v>
      </c>
      <c r="S37" s="70">
        <v>1</v>
      </c>
      <c r="T37" s="123">
        <f>E37*'재료 시세'!B$3+F37*'재료 시세'!B$5+G37*'재료 시세'!B$8+H37*'재료 시세'!B$24+I37</f>
        <v>333.85699999999997</v>
      </c>
      <c r="U37" s="123">
        <f>T37+O37</f>
        <v>1473.2569999999998</v>
      </c>
      <c r="V37" s="123">
        <f>T37+'재료 시세'!B$15</f>
        <v>528.65699999999993</v>
      </c>
      <c r="W37" s="124">
        <f>V37+O37</f>
        <v>1668.0569999999998</v>
      </c>
      <c r="X37" s="71">
        <f>T37*P37</f>
        <v>460.73601427999984</v>
      </c>
      <c r="Y37" s="83">
        <f t="shared" ref="Y37:AA37" si="8">U37*Q37</f>
        <v>1808.5113629199998</v>
      </c>
      <c r="Z37" s="83">
        <f t="shared" si="8"/>
        <v>528.65699999999993</v>
      </c>
      <c r="AA37" s="70">
        <f t="shared" si="8"/>
        <v>1668.0569999999998</v>
      </c>
    </row>
    <row r="38" spans="1:27" ht="17.25" x14ac:dyDescent="0.3">
      <c r="A38" s="51">
        <v>8</v>
      </c>
      <c r="B38" s="18" t="s">
        <v>29</v>
      </c>
      <c r="C38" s="84" t="s">
        <v>30</v>
      </c>
      <c r="D38" s="85" t="s">
        <v>31</v>
      </c>
      <c r="E38" s="22">
        <v>156</v>
      </c>
      <c r="F38" s="20">
        <v>4</v>
      </c>
      <c r="G38" s="20">
        <v>2</v>
      </c>
      <c r="H38" s="20">
        <v>42</v>
      </c>
      <c r="I38" s="20">
        <v>220</v>
      </c>
      <c r="J38" s="21">
        <v>13160</v>
      </c>
      <c r="K38" s="23">
        <v>888</v>
      </c>
      <c r="L38" s="20" t="s">
        <v>32</v>
      </c>
      <c r="M38" s="20" t="s">
        <v>33</v>
      </c>
      <c r="N38" s="25" t="s">
        <v>34</v>
      </c>
      <c r="O38">
        <f>O9</f>
        <v>1139.3999999999999</v>
      </c>
      <c r="P38" s="71">
        <v>1.7054089750000003</v>
      </c>
      <c r="Q38" s="83">
        <v>1.4826142999999998</v>
      </c>
      <c r="R38" s="83">
        <v>1</v>
      </c>
      <c r="S38" s="70">
        <v>1</v>
      </c>
      <c r="T38" s="123">
        <f>E38*'재료 시세'!B$3+F38*'재료 시세'!B$5+G38*'재료 시세'!B$8+H38*'재료 시세'!B$24+I38</f>
        <v>333.85699999999997</v>
      </c>
      <c r="U38" s="123">
        <f t="shared" ref="U38:U55" si="9">T38+O38</f>
        <v>1473.2569999999998</v>
      </c>
      <c r="V38" s="123">
        <f>T38+'재료 시세'!B$15</f>
        <v>528.65699999999993</v>
      </c>
      <c r="W38" s="124">
        <f t="shared" ref="W38:W45" si="10">V38+O38</f>
        <v>1668.0569999999998</v>
      </c>
      <c r="X38" s="71">
        <f>T38*P38</f>
        <v>569.36272416657505</v>
      </c>
      <c r="Y38" s="83">
        <f>U38*Q38</f>
        <v>2184.2718957750994</v>
      </c>
      <c r="Z38" s="83">
        <f>V38*R38</f>
        <v>528.65699999999993</v>
      </c>
      <c r="AA38" s="70">
        <f>W38*S38</f>
        <v>1668.0569999999998</v>
      </c>
    </row>
    <row r="39" spans="1:27" ht="17.25" x14ac:dyDescent="0.3">
      <c r="A39" s="51">
        <v>9</v>
      </c>
      <c r="B39" s="18" t="s">
        <v>35</v>
      </c>
      <c r="C39" s="150" t="s">
        <v>36</v>
      </c>
      <c r="D39" s="152" t="s">
        <v>37</v>
      </c>
      <c r="E39" s="26">
        <v>156</v>
      </c>
      <c r="F39" s="27">
        <v>4</v>
      </c>
      <c r="G39" s="27">
        <v>2</v>
      </c>
      <c r="H39" s="27">
        <v>42</v>
      </c>
      <c r="I39" s="27">
        <v>220</v>
      </c>
      <c r="J39" s="28">
        <v>13480</v>
      </c>
      <c r="K39" s="29">
        <v>888</v>
      </c>
      <c r="L39" s="139" t="s">
        <v>38</v>
      </c>
      <c r="M39" s="142" t="s">
        <v>39</v>
      </c>
      <c r="N39" s="145" t="s">
        <v>40</v>
      </c>
      <c r="O39">
        <f>O10</f>
        <v>1139.3999999999999</v>
      </c>
      <c r="P39" s="71">
        <v>2.2462468095999997</v>
      </c>
      <c r="Q39" s="83">
        <v>1.8633079999999997</v>
      </c>
      <c r="R39" s="83">
        <v>1.3760656</v>
      </c>
      <c r="S39" s="70">
        <v>1.22756</v>
      </c>
      <c r="T39" s="123">
        <f>E39*'재료 시세'!B$3+F39*'재료 시세'!B$5+G39*'재료 시세'!B$8+H39*'재료 시세'!B$24+I39</f>
        <v>333.85699999999997</v>
      </c>
      <c r="U39" s="123">
        <f t="shared" si="9"/>
        <v>1473.2569999999998</v>
      </c>
      <c r="V39" s="123">
        <f>T39+'재료 시세'!B$15</f>
        <v>528.65699999999993</v>
      </c>
      <c r="W39" s="124">
        <f t="shared" si="10"/>
        <v>1668.0569999999998</v>
      </c>
      <c r="X39" s="71">
        <f t="shared" ref="X39:AA55" si="11">T39*P39</f>
        <v>749.92522111262701</v>
      </c>
      <c r="Y39" s="83">
        <f t="shared" si="11"/>
        <v>2745.1315541559993</v>
      </c>
      <c r="Z39" s="83">
        <f t="shared" si="11"/>
        <v>727.46671189919994</v>
      </c>
      <c r="AA39" s="70">
        <f t="shared" si="11"/>
        <v>2047.6400509199998</v>
      </c>
    </row>
    <row r="40" spans="1:27" ht="17.25" x14ac:dyDescent="0.3">
      <c r="A40" s="51">
        <v>10</v>
      </c>
      <c r="B40" s="18" t="s">
        <v>41</v>
      </c>
      <c r="C40" s="157"/>
      <c r="D40" s="158"/>
      <c r="E40" s="30">
        <v>192</v>
      </c>
      <c r="F40" s="31">
        <v>6</v>
      </c>
      <c r="G40" s="31">
        <v>4</v>
      </c>
      <c r="H40" s="31">
        <v>50</v>
      </c>
      <c r="I40" s="31">
        <v>220</v>
      </c>
      <c r="J40" s="32">
        <v>13820</v>
      </c>
      <c r="K40" s="33">
        <v>1096</v>
      </c>
      <c r="L40" s="140"/>
      <c r="M40" s="143"/>
      <c r="N40" s="146"/>
      <c r="O40">
        <f>O11</f>
        <v>1139.3999999999999</v>
      </c>
      <c r="P40" s="71">
        <v>2.2462468095999997</v>
      </c>
      <c r="Q40" s="83">
        <v>1.8633079999999997</v>
      </c>
      <c r="R40" s="83">
        <v>1.3760656</v>
      </c>
      <c r="S40" s="70">
        <v>1.22756</v>
      </c>
      <c r="T40" s="123">
        <f>E40*'재료 시세'!B$3+F40*'재료 시세'!B$5+G40*'재료 시세'!B$8+H40*'재료 시세'!B$24+I40</f>
        <v>395.685</v>
      </c>
      <c r="U40" s="123">
        <f t="shared" si="9"/>
        <v>1535.0849999999998</v>
      </c>
      <c r="V40" s="123">
        <f>T40+'재료 시세'!B$15</f>
        <v>590.48500000000001</v>
      </c>
      <c r="W40" s="124">
        <f t="shared" si="10"/>
        <v>1729.8849999999998</v>
      </c>
      <c r="X40" s="71">
        <f t="shared" si="11"/>
        <v>888.80616885657582</v>
      </c>
      <c r="Y40" s="83">
        <f t="shared" si="11"/>
        <v>2860.3361611799992</v>
      </c>
      <c r="Z40" s="83">
        <f t="shared" si="11"/>
        <v>812.54609581600005</v>
      </c>
      <c r="AA40" s="70">
        <f t="shared" si="11"/>
        <v>2123.5376305999998</v>
      </c>
    </row>
    <row r="41" spans="1:27" ht="17.25" x14ac:dyDescent="0.3">
      <c r="A41" s="51">
        <v>11</v>
      </c>
      <c r="B41" s="18" t="s">
        <v>42</v>
      </c>
      <c r="C41" s="151"/>
      <c r="D41" s="153"/>
      <c r="E41" s="34">
        <v>192</v>
      </c>
      <c r="F41" s="35">
        <v>6</v>
      </c>
      <c r="G41" s="35">
        <v>4</v>
      </c>
      <c r="H41" s="35">
        <v>50</v>
      </c>
      <c r="I41" s="35">
        <v>220</v>
      </c>
      <c r="J41" s="36">
        <v>14140</v>
      </c>
      <c r="K41" s="37">
        <v>1096</v>
      </c>
      <c r="L41" s="154"/>
      <c r="M41" s="155"/>
      <c r="N41" s="156"/>
      <c r="O41">
        <f>O12</f>
        <v>1139.3999999999999</v>
      </c>
      <c r="P41" s="71">
        <v>2.2462468095999997</v>
      </c>
      <c r="Q41" s="83">
        <v>1.8633079999999997</v>
      </c>
      <c r="R41" s="83">
        <v>1.3760656</v>
      </c>
      <c r="S41" s="70">
        <v>1.22756</v>
      </c>
      <c r="T41" s="123">
        <f>E41*'재료 시세'!B$3+F41*'재료 시세'!B$5+G41*'재료 시세'!B$8+H41*'재료 시세'!B$24+I41</f>
        <v>395.685</v>
      </c>
      <c r="U41" s="123">
        <f t="shared" si="9"/>
        <v>1535.0849999999998</v>
      </c>
      <c r="V41" s="123">
        <f>T41+'재료 시세'!B$15</f>
        <v>590.48500000000001</v>
      </c>
      <c r="W41" s="124">
        <f t="shared" si="10"/>
        <v>1729.8849999999998</v>
      </c>
      <c r="X41" s="71">
        <f t="shared" si="11"/>
        <v>888.80616885657582</v>
      </c>
      <c r="Y41" s="83">
        <f t="shared" si="11"/>
        <v>2860.3361611799992</v>
      </c>
      <c r="Z41" s="83">
        <f t="shared" si="11"/>
        <v>812.54609581600005</v>
      </c>
      <c r="AA41" s="70">
        <f t="shared" si="11"/>
        <v>2123.5376305999998</v>
      </c>
    </row>
    <row r="42" spans="1:27" ht="17.25" x14ac:dyDescent="0.3">
      <c r="A42" s="51">
        <v>12</v>
      </c>
      <c r="B42" s="18" t="s">
        <v>43</v>
      </c>
      <c r="C42" s="150" t="s">
        <v>44</v>
      </c>
      <c r="D42" s="152" t="s">
        <v>45</v>
      </c>
      <c r="E42" s="26">
        <v>192</v>
      </c>
      <c r="F42" s="27">
        <v>6</v>
      </c>
      <c r="G42" s="27">
        <v>4</v>
      </c>
      <c r="H42" s="27">
        <v>50</v>
      </c>
      <c r="I42" s="27">
        <v>220</v>
      </c>
      <c r="J42" s="28">
        <v>14500</v>
      </c>
      <c r="K42" s="29">
        <v>1096</v>
      </c>
      <c r="L42" s="139" t="s">
        <v>46</v>
      </c>
      <c r="M42" s="142" t="s">
        <v>47</v>
      </c>
      <c r="N42" s="145" t="s">
        <v>48</v>
      </c>
      <c r="O42">
        <f>O9*2</f>
        <v>2278.7999999999997</v>
      </c>
      <c r="P42" s="71">
        <v>3.2652953124999997</v>
      </c>
      <c r="Q42" s="83">
        <v>2.5577123046875001</v>
      </c>
      <c r="R42" s="83">
        <v>2.1429243904000002</v>
      </c>
      <c r="S42" s="70">
        <v>1.8633079999999997</v>
      </c>
      <c r="T42" s="123">
        <f>E42*'재료 시세'!B$3+F42*'재료 시세'!B$5+G42*'재료 시세'!B$8+H42*'재료 시세'!B$24+I42</f>
        <v>395.685</v>
      </c>
      <c r="U42" s="123">
        <f t="shared" si="9"/>
        <v>2674.4849999999997</v>
      </c>
      <c r="V42" s="123">
        <f>T42+'재료 시세'!B$15</f>
        <v>590.48500000000001</v>
      </c>
      <c r="W42" s="124">
        <f t="shared" si="10"/>
        <v>2869.2849999999999</v>
      </c>
      <c r="X42" s="71">
        <f t="shared" si="11"/>
        <v>1292.0283757265624</v>
      </c>
      <c r="Y42" s="83">
        <f t="shared" si="11"/>
        <v>6840.5631932021479</v>
      </c>
      <c r="Z42" s="83">
        <f t="shared" si="11"/>
        <v>1265.3647086653441</v>
      </c>
      <c r="AA42" s="70">
        <f t="shared" si="11"/>
        <v>5346.3616947799992</v>
      </c>
    </row>
    <row r="43" spans="1:27" ht="17.25" x14ac:dyDescent="0.3">
      <c r="A43" s="51">
        <v>13</v>
      </c>
      <c r="B43" s="18" t="s">
        <v>49</v>
      </c>
      <c r="C43" s="157"/>
      <c r="D43" s="158"/>
      <c r="E43" s="30">
        <v>228</v>
      </c>
      <c r="F43" s="31">
        <v>6</v>
      </c>
      <c r="G43" s="31">
        <v>4</v>
      </c>
      <c r="H43" s="32">
        <v>60</v>
      </c>
      <c r="I43" s="32">
        <v>220</v>
      </c>
      <c r="J43" s="32">
        <v>14860</v>
      </c>
      <c r="K43" s="33">
        <v>1304</v>
      </c>
      <c r="L43" s="140"/>
      <c r="M43" s="143"/>
      <c r="N43" s="146"/>
      <c r="O43">
        <f>O14</f>
        <v>2278.7999999999997</v>
      </c>
      <c r="P43" s="71">
        <v>3.2652953124999997</v>
      </c>
      <c r="Q43" s="83">
        <v>2.5577123046875001</v>
      </c>
      <c r="R43" s="83">
        <v>2.1429243904000002</v>
      </c>
      <c r="S43" s="70">
        <v>1.8633079999999997</v>
      </c>
      <c r="T43" s="123">
        <f>E43*'재료 시세'!B$3+F43*'재료 시세'!B$5+G43*'재료 시세'!B$8+H43*'재료 시세'!B$24+I43</f>
        <v>399.75</v>
      </c>
      <c r="U43" s="123">
        <f t="shared" si="9"/>
        <v>2678.5499999999997</v>
      </c>
      <c r="V43" s="123">
        <f>T43+'재료 시세'!B$15</f>
        <v>594.54999999999995</v>
      </c>
      <c r="W43" s="124">
        <f t="shared" si="10"/>
        <v>2873.3499999999995</v>
      </c>
      <c r="X43" s="71">
        <f t="shared" si="11"/>
        <v>1305.3018011718748</v>
      </c>
      <c r="Y43" s="83">
        <f t="shared" si="11"/>
        <v>6850.9602937207028</v>
      </c>
      <c r="Z43" s="83">
        <f t="shared" si="11"/>
        <v>1274.0756963123199</v>
      </c>
      <c r="AA43" s="70">
        <f t="shared" si="11"/>
        <v>5353.9360417999978</v>
      </c>
    </row>
    <row r="44" spans="1:27" ht="17.25" x14ac:dyDescent="0.3">
      <c r="A44" s="51">
        <v>14</v>
      </c>
      <c r="B44" s="18" t="s">
        <v>50</v>
      </c>
      <c r="C44" s="151"/>
      <c r="D44" s="153"/>
      <c r="E44" s="34">
        <v>228</v>
      </c>
      <c r="F44" s="35">
        <v>8</v>
      </c>
      <c r="G44" s="35">
        <v>4</v>
      </c>
      <c r="H44" s="36">
        <v>60</v>
      </c>
      <c r="I44" s="36">
        <v>220</v>
      </c>
      <c r="J44" s="36">
        <v>15220</v>
      </c>
      <c r="K44" s="37">
        <v>1304</v>
      </c>
      <c r="L44" s="154"/>
      <c r="M44" s="155"/>
      <c r="N44" s="156"/>
      <c r="O44">
        <f>O15</f>
        <v>2278.7999999999997</v>
      </c>
      <c r="P44" s="71">
        <v>3.2652953124999997</v>
      </c>
      <c r="Q44" s="83">
        <v>2.5577123046875001</v>
      </c>
      <c r="R44" s="83">
        <v>2.1429243904000002</v>
      </c>
      <c r="S44" s="70">
        <v>1.8633079999999997</v>
      </c>
      <c r="T44" s="123">
        <f>E44*'재료 시세'!B$3+F44*'재료 시세'!B$5+G44*'재료 시세'!B$8+H44*'재료 시세'!B$24+I44</f>
        <v>438.15000000000003</v>
      </c>
      <c r="U44" s="123">
        <f t="shared" si="9"/>
        <v>2716.95</v>
      </c>
      <c r="V44" s="123">
        <f>T44+'재료 시세'!B$15</f>
        <v>632.95000000000005</v>
      </c>
      <c r="W44" s="124">
        <f t="shared" si="10"/>
        <v>2911.75</v>
      </c>
      <c r="X44" s="71">
        <f t="shared" si="11"/>
        <v>1430.689141171875</v>
      </c>
      <c r="Y44" s="83">
        <f t="shared" si="11"/>
        <v>6949.1764462207029</v>
      </c>
      <c r="Z44" s="83">
        <f t="shared" si="11"/>
        <v>1356.3639929036801</v>
      </c>
      <c r="AA44" s="70">
        <f t="shared" si="11"/>
        <v>5425.4870689999989</v>
      </c>
    </row>
    <row r="45" spans="1:27" ht="17.25" x14ac:dyDescent="0.3">
      <c r="A45" s="51">
        <v>15</v>
      </c>
      <c r="B45" s="18" t="s">
        <v>51</v>
      </c>
      <c r="C45" s="150" t="s">
        <v>52</v>
      </c>
      <c r="D45" s="152" t="s">
        <v>53</v>
      </c>
      <c r="E45" s="26">
        <v>228</v>
      </c>
      <c r="F45" s="27">
        <v>8</v>
      </c>
      <c r="G45" s="27">
        <v>4</v>
      </c>
      <c r="H45" s="28">
        <v>60</v>
      </c>
      <c r="I45" s="28">
        <v>220</v>
      </c>
      <c r="J45" s="28">
        <v>15600</v>
      </c>
      <c r="K45" s="29">
        <v>1304</v>
      </c>
      <c r="L45" s="139" t="s">
        <v>54</v>
      </c>
      <c r="M45" s="142" t="s">
        <v>55</v>
      </c>
      <c r="N45" s="145" t="s">
        <v>56</v>
      </c>
      <c r="O45">
        <f>O16</f>
        <v>2278.7999999999997</v>
      </c>
      <c r="P45" s="71">
        <v>3.8783789572915199</v>
      </c>
      <c r="Q45" s="83">
        <v>2.9340575242240003</v>
      </c>
      <c r="R45" s="83">
        <v>2.6042567331839996</v>
      </c>
      <c r="S45" s="70">
        <v>2.2660764640000002</v>
      </c>
      <c r="T45" s="123">
        <f>E45*'재료 시세'!B$3+F45*'재료 시세'!B$5+G45*'재료 시세'!B$8+H45*'재료 시세'!B$24+I45</f>
        <v>438.15000000000003</v>
      </c>
      <c r="U45" s="123">
        <f t="shared" si="9"/>
        <v>2716.95</v>
      </c>
      <c r="V45" s="123">
        <f>T45+'재료 시세'!B$15</f>
        <v>632.95000000000005</v>
      </c>
      <c r="W45" s="124">
        <f t="shared" si="10"/>
        <v>2911.75</v>
      </c>
      <c r="X45" s="71">
        <f t="shared" si="11"/>
        <v>1699.3117401372797</v>
      </c>
      <c r="Y45" s="83">
        <f t="shared" si="11"/>
        <v>7971.6875904403969</v>
      </c>
      <c r="Z45" s="83">
        <f t="shared" si="11"/>
        <v>1648.3642992688126</v>
      </c>
      <c r="AA45" s="70">
        <f t="shared" si="11"/>
        <v>6598.2481440520005</v>
      </c>
    </row>
    <row r="46" spans="1:27" ht="17.25" x14ac:dyDescent="0.3">
      <c r="A46" s="51">
        <v>16</v>
      </c>
      <c r="B46" s="18" t="s">
        <v>57</v>
      </c>
      <c r="C46" s="157"/>
      <c r="D46" s="158"/>
      <c r="E46" s="30">
        <v>264</v>
      </c>
      <c r="F46" s="31">
        <v>8</v>
      </c>
      <c r="G46" s="31">
        <v>4</v>
      </c>
      <c r="H46" s="32">
        <v>82</v>
      </c>
      <c r="I46" s="32">
        <v>230</v>
      </c>
      <c r="J46" s="32">
        <v>15980</v>
      </c>
      <c r="K46" s="33">
        <v>1768</v>
      </c>
      <c r="L46" s="140"/>
      <c r="M46" s="143"/>
      <c r="N46" s="146"/>
      <c r="O46">
        <f>O17</f>
        <v>2278.7999999999997</v>
      </c>
      <c r="P46" s="71">
        <v>6.6380213548032874</v>
      </c>
      <c r="Q46" s="83">
        <v>4.170515772196735</v>
      </c>
      <c r="R46" s="83"/>
      <c r="S46" s="70"/>
      <c r="T46" s="123">
        <f>E46*'재료 시세'!B$3+F46*'재료 시세'!B$5+G46*'재료 시세'!B$8+H46*'재료 시세'!B$24+I46</f>
        <v>453.637</v>
      </c>
      <c r="U46" s="123">
        <f t="shared" si="9"/>
        <v>2732.4369999999999</v>
      </c>
      <c r="V46" s="123"/>
      <c r="W46" s="124"/>
      <c r="X46" s="71">
        <f t="shared" si="11"/>
        <v>3011.2520933288988</v>
      </c>
      <c r="Y46" s="83">
        <f t="shared" si="11"/>
        <v>11395.671605033929</v>
      </c>
    </row>
    <row r="47" spans="1:27" ht="17.25" x14ac:dyDescent="0.3">
      <c r="A47" s="51">
        <v>17</v>
      </c>
      <c r="B47" s="18" t="s">
        <v>58</v>
      </c>
      <c r="C47" s="151"/>
      <c r="D47" s="153"/>
      <c r="E47" s="34">
        <v>264</v>
      </c>
      <c r="F47" s="35">
        <v>8</v>
      </c>
      <c r="G47" s="35">
        <v>4</v>
      </c>
      <c r="H47" s="36">
        <v>112</v>
      </c>
      <c r="I47" s="36">
        <v>240</v>
      </c>
      <c r="J47" s="36">
        <v>16380</v>
      </c>
      <c r="K47" s="37">
        <v>2414</v>
      </c>
      <c r="L47" s="154"/>
      <c r="M47" s="155"/>
      <c r="N47" s="156"/>
      <c r="O47">
        <f>O18</f>
        <v>2278.7999999999997</v>
      </c>
      <c r="P47" s="71">
        <v>6.6380213548032874</v>
      </c>
      <c r="Q47" s="83">
        <v>4.170515772196735</v>
      </c>
      <c r="R47" s="83"/>
      <c r="S47" s="70"/>
      <c r="T47" s="123">
        <f>E47*'재료 시세'!B$3+F47*'재료 시세'!B$5+G47*'재료 시세'!B$8+H47*'재료 시세'!B$24+I47</f>
        <v>467.19200000000001</v>
      </c>
      <c r="U47" s="123">
        <f t="shared" si="9"/>
        <v>2745.9919999999997</v>
      </c>
      <c r="V47" s="123"/>
      <c r="W47" s="124"/>
      <c r="X47" s="71">
        <f t="shared" si="11"/>
        <v>3101.2304727932574</v>
      </c>
      <c r="Y47" s="83">
        <f t="shared" si="11"/>
        <v>11452.202946326055</v>
      </c>
    </row>
    <row r="48" spans="1:27" ht="17.25" x14ac:dyDescent="0.3">
      <c r="A48" s="51">
        <v>18</v>
      </c>
      <c r="B48" s="18" t="s">
        <v>59</v>
      </c>
      <c r="C48" s="150" t="s">
        <v>60</v>
      </c>
      <c r="D48" s="152" t="s">
        <v>61</v>
      </c>
      <c r="E48" s="26">
        <v>264</v>
      </c>
      <c r="F48" s="27">
        <v>8</v>
      </c>
      <c r="G48" s="27">
        <v>4</v>
      </c>
      <c r="H48" s="28">
        <v>152</v>
      </c>
      <c r="I48" s="28">
        <v>240</v>
      </c>
      <c r="J48" s="28">
        <v>16760</v>
      </c>
      <c r="K48" s="29">
        <v>3276</v>
      </c>
      <c r="L48" s="139" t="s">
        <v>62</v>
      </c>
      <c r="M48" s="142" t="s">
        <v>63</v>
      </c>
      <c r="N48" s="145" t="s">
        <v>64</v>
      </c>
      <c r="O48">
        <f>O9*3</f>
        <v>3418.2</v>
      </c>
      <c r="P48" s="71">
        <v>11.442714528234115</v>
      </c>
      <c r="Q48" s="83">
        <v>7.5236294010651275</v>
      </c>
      <c r="S48" s="70"/>
      <c r="T48" s="123">
        <f>E48*'재료 시세'!B$3+F48*'재료 시세'!B$5+G48*'재료 시세'!B$8+H48*'재료 시세'!B$24+I48</f>
        <v>471.93200000000002</v>
      </c>
      <c r="U48" s="123">
        <f t="shared" si="9"/>
        <v>3890.1319999999996</v>
      </c>
      <c r="V48" s="123"/>
      <c r="W48" s="124"/>
      <c r="X48" s="71">
        <f t="shared" si="11"/>
        <v>5400.1831527385821</v>
      </c>
      <c r="Y48" s="83">
        <f t="shared" si="11"/>
        <v>29267.911489224283</v>
      </c>
    </row>
    <row r="49" spans="1:27" ht="17.25" x14ac:dyDescent="0.3">
      <c r="A49" s="51">
        <v>19</v>
      </c>
      <c r="B49" s="18" t="s">
        <v>65</v>
      </c>
      <c r="C49" s="151"/>
      <c r="D49" s="153"/>
      <c r="E49" s="34">
        <v>300</v>
      </c>
      <c r="F49" s="35">
        <v>8</v>
      </c>
      <c r="G49" s="35">
        <v>6</v>
      </c>
      <c r="H49" s="36">
        <v>206</v>
      </c>
      <c r="I49" s="36">
        <v>240</v>
      </c>
      <c r="J49" s="36">
        <v>17180</v>
      </c>
      <c r="K49" s="37">
        <v>4392</v>
      </c>
      <c r="L49" s="154"/>
      <c r="M49" s="155"/>
      <c r="N49" s="156"/>
      <c r="O49">
        <f>O20</f>
        <v>3418.2</v>
      </c>
      <c r="P49" s="71">
        <v>11.442714528234115</v>
      </c>
      <c r="Q49" s="83">
        <v>7.5236294010651275</v>
      </c>
      <c r="S49" s="70"/>
      <c r="T49" s="123">
        <f>E49*'재료 시세'!B$3+F49*'재료 시세'!B$5+G49*'재료 시세'!B$8+H49*'재료 시세'!B$24+I49</f>
        <v>500.81099999999998</v>
      </c>
      <c r="U49" s="123">
        <f t="shared" si="9"/>
        <v>3919.011</v>
      </c>
      <c r="V49" s="123"/>
      <c r="W49" s="124"/>
      <c r="X49" s="71">
        <f t="shared" si="11"/>
        <v>5730.6373055994554</v>
      </c>
      <c r="Y49" s="83">
        <f t="shared" si="11"/>
        <v>29485.186382697644</v>
      </c>
    </row>
    <row r="50" spans="1:27" ht="17.25" x14ac:dyDescent="0.3">
      <c r="A50" s="51">
        <v>20</v>
      </c>
      <c r="B50" s="38" t="s">
        <v>66</v>
      </c>
      <c r="C50" s="150" t="s">
        <v>67</v>
      </c>
      <c r="D50" s="152" t="s">
        <v>68</v>
      </c>
      <c r="E50" s="26">
        <v>300</v>
      </c>
      <c r="F50" s="27">
        <v>10</v>
      </c>
      <c r="G50" s="27">
        <v>6</v>
      </c>
      <c r="H50" s="28">
        <v>278</v>
      </c>
      <c r="I50" s="28">
        <v>240</v>
      </c>
      <c r="J50" s="28">
        <v>17620</v>
      </c>
      <c r="K50" s="29">
        <v>5926</v>
      </c>
      <c r="L50" s="139" t="s">
        <v>69</v>
      </c>
      <c r="M50" s="142" t="s">
        <v>70</v>
      </c>
      <c r="N50" s="145" t="s">
        <v>71</v>
      </c>
      <c r="O50">
        <f>O21</f>
        <v>3418.2</v>
      </c>
      <c r="P50" s="71">
        <v>17.573462127747405</v>
      </c>
      <c r="Q50" s="83">
        <v>11.585660642546532</v>
      </c>
      <c r="S50" s="70"/>
      <c r="T50" s="123">
        <f>E50*'재료 시세'!B$3+F50*'재료 시세'!B$5+G50*'재료 시세'!B$8+H50*'재료 시세'!B$24+I50</f>
        <v>547.74299999999994</v>
      </c>
      <c r="U50" s="123">
        <f t="shared" si="9"/>
        <v>3965.9429999999998</v>
      </c>
      <c r="V50" s="123"/>
      <c r="W50" s="124"/>
      <c r="X50" s="71">
        <f t="shared" si="11"/>
        <v>9625.7408662387461</v>
      </c>
      <c r="Y50" s="83">
        <f t="shared" si="11"/>
        <v>45948.069725682923</v>
      </c>
    </row>
    <row r="51" spans="1:27" ht="17.25" x14ac:dyDescent="0.3">
      <c r="A51" s="51">
        <v>21</v>
      </c>
      <c r="B51" s="38" t="s">
        <v>72</v>
      </c>
      <c r="C51" s="151"/>
      <c r="D51" s="153"/>
      <c r="E51" s="34">
        <v>300</v>
      </c>
      <c r="F51" s="35">
        <v>10</v>
      </c>
      <c r="G51" s="35">
        <v>6</v>
      </c>
      <c r="H51" s="36">
        <v>378</v>
      </c>
      <c r="I51" s="36">
        <v>240</v>
      </c>
      <c r="J51" s="36">
        <v>18040</v>
      </c>
      <c r="K51" s="37">
        <v>8058</v>
      </c>
      <c r="L51" s="154"/>
      <c r="M51" s="155"/>
      <c r="N51" s="156"/>
      <c r="O51">
        <f>O22</f>
        <v>3418.2</v>
      </c>
      <c r="P51" s="71">
        <v>17.573462127747405</v>
      </c>
      <c r="Q51" s="83">
        <v>11.585660642546532</v>
      </c>
      <c r="S51" s="70"/>
      <c r="T51" s="123">
        <f>E51*'재료 시세'!B$3+F51*'재료 시세'!B$5+G51*'재료 시세'!B$8+H51*'재료 시세'!B$24+I51</f>
        <v>559.59300000000007</v>
      </c>
      <c r="U51" s="123">
        <f t="shared" si="9"/>
        <v>3977.7929999999997</v>
      </c>
      <c r="V51" s="123"/>
      <c r="W51" s="124"/>
      <c r="X51" s="71">
        <f t="shared" si="11"/>
        <v>9833.9863924525544</v>
      </c>
      <c r="Y51" s="83">
        <f t="shared" si="11"/>
        <v>46085.359804297092</v>
      </c>
    </row>
    <row r="52" spans="1:27" ht="17.25" x14ac:dyDescent="0.3">
      <c r="A52" s="51">
        <v>22</v>
      </c>
      <c r="B52" s="38" t="s">
        <v>73</v>
      </c>
      <c r="C52" s="137" t="s">
        <v>74</v>
      </c>
      <c r="D52" s="138" t="s">
        <v>75</v>
      </c>
      <c r="E52" s="26">
        <v>336</v>
      </c>
      <c r="F52" s="27">
        <v>10</v>
      </c>
      <c r="G52" s="27">
        <v>6</v>
      </c>
      <c r="H52" s="28">
        <v>514</v>
      </c>
      <c r="I52" s="28">
        <v>240</v>
      </c>
      <c r="J52" s="28">
        <v>18480</v>
      </c>
      <c r="K52" s="29">
        <v>10868</v>
      </c>
      <c r="L52" s="139" t="s">
        <v>76</v>
      </c>
      <c r="M52" s="142" t="s">
        <v>77</v>
      </c>
      <c r="N52" s="145" t="s">
        <v>78</v>
      </c>
      <c r="O52">
        <f>O9*4</f>
        <v>4557.5999999999995</v>
      </c>
      <c r="P52" s="71">
        <v>47.150851643438173</v>
      </c>
      <c r="Q52" s="83">
        <v>31.459443464888786</v>
      </c>
      <c r="S52" s="70"/>
      <c r="T52" s="123">
        <f>E52*'재료 시세'!B$3+F52*'재료 시세'!B$5+G52*'재료 시세'!B$8+H52*'재료 시세'!B$24+I52</f>
        <v>578.58899999999994</v>
      </c>
      <c r="U52" s="123">
        <f t="shared" si="9"/>
        <v>5136.1889999999994</v>
      </c>
      <c r="V52" s="123"/>
      <c r="W52" s="124"/>
      <c r="X52" s="71">
        <f t="shared" si="11"/>
        <v>27280.964101525245</v>
      </c>
      <c r="Y52" s="83">
        <f t="shared" si="11"/>
        <v>161581.64747048364</v>
      </c>
    </row>
    <row r="53" spans="1:27" ht="17.25" x14ac:dyDescent="0.3">
      <c r="A53" s="51">
        <v>23</v>
      </c>
      <c r="B53" s="38" t="s">
        <v>79</v>
      </c>
      <c r="C53" s="137"/>
      <c r="D53" s="138"/>
      <c r="E53" s="34">
        <v>336</v>
      </c>
      <c r="F53" s="35">
        <v>10</v>
      </c>
      <c r="G53" s="35">
        <v>6</v>
      </c>
      <c r="H53" s="36">
        <v>698</v>
      </c>
      <c r="I53" s="36">
        <v>240</v>
      </c>
      <c r="J53" s="36">
        <v>18940</v>
      </c>
      <c r="K53" s="37">
        <v>14758</v>
      </c>
      <c r="L53" s="140"/>
      <c r="M53" s="143"/>
      <c r="N53" s="146"/>
      <c r="O53">
        <f>O24</f>
        <v>4557.5999999999995</v>
      </c>
      <c r="P53" s="71">
        <v>47.150851643438173</v>
      </c>
      <c r="Q53" s="83">
        <v>31.459443464888786</v>
      </c>
      <c r="S53" s="70"/>
      <c r="T53" s="123">
        <f>E53*'재료 시세'!B$3+F53*'재료 시세'!B$5+G53*'재료 시세'!B$8+H53*'재료 시세'!B$24+I53</f>
        <v>600.39300000000003</v>
      </c>
      <c r="U53" s="123">
        <f t="shared" si="9"/>
        <v>5157.9929999999995</v>
      </c>
      <c r="V53" s="123"/>
      <c r="W53" s="124"/>
      <c r="X53" s="71">
        <f t="shared" si="11"/>
        <v>28309.041270758775</v>
      </c>
      <c r="Y53" s="83">
        <f t="shared" si="11"/>
        <v>162267.58917579209</v>
      </c>
    </row>
    <row r="54" spans="1:27" ht="17.25" x14ac:dyDescent="0.3">
      <c r="A54" s="51">
        <v>24</v>
      </c>
      <c r="B54" s="38" t="s">
        <v>80</v>
      </c>
      <c r="C54" s="137" t="s">
        <v>81</v>
      </c>
      <c r="D54" s="138" t="s">
        <v>82</v>
      </c>
      <c r="E54" s="26">
        <v>336</v>
      </c>
      <c r="F54" s="27">
        <v>12</v>
      </c>
      <c r="G54" s="27">
        <v>6</v>
      </c>
      <c r="H54" s="28">
        <v>948</v>
      </c>
      <c r="I54" s="28">
        <v>240</v>
      </c>
      <c r="J54" s="28">
        <v>19400</v>
      </c>
      <c r="K54" s="29">
        <v>20044</v>
      </c>
      <c r="L54" s="140"/>
      <c r="M54" s="143"/>
      <c r="N54" s="146"/>
      <c r="O54">
        <f>O25</f>
        <v>4557.5999999999995</v>
      </c>
      <c r="P54" s="71">
        <v>91.320944626133269</v>
      </c>
      <c r="Q54" s="83">
        <v>45.7392395455933</v>
      </c>
      <c r="S54" s="70"/>
      <c r="T54" s="123">
        <f>E54*'재료 시세'!B$3+F54*'재료 시세'!B$5+G54*'재료 시세'!B$8+H54*'재료 시세'!B$24+I54</f>
        <v>668.41800000000001</v>
      </c>
      <c r="U54" s="123">
        <f t="shared" si="9"/>
        <v>5226.0179999999991</v>
      </c>
      <c r="V54" s="123"/>
      <c r="W54" s="124"/>
      <c r="X54" s="71">
        <f t="shared" si="11"/>
        <v>61040.563165110747</v>
      </c>
      <c r="Y54" s="83">
        <f t="shared" si="11"/>
        <v>239034.08917158237</v>
      </c>
    </row>
    <row r="55" spans="1:27" ht="18" thickBot="1" x14ac:dyDescent="0.35">
      <c r="A55" s="52">
        <v>25</v>
      </c>
      <c r="B55" s="44" t="s">
        <v>83</v>
      </c>
      <c r="C55" s="148"/>
      <c r="D55" s="149"/>
      <c r="E55" s="45">
        <v>372</v>
      </c>
      <c r="F55" s="46">
        <v>12</v>
      </c>
      <c r="G55" s="46">
        <v>6</v>
      </c>
      <c r="H55" s="47">
        <v>1288</v>
      </c>
      <c r="I55" s="47">
        <v>240</v>
      </c>
      <c r="J55" s="47">
        <v>19880</v>
      </c>
      <c r="K55" s="48">
        <v>28234</v>
      </c>
      <c r="L55" s="141"/>
      <c r="M55" s="144"/>
      <c r="N55" s="147"/>
      <c r="O55" s="127">
        <f>O26</f>
        <v>4557.5999999999995</v>
      </c>
      <c r="P55" s="14">
        <v>91.320944626133269</v>
      </c>
      <c r="Q55" s="15">
        <v>45.7392395455933</v>
      </c>
      <c r="R55" s="15"/>
      <c r="S55" s="16"/>
      <c r="T55" s="125">
        <f>E55*'재료 시세'!B$3+F55*'재료 시세'!B$5+G55*'재료 시세'!B$8+H55*'재료 시세'!B$24+I55</f>
        <v>711.58799999999997</v>
      </c>
      <c r="U55" s="125">
        <f t="shared" si="9"/>
        <v>5269.1879999999992</v>
      </c>
      <c r="V55" s="125"/>
      <c r="W55" s="126"/>
      <c r="X55" s="14">
        <f t="shared" si="11"/>
        <v>64982.888344620915</v>
      </c>
      <c r="Y55" s="15">
        <f t="shared" si="11"/>
        <v>241008.65214276564</v>
      </c>
      <c r="Z55" s="15"/>
      <c r="AA55" s="16"/>
    </row>
    <row r="56" spans="1:27" ht="17.25" thickBot="1" x14ac:dyDescent="0.35">
      <c r="P56" s="71"/>
      <c r="Q56" s="83"/>
      <c r="R56" s="83"/>
      <c r="S56" s="70"/>
      <c r="T56" s="123"/>
      <c r="U56" s="123"/>
      <c r="V56" s="123"/>
      <c r="W56" s="124"/>
    </row>
    <row r="57" spans="1:27" ht="26.25" x14ac:dyDescent="0.3">
      <c r="A57" s="131" t="s">
        <v>97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3"/>
      <c r="P57" s="71"/>
      <c r="Q57" s="83"/>
      <c r="R57" s="83"/>
      <c r="S57" s="70"/>
      <c r="T57" s="123"/>
      <c r="U57" s="123"/>
      <c r="V57" s="123"/>
      <c r="W57" s="124"/>
    </row>
    <row r="58" spans="1:27" ht="18" thickBot="1" x14ac:dyDescent="0.35">
      <c r="A58" s="54" t="s">
        <v>1</v>
      </c>
      <c r="B58" s="55" t="s">
        <v>2</v>
      </c>
      <c r="C58" s="55" t="s">
        <v>3</v>
      </c>
      <c r="D58" s="55" t="s">
        <v>4</v>
      </c>
      <c r="E58" s="56" t="s">
        <v>5</v>
      </c>
      <c r="F58" s="57" t="s">
        <v>91</v>
      </c>
      <c r="G58" s="58" t="s">
        <v>93</v>
      </c>
      <c r="H58" s="55" t="s">
        <v>8</v>
      </c>
      <c r="I58" s="55" t="s">
        <v>9</v>
      </c>
      <c r="J58" s="55" t="s">
        <v>10</v>
      </c>
      <c r="K58" s="55" t="s">
        <v>11</v>
      </c>
      <c r="L58" s="59" t="s">
        <v>12</v>
      </c>
      <c r="M58" s="60" t="s">
        <v>13</v>
      </c>
      <c r="N58" s="9" t="s">
        <v>14</v>
      </c>
      <c r="P58" s="71"/>
      <c r="Q58" s="83"/>
      <c r="R58" s="83"/>
      <c r="S58" s="70"/>
      <c r="T58" s="123"/>
      <c r="U58" s="123"/>
      <c r="V58" s="123"/>
      <c r="W58" s="124"/>
    </row>
    <row r="59" spans="1:27" ht="17.25" x14ac:dyDescent="0.3">
      <c r="A59" s="61">
        <v>1</v>
      </c>
      <c r="B59" s="62">
        <v>1345</v>
      </c>
      <c r="C59" s="63">
        <v>1</v>
      </c>
      <c r="D59" s="64"/>
      <c r="E59" s="65"/>
      <c r="F59" s="66"/>
      <c r="G59" s="66"/>
      <c r="H59" s="66"/>
      <c r="I59" s="66"/>
      <c r="J59" s="67"/>
      <c r="K59" s="68"/>
      <c r="L59" s="106"/>
      <c r="M59" s="107"/>
      <c r="N59" s="108"/>
      <c r="P59" s="71"/>
      <c r="Q59" s="83"/>
      <c r="R59" s="83"/>
      <c r="S59" s="70"/>
      <c r="T59" s="123"/>
      <c r="U59" s="123"/>
      <c r="V59" s="123"/>
      <c r="W59" s="124"/>
    </row>
    <row r="60" spans="1:27" ht="17.25" x14ac:dyDescent="0.3">
      <c r="A60" s="69">
        <v>2</v>
      </c>
      <c r="B60" s="18">
        <v>1350</v>
      </c>
      <c r="C60" s="84">
        <v>1</v>
      </c>
      <c r="D60" s="19"/>
      <c r="E60" s="101"/>
      <c r="F60" s="102"/>
      <c r="G60" s="102"/>
      <c r="H60" s="102"/>
      <c r="I60" s="20"/>
      <c r="J60" s="21"/>
      <c r="K60" s="13"/>
      <c r="L60" s="109"/>
      <c r="M60" s="110"/>
      <c r="N60" s="111"/>
      <c r="P60" s="71"/>
      <c r="Q60" s="83"/>
      <c r="R60" s="83"/>
      <c r="S60" s="70"/>
      <c r="T60" s="123"/>
      <c r="U60" s="123"/>
      <c r="V60" s="123"/>
      <c r="W60" s="124"/>
    </row>
    <row r="61" spans="1:27" ht="17.25" x14ac:dyDescent="0.3">
      <c r="A61" s="69">
        <v>3</v>
      </c>
      <c r="B61" s="18">
        <v>1355</v>
      </c>
      <c r="C61" s="84">
        <v>1</v>
      </c>
      <c r="D61" s="19"/>
      <c r="E61" s="101"/>
      <c r="F61" s="102"/>
      <c r="G61" s="102"/>
      <c r="H61" s="21"/>
      <c r="I61" s="20"/>
      <c r="J61" s="21"/>
      <c r="K61" s="13"/>
      <c r="L61" s="109"/>
      <c r="M61" s="110"/>
      <c r="N61" s="111"/>
      <c r="P61" s="71"/>
      <c r="Q61" s="83"/>
      <c r="R61" s="83"/>
      <c r="S61" s="70"/>
      <c r="T61" s="123"/>
      <c r="U61" s="123"/>
      <c r="V61" s="123"/>
      <c r="W61" s="124"/>
    </row>
    <row r="62" spans="1:27" ht="17.25" x14ac:dyDescent="0.3">
      <c r="A62" s="69">
        <v>4</v>
      </c>
      <c r="B62" s="18">
        <v>1360</v>
      </c>
      <c r="C62" s="84">
        <v>1</v>
      </c>
      <c r="D62" s="19"/>
      <c r="E62" s="22"/>
      <c r="F62" s="20"/>
      <c r="G62" s="20"/>
      <c r="H62" s="20"/>
      <c r="I62" s="20"/>
      <c r="J62" s="21"/>
      <c r="K62" s="23"/>
      <c r="L62" s="109"/>
      <c r="M62" s="110"/>
      <c r="N62" s="111"/>
      <c r="P62" s="71"/>
      <c r="Q62" s="83"/>
      <c r="R62" s="83"/>
      <c r="S62" s="70"/>
      <c r="T62" s="123"/>
      <c r="U62" s="123"/>
      <c r="V62" s="123"/>
      <c r="W62" s="124"/>
    </row>
    <row r="63" spans="1:27" ht="17.25" x14ac:dyDescent="0.3">
      <c r="A63" s="69">
        <v>5</v>
      </c>
      <c r="B63" s="18">
        <v>1365</v>
      </c>
      <c r="C63" s="84">
        <v>1</v>
      </c>
      <c r="D63" s="19"/>
      <c r="E63" s="22"/>
      <c r="F63" s="20"/>
      <c r="G63" s="20"/>
      <c r="H63" s="20"/>
      <c r="I63" s="20"/>
      <c r="J63" s="21"/>
      <c r="K63" s="23"/>
      <c r="L63" s="109"/>
      <c r="M63" s="110"/>
      <c r="N63" s="111"/>
      <c r="P63" s="71"/>
      <c r="Q63" s="83"/>
      <c r="R63" s="83"/>
      <c r="S63" s="70"/>
      <c r="T63" s="123"/>
      <c r="U63" s="123"/>
      <c r="V63" s="123"/>
      <c r="W63" s="124"/>
    </row>
    <row r="64" spans="1:27" ht="17.25" x14ac:dyDescent="0.3">
      <c r="A64" s="69">
        <v>6</v>
      </c>
      <c r="B64" s="18">
        <v>1370</v>
      </c>
      <c r="C64" s="84">
        <v>1</v>
      </c>
      <c r="D64" s="19"/>
      <c r="E64" s="22"/>
      <c r="F64" s="20"/>
      <c r="G64" s="20"/>
      <c r="H64" s="20"/>
      <c r="I64" s="20"/>
      <c r="J64" s="21"/>
      <c r="K64" s="23"/>
      <c r="L64" s="112"/>
      <c r="M64" s="113"/>
      <c r="N64" s="114"/>
      <c r="P64" s="71"/>
      <c r="Q64" s="83"/>
      <c r="R64" s="83"/>
      <c r="S64" s="70"/>
      <c r="T64" s="123"/>
      <c r="U64" s="123"/>
      <c r="V64" s="123"/>
      <c r="W64" s="124"/>
    </row>
    <row r="65" spans="1:27" ht="17.25" x14ac:dyDescent="0.3">
      <c r="A65" s="72">
        <v>7</v>
      </c>
      <c r="B65" s="18">
        <v>1375</v>
      </c>
      <c r="C65" s="84" t="s">
        <v>24</v>
      </c>
      <c r="D65" s="85" t="s">
        <v>25</v>
      </c>
      <c r="E65" s="22">
        <v>672</v>
      </c>
      <c r="F65" s="20">
        <v>12</v>
      </c>
      <c r="G65" s="20">
        <v>6</v>
      </c>
      <c r="H65" s="20">
        <v>156</v>
      </c>
      <c r="I65" s="20">
        <v>640</v>
      </c>
      <c r="J65" s="21">
        <v>31920</v>
      </c>
      <c r="K65" s="23">
        <v>6610</v>
      </c>
      <c r="L65" s="20" t="s">
        <v>26</v>
      </c>
      <c r="M65" s="20" t="s">
        <v>27</v>
      </c>
      <c r="N65" s="73" t="s">
        <v>28</v>
      </c>
      <c r="O65">
        <f>'재료 시세'!B11*12+'재료 시세'!B12*6+'재료 시세'!B13*2</f>
        <v>1139.3999999999999</v>
      </c>
      <c r="P65" s="71">
        <v>1.3800399999999997</v>
      </c>
      <c r="Q65" s="83">
        <v>1.22756</v>
      </c>
      <c r="R65" s="83">
        <v>1</v>
      </c>
      <c r="S65" s="70">
        <v>1</v>
      </c>
      <c r="T65" s="123">
        <f>E65*'재료 시세'!B$2+F65*'재료 시세'!B$6+G65*'재료 시세'!B$9+H65*'재료 시세'!B$24+I65</f>
        <v>2116.8460000000005</v>
      </c>
      <c r="U65" s="123">
        <f>T65+O65</f>
        <v>3256.2460000000001</v>
      </c>
      <c r="V65" s="123">
        <f>T65+'재료 시세'!B$18</f>
        <v>3117.1460000000006</v>
      </c>
      <c r="W65" s="124">
        <f>V65+O65</f>
        <v>4256.5460000000003</v>
      </c>
      <c r="X65" s="71">
        <f>T65*P65</f>
        <v>2921.33215384</v>
      </c>
      <c r="Y65" s="83">
        <f t="shared" ref="Y65:AA65" si="12">U65*Q65</f>
        <v>3997.2373397599999</v>
      </c>
      <c r="Z65" s="83">
        <f t="shared" si="12"/>
        <v>3117.1460000000006</v>
      </c>
      <c r="AA65" s="70">
        <f t="shared" si="12"/>
        <v>4256.5460000000003</v>
      </c>
    </row>
    <row r="66" spans="1:27" ht="17.25" x14ac:dyDescent="0.3">
      <c r="A66" s="72">
        <v>8</v>
      </c>
      <c r="B66" s="18">
        <v>1380</v>
      </c>
      <c r="C66" s="84" t="s">
        <v>30</v>
      </c>
      <c r="D66" s="85" t="s">
        <v>31</v>
      </c>
      <c r="E66" s="22">
        <v>672</v>
      </c>
      <c r="F66" s="20">
        <v>14</v>
      </c>
      <c r="G66" s="20">
        <v>6</v>
      </c>
      <c r="H66" s="20">
        <v>156</v>
      </c>
      <c r="I66" s="20">
        <v>640</v>
      </c>
      <c r="J66" s="21"/>
      <c r="K66" s="23">
        <v>6610</v>
      </c>
      <c r="L66" s="20" t="s">
        <v>32</v>
      </c>
      <c r="M66" s="20" t="s">
        <v>33</v>
      </c>
      <c r="N66" s="73" t="s">
        <v>34</v>
      </c>
      <c r="O66">
        <f>O9</f>
        <v>1139.3999999999999</v>
      </c>
      <c r="P66" s="71">
        <v>1.7054089750000003</v>
      </c>
      <c r="Q66" s="83">
        <v>1.4826142999999998</v>
      </c>
      <c r="R66" s="83">
        <v>1</v>
      </c>
      <c r="S66" s="70">
        <v>1</v>
      </c>
      <c r="T66" s="123">
        <f>E66*'재료 시세'!B$2+F66*'재료 시세'!B$6+G66*'재료 시세'!B$9+H66*'재료 시세'!B$24+I66</f>
        <v>2189.8460000000005</v>
      </c>
      <c r="U66" s="123">
        <f t="shared" ref="U66:U83" si="13">T66+O66</f>
        <v>3329.2460000000001</v>
      </c>
      <c r="V66" s="123">
        <f>T66+'재료 시세'!B$18</f>
        <v>3190.1460000000006</v>
      </c>
      <c r="W66" s="124">
        <f t="shared" ref="W66:W73" si="14">V66+O66</f>
        <v>4329.5460000000003</v>
      </c>
      <c r="X66" s="71">
        <f>T66*P66</f>
        <v>3734.5830222678514</v>
      </c>
      <c r="Y66" s="83">
        <f>U66*Q66</f>
        <v>4935.9877278177992</v>
      </c>
      <c r="Z66" s="83">
        <f>V66*R66</f>
        <v>3190.1460000000006</v>
      </c>
      <c r="AA66" s="70">
        <f>W66*S66</f>
        <v>4329.5460000000003</v>
      </c>
    </row>
    <row r="67" spans="1:27" ht="17.25" x14ac:dyDescent="0.3">
      <c r="A67" s="72">
        <v>9</v>
      </c>
      <c r="B67" s="18">
        <v>1385</v>
      </c>
      <c r="C67" s="97" t="s">
        <v>36</v>
      </c>
      <c r="D67" s="99" t="s">
        <v>37</v>
      </c>
      <c r="E67" s="26">
        <v>672</v>
      </c>
      <c r="F67" s="27">
        <v>14</v>
      </c>
      <c r="G67" s="27">
        <v>8</v>
      </c>
      <c r="H67" s="27">
        <v>156</v>
      </c>
      <c r="I67" s="27">
        <v>640</v>
      </c>
      <c r="J67" s="28">
        <v>33520</v>
      </c>
      <c r="K67" s="29">
        <v>6610</v>
      </c>
      <c r="L67" s="86" t="s">
        <v>38</v>
      </c>
      <c r="M67" s="89" t="s">
        <v>39</v>
      </c>
      <c r="N67" s="92" t="s">
        <v>40</v>
      </c>
      <c r="O67">
        <f>O10</f>
        <v>1139.3999999999999</v>
      </c>
      <c r="P67" s="71">
        <v>2.2462468095999997</v>
      </c>
      <c r="Q67" s="83">
        <v>1.8633079999999997</v>
      </c>
      <c r="R67" s="83">
        <v>1.3760656</v>
      </c>
      <c r="S67" s="70">
        <v>1.22756</v>
      </c>
      <c r="T67" s="123">
        <f>E67*'재료 시세'!B$2+F67*'재료 시세'!B$6+G67*'재료 시세'!B$9+H67*'재료 시세'!B$24+I67</f>
        <v>2209.6460000000002</v>
      </c>
      <c r="U67" s="123">
        <f t="shared" si="13"/>
        <v>3349.0460000000003</v>
      </c>
      <c r="V67" s="123">
        <f>T67+'재료 시세'!B$18</f>
        <v>3209.9459999999999</v>
      </c>
      <c r="W67" s="124">
        <f t="shared" si="14"/>
        <v>4349.3459999999995</v>
      </c>
      <c r="X67" s="71">
        <f t="shared" ref="X67:AA83" si="15">T67*P67</f>
        <v>4963.4102778454017</v>
      </c>
      <c r="Y67" s="83">
        <f t="shared" si="15"/>
        <v>6240.3042041680001</v>
      </c>
      <c r="Z67" s="83">
        <f t="shared" si="15"/>
        <v>4417.0962684575998</v>
      </c>
      <c r="AA67" s="70">
        <f t="shared" si="15"/>
        <v>5339.083175759999</v>
      </c>
    </row>
    <row r="68" spans="1:27" ht="17.25" x14ac:dyDescent="0.3">
      <c r="A68" s="72">
        <v>10</v>
      </c>
      <c r="B68" s="18">
        <v>1390</v>
      </c>
      <c r="C68" s="104"/>
      <c r="D68" s="105"/>
      <c r="E68" s="30">
        <v>830</v>
      </c>
      <c r="F68" s="31">
        <v>16</v>
      </c>
      <c r="G68" s="31">
        <v>8</v>
      </c>
      <c r="H68" s="31">
        <v>192</v>
      </c>
      <c r="I68" s="31">
        <v>640</v>
      </c>
      <c r="J68" s="32"/>
      <c r="K68" s="33">
        <v>8152</v>
      </c>
      <c r="L68" s="87"/>
      <c r="M68" s="90"/>
      <c r="N68" s="93"/>
      <c r="O68">
        <f>O11</f>
        <v>1139.3999999999999</v>
      </c>
      <c r="P68" s="71">
        <v>2.2462468095999997</v>
      </c>
      <c r="Q68" s="83">
        <v>1.8633079999999997</v>
      </c>
      <c r="R68" s="83">
        <v>1.3760656</v>
      </c>
      <c r="S68" s="70">
        <v>1.22756</v>
      </c>
      <c r="T68" s="123">
        <f>E68*'재료 시세'!B$2+F68*'재료 시세'!B$6+G68*'재료 시세'!B$9+H68*'재료 시세'!B$24+I68</f>
        <v>2512.8519999999999</v>
      </c>
      <c r="U68" s="123">
        <f t="shared" si="13"/>
        <v>3652.2519999999995</v>
      </c>
      <c r="V68" s="123">
        <f>T68+'재료 시세'!B$18</f>
        <v>3513.152</v>
      </c>
      <c r="W68" s="124">
        <f t="shared" si="14"/>
        <v>4652.5519999999997</v>
      </c>
      <c r="X68" s="71">
        <f t="shared" si="15"/>
        <v>5644.4857879969777</v>
      </c>
      <c r="Y68" s="83">
        <f t="shared" si="15"/>
        <v>6805.2703696159979</v>
      </c>
      <c r="Z68" s="83">
        <f t="shared" si="15"/>
        <v>4834.3276147712004</v>
      </c>
      <c r="AA68" s="70">
        <f t="shared" si="15"/>
        <v>5711.2867331199996</v>
      </c>
    </row>
    <row r="69" spans="1:27" ht="17.25" x14ac:dyDescent="0.3">
      <c r="A69" s="72">
        <v>11</v>
      </c>
      <c r="B69" s="18">
        <v>1395</v>
      </c>
      <c r="C69" s="98"/>
      <c r="D69" s="100"/>
      <c r="E69" s="34">
        <v>830</v>
      </c>
      <c r="F69" s="35">
        <v>16</v>
      </c>
      <c r="G69" s="35">
        <v>8</v>
      </c>
      <c r="H69" s="35">
        <v>192</v>
      </c>
      <c r="I69" s="35">
        <v>660</v>
      </c>
      <c r="J69" s="36"/>
      <c r="K69" s="37">
        <v>8152</v>
      </c>
      <c r="L69" s="101"/>
      <c r="M69" s="102"/>
      <c r="N69" s="103"/>
      <c r="O69">
        <f>O12</f>
        <v>1139.3999999999999</v>
      </c>
      <c r="P69" s="71">
        <v>2.2462468095999997</v>
      </c>
      <c r="Q69" s="83">
        <v>1.8633079999999997</v>
      </c>
      <c r="R69" s="83">
        <v>1.3760656</v>
      </c>
      <c r="S69" s="70">
        <v>1.22756</v>
      </c>
      <c r="T69" s="123">
        <f>E69*'재료 시세'!B$2+F69*'재료 시세'!B$6+G69*'재료 시세'!B$9+H69*'재료 시세'!B$24+I69</f>
        <v>2532.8519999999999</v>
      </c>
      <c r="U69" s="123">
        <f t="shared" si="13"/>
        <v>3672.2519999999995</v>
      </c>
      <c r="V69" s="123">
        <f>T69+'재료 시세'!B$18</f>
        <v>3533.152</v>
      </c>
      <c r="W69" s="124">
        <f t="shared" si="14"/>
        <v>4672.5519999999997</v>
      </c>
      <c r="X69" s="71">
        <f t="shared" si="15"/>
        <v>5689.4107241889778</v>
      </c>
      <c r="Y69" s="83">
        <f t="shared" si="15"/>
        <v>6842.536529615998</v>
      </c>
      <c r="Z69" s="83">
        <f t="shared" si="15"/>
        <v>4861.8489267712002</v>
      </c>
      <c r="AA69" s="70">
        <f t="shared" si="15"/>
        <v>5735.8379331199994</v>
      </c>
    </row>
    <row r="70" spans="1:27" ht="17.25" x14ac:dyDescent="0.3">
      <c r="A70" s="72">
        <v>12</v>
      </c>
      <c r="B70" s="18">
        <v>1400</v>
      </c>
      <c r="C70" s="97" t="s">
        <v>44</v>
      </c>
      <c r="D70" s="99" t="s">
        <v>45</v>
      </c>
      <c r="E70" s="26">
        <v>830</v>
      </c>
      <c r="F70" s="27">
        <v>18</v>
      </c>
      <c r="G70" s="27">
        <v>8</v>
      </c>
      <c r="H70" s="27">
        <v>192</v>
      </c>
      <c r="I70" s="27">
        <v>660</v>
      </c>
      <c r="J70" s="28"/>
      <c r="K70" s="29">
        <v>8152</v>
      </c>
      <c r="L70" s="86" t="s">
        <v>46</v>
      </c>
      <c r="M70" s="89" t="s">
        <v>47</v>
      </c>
      <c r="N70" s="92" t="s">
        <v>48</v>
      </c>
      <c r="O70">
        <f>O9*2</f>
        <v>2278.7999999999997</v>
      </c>
      <c r="P70" s="71">
        <v>3.2652953124999997</v>
      </c>
      <c r="Q70" s="83">
        <v>2.5577123046875001</v>
      </c>
      <c r="R70" s="83">
        <v>2.1429243904000002</v>
      </c>
      <c r="S70" s="70">
        <v>1.8633079999999997</v>
      </c>
      <c r="T70" s="123">
        <f>E70*'재료 시세'!B$2+F70*'재료 시세'!B$6+G70*'재료 시세'!B$9+H70*'재료 시세'!B$24+I70</f>
        <v>2605.8519999999999</v>
      </c>
      <c r="U70" s="123">
        <f t="shared" si="13"/>
        <v>4884.652</v>
      </c>
      <c r="V70" s="123">
        <f>T70+'재료 시세'!B$18</f>
        <v>3606.152</v>
      </c>
      <c r="W70" s="124">
        <f t="shared" si="14"/>
        <v>5884.9519999999993</v>
      </c>
      <c r="X70" s="71">
        <f t="shared" si="15"/>
        <v>8508.876320668749</v>
      </c>
      <c r="Y70" s="83">
        <f t="shared" si="15"/>
        <v>12493.534524516406</v>
      </c>
      <c r="Z70" s="83">
        <f t="shared" si="15"/>
        <v>7727.7110762897419</v>
      </c>
      <c r="AA70" s="70">
        <f t="shared" si="15"/>
        <v>10965.478141215997</v>
      </c>
    </row>
    <row r="71" spans="1:27" ht="17.25" x14ac:dyDescent="0.3">
      <c r="A71" s="72">
        <v>13</v>
      </c>
      <c r="B71" s="18">
        <v>1405</v>
      </c>
      <c r="C71" s="104"/>
      <c r="D71" s="105"/>
      <c r="E71" s="30">
        <v>986</v>
      </c>
      <c r="F71" s="31">
        <v>18</v>
      </c>
      <c r="G71" s="31">
        <v>10</v>
      </c>
      <c r="H71" s="32">
        <v>228</v>
      </c>
      <c r="I71" s="32">
        <v>660</v>
      </c>
      <c r="J71" s="32"/>
      <c r="K71" s="33">
        <v>9696</v>
      </c>
      <c r="L71" s="87"/>
      <c r="M71" s="90"/>
      <c r="N71" s="93"/>
      <c r="O71">
        <f>O14</f>
        <v>2278.7999999999997</v>
      </c>
      <c r="P71" s="71">
        <v>3.2652953124999997</v>
      </c>
      <c r="Q71" s="83">
        <v>2.5577123046875001</v>
      </c>
      <c r="R71" s="83">
        <v>2.1429243904000002</v>
      </c>
      <c r="S71" s="70">
        <v>1.8633079999999997</v>
      </c>
      <c r="T71" s="123">
        <f>E71*'재료 시세'!B$2+F71*'재료 시세'!B$6+G71*'재료 시세'!B$9+H71*'재료 시세'!B$24+I71</f>
        <v>2852.998</v>
      </c>
      <c r="U71" s="123">
        <f t="shared" si="13"/>
        <v>5131.7979999999998</v>
      </c>
      <c r="V71" s="123">
        <f>T71+'재료 시세'!B$18</f>
        <v>3853.2979999999998</v>
      </c>
      <c r="W71" s="124">
        <f t="shared" si="14"/>
        <v>6132.098</v>
      </c>
      <c r="X71" s="71">
        <f t="shared" si="15"/>
        <v>9315.8809959718747</v>
      </c>
      <c r="Y71" s="83">
        <f t="shared" si="15"/>
        <v>13125.662889770703</v>
      </c>
      <c r="Z71" s="83">
        <f t="shared" si="15"/>
        <v>8257.3262676795384</v>
      </c>
      <c r="AA71" s="70">
        <f t="shared" si="15"/>
        <v>11425.987260183998</v>
      </c>
    </row>
    <row r="72" spans="1:27" ht="17.25" x14ac:dyDescent="0.3">
      <c r="A72" s="72">
        <v>14</v>
      </c>
      <c r="B72" s="18">
        <v>1410</v>
      </c>
      <c r="C72" s="98"/>
      <c r="D72" s="100"/>
      <c r="E72" s="34">
        <v>986</v>
      </c>
      <c r="F72" s="35">
        <v>20</v>
      </c>
      <c r="G72" s="35">
        <v>10</v>
      </c>
      <c r="H72" s="36">
        <v>228</v>
      </c>
      <c r="I72" s="36">
        <v>660</v>
      </c>
      <c r="J72" s="36"/>
      <c r="K72" s="37">
        <v>9696</v>
      </c>
      <c r="L72" s="101"/>
      <c r="M72" s="102"/>
      <c r="N72" s="103"/>
      <c r="O72">
        <f>O15</f>
        <v>2278.7999999999997</v>
      </c>
      <c r="P72" s="71">
        <v>3.2652953124999997</v>
      </c>
      <c r="Q72" s="83">
        <v>2.5577123046875001</v>
      </c>
      <c r="R72" s="83">
        <v>2.1429243904000002</v>
      </c>
      <c r="S72" s="70">
        <v>1.8633079999999997</v>
      </c>
      <c r="T72" s="123">
        <f>E72*'재료 시세'!B$2+F72*'재료 시세'!B$6+G72*'재료 시세'!B$9+H72*'재료 시세'!B$24+I72</f>
        <v>2925.998</v>
      </c>
      <c r="U72" s="123">
        <f t="shared" si="13"/>
        <v>5204.7979999999998</v>
      </c>
      <c r="V72" s="123">
        <f>T72+'재료 시세'!B$18</f>
        <v>3926.2979999999998</v>
      </c>
      <c r="W72" s="124">
        <f t="shared" si="14"/>
        <v>6205.098</v>
      </c>
      <c r="X72" s="71">
        <f t="shared" si="15"/>
        <v>9554.2475537843748</v>
      </c>
      <c r="Y72" s="83">
        <f t="shared" si="15"/>
        <v>13312.37588801289</v>
      </c>
      <c r="Z72" s="83">
        <f t="shared" si="15"/>
        <v>8413.7597481787398</v>
      </c>
      <c r="AA72" s="70">
        <f t="shared" si="15"/>
        <v>11562.008744183999</v>
      </c>
    </row>
    <row r="73" spans="1:27" ht="17.25" x14ac:dyDescent="0.3">
      <c r="A73" s="72">
        <v>15</v>
      </c>
      <c r="B73" s="18">
        <v>1415</v>
      </c>
      <c r="C73" s="97" t="s">
        <v>52</v>
      </c>
      <c r="D73" s="99" t="s">
        <v>53</v>
      </c>
      <c r="E73" s="26">
        <v>986</v>
      </c>
      <c r="F73" s="27">
        <v>20</v>
      </c>
      <c r="G73" s="27">
        <v>10</v>
      </c>
      <c r="H73" s="28">
        <v>228</v>
      </c>
      <c r="I73" s="28">
        <v>660</v>
      </c>
      <c r="J73" s="28"/>
      <c r="K73" s="29">
        <v>9696</v>
      </c>
      <c r="L73" s="86" t="s">
        <v>54</v>
      </c>
      <c r="M73" s="89" t="s">
        <v>55</v>
      </c>
      <c r="N73" s="92" t="s">
        <v>56</v>
      </c>
      <c r="O73">
        <f>O16</f>
        <v>2278.7999999999997</v>
      </c>
      <c r="P73" s="71">
        <v>3.8783789572915199</v>
      </c>
      <c r="Q73" s="83">
        <v>2.9340575242240003</v>
      </c>
      <c r="R73" s="83">
        <v>2.6042567331839996</v>
      </c>
      <c r="S73" s="70">
        <v>2.2660764640000002</v>
      </c>
      <c r="T73" s="123">
        <f>E73*'재료 시세'!B$2+F73*'재료 시세'!B$6+G73*'재료 시세'!B$9+H73*'재료 시세'!B$24+I73</f>
        <v>2925.998</v>
      </c>
      <c r="U73" s="123">
        <f t="shared" si="13"/>
        <v>5204.7979999999998</v>
      </c>
      <c r="V73" s="123">
        <f>T73+'재료 시세'!B$18</f>
        <v>3926.2979999999998</v>
      </c>
      <c r="W73" s="124">
        <f t="shared" si="14"/>
        <v>6205.098</v>
      </c>
      <c r="X73" s="71">
        <f t="shared" si="15"/>
        <v>11348.129072277074</v>
      </c>
      <c r="Y73" s="83">
        <f t="shared" si="15"/>
        <v>15271.176733966027</v>
      </c>
      <c r="Z73" s="83">
        <f t="shared" si="15"/>
        <v>10225.088002986871</v>
      </c>
      <c r="AA73" s="70">
        <f t="shared" si="15"/>
        <v>14061.226534613474</v>
      </c>
    </row>
    <row r="74" spans="1:27" ht="17.25" x14ac:dyDescent="0.3">
      <c r="A74" s="72">
        <v>16</v>
      </c>
      <c r="B74" s="18">
        <v>1430</v>
      </c>
      <c r="C74" s="104"/>
      <c r="D74" s="105"/>
      <c r="E74" s="30">
        <v>1140</v>
      </c>
      <c r="F74" s="31">
        <v>24</v>
      </c>
      <c r="G74" s="31">
        <v>14</v>
      </c>
      <c r="H74" s="32">
        <v>442</v>
      </c>
      <c r="I74" s="32">
        <v>680</v>
      </c>
      <c r="J74" s="32"/>
      <c r="K74" s="33">
        <v>13014</v>
      </c>
      <c r="L74" s="87"/>
      <c r="M74" s="90"/>
      <c r="N74" s="93"/>
      <c r="O74">
        <f>O17</f>
        <v>2278.7999999999997</v>
      </c>
      <c r="P74" s="71">
        <v>6.6380213548032874</v>
      </c>
      <c r="Q74" s="83">
        <v>4.170515772196735</v>
      </c>
      <c r="R74" s="83"/>
      <c r="S74" s="70"/>
      <c r="T74" s="123">
        <f>E74*'재료 시세'!B$2+F74*'재료 시세'!B$6+G74*'재료 시세'!B$9+H74*'재료 시세'!B$24+I74</f>
        <v>3377.1769999999997</v>
      </c>
      <c r="U74" s="123">
        <f t="shared" si="13"/>
        <v>5655.976999999999</v>
      </c>
      <c r="V74" s="123"/>
      <c r="W74" s="124"/>
      <c r="X74" s="71">
        <f t="shared" si="15"/>
        <v>22417.7730449505</v>
      </c>
      <c r="Y74" s="83">
        <f t="shared" si="15"/>
        <v>23588.341285681967</v>
      </c>
    </row>
    <row r="75" spans="1:27" ht="17.25" x14ac:dyDescent="0.3">
      <c r="A75" s="72">
        <v>17</v>
      </c>
      <c r="B75" s="18">
        <v>1445</v>
      </c>
      <c r="C75" s="98"/>
      <c r="D75" s="100"/>
      <c r="E75" s="34">
        <v>1140</v>
      </c>
      <c r="F75" s="35">
        <v>28</v>
      </c>
      <c r="G75" s="35">
        <v>16</v>
      </c>
      <c r="H75" s="36">
        <v>572</v>
      </c>
      <c r="I75" s="36">
        <v>680</v>
      </c>
      <c r="J75" s="36"/>
      <c r="K75" s="37">
        <v>17714</v>
      </c>
      <c r="L75" s="101"/>
      <c r="M75" s="102"/>
      <c r="N75" s="103"/>
      <c r="O75">
        <f>O18</f>
        <v>2278.7999999999997</v>
      </c>
      <c r="P75" s="71">
        <v>6.6380213548032874</v>
      </c>
      <c r="Q75" s="83">
        <v>4.170515772196735</v>
      </c>
      <c r="R75" s="83"/>
      <c r="S75" s="70"/>
      <c r="T75" s="123">
        <f>E75*'재료 시세'!B$2+F75*'재료 시세'!B$6+G75*'재료 시세'!B$9+H75*'재료 시세'!B$24+I75</f>
        <v>3558.3820000000001</v>
      </c>
      <c r="U75" s="123">
        <f t="shared" si="13"/>
        <v>5837.1819999999998</v>
      </c>
      <c r="V75" s="123"/>
      <c r="W75" s="124"/>
      <c r="X75" s="71">
        <f t="shared" si="15"/>
        <v>23620.615704547632</v>
      </c>
      <c r="Y75" s="83">
        <f t="shared" si="15"/>
        <v>24344.05959618288</v>
      </c>
    </row>
    <row r="76" spans="1:27" ht="17.25" x14ac:dyDescent="0.3">
      <c r="A76" s="72">
        <v>18</v>
      </c>
      <c r="B76" s="18">
        <v>1460</v>
      </c>
      <c r="C76" s="97" t="s">
        <v>60</v>
      </c>
      <c r="D76" s="99" t="s">
        <v>61</v>
      </c>
      <c r="E76" s="26">
        <v>1300</v>
      </c>
      <c r="F76" s="27">
        <v>30</v>
      </c>
      <c r="G76" s="27">
        <v>18</v>
      </c>
      <c r="H76" s="28">
        <v>776</v>
      </c>
      <c r="I76" s="28">
        <v>710</v>
      </c>
      <c r="J76" s="28"/>
      <c r="K76" s="29">
        <v>24012</v>
      </c>
      <c r="L76" s="86" t="s">
        <v>62</v>
      </c>
      <c r="M76" s="89" t="s">
        <v>63</v>
      </c>
      <c r="N76" s="92" t="s">
        <v>94</v>
      </c>
      <c r="O76">
        <f>O9*3</f>
        <v>3418.2</v>
      </c>
      <c r="P76" s="71">
        <v>11.442714528234115</v>
      </c>
      <c r="Q76" s="83">
        <v>7.5236294010651275</v>
      </c>
      <c r="S76" s="70"/>
      <c r="T76" s="123">
        <f>E76*'재료 시세'!B$2+F76*'재료 시세'!B$6+G76*'재료 시세'!B$9+H76*'재료 시세'!B$24+I76</f>
        <v>3934.1559999999999</v>
      </c>
      <c r="U76" s="123">
        <f t="shared" si="13"/>
        <v>7352.3559999999998</v>
      </c>
      <c r="V76" s="123"/>
      <c r="W76" s="124"/>
      <c r="X76" s="71">
        <f t="shared" si="15"/>
        <v>45017.424017539408</v>
      </c>
      <c r="Y76" s="83">
        <f t="shared" si="15"/>
        <v>55316.401768697593</v>
      </c>
    </row>
    <row r="77" spans="1:27" ht="17.25" x14ac:dyDescent="0.3">
      <c r="A77" s="72">
        <v>19</v>
      </c>
      <c r="B77" s="18">
        <v>1475</v>
      </c>
      <c r="C77" s="98"/>
      <c r="D77" s="100"/>
      <c r="E77" s="34">
        <v>1300</v>
      </c>
      <c r="F77" s="35">
        <v>32</v>
      </c>
      <c r="G77" s="35">
        <v>20</v>
      </c>
      <c r="H77" s="36">
        <v>1054</v>
      </c>
      <c r="I77" s="36">
        <v>730</v>
      </c>
      <c r="J77" s="36"/>
      <c r="K77" s="37">
        <v>32774</v>
      </c>
      <c r="L77" s="101"/>
      <c r="M77" s="102"/>
      <c r="N77" s="103"/>
      <c r="O77">
        <f>O20</f>
        <v>3418.2</v>
      </c>
      <c r="P77" s="71">
        <v>11.442714528234115</v>
      </c>
      <c r="Q77" s="83">
        <v>7.5236294010651275</v>
      </c>
      <c r="S77" s="70"/>
      <c r="T77" s="123">
        <f>E77*'재료 시세'!B$2+F77*'재료 시세'!B$6+G77*'재료 시세'!B$9+H77*'재료 시세'!B$24+I77</f>
        <v>4079.8989999999999</v>
      </c>
      <c r="U77" s="123">
        <f t="shared" si="13"/>
        <v>7498.0990000000002</v>
      </c>
      <c r="V77" s="123"/>
      <c r="W77" s="124"/>
      <c r="X77" s="71">
        <f t="shared" si="15"/>
        <v>46685.119561027837</v>
      </c>
      <c r="Y77" s="83">
        <f t="shared" si="15"/>
        <v>56412.918088497034</v>
      </c>
    </row>
    <row r="78" spans="1:27" ht="17.25" x14ac:dyDescent="0.3">
      <c r="A78" s="72">
        <v>20</v>
      </c>
      <c r="B78" s="18">
        <v>1490</v>
      </c>
      <c r="C78" s="97" t="s">
        <v>67</v>
      </c>
      <c r="D78" s="99" t="s">
        <v>68</v>
      </c>
      <c r="E78" s="26">
        <v>1300</v>
      </c>
      <c r="F78" s="27">
        <v>34</v>
      </c>
      <c r="G78" s="27">
        <v>22</v>
      </c>
      <c r="H78" s="28">
        <v>1432</v>
      </c>
      <c r="I78" s="28">
        <v>750</v>
      </c>
      <c r="J78" s="28"/>
      <c r="K78" s="29">
        <v>44514</v>
      </c>
      <c r="L78" s="86" t="s">
        <v>69</v>
      </c>
      <c r="M78" s="89" t="s">
        <v>70</v>
      </c>
      <c r="N78" s="92" t="s">
        <v>71</v>
      </c>
      <c r="O78">
        <f>O21</f>
        <v>3418.2</v>
      </c>
      <c r="P78" s="71">
        <v>17.573462127747405</v>
      </c>
      <c r="Q78" s="83">
        <v>11.585660642546532</v>
      </c>
      <c r="S78" s="70"/>
      <c r="T78" s="123">
        <f>E78*'재료 시세'!B$2+F78*'재료 시세'!B$6+G78*'재료 시세'!B$9+H78*'재료 시세'!B$24+I78</f>
        <v>4237.4920000000002</v>
      </c>
      <c r="U78" s="123">
        <f t="shared" si="13"/>
        <v>7655.692</v>
      </c>
      <c r="V78" s="123"/>
      <c r="W78" s="124"/>
      <c r="X78" s="71">
        <f t="shared" si="15"/>
        <v>74467.405178632616</v>
      </c>
      <c r="Y78" s="83">
        <f t="shared" si="15"/>
        <v>88696.249495858341</v>
      </c>
    </row>
    <row r="79" spans="1:27" ht="17.25" x14ac:dyDescent="0.3">
      <c r="A79" s="72">
        <v>21</v>
      </c>
      <c r="B79" s="18">
        <v>1505</v>
      </c>
      <c r="C79" s="98"/>
      <c r="D79" s="100"/>
      <c r="E79" s="34">
        <v>1300</v>
      </c>
      <c r="F79" s="35">
        <v>34</v>
      </c>
      <c r="G79" s="35">
        <v>22</v>
      </c>
      <c r="H79" s="36">
        <v>1432</v>
      </c>
      <c r="I79" s="36">
        <v>750</v>
      </c>
      <c r="J79" s="36">
        <v>44200</v>
      </c>
      <c r="K79" s="37">
        <v>60480</v>
      </c>
      <c r="L79" s="101"/>
      <c r="M79" s="102"/>
      <c r="N79" s="103"/>
      <c r="O79">
        <f>O22</f>
        <v>3418.2</v>
      </c>
      <c r="P79" s="71">
        <v>17.573462127747405</v>
      </c>
      <c r="Q79" s="83">
        <v>11.585660642546532</v>
      </c>
      <c r="S79" s="70"/>
      <c r="T79" s="123">
        <f>E79*'재료 시세'!B$2+F79*'재료 시세'!B$6+G79*'재료 시세'!B$9+H79*'재료 시세'!B$24+I79</f>
        <v>4237.4920000000002</v>
      </c>
      <c r="U79" s="123">
        <f t="shared" si="13"/>
        <v>7655.692</v>
      </c>
      <c r="V79" s="123"/>
      <c r="W79" s="124"/>
      <c r="X79" s="71">
        <f t="shared" si="15"/>
        <v>74467.405178632616</v>
      </c>
      <c r="Y79" s="83">
        <f t="shared" si="15"/>
        <v>88696.249495858341</v>
      </c>
    </row>
    <row r="80" spans="1:27" ht="17.25" x14ac:dyDescent="0.3">
      <c r="A80" s="72">
        <v>22</v>
      </c>
      <c r="B80" s="18">
        <v>1520</v>
      </c>
      <c r="C80" s="84" t="s">
        <v>74</v>
      </c>
      <c r="D80" s="85" t="s">
        <v>75</v>
      </c>
      <c r="E80" s="26">
        <v>1450</v>
      </c>
      <c r="F80" s="27">
        <v>38</v>
      </c>
      <c r="G80" s="27">
        <v>26</v>
      </c>
      <c r="H80" s="28">
        <v>1944</v>
      </c>
      <c r="I80" s="28">
        <v>780</v>
      </c>
      <c r="J80" s="28">
        <v>45160</v>
      </c>
      <c r="K80" s="29">
        <v>82372</v>
      </c>
      <c r="L80" s="86" t="s">
        <v>76</v>
      </c>
      <c r="M80" s="89" t="s">
        <v>77</v>
      </c>
      <c r="N80" s="92" t="s">
        <v>78</v>
      </c>
      <c r="O80">
        <f>O9*4</f>
        <v>4557.5999999999995</v>
      </c>
      <c r="P80" s="71">
        <v>47.150851643438173</v>
      </c>
      <c r="Q80" s="83">
        <v>31.459443464888786</v>
      </c>
      <c r="S80" s="70"/>
      <c r="T80" s="123">
        <f>E80*'재료 시세'!B$2+F80*'재료 시세'!B$6+G80*'재료 시세'!B$9+H80*'재료 시세'!B$24+I80</f>
        <v>4728.2640000000001</v>
      </c>
      <c r="U80" s="123">
        <f t="shared" si="13"/>
        <v>9285.8639999999996</v>
      </c>
      <c r="V80" s="123"/>
      <c r="W80" s="124"/>
      <c r="X80" s="71">
        <f t="shared" si="15"/>
        <v>222941.67439500956</v>
      </c>
      <c r="Y80" s="83">
        <f t="shared" si="15"/>
        <v>292128.11353064602</v>
      </c>
    </row>
    <row r="81" spans="1:27" ht="17.25" x14ac:dyDescent="0.3">
      <c r="A81" s="72">
        <v>23</v>
      </c>
      <c r="B81" s="18">
        <v>1535</v>
      </c>
      <c r="C81" s="84"/>
      <c r="D81" s="85"/>
      <c r="E81" s="39">
        <v>1450</v>
      </c>
      <c r="F81" s="40">
        <v>42</v>
      </c>
      <c r="G81" s="40">
        <v>28</v>
      </c>
      <c r="H81" s="41">
        <v>2640</v>
      </c>
      <c r="I81" s="41">
        <v>810</v>
      </c>
      <c r="J81" s="41">
        <v>46140</v>
      </c>
      <c r="K81" s="42">
        <v>111862</v>
      </c>
      <c r="L81" s="87"/>
      <c r="M81" s="90"/>
      <c r="N81" s="93"/>
      <c r="O81">
        <f>O24</f>
        <v>4557.5999999999995</v>
      </c>
      <c r="P81" s="71">
        <v>47.150851643438173</v>
      </c>
      <c r="Q81" s="83">
        <v>31.459443464888786</v>
      </c>
      <c r="S81" s="70"/>
      <c r="T81" s="123">
        <f>E81*'재료 시세'!B$2+F81*'재료 시세'!B$6+G81*'재료 시세'!B$9+H81*'재료 시세'!B$24+I81</f>
        <v>5006.54</v>
      </c>
      <c r="U81" s="123">
        <f t="shared" si="13"/>
        <v>9564.14</v>
      </c>
      <c r="V81" s="123"/>
      <c r="W81" s="124"/>
      <c r="X81" s="71">
        <f t="shared" si="15"/>
        <v>236062.62478693895</v>
      </c>
      <c r="Y81" s="83">
        <f t="shared" si="15"/>
        <v>300882.52162028139</v>
      </c>
    </row>
    <row r="82" spans="1:27" ht="17.25" x14ac:dyDescent="0.3">
      <c r="A82" s="72">
        <v>24</v>
      </c>
      <c r="B82" s="18">
        <v>1550</v>
      </c>
      <c r="C82" s="84" t="s">
        <v>96</v>
      </c>
      <c r="D82" s="85" t="s">
        <v>82</v>
      </c>
      <c r="E82" s="26">
        <v>1450</v>
      </c>
      <c r="F82" s="27">
        <v>44</v>
      </c>
      <c r="G82" s="27">
        <v>32</v>
      </c>
      <c r="H82" s="28">
        <v>3586</v>
      </c>
      <c r="I82" s="28">
        <v>840</v>
      </c>
      <c r="J82" s="28">
        <v>47160</v>
      </c>
      <c r="K82" s="29">
        <v>151946</v>
      </c>
      <c r="L82" s="87"/>
      <c r="M82" s="90"/>
      <c r="N82" s="93"/>
      <c r="O82">
        <f>O25</f>
        <v>4557.5999999999995</v>
      </c>
      <c r="P82" s="71">
        <v>91.320944626133269</v>
      </c>
      <c r="Q82" s="83">
        <v>45.7392395455933</v>
      </c>
      <c r="S82" s="70"/>
      <c r="T82" s="123">
        <f>E82*'재료 시세'!B$2+F82*'재료 시세'!B$6+G82*'재료 시세'!B$9+H82*'재료 시세'!B$24+I82</f>
        <v>5261.241</v>
      </c>
      <c r="U82" s="123">
        <f t="shared" si="13"/>
        <v>9818.8410000000003</v>
      </c>
      <c r="V82" s="123"/>
      <c r="W82" s="124"/>
      <c r="X82" s="71">
        <f t="shared" si="15"/>
        <v>480461.49802574201</v>
      </c>
      <c r="Y82" s="83">
        <f t="shared" si="15"/>
        <v>449106.32055909286</v>
      </c>
    </row>
    <row r="83" spans="1:27" ht="18" thickBot="1" x14ac:dyDescent="0.35">
      <c r="A83" s="74">
        <v>25</v>
      </c>
      <c r="B83" s="18">
        <v>1575</v>
      </c>
      <c r="C83" s="95"/>
      <c r="D83" s="96"/>
      <c r="E83" s="75">
        <v>1610</v>
      </c>
      <c r="F83" s="76">
        <v>48</v>
      </c>
      <c r="G83" s="76">
        <v>36</v>
      </c>
      <c r="H83" s="77">
        <v>4868</v>
      </c>
      <c r="I83" s="77">
        <v>870</v>
      </c>
      <c r="J83" s="77">
        <v>48180</v>
      </c>
      <c r="K83" s="78">
        <v>206688</v>
      </c>
      <c r="L83" s="88"/>
      <c r="M83" s="91"/>
      <c r="N83" s="94"/>
      <c r="O83" s="14">
        <f>O26</f>
        <v>4557.5999999999995</v>
      </c>
      <c r="P83" s="14">
        <v>91.320944626133269</v>
      </c>
      <c r="Q83" s="15">
        <v>45.7392395455933</v>
      </c>
      <c r="R83" s="15"/>
      <c r="S83" s="16"/>
      <c r="T83" s="125">
        <f>E83*'재료 시세'!B$2+F83*'재료 시세'!B$6+G83*'재료 시세'!B$9+H83*'재료 시세'!B$24+I83</f>
        <v>5857.558</v>
      </c>
      <c r="U83" s="125">
        <f t="shared" si="13"/>
        <v>10415.157999999999</v>
      </c>
      <c r="V83" s="125"/>
      <c r="W83" s="126"/>
      <c r="X83" s="14">
        <f t="shared" si="15"/>
        <v>534917.72976236395</v>
      </c>
      <c r="Y83" s="15">
        <f t="shared" si="15"/>
        <v>476381.40666720242</v>
      </c>
      <c r="Z83" s="15"/>
      <c r="AA83" s="16"/>
    </row>
    <row r="84" spans="1:27" ht="17.25" thickBot="1" x14ac:dyDescent="0.35">
      <c r="P84" s="71"/>
      <c r="Q84" s="83"/>
      <c r="R84" s="83"/>
      <c r="S84" s="70"/>
      <c r="T84" s="123"/>
      <c r="U84" s="123"/>
      <c r="V84" s="123"/>
      <c r="W84" s="124"/>
    </row>
    <row r="85" spans="1:27" ht="26.25" x14ac:dyDescent="0.3">
      <c r="A85" s="159" t="s">
        <v>92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1"/>
      <c r="P85" s="71"/>
      <c r="Q85" s="83"/>
      <c r="R85" s="83"/>
      <c r="S85" s="70"/>
      <c r="T85" s="123"/>
      <c r="U85" s="123"/>
      <c r="V85" s="123"/>
      <c r="W85" s="124"/>
    </row>
    <row r="86" spans="1:27" ht="17.25" x14ac:dyDescent="0.3">
      <c r="A86" s="49" t="s">
        <v>1</v>
      </c>
      <c r="B86" s="50" t="s">
        <v>2</v>
      </c>
      <c r="C86" s="50" t="s">
        <v>3</v>
      </c>
      <c r="D86" s="50" t="s">
        <v>4</v>
      </c>
      <c r="E86" s="3" t="s">
        <v>85</v>
      </c>
      <c r="F86" s="4" t="s">
        <v>91</v>
      </c>
      <c r="G86" s="5" t="s">
        <v>93</v>
      </c>
      <c r="H86" s="2" t="s">
        <v>8</v>
      </c>
      <c r="I86" s="2" t="s">
        <v>9</v>
      </c>
      <c r="J86" s="50" t="s">
        <v>10</v>
      </c>
      <c r="K86" s="50" t="s">
        <v>11</v>
      </c>
      <c r="L86" s="6" t="s">
        <v>12</v>
      </c>
      <c r="M86" s="7" t="s">
        <v>13</v>
      </c>
      <c r="N86" s="53" t="s">
        <v>14</v>
      </c>
      <c r="P86" s="71"/>
      <c r="Q86" s="83"/>
      <c r="R86" s="83"/>
      <c r="S86" s="70"/>
      <c r="T86" s="123"/>
      <c r="U86" s="123"/>
      <c r="V86" s="123"/>
      <c r="W86" s="124"/>
    </row>
    <row r="87" spans="1:27" ht="17.25" x14ac:dyDescent="0.3">
      <c r="A87" s="10">
        <v>1</v>
      </c>
      <c r="B87" s="11">
        <v>1345</v>
      </c>
      <c r="C87" s="98">
        <v>1</v>
      </c>
      <c r="D87" s="12"/>
      <c r="E87" s="101"/>
      <c r="F87" s="102"/>
      <c r="G87" s="102"/>
      <c r="H87" s="102"/>
      <c r="I87" s="102"/>
      <c r="J87" s="113"/>
      <c r="K87" s="13"/>
      <c r="L87" s="162"/>
      <c r="M87" s="163"/>
      <c r="N87" s="163"/>
      <c r="P87" s="71"/>
      <c r="Q87" s="83"/>
      <c r="R87" s="83"/>
      <c r="S87" s="70"/>
      <c r="T87" s="123"/>
      <c r="U87" s="123"/>
      <c r="V87" s="123"/>
      <c r="W87" s="124"/>
    </row>
    <row r="88" spans="1:27" ht="17.25" x14ac:dyDescent="0.3">
      <c r="A88" s="17">
        <v>2</v>
      </c>
      <c r="B88" s="18">
        <v>1350</v>
      </c>
      <c r="C88" s="84">
        <v>1</v>
      </c>
      <c r="D88" s="19"/>
      <c r="E88" s="101"/>
      <c r="F88" s="102"/>
      <c r="G88" s="102"/>
      <c r="H88" s="102"/>
      <c r="I88" s="20"/>
      <c r="J88" s="21"/>
      <c r="K88" s="13"/>
      <c r="L88" s="164"/>
      <c r="M88" s="165"/>
      <c r="N88" s="165"/>
      <c r="P88" s="71"/>
      <c r="Q88" s="83"/>
      <c r="R88" s="83"/>
      <c r="S88" s="70"/>
      <c r="T88" s="123"/>
      <c r="U88" s="123"/>
      <c r="V88" s="123"/>
      <c r="W88" s="124"/>
    </row>
    <row r="89" spans="1:27" ht="17.25" x14ac:dyDescent="0.3">
      <c r="A89" s="17">
        <v>3</v>
      </c>
      <c r="B89" s="18">
        <v>1355</v>
      </c>
      <c r="C89" s="84">
        <v>1</v>
      </c>
      <c r="D89" s="19"/>
      <c r="E89" s="101"/>
      <c r="F89" s="102"/>
      <c r="G89" s="102"/>
      <c r="H89" s="21"/>
      <c r="I89" s="20"/>
      <c r="J89" s="21"/>
      <c r="K89" s="13"/>
      <c r="L89" s="164"/>
      <c r="M89" s="165"/>
      <c r="N89" s="165"/>
      <c r="P89" s="71"/>
      <c r="Q89" s="83"/>
      <c r="R89" s="83"/>
      <c r="S89" s="70"/>
      <c r="T89" s="123"/>
      <c r="U89" s="123"/>
      <c r="V89" s="123"/>
      <c r="W89" s="124"/>
    </row>
    <row r="90" spans="1:27" ht="17.25" x14ac:dyDescent="0.3">
      <c r="A90" s="17">
        <v>4</v>
      </c>
      <c r="B90" s="18">
        <v>1360</v>
      </c>
      <c r="C90" s="84">
        <v>1</v>
      </c>
      <c r="D90" s="19"/>
      <c r="E90" s="22"/>
      <c r="F90" s="20"/>
      <c r="G90" s="20"/>
      <c r="H90" s="20"/>
      <c r="I90" s="20"/>
      <c r="J90" s="21"/>
      <c r="K90" s="23"/>
      <c r="L90" s="164"/>
      <c r="M90" s="165"/>
      <c r="N90" s="165"/>
      <c r="P90" s="71"/>
      <c r="Q90" s="83"/>
      <c r="R90" s="83"/>
      <c r="S90" s="70"/>
      <c r="T90" s="123"/>
      <c r="U90" s="123"/>
      <c r="V90" s="123"/>
      <c r="W90" s="124"/>
    </row>
    <row r="91" spans="1:27" ht="17.25" x14ac:dyDescent="0.3">
      <c r="A91" s="17">
        <v>5</v>
      </c>
      <c r="B91" s="18">
        <v>1365</v>
      </c>
      <c r="C91" s="84">
        <v>1</v>
      </c>
      <c r="D91" s="19"/>
      <c r="E91" s="22"/>
      <c r="F91" s="20"/>
      <c r="G91" s="20"/>
      <c r="H91" s="20"/>
      <c r="I91" s="20"/>
      <c r="J91" s="21"/>
      <c r="K91" s="23"/>
      <c r="L91" s="164"/>
      <c r="M91" s="165"/>
      <c r="N91" s="165"/>
      <c r="P91" s="71"/>
      <c r="Q91" s="83"/>
      <c r="R91" s="83"/>
      <c r="S91" s="70"/>
      <c r="T91" s="123"/>
      <c r="U91" s="123"/>
      <c r="V91" s="123"/>
      <c r="W91" s="124"/>
    </row>
    <row r="92" spans="1:27" ht="17.25" x14ac:dyDescent="0.3">
      <c r="A92" s="17">
        <v>6</v>
      </c>
      <c r="B92" s="18">
        <v>1370</v>
      </c>
      <c r="C92" s="84">
        <v>1</v>
      </c>
      <c r="D92" s="19"/>
      <c r="E92" s="22"/>
      <c r="F92" s="20"/>
      <c r="G92" s="20"/>
      <c r="H92" s="20"/>
      <c r="I92" s="20"/>
      <c r="J92" s="21"/>
      <c r="K92" s="23"/>
      <c r="L92" s="166"/>
      <c r="M92" s="167"/>
      <c r="N92" s="167"/>
      <c r="P92" s="71"/>
      <c r="Q92" s="83"/>
      <c r="R92" s="83"/>
      <c r="S92" s="70"/>
      <c r="T92" s="123"/>
      <c r="U92" s="123"/>
      <c r="V92" s="123"/>
      <c r="W92" s="124"/>
    </row>
    <row r="93" spans="1:27" ht="17.25" x14ac:dyDescent="0.3">
      <c r="A93" s="51">
        <v>7</v>
      </c>
      <c r="B93" s="18">
        <v>1375</v>
      </c>
      <c r="C93" s="84" t="s">
        <v>24</v>
      </c>
      <c r="D93" s="85" t="s">
        <v>25</v>
      </c>
      <c r="E93" s="22">
        <v>404</v>
      </c>
      <c r="F93" s="20">
        <v>8</v>
      </c>
      <c r="G93" s="20">
        <v>6</v>
      </c>
      <c r="H93" s="20">
        <v>108</v>
      </c>
      <c r="I93" s="20">
        <v>330</v>
      </c>
      <c r="J93" s="21">
        <v>22380</v>
      </c>
      <c r="K93" s="23"/>
      <c r="L93" s="20" t="s">
        <v>26</v>
      </c>
      <c r="M93" s="20" t="s">
        <v>27</v>
      </c>
      <c r="N93" s="20" t="s">
        <v>28</v>
      </c>
      <c r="O93">
        <f>'재료 시세'!B11*12+'재료 시세'!B12*6+'재료 시세'!B13*2</f>
        <v>1139.3999999999999</v>
      </c>
      <c r="P93" s="71">
        <v>1.3800399999999997</v>
      </c>
      <c r="Q93" s="83">
        <v>1.22756</v>
      </c>
      <c r="R93" s="83">
        <v>1</v>
      </c>
      <c r="S93" s="70">
        <v>1</v>
      </c>
      <c r="T93" s="123">
        <f>E93*'재료 시세'!B$3+F93*'재료 시세'!B$6+G93*'재료 시세'!B$9+H93*'재료 시세'!B$24+I93</f>
        <v>726.51800000000003</v>
      </c>
      <c r="U93" s="123">
        <f>T93+O93</f>
        <v>1865.9179999999999</v>
      </c>
      <c r="V93" s="123">
        <f>T93+'재료 시세'!B$17</f>
        <v>1158.2180000000001</v>
      </c>
      <c r="W93" s="124">
        <f>V93+O93</f>
        <v>2297.6179999999999</v>
      </c>
      <c r="X93" s="71">
        <f>T93*P93</f>
        <v>1002.6239007199998</v>
      </c>
      <c r="Y93" s="83">
        <f t="shared" ref="Y93:AA93" si="16">U93*Q93</f>
        <v>2290.5263000800001</v>
      </c>
      <c r="Z93" s="83">
        <f t="shared" si="16"/>
        <v>1158.2180000000001</v>
      </c>
      <c r="AA93" s="70">
        <f t="shared" si="16"/>
        <v>2297.6179999999999</v>
      </c>
    </row>
    <row r="94" spans="1:27" ht="17.25" x14ac:dyDescent="0.3">
      <c r="A94" s="51">
        <v>8</v>
      </c>
      <c r="B94" s="18">
        <v>1380</v>
      </c>
      <c r="C94" s="84" t="s">
        <v>30</v>
      </c>
      <c r="D94" s="85" t="s">
        <v>31</v>
      </c>
      <c r="E94" s="22">
        <v>404</v>
      </c>
      <c r="F94" s="20">
        <v>10</v>
      </c>
      <c r="G94" s="20">
        <v>6</v>
      </c>
      <c r="H94" s="20">
        <v>108</v>
      </c>
      <c r="I94" s="20">
        <v>330</v>
      </c>
      <c r="J94" s="21">
        <v>22920</v>
      </c>
      <c r="K94" s="23"/>
      <c r="L94" s="20" t="s">
        <v>32</v>
      </c>
      <c r="M94" s="20" t="s">
        <v>33</v>
      </c>
      <c r="N94" s="20" t="s">
        <v>34</v>
      </c>
      <c r="O94">
        <f>O9</f>
        <v>1139.3999999999999</v>
      </c>
      <c r="P94" s="71">
        <v>1.7054089750000003</v>
      </c>
      <c r="Q94" s="83">
        <v>1.4826142999999998</v>
      </c>
      <c r="R94" s="83">
        <v>1</v>
      </c>
      <c r="S94" s="70">
        <v>1</v>
      </c>
      <c r="T94" s="123">
        <f>E94*'재료 시세'!B$3+F94*'재료 시세'!B$6+G94*'재료 시세'!B$9+H94*'재료 시세'!B$24+I94</f>
        <v>799.51800000000003</v>
      </c>
      <c r="U94" s="123">
        <f t="shared" ref="U94:U111" si="17">T94+O94</f>
        <v>1938.9179999999999</v>
      </c>
      <c r="V94" s="123">
        <f>T94+'재료 시세'!B$17</f>
        <v>1231.2180000000001</v>
      </c>
      <c r="W94" s="124">
        <f t="shared" ref="W94:W101" si="18">V94+O94</f>
        <v>2370.6179999999999</v>
      </c>
      <c r="X94" s="71">
        <f>T94*P94</f>
        <v>1363.5051728740502</v>
      </c>
      <c r="Y94" s="83">
        <f>U94*Q94</f>
        <v>2874.6675533273997</v>
      </c>
      <c r="Z94" s="83">
        <f>V94*R94</f>
        <v>1231.2180000000001</v>
      </c>
      <c r="AA94" s="70">
        <f>W94*S94</f>
        <v>2370.6179999999999</v>
      </c>
    </row>
    <row r="95" spans="1:27" ht="17.25" x14ac:dyDescent="0.3">
      <c r="A95" s="51">
        <v>9</v>
      </c>
      <c r="B95" s="18">
        <v>1385</v>
      </c>
      <c r="C95" s="150" t="s">
        <v>36</v>
      </c>
      <c r="D95" s="152" t="s">
        <v>37</v>
      </c>
      <c r="E95" s="26">
        <v>404</v>
      </c>
      <c r="F95" s="27">
        <v>10</v>
      </c>
      <c r="G95" s="27">
        <v>6</v>
      </c>
      <c r="H95" s="27">
        <v>108</v>
      </c>
      <c r="I95" s="27">
        <v>330</v>
      </c>
      <c r="J95" s="28">
        <v>23480</v>
      </c>
      <c r="K95" s="37">
        <v>5700</v>
      </c>
      <c r="L95" s="139" t="s">
        <v>38</v>
      </c>
      <c r="M95" s="142" t="s">
        <v>39</v>
      </c>
      <c r="N95" s="142" t="s">
        <v>40</v>
      </c>
      <c r="O95">
        <f>O10</f>
        <v>1139.3999999999999</v>
      </c>
      <c r="P95" s="71">
        <v>2.2462468095999997</v>
      </c>
      <c r="Q95" s="83">
        <v>1.8633079999999997</v>
      </c>
      <c r="R95" s="83">
        <v>1.3760656</v>
      </c>
      <c r="S95" s="70">
        <v>1.22756</v>
      </c>
      <c r="T95" s="123">
        <f>E95*'재료 시세'!B$3+F95*'재료 시세'!B$6+G95*'재료 시세'!B$9+H95*'재료 시세'!B$24+I95</f>
        <v>799.51800000000003</v>
      </c>
      <c r="U95" s="123">
        <f t="shared" si="17"/>
        <v>1938.9179999999999</v>
      </c>
      <c r="V95" s="123">
        <f>T95+'재료 시세'!B$17</f>
        <v>1231.2180000000001</v>
      </c>
      <c r="W95" s="124">
        <f t="shared" si="18"/>
        <v>2370.6179999999999</v>
      </c>
      <c r="X95" s="71">
        <f t="shared" ref="X95:AA111" si="19">T95*P95</f>
        <v>1795.9147567177727</v>
      </c>
      <c r="Y95" s="83">
        <f t="shared" si="19"/>
        <v>3612.8014207439992</v>
      </c>
      <c r="Z95" s="83">
        <f t="shared" si="19"/>
        <v>1694.2367359008001</v>
      </c>
      <c r="AA95" s="70">
        <f t="shared" si="19"/>
        <v>2910.0758320800001</v>
      </c>
    </row>
    <row r="96" spans="1:27" ht="17.25" x14ac:dyDescent="0.3">
      <c r="A96" s="51">
        <v>10</v>
      </c>
      <c r="B96" s="18">
        <v>1390</v>
      </c>
      <c r="C96" s="157"/>
      <c r="D96" s="158"/>
      <c r="E96" s="26">
        <v>404</v>
      </c>
      <c r="F96" s="27">
        <v>10</v>
      </c>
      <c r="G96" s="27">
        <v>6</v>
      </c>
      <c r="H96" s="27">
        <v>108</v>
      </c>
      <c r="I96" s="27">
        <v>330</v>
      </c>
      <c r="J96" s="32">
        <v>24040</v>
      </c>
      <c r="K96" s="37">
        <v>5700</v>
      </c>
      <c r="L96" s="140"/>
      <c r="M96" s="143"/>
      <c r="N96" s="143"/>
      <c r="O96">
        <f>O11</f>
        <v>1139.3999999999999</v>
      </c>
      <c r="P96" s="71">
        <v>2.2462468095999997</v>
      </c>
      <c r="Q96" s="83">
        <v>1.8633079999999997</v>
      </c>
      <c r="R96" s="83">
        <v>1.3760656</v>
      </c>
      <c r="S96" s="70">
        <v>1.22756</v>
      </c>
      <c r="T96" s="123">
        <f>E96*'재료 시세'!B$3+F96*'재료 시세'!B$6+G96*'재료 시세'!B$9+H96*'재료 시세'!B$24+I96</f>
        <v>799.51800000000003</v>
      </c>
      <c r="U96" s="123">
        <f t="shared" si="17"/>
        <v>1938.9179999999999</v>
      </c>
      <c r="V96" s="123">
        <f>T96+'재료 시세'!B$17</f>
        <v>1231.2180000000001</v>
      </c>
      <c r="W96" s="124">
        <f t="shared" si="18"/>
        <v>2370.6179999999999</v>
      </c>
      <c r="X96" s="71">
        <f t="shared" si="19"/>
        <v>1795.9147567177727</v>
      </c>
      <c r="Y96" s="83">
        <f t="shared" si="19"/>
        <v>3612.8014207439992</v>
      </c>
      <c r="Z96" s="83">
        <f t="shared" si="19"/>
        <v>1694.2367359008001</v>
      </c>
      <c r="AA96" s="70">
        <f t="shared" si="19"/>
        <v>2910.0758320800001</v>
      </c>
    </row>
    <row r="97" spans="1:27" ht="17.25" x14ac:dyDescent="0.3">
      <c r="A97" s="51">
        <v>11</v>
      </c>
      <c r="B97" s="18">
        <v>1395</v>
      </c>
      <c r="C97" s="151"/>
      <c r="D97" s="153"/>
      <c r="E97" s="26">
        <v>404</v>
      </c>
      <c r="F97" s="27">
        <v>10</v>
      </c>
      <c r="G97" s="27">
        <v>6</v>
      </c>
      <c r="H97" s="27">
        <v>108</v>
      </c>
      <c r="I97" s="27">
        <v>330</v>
      </c>
      <c r="J97" s="36">
        <v>24640</v>
      </c>
      <c r="K97" s="37">
        <v>5700</v>
      </c>
      <c r="L97" s="154"/>
      <c r="M97" s="155"/>
      <c r="N97" s="155"/>
      <c r="O97">
        <f>O12</f>
        <v>1139.3999999999999</v>
      </c>
      <c r="P97" s="71">
        <v>2.2462468095999997</v>
      </c>
      <c r="Q97" s="83">
        <v>1.8633079999999997</v>
      </c>
      <c r="R97" s="83">
        <v>1.3760656</v>
      </c>
      <c r="S97" s="70">
        <v>1.22756</v>
      </c>
      <c r="T97" s="123">
        <f>E97*'재료 시세'!B$3+F97*'재료 시세'!B$6+G97*'재료 시세'!B$9+H97*'재료 시세'!B$24+I97</f>
        <v>799.51800000000003</v>
      </c>
      <c r="U97" s="123">
        <f t="shared" si="17"/>
        <v>1938.9179999999999</v>
      </c>
      <c r="V97" s="123">
        <f>T97+'재료 시세'!B$17</f>
        <v>1231.2180000000001</v>
      </c>
      <c r="W97" s="124">
        <f t="shared" si="18"/>
        <v>2370.6179999999999</v>
      </c>
      <c r="X97" s="71">
        <f t="shared" si="19"/>
        <v>1795.9147567177727</v>
      </c>
      <c r="Y97" s="83">
        <f t="shared" si="19"/>
        <v>3612.8014207439992</v>
      </c>
      <c r="Z97" s="83">
        <f t="shared" si="19"/>
        <v>1694.2367359008001</v>
      </c>
      <c r="AA97" s="70">
        <f t="shared" si="19"/>
        <v>2910.0758320800001</v>
      </c>
    </row>
    <row r="98" spans="1:27" ht="17.25" x14ac:dyDescent="0.3">
      <c r="A98" s="51">
        <v>12</v>
      </c>
      <c r="B98" s="18">
        <v>1400</v>
      </c>
      <c r="C98" s="150" t="s">
        <v>44</v>
      </c>
      <c r="D98" s="152" t="s">
        <v>45</v>
      </c>
      <c r="E98" s="26">
        <v>592</v>
      </c>
      <c r="F98" s="27">
        <v>12</v>
      </c>
      <c r="G98" s="27">
        <v>8</v>
      </c>
      <c r="H98" s="27">
        <v>158</v>
      </c>
      <c r="I98" s="27">
        <v>330</v>
      </c>
      <c r="J98" s="28">
        <v>26500</v>
      </c>
      <c r="K98" s="29">
        <v>6778</v>
      </c>
      <c r="L98" s="139" t="s">
        <v>46</v>
      </c>
      <c r="M98" s="142" t="s">
        <v>47</v>
      </c>
      <c r="N98" s="142" t="s">
        <v>48</v>
      </c>
      <c r="O98">
        <f>O9*2</f>
        <v>2278.7999999999997</v>
      </c>
      <c r="P98" s="71">
        <v>3.2652953124999997</v>
      </c>
      <c r="Q98" s="83">
        <v>2.5577123046875001</v>
      </c>
      <c r="R98" s="83">
        <v>2.1429243904000002</v>
      </c>
      <c r="S98" s="70">
        <v>1.8633079999999997</v>
      </c>
      <c r="T98" s="123">
        <f>E98*'재료 시세'!B$3+F98*'재료 시세'!B$6+G98*'재료 시세'!B$9+H98*'재료 시세'!B$24+I98</f>
        <v>913.28300000000002</v>
      </c>
      <c r="U98" s="123">
        <f t="shared" si="17"/>
        <v>3192.0829999999996</v>
      </c>
      <c r="V98" s="123">
        <f>T98+'재료 시세'!B$17</f>
        <v>1344.9829999999999</v>
      </c>
      <c r="W98" s="124">
        <f t="shared" si="18"/>
        <v>3623.7829999999994</v>
      </c>
      <c r="X98" s="71">
        <f t="shared" si="19"/>
        <v>2982.1386988859372</v>
      </c>
      <c r="Y98" s="83">
        <f t="shared" si="19"/>
        <v>8164.4299666837887</v>
      </c>
      <c r="Z98" s="83">
        <f t="shared" si="19"/>
        <v>2882.1968753733631</v>
      </c>
      <c r="AA98" s="70">
        <f t="shared" si="19"/>
        <v>6752.2238541639981</v>
      </c>
    </row>
    <row r="99" spans="1:27" ht="17.25" x14ac:dyDescent="0.3">
      <c r="A99" s="51">
        <v>13</v>
      </c>
      <c r="B99" s="18">
        <v>1405</v>
      </c>
      <c r="C99" s="157"/>
      <c r="D99" s="158"/>
      <c r="E99" s="30">
        <v>592</v>
      </c>
      <c r="F99" s="31">
        <v>12</v>
      </c>
      <c r="G99" s="31">
        <v>8</v>
      </c>
      <c r="H99" s="32">
        <v>158</v>
      </c>
      <c r="I99" s="32">
        <v>330</v>
      </c>
      <c r="J99" s="32">
        <v>25860</v>
      </c>
      <c r="K99" s="29">
        <v>6778</v>
      </c>
      <c r="L99" s="140"/>
      <c r="M99" s="143"/>
      <c r="N99" s="143"/>
      <c r="O99">
        <f>O14</f>
        <v>2278.7999999999997</v>
      </c>
      <c r="P99" s="71">
        <v>3.2652953124999997</v>
      </c>
      <c r="Q99" s="83">
        <v>2.5577123046875001</v>
      </c>
      <c r="R99" s="83">
        <v>2.1429243904000002</v>
      </c>
      <c r="S99" s="70">
        <v>1.8633079999999997</v>
      </c>
      <c r="T99" s="123">
        <f>E99*'재료 시세'!B$3+F99*'재료 시세'!B$6+G99*'재료 시세'!B$9+H99*'재료 시세'!B$24+I99</f>
        <v>913.28300000000002</v>
      </c>
      <c r="U99" s="123">
        <f t="shared" si="17"/>
        <v>3192.0829999999996</v>
      </c>
      <c r="V99" s="123">
        <f>T99+'재료 시세'!B$17</f>
        <v>1344.9829999999999</v>
      </c>
      <c r="W99" s="124">
        <f t="shared" si="18"/>
        <v>3623.7829999999994</v>
      </c>
      <c r="X99" s="71">
        <f t="shared" si="19"/>
        <v>2982.1386988859372</v>
      </c>
      <c r="Y99" s="83">
        <f t="shared" si="19"/>
        <v>8164.4299666837887</v>
      </c>
      <c r="Z99" s="83">
        <f t="shared" si="19"/>
        <v>2882.1968753733631</v>
      </c>
      <c r="AA99" s="70">
        <f t="shared" si="19"/>
        <v>6752.2238541639981</v>
      </c>
    </row>
    <row r="100" spans="1:27" ht="17.25" x14ac:dyDescent="0.3">
      <c r="A100" s="51">
        <v>14</v>
      </c>
      <c r="B100" s="18">
        <v>1410</v>
      </c>
      <c r="C100" s="151"/>
      <c r="D100" s="153"/>
      <c r="E100" s="34">
        <v>592</v>
      </c>
      <c r="F100" s="35">
        <v>12</v>
      </c>
      <c r="G100" s="35">
        <v>8</v>
      </c>
      <c r="H100" s="36">
        <v>158</v>
      </c>
      <c r="I100" s="36">
        <v>350</v>
      </c>
      <c r="J100" s="36">
        <v>27160</v>
      </c>
      <c r="K100" s="37">
        <v>6778</v>
      </c>
      <c r="L100" s="154"/>
      <c r="M100" s="155"/>
      <c r="N100" s="155"/>
      <c r="O100">
        <f>O15</f>
        <v>2278.7999999999997</v>
      </c>
      <c r="P100" s="71">
        <v>3.2652953124999997</v>
      </c>
      <c r="Q100" s="83">
        <v>2.5577123046875001</v>
      </c>
      <c r="R100" s="83">
        <v>2.1429243904000002</v>
      </c>
      <c r="S100" s="70">
        <v>1.8633079999999997</v>
      </c>
      <c r="T100" s="123">
        <f>E100*'재료 시세'!B$3+F100*'재료 시세'!B$6+G100*'재료 시세'!B$9+H100*'재료 시세'!B$24+I100</f>
        <v>933.28300000000002</v>
      </c>
      <c r="U100" s="123">
        <f t="shared" si="17"/>
        <v>3212.0829999999996</v>
      </c>
      <c r="V100" s="123">
        <f>T100+'재료 시세'!B$17</f>
        <v>1364.9829999999999</v>
      </c>
      <c r="W100" s="124">
        <f t="shared" si="18"/>
        <v>3643.7829999999994</v>
      </c>
      <c r="X100" s="71">
        <f t="shared" si="19"/>
        <v>3047.4446051359373</v>
      </c>
      <c r="Y100" s="83">
        <f t="shared" si="19"/>
        <v>8215.5842127775377</v>
      </c>
      <c r="Z100" s="83">
        <f t="shared" si="19"/>
        <v>2925.0553631813632</v>
      </c>
      <c r="AA100" s="70">
        <f t="shared" si="19"/>
        <v>6789.4900141639982</v>
      </c>
    </row>
    <row r="101" spans="1:27" ht="17.25" x14ac:dyDescent="0.3">
      <c r="A101" s="51">
        <v>15</v>
      </c>
      <c r="B101" s="18">
        <v>1415</v>
      </c>
      <c r="C101" s="150" t="s">
        <v>52</v>
      </c>
      <c r="D101" s="152" t="s">
        <v>53</v>
      </c>
      <c r="E101" s="26">
        <v>592</v>
      </c>
      <c r="F101" s="27">
        <v>12</v>
      </c>
      <c r="G101" s="27">
        <v>8</v>
      </c>
      <c r="H101" s="28">
        <v>158</v>
      </c>
      <c r="I101" s="28">
        <v>350</v>
      </c>
      <c r="J101" s="28">
        <v>27160</v>
      </c>
      <c r="K101" s="29">
        <v>12406</v>
      </c>
      <c r="L101" s="139" t="s">
        <v>54</v>
      </c>
      <c r="M101" s="142" t="s">
        <v>55</v>
      </c>
      <c r="N101" s="142" t="s">
        <v>56</v>
      </c>
      <c r="O101">
        <f>O16</f>
        <v>2278.7999999999997</v>
      </c>
      <c r="P101" s="71">
        <v>3.8783789572915199</v>
      </c>
      <c r="Q101" s="83">
        <v>2.9340575242240003</v>
      </c>
      <c r="R101" s="83">
        <v>2.6042567331839996</v>
      </c>
      <c r="S101" s="70">
        <v>2.2660764640000002</v>
      </c>
      <c r="T101" s="123">
        <f>E101*'재료 시세'!B$3+F101*'재료 시세'!B$6+G101*'재료 시세'!B$9+H101*'재료 시세'!B$24+I101</f>
        <v>933.28300000000002</v>
      </c>
      <c r="U101" s="123">
        <f t="shared" si="17"/>
        <v>3212.0829999999996</v>
      </c>
      <c r="V101" s="123">
        <f>T101+'재료 시세'!B$17</f>
        <v>1364.9829999999999</v>
      </c>
      <c r="W101" s="124">
        <f t="shared" si="18"/>
        <v>3643.7829999999994</v>
      </c>
      <c r="X101" s="71">
        <f t="shared" si="19"/>
        <v>3619.6251483979017</v>
      </c>
      <c r="Y101" s="83">
        <f t="shared" si="19"/>
        <v>9424.4362945819994</v>
      </c>
      <c r="Z101" s="83">
        <f t="shared" si="19"/>
        <v>3554.7661684316954</v>
      </c>
      <c r="AA101" s="70">
        <f t="shared" si="19"/>
        <v>8257.0908962233116</v>
      </c>
    </row>
    <row r="102" spans="1:27" ht="17.25" x14ac:dyDescent="0.3">
      <c r="A102" s="51">
        <v>16</v>
      </c>
      <c r="B102" s="18">
        <v>1430</v>
      </c>
      <c r="C102" s="157"/>
      <c r="D102" s="158"/>
      <c r="E102" s="30">
        <v>686</v>
      </c>
      <c r="F102" s="31">
        <v>16</v>
      </c>
      <c r="G102" s="31">
        <v>10</v>
      </c>
      <c r="H102" s="32">
        <v>292</v>
      </c>
      <c r="I102" s="32">
        <v>350</v>
      </c>
      <c r="J102" s="32">
        <v>28420</v>
      </c>
      <c r="K102" s="29">
        <v>12406</v>
      </c>
      <c r="L102" s="140"/>
      <c r="M102" s="143"/>
      <c r="N102" s="146"/>
      <c r="O102">
        <f>O17</f>
        <v>2278.7999999999997</v>
      </c>
      <c r="P102" s="71">
        <v>6.6380213548032874</v>
      </c>
      <c r="Q102" s="83">
        <v>4.170515772196735</v>
      </c>
      <c r="R102" s="83"/>
      <c r="S102" s="70"/>
      <c r="T102" s="123">
        <f>E102*'재료 시세'!B$3+F102*'재료 시세'!B$6+G102*'재료 시세'!B$9+H102*'재료 시세'!B$24+I102</f>
        <v>1122.482</v>
      </c>
      <c r="U102" s="123">
        <f t="shared" si="17"/>
        <v>3401.2819999999997</v>
      </c>
      <c r="V102" s="123"/>
      <c r="W102" s="124"/>
      <c r="X102" s="71">
        <f t="shared" si="19"/>
        <v>7451.0594863823035</v>
      </c>
      <c r="Y102" s="83">
        <f t="shared" si="19"/>
        <v>14185.100226688854</v>
      </c>
    </row>
    <row r="103" spans="1:27" ht="17.25" x14ac:dyDescent="0.3">
      <c r="A103" s="51">
        <v>17</v>
      </c>
      <c r="B103" s="18">
        <v>1445</v>
      </c>
      <c r="C103" s="151"/>
      <c r="D103" s="153"/>
      <c r="E103" s="30">
        <v>686</v>
      </c>
      <c r="F103" s="31">
        <v>16</v>
      </c>
      <c r="G103" s="31">
        <v>10</v>
      </c>
      <c r="H103" s="32">
        <v>292</v>
      </c>
      <c r="I103" s="36">
        <v>350</v>
      </c>
      <c r="J103" s="36">
        <v>28420</v>
      </c>
      <c r="K103" s="29">
        <v>12406</v>
      </c>
      <c r="L103" s="154"/>
      <c r="M103" s="155"/>
      <c r="N103" s="156"/>
      <c r="O103">
        <f>O18</f>
        <v>2278.7999999999997</v>
      </c>
      <c r="P103" s="71">
        <v>6.6380213548032874</v>
      </c>
      <c r="Q103" s="83">
        <v>4.170515772196735</v>
      </c>
      <c r="R103" s="83"/>
      <c r="S103" s="70"/>
      <c r="T103" s="123">
        <f>E103*'재료 시세'!B$3+F103*'재료 시세'!B$6+G103*'재료 시세'!B$9+H103*'재료 시세'!B$24+I103</f>
        <v>1122.482</v>
      </c>
      <c r="U103" s="123">
        <f t="shared" si="17"/>
        <v>3401.2819999999997</v>
      </c>
      <c r="V103" s="123"/>
      <c r="W103" s="124"/>
      <c r="X103" s="71">
        <f t="shared" si="19"/>
        <v>7451.0594863823035</v>
      </c>
      <c r="Y103" s="83">
        <f t="shared" si="19"/>
        <v>14185.100226688854</v>
      </c>
    </row>
    <row r="104" spans="1:27" ht="17.25" x14ac:dyDescent="0.3">
      <c r="A104" s="51">
        <v>18</v>
      </c>
      <c r="B104" s="18">
        <v>1460</v>
      </c>
      <c r="C104" s="150" t="s">
        <v>60</v>
      </c>
      <c r="D104" s="152" t="s">
        <v>61</v>
      </c>
      <c r="E104" s="26">
        <v>686</v>
      </c>
      <c r="F104" s="27">
        <v>16</v>
      </c>
      <c r="G104" s="27">
        <v>12</v>
      </c>
      <c r="H104" s="28">
        <v>396</v>
      </c>
      <c r="I104" s="28">
        <v>350</v>
      </c>
      <c r="J104" s="28">
        <v>29040</v>
      </c>
      <c r="K104" s="29">
        <v>16824</v>
      </c>
      <c r="L104" s="139" t="s">
        <v>62</v>
      </c>
      <c r="M104" s="142" t="s">
        <v>63</v>
      </c>
      <c r="N104" s="142" t="s">
        <v>94</v>
      </c>
      <c r="O104">
        <f>O9*3</f>
        <v>3418.2</v>
      </c>
      <c r="P104" s="71">
        <v>11.442714528234115</v>
      </c>
      <c r="Q104" s="83">
        <v>7.5236294010651275</v>
      </c>
      <c r="S104" s="70"/>
      <c r="T104" s="123">
        <f>E104*'재료 시세'!B$3+F104*'재료 시세'!B$6+G104*'재료 시세'!B$9+H104*'재료 시세'!B$24+I104</f>
        <v>1154.6060000000002</v>
      </c>
      <c r="U104" s="123">
        <f t="shared" si="17"/>
        <v>4572.8060000000005</v>
      </c>
      <c r="V104" s="123"/>
      <c r="W104" s="124"/>
      <c r="X104" s="71">
        <f t="shared" si="19"/>
        <v>13211.826850586282</v>
      </c>
      <c r="Y104" s="83">
        <f t="shared" si="19"/>
        <v>34404.097666967027</v>
      </c>
    </row>
    <row r="105" spans="1:27" ht="17.25" x14ac:dyDescent="0.3">
      <c r="A105" s="51">
        <v>19</v>
      </c>
      <c r="B105" s="18">
        <v>1475</v>
      </c>
      <c r="C105" s="151"/>
      <c r="D105" s="153"/>
      <c r="E105" s="34">
        <v>780</v>
      </c>
      <c r="F105" s="35">
        <v>18</v>
      </c>
      <c r="G105" s="35">
        <v>14</v>
      </c>
      <c r="H105" s="36">
        <v>536</v>
      </c>
      <c r="I105" s="36">
        <v>350</v>
      </c>
      <c r="J105" s="36">
        <v>29660</v>
      </c>
      <c r="K105" s="29">
        <v>23166</v>
      </c>
      <c r="L105" s="154"/>
      <c r="M105" s="155"/>
      <c r="N105" s="155"/>
      <c r="O105">
        <f>O20</f>
        <v>3418.2</v>
      </c>
      <c r="P105" s="71">
        <v>11.442714528234115</v>
      </c>
      <c r="Q105" s="83">
        <v>7.5236294010651275</v>
      </c>
      <c r="S105" s="70"/>
      <c r="T105" s="123">
        <f>E105*'재료 시세'!B$3+F105*'재료 시세'!B$6+G105*'재료 시세'!B$9+H105*'재료 시세'!B$24+I105</f>
        <v>1271.5160000000001</v>
      </c>
      <c r="U105" s="123">
        <f t="shared" si="17"/>
        <v>4689.7160000000003</v>
      </c>
      <c r="V105" s="123"/>
      <c r="W105" s="124"/>
      <c r="X105" s="71">
        <f t="shared" si="19"/>
        <v>14549.59460608213</v>
      </c>
      <c r="Y105" s="83">
        <f t="shared" si="19"/>
        <v>35283.685180245549</v>
      </c>
    </row>
    <row r="106" spans="1:27" ht="17.25" x14ac:dyDescent="0.3">
      <c r="A106" s="51">
        <v>20</v>
      </c>
      <c r="B106" s="18">
        <v>1490</v>
      </c>
      <c r="C106" s="150" t="s">
        <v>67</v>
      </c>
      <c r="D106" s="152" t="s">
        <v>68</v>
      </c>
      <c r="E106" s="26">
        <v>780</v>
      </c>
      <c r="F106" s="27">
        <v>20</v>
      </c>
      <c r="G106" s="27">
        <v>14</v>
      </c>
      <c r="H106" s="28">
        <v>728</v>
      </c>
      <c r="I106" s="28">
        <v>350</v>
      </c>
      <c r="J106" s="28">
        <v>30320</v>
      </c>
      <c r="K106" s="29">
        <v>31464</v>
      </c>
      <c r="L106" s="139" t="s">
        <v>69</v>
      </c>
      <c r="M106" s="142" t="s">
        <v>70</v>
      </c>
      <c r="N106" s="142" t="s">
        <v>95</v>
      </c>
      <c r="O106">
        <f>O21</f>
        <v>3418.2</v>
      </c>
      <c r="P106" s="71">
        <v>17.573462127747405</v>
      </c>
      <c r="Q106" s="83">
        <v>11.585660642546532</v>
      </c>
      <c r="S106" s="70"/>
      <c r="T106" s="123">
        <f>E106*'재료 시세'!B$3+F106*'재료 시세'!B$6+G106*'재료 시세'!B$9+H106*'재료 시세'!B$24+I106</f>
        <v>1367.268</v>
      </c>
      <c r="U106" s="123">
        <f t="shared" si="17"/>
        <v>4785.4679999999998</v>
      </c>
      <c r="V106" s="123"/>
      <c r="W106" s="124"/>
      <c r="X106" s="71">
        <f t="shared" si="19"/>
        <v>24027.632416480938</v>
      </c>
      <c r="Y106" s="83">
        <f t="shared" si="19"/>
        <v>55442.808263765866</v>
      </c>
    </row>
    <row r="107" spans="1:27" ht="17.25" x14ac:dyDescent="0.3">
      <c r="A107" s="51">
        <v>21</v>
      </c>
      <c r="B107" s="18">
        <v>1505</v>
      </c>
      <c r="C107" s="151"/>
      <c r="D107" s="153"/>
      <c r="E107" s="34">
        <v>780</v>
      </c>
      <c r="F107" s="35">
        <v>22</v>
      </c>
      <c r="G107" s="35">
        <v>16</v>
      </c>
      <c r="H107" s="36">
        <v>988</v>
      </c>
      <c r="I107" s="36">
        <v>360</v>
      </c>
      <c r="J107" s="36">
        <v>30980</v>
      </c>
      <c r="K107" s="37">
        <v>42702</v>
      </c>
      <c r="L107" s="154"/>
      <c r="M107" s="155"/>
      <c r="N107" s="156"/>
      <c r="O107">
        <f>O22</f>
        <v>3418.2</v>
      </c>
      <c r="P107" s="71">
        <v>17.573462127747405</v>
      </c>
      <c r="Q107" s="83">
        <v>11.585660642546532</v>
      </c>
      <c r="S107" s="70"/>
      <c r="T107" s="123">
        <f>E107*'재료 시세'!B$3+F107*'재료 시세'!B$6+G107*'재료 시세'!B$9+H107*'재료 시세'!B$24+I107</f>
        <v>1500.8779999999999</v>
      </c>
      <c r="U107" s="123">
        <f t="shared" si="17"/>
        <v>4919.0779999999995</v>
      </c>
      <c r="V107" s="123"/>
      <c r="W107" s="124"/>
      <c r="X107" s="71">
        <f t="shared" si="19"/>
        <v>26375.62269136927</v>
      </c>
      <c r="Y107" s="83">
        <f t="shared" si="19"/>
        <v>56990.768382216505</v>
      </c>
    </row>
    <row r="108" spans="1:27" ht="17.25" x14ac:dyDescent="0.3">
      <c r="A108" s="51">
        <v>22</v>
      </c>
      <c r="B108" s="18">
        <v>1520</v>
      </c>
      <c r="C108" s="137" t="s">
        <v>74</v>
      </c>
      <c r="D108" s="138" t="s">
        <v>75</v>
      </c>
      <c r="E108" s="26">
        <v>874</v>
      </c>
      <c r="F108" s="27">
        <v>24</v>
      </c>
      <c r="G108" s="27">
        <v>18</v>
      </c>
      <c r="H108" s="28">
        <v>1340</v>
      </c>
      <c r="I108" s="28">
        <v>380</v>
      </c>
      <c r="J108" s="28">
        <v>31640</v>
      </c>
      <c r="K108" s="29">
        <v>57348</v>
      </c>
      <c r="L108" s="139" t="s">
        <v>76</v>
      </c>
      <c r="M108" s="142" t="s">
        <v>77</v>
      </c>
      <c r="N108" s="145" t="s">
        <v>78</v>
      </c>
      <c r="O108">
        <f>O9*4</f>
        <v>4557.5999999999995</v>
      </c>
      <c r="P108" s="71">
        <v>47.150851643438173</v>
      </c>
      <c r="Q108" s="83">
        <v>31.459443464888786</v>
      </c>
      <c r="S108" s="70"/>
      <c r="T108" s="123">
        <f>E108*'재료 시세'!B$3+F108*'재료 시세'!B$6+G108*'재료 시세'!B$9+H108*'재료 시세'!B$24+I108</f>
        <v>1662.9099999999999</v>
      </c>
      <c r="U108" s="123">
        <f t="shared" si="17"/>
        <v>6220.5099999999993</v>
      </c>
      <c r="V108" s="123"/>
      <c r="W108" s="124"/>
      <c r="X108" s="71">
        <f t="shared" si="19"/>
        <v>78407.622706389768</v>
      </c>
      <c r="Y108" s="83">
        <f t="shared" si="19"/>
        <v>195693.78266777532</v>
      </c>
    </row>
    <row r="109" spans="1:27" ht="17.25" x14ac:dyDescent="0.3">
      <c r="A109" s="51">
        <v>23</v>
      </c>
      <c r="B109" s="18">
        <v>1535</v>
      </c>
      <c r="C109" s="137"/>
      <c r="D109" s="138"/>
      <c r="E109" s="34">
        <v>874</v>
      </c>
      <c r="F109" s="35">
        <v>26</v>
      </c>
      <c r="G109" s="35">
        <v>20</v>
      </c>
      <c r="H109" s="36">
        <v>1818</v>
      </c>
      <c r="I109" s="36">
        <v>390</v>
      </c>
      <c r="J109" s="36">
        <v>32320</v>
      </c>
      <c r="K109" s="37">
        <v>77804</v>
      </c>
      <c r="L109" s="140"/>
      <c r="M109" s="143"/>
      <c r="N109" s="146"/>
      <c r="O109">
        <f>O24</f>
        <v>4557.5999999999995</v>
      </c>
      <c r="P109" s="71">
        <v>47.150851643438173</v>
      </c>
      <c r="Q109" s="83">
        <v>31.459443464888786</v>
      </c>
      <c r="S109" s="70"/>
      <c r="T109" s="123">
        <f>E109*'재료 시세'!B$3+F109*'재료 시세'!B$6+G109*'재료 시세'!B$9+H109*'재료 시세'!B$24+I109</f>
        <v>1822.3530000000001</v>
      </c>
      <c r="U109" s="123">
        <f t="shared" si="17"/>
        <v>6379.9529999999995</v>
      </c>
      <c r="V109" s="123"/>
      <c r="W109" s="124"/>
      <c r="X109" s="71">
        <f t="shared" si="19"/>
        <v>85925.495944974493</v>
      </c>
      <c r="Y109" s="83">
        <f t="shared" si="19"/>
        <v>200709.77071214758</v>
      </c>
    </row>
    <row r="110" spans="1:27" ht="17.25" x14ac:dyDescent="0.3">
      <c r="A110" s="51">
        <v>24</v>
      </c>
      <c r="B110" s="18">
        <v>1550</v>
      </c>
      <c r="C110" s="137" t="s">
        <v>96</v>
      </c>
      <c r="D110" s="138" t="s">
        <v>82</v>
      </c>
      <c r="E110" s="26">
        <v>874</v>
      </c>
      <c r="F110" s="27">
        <v>28</v>
      </c>
      <c r="G110" s="27">
        <v>22</v>
      </c>
      <c r="H110" s="28">
        <v>2466</v>
      </c>
      <c r="I110" s="28">
        <v>400</v>
      </c>
      <c r="J110" s="28">
        <v>33040</v>
      </c>
      <c r="K110" s="29">
        <v>105536</v>
      </c>
      <c r="L110" s="140"/>
      <c r="M110" s="143"/>
      <c r="N110" s="146"/>
      <c r="O110">
        <f>O25</f>
        <v>4557.5999999999995</v>
      </c>
      <c r="P110" s="71">
        <v>91.320944626133269</v>
      </c>
      <c r="Q110" s="83">
        <v>45.7392395455933</v>
      </c>
      <c r="S110" s="70"/>
      <c r="T110" s="123">
        <f>E110*'재료 시세'!B$3+F110*'재료 시세'!B$6+G110*'재료 시세'!B$9+H110*'재료 시세'!B$24+I110</f>
        <v>2001.941</v>
      </c>
      <c r="U110" s="123">
        <f t="shared" si="17"/>
        <v>6559.5409999999993</v>
      </c>
      <c r="V110" s="123"/>
      <c r="W110" s="124"/>
      <c r="X110" s="71">
        <f t="shared" si="19"/>
        <v>182819.14320578586</v>
      </c>
      <c r="Y110" s="83">
        <f t="shared" si="19"/>
        <v>300028.41710814059</v>
      </c>
    </row>
    <row r="111" spans="1:27" ht="18" thickBot="1" x14ac:dyDescent="0.35">
      <c r="A111" s="52">
        <v>25</v>
      </c>
      <c r="B111" s="18">
        <v>1575</v>
      </c>
      <c r="C111" s="148"/>
      <c r="D111" s="149"/>
      <c r="E111" s="45">
        <v>968</v>
      </c>
      <c r="F111" s="46">
        <v>30</v>
      </c>
      <c r="G111" s="46">
        <v>24</v>
      </c>
      <c r="H111" s="47">
        <v>3346</v>
      </c>
      <c r="I111" s="47">
        <v>420</v>
      </c>
      <c r="J111" s="47">
        <v>33740</v>
      </c>
      <c r="K111" s="48">
        <v>144488</v>
      </c>
      <c r="L111" s="141"/>
      <c r="M111" s="144"/>
      <c r="N111" s="147"/>
      <c r="O111">
        <f>O26</f>
        <v>4557.5999999999995</v>
      </c>
      <c r="P111" s="14">
        <v>91.320944626133269</v>
      </c>
      <c r="Q111" s="15">
        <v>45.7392395455933</v>
      </c>
      <c r="R111" s="15"/>
      <c r="S111" s="16"/>
      <c r="T111" s="125">
        <f>E111*'재료 시세'!B$3+F111*'재료 시세'!B$6+G111*'재료 시세'!B$9+H111*'재료 시세'!B$24+I111</f>
        <v>2226.5410000000002</v>
      </c>
      <c r="U111" s="123">
        <f t="shared" si="17"/>
        <v>6784.1409999999996</v>
      </c>
      <c r="V111" s="123"/>
      <c r="W111" s="124"/>
      <c r="X111" s="14">
        <f t="shared" si="19"/>
        <v>203329.8273688154</v>
      </c>
      <c r="Y111" s="15">
        <f t="shared" si="19"/>
        <v>310301.45031008084</v>
      </c>
      <c r="Z111" s="15"/>
      <c r="AA111" s="16"/>
    </row>
  </sheetData>
  <mergeCells count="106">
    <mergeCell ref="A1:N1"/>
    <mergeCell ref="P1:S1"/>
    <mergeCell ref="T1:W1"/>
    <mergeCell ref="X1:AA1"/>
    <mergeCell ref="L3:N8"/>
    <mergeCell ref="C11:C13"/>
    <mergeCell ref="D11:D13"/>
    <mergeCell ref="L11:L13"/>
    <mergeCell ref="M11:M13"/>
    <mergeCell ref="N11:N13"/>
    <mergeCell ref="C14:C16"/>
    <mergeCell ref="D14:D16"/>
    <mergeCell ref="L14:L16"/>
    <mergeCell ref="M14:M16"/>
    <mergeCell ref="N14:N16"/>
    <mergeCell ref="C17:C19"/>
    <mergeCell ref="D17:D19"/>
    <mergeCell ref="L17:L19"/>
    <mergeCell ref="M17:M19"/>
    <mergeCell ref="N17:N19"/>
    <mergeCell ref="C20:C21"/>
    <mergeCell ref="D20:D21"/>
    <mergeCell ref="L20:L21"/>
    <mergeCell ref="M20:M21"/>
    <mergeCell ref="N20:N21"/>
    <mergeCell ref="C22:C23"/>
    <mergeCell ref="D22:D23"/>
    <mergeCell ref="L22:L23"/>
    <mergeCell ref="M22:M23"/>
    <mergeCell ref="N22:N23"/>
    <mergeCell ref="A29:N29"/>
    <mergeCell ref="L31:N36"/>
    <mergeCell ref="C39:C41"/>
    <mergeCell ref="D39:D41"/>
    <mergeCell ref="L39:L41"/>
    <mergeCell ref="M39:M41"/>
    <mergeCell ref="N39:N41"/>
    <mergeCell ref="C24:C25"/>
    <mergeCell ref="D24:D25"/>
    <mergeCell ref="L24:L27"/>
    <mergeCell ref="M24:M27"/>
    <mergeCell ref="N24:N27"/>
    <mergeCell ref="C26:C27"/>
    <mergeCell ref="D26:D27"/>
    <mergeCell ref="C42:C44"/>
    <mergeCell ref="D42:D44"/>
    <mergeCell ref="L42:L44"/>
    <mergeCell ref="M42:M44"/>
    <mergeCell ref="N42:N44"/>
    <mergeCell ref="C45:C47"/>
    <mergeCell ref="D45:D47"/>
    <mergeCell ref="L45:L47"/>
    <mergeCell ref="M45:M47"/>
    <mergeCell ref="N45:N47"/>
    <mergeCell ref="C48:C49"/>
    <mergeCell ref="D48:D49"/>
    <mergeCell ref="L48:L49"/>
    <mergeCell ref="M48:M49"/>
    <mergeCell ref="N48:N49"/>
    <mergeCell ref="C50:C51"/>
    <mergeCell ref="D50:D51"/>
    <mergeCell ref="L50:L51"/>
    <mergeCell ref="M50:M51"/>
    <mergeCell ref="N50:N51"/>
    <mergeCell ref="A57:N57"/>
    <mergeCell ref="A85:N85"/>
    <mergeCell ref="L87:N92"/>
    <mergeCell ref="C95:C97"/>
    <mergeCell ref="D95:D97"/>
    <mergeCell ref="L95:L97"/>
    <mergeCell ref="M95:M97"/>
    <mergeCell ref="N95:N97"/>
    <mergeCell ref="C52:C53"/>
    <mergeCell ref="D52:D53"/>
    <mergeCell ref="L52:L55"/>
    <mergeCell ref="M52:M55"/>
    <mergeCell ref="N52:N55"/>
    <mergeCell ref="C54:C55"/>
    <mergeCell ref="D54:D55"/>
    <mergeCell ref="C98:C100"/>
    <mergeCell ref="D98:D100"/>
    <mergeCell ref="L98:L100"/>
    <mergeCell ref="M98:M100"/>
    <mergeCell ref="N98:N100"/>
    <mergeCell ref="C101:C103"/>
    <mergeCell ref="D101:D103"/>
    <mergeCell ref="L101:L103"/>
    <mergeCell ref="M101:M103"/>
    <mergeCell ref="N101:N103"/>
    <mergeCell ref="C108:C109"/>
    <mergeCell ref="D108:D109"/>
    <mergeCell ref="L108:L111"/>
    <mergeCell ref="M108:M111"/>
    <mergeCell ref="N108:N111"/>
    <mergeCell ref="C110:C111"/>
    <mergeCell ref="D110:D111"/>
    <mergeCell ref="C104:C105"/>
    <mergeCell ref="D104:D105"/>
    <mergeCell ref="L104:L105"/>
    <mergeCell ref="M104:M105"/>
    <mergeCell ref="N104:N105"/>
    <mergeCell ref="C106:C107"/>
    <mergeCell ref="D106:D107"/>
    <mergeCell ref="L106:L107"/>
    <mergeCell ref="M106:M107"/>
    <mergeCell ref="N106:N107"/>
  </mergeCells>
  <phoneticPr fontId="2" type="noConversion"/>
  <conditionalFormatting sqref="X9:AA9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:AA10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:AA11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2:AA12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3:AA13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4:AA14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5:AA15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6:AA16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7:AA17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8:AA18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9:AA19 Y20:Y27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0 Z20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1 X21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2 X22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3 X23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4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4 Z24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5 X25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6 X26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27 X27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0:Y20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1:Y21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2:Y22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3:Y23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4:Y24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5:Y25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6:Y26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27:Y27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9:AA19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7:AA37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8:AA38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9:AA39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0:AA40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1:AA41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2:AA42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3:AA43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4:AA44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5:AA45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6:AA46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7:AA47 Y48:Y55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8 Z48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9 Z49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0 X50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1 Z51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2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2 Z52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3 X53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4 Z54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55 X55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8:Y48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9:Y4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0:Y50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1:Y51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2:Y52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3:Y5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4:Y54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5:Y5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7:AA47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5:AA6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6:AA66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7:AA67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8:AA68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9:AA6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0:AA7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1:AA71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2:AA72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3:AA7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4:AA74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5:AA75 Y76:Y83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6 Z76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7 X7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8 X78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9 X7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0 X8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1 X81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2 Z82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3 Z83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6:Y76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7:Y7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8:Y78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9:Y79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0:Y80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1:Y81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2:Y82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3:Y83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5:AA7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3:AA93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4:AA9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5:AA95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6:AA96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7:AA9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8:AA9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9:AA99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0:AA10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1:AA101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2:AA10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3:AA103 Y104:Y11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4 Z10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5 Z10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06 X10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07 X10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0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08 X10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9 Z10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0 Z1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1 Z1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4:Y10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5:Y10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6:Y10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7:Y10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8:Y10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9:Y10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0:Y1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1:Y1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3:AA10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재료 시세</vt:lpstr>
      <vt:lpstr>비용 계산 (영지 X)</vt:lpstr>
      <vt:lpstr>비용 계산 (영지 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ChangEung Kim</dc:creator>
  <cp:lastModifiedBy>Steve</cp:lastModifiedBy>
  <dcterms:created xsi:type="dcterms:W3CDTF">2021-04-26T08:26:49Z</dcterms:created>
  <dcterms:modified xsi:type="dcterms:W3CDTF">2021-05-03T15:54:24Z</dcterms:modified>
</cp:coreProperties>
</file>