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\Desktop\"/>
    </mc:Choice>
  </mc:AlternateContent>
  <bookViews>
    <workbookView xWindow="0" yWindow="0" windowWidth="8295" windowHeight="11820" activeTab="1"/>
  </bookViews>
  <sheets>
    <sheet name="무기 15성까지 강화치" sheetId="1" r:id="rId1"/>
    <sheet name="재획 손익분기점 계산" sheetId="2" r:id="rId2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  <c r="E10" i="2"/>
  <c r="D10" i="2"/>
  <c r="C10" i="2"/>
  <c r="C11" i="2" s="1"/>
  <c r="C7" i="2"/>
  <c r="E7" i="2" s="1"/>
  <c r="E8" i="2" s="1"/>
  <c r="C14" i="2" l="1"/>
  <c r="D14" i="2" s="1"/>
  <c r="E14" i="2"/>
  <c r="E11" i="2"/>
  <c r="D11" i="2"/>
  <c r="C8" i="2"/>
  <c r="D7" i="2"/>
  <c r="D8" i="2" s="1"/>
  <c r="E3" i="1"/>
  <c r="D3" i="1"/>
  <c r="C3" i="1"/>
  <c r="E4" i="1" l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</calcChain>
</file>

<file path=xl/comments1.xml><?xml version="1.0" encoding="utf-8"?>
<comments xmlns="http://schemas.openxmlformats.org/spreadsheetml/2006/main">
  <authors>
    <author>jo</author>
  </authors>
  <commentList>
    <comment ref="A13" authorId="0" shapeId="0">
      <text>
        <r>
          <rPr>
            <b/>
            <sz val="9"/>
            <color indexed="81"/>
            <rFont val="돋움"/>
            <family val="3"/>
            <charset val="129"/>
          </rPr>
          <t>재획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안먹은거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먹으면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먹는게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이득</t>
        </r>
      </text>
    </comment>
    <comment ref="A14" authorId="0" shapeId="0">
      <text>
        <r>
          <rPr>
            <b/>
            <sz val="9"/>
            <color indexed="81"/>
            <rFont val="돋움"/>
            <family val="3"/>
            <charset val="129"/>
          </rPr>
          <t>재획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먹은거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먹으면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먹는게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이득</t>
        </r>
      </text>
    </comment>
  </commentList>
</comments>
</file>

<file path=xl/sharedStrings.xml><?xml version="1.0" encoding="utf-8"?>
<sst xmlns="http://schemas.openxmlformats.org/spreadsheetml/2006/main" count="52" uniqueCount="45">
  <si>
    <t>기본공(마)</t>
    <phoneticPr fontId="1" type="noConversion"/>
  </si>
  <si>
    <t>1성</t>
    <phoneticPr fontId="1" type="noConversion"/>
  </si>
  <si>
    <t>2성</t>
    <phoneticPr fontId="1" type="noConversion"/>
  </si>
  <si>
    <t>3성</t>
    <phoneticPr fontId="1" type="noConversion"/>
  </si>
  <si>
    <t>4성</t>
    <phoneticPr fontId="1" type="noConversion"/>
  </si>
  <si>
    <t>5성</t>
  </si>
  <si>
    <t>6성</t>
  </si>
  <si>
    <t>7성</t>
  </si>
  <si>
    <t>8성</t>
  </si>
  <si>
    <t>9성</t>
  </si>
  <si>
    <t>10성</t>
  </si>
  <si>
    <t>11성</t>
  </si>
  <si>
    <t>12성</t>
  </si>
  <si>
    <t>13성</t>
  </si>
  <si>
    <t>14성</t>
  </si>
  <si>
    <t>15성</t>
  </si>
  <si>
    <t>15완작</t>
    <phoneticPr fontId="1" type="noConversion"/>
  </si>
  <si>
    <t>30완작</t>
    <phoneticPr fontId="1" type="noConversion"/>
  </si>
  <si>
    <t>0성</t>
    <phoneticPr fontId="1" type="noConversion"/>
  </si>
  <si>
    <t>70완작</t>
    <phoneticPr fontId="1" type="noConversion"/>
  </si>
  <si>
    <t>100작</t>
    <phoneticPr fontId="1" type="noConversion"/>
  </si>
  <si>
    <t>재획 X기준으로 계산</t>
    <phoneticPr fontId="1" type="noConversion"/>
  </si>
  <si>
    <t>재획 O기준으로 계산</t>
    <phoneticPr fontId="1" type="noConversion"/>
  </si>
  <si>
    <t>메소 먹은 양</t>
    <phoneticPr fontId="1" type="noConversion"/>
  </si>
  <si>
    <t>재획 가격</t>
    <phoneticPr fontId="1" type="noConversion"/>
  </si>
  <si>
    <t>젬 가격</t>
    <phoneticPr fontId="1" type="noConversion"/>
  </si>
  <si>
    <t>이익</t>
    <phoneticPr fontId="1" type="noConversion"/>
  </si>
  <si>
    <t>이익</t>
    <phoneticPr fontId="1" type="noConversion"/>
  </si>
  <si>
    <t>재획 안먹을 시 예상메소</t>
    <phoneticPr fontId="1" type="noConversion"/>
  </si>
  <si>
    <t>재획 먹을시 예상메소</t>
    <phoneticPr fontId="1" type="noConversion"/>
  </si>
  <si>
    <t>단위 : 천 메소</t>
    <phoneticPr fontId="1" type="noConversion"/>
  </si>
  <si>
    <t>재획당 젬 0.5개 더</t>
    <phoneticPr fontId="1" type="noConversion"/>
  </si>
  <si>
    <t>재획당 젬 1개 더</t>
    <phoneticPr fontId="1" type="noConversion"/>
  </si>
  <si>
    <t>재획당 젬 1개 더</t>
    <phoneticPr fontId="1" type="noConversion"/>
  </si>
  <si>
    <t>-</t>
    <phoneticPr fontId="1" type="noConversion"/>
  </si>
  <si>
    <t>-</t>
    <phoneticPr fontId="1" type="noConversion"/>
  </si>
  <si>
    <t>참고자료 : https://m.cafe.naver.com/ca-fe/web/cafes/stealerzz/articles/24136?useCafeId=false</t>
    <phoneticPr fontId="1" type="noConversion"/>
  </si>
  <si>
    <t>손익분기점(재획 X기준계산)</t>
    <phoneticPr fontId="1" type="noConversion"/>
  </si>
  <si>
    <t>손익분기점(재획 O기준계산)</t>
    <phoneticPr fontId="1" type="noConversion"/>
  </si>
  <si>
    <t>젬 0개 추가획득</t>
    <phoneticPr fontId="1" type="noConversion"/>
  </si>
  <si>
    <t>젬 0.5개 추가획득</t>
    <phoneticPr fontId="1" type="noConversion"/>
  </si>
  <si>
    <t>젬 1개 추가획득</t>
    <phoneticPr fontId="1" type="noConversion"/>
  </si>
  <si>
    <t>-</t>
    <phoneticPr fontId="1" type="noConversion"/>
  </si>
  <si>
    <r>
      <t>드랍</t>
    </r>
    <r>
      <rPr>
        <sz val="18"/>
        <color theme="1"/>
        <rFont val="맑은 고딕"/>
        <family val="3"/>
        <charset val="129"/>
        <scheme val="minor"/>
      </rPr>
      <t xml:space="preserve"> %</t>
    </r>
    <r>
      <rPr>
        <sz val="18"/>
        <color theme="1"/>
        <rFont val="맑은 고딕"/>
        <family val="2"/>
        <charset val="129"/>
        <scheme val="minor"/>
      </rPr>
      <t xml:space="preserve"> 증가로 인한 메소 획득량 증가를 고려하지 않음
</t>
    </r>
    <r>
      <rPr>
        <sz val="11"/>
        <color theme="1"/>
        <rFont val="맑은 고딕"/>
        <family val="3"/>
        <charset val="129"/>
        <scheme val="minor"/>
      </rPr>
      <t>(공식이 없어서 계산불가) 노란 부분만 입력</t>
    </r>
    <phoneticPr fontId="1" type="noConversion"/>
  </si>
  <si>
    <t>120제 이상 무기에만 해당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</si>
</sst>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8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41" fontId="0" fillId="3" borderId="1" xfId="1" applyFont="1" applyFill="1" applyBorder="1" applyAlignment="1" applyProtection="1">
      <alignment horizontal="center" vertical="center"/>
    </xf>
    <xf numFmtId="41" fontId="0" fillId="3" borderId="1" xfId="0" applyNumberFormat="1" applyFill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center" vertical="center"/>
    </xf>
    <xf numFmtId="0" fontId="0" fillId="3" borderId="3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41" fontId="0" fillId="2" borderId="0" xfId="1" applyFont="1" applyFill="1" applyAlignment="1" applyProtection="1">
      <alignment horizontal="center"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I7" sqref="I7"/>
    </sheetView>
  </sheetViews>
  <sheetFormatPr defaultRowHeight="16.5" x14ac:dyDescent="0.3"/>
  <cols>
    <col min="1" max="1" width="10.25" bestFit="1" customWidth="1"/>
  </cols>
  <sheetData>
    <row r="1" spans="1:5" x14ac:dyDescent="0.3">
      <c r="A1" s="2" t="s">
        <v>44</v>
      </c>
      <c r="B1" s="2"/>
      <c r="C1" s="2"/>
      <c r="D1" s="2"/>
      <c r="E1" s="2"/>
    </row>
    <row r="2" spans="1:5" x14ac:dyDescent="0.3">
      <c r="A2" s="1" t="s">
        <v>34</v>
      </c>
      <c r="B2" s="1" t="s">
        <v>16</v>
      </c>
      <c r="C2" s="1" t="s">
        <v>17</v>
      </c>
      <c r="D2" s="1" t="s">
        <v>19</v>
      </c>
      <c r="E2" s="1" t="s">
        <v>20</v>
      </c>
    </row>
    <row r="3" spans="1:5" x14ac:dyDescent="0.3">
      <c r="A3" s="1" t="s">
        <v>0</v>
      </c>
      <c r="B3" s="13">
        <v>241</v>
      </c>
      <c r="C3" s="3">
        <f>B3</f>
        <v>241</v>
      </c>
      <c r="D3" s="3">
        <f>B3</f>
        <v>241</v>
      </c>
      <c r="E3" s="3">
        <f>B3</f>
        <v>241</v>
      </c>
    </row>
    <row r="4" spans="1:5" x14ac:dyDescent="0.3">
      <c r="A4" s="1" t="s">
        <v>18</v>
      </c>
      <c r="B4" s="3">
        <f>B3+81</f>
        <v>322</v>
      </c>
      <c r="C4" s="3">
        <f>C3+63</f>
        <v>304</v>
      </c>
      <c r="D4" s="3">
        <f>D3+45</f>
        <v>286</v>
      </c>
      <c r="E4" s="3">
        <f>E3+27</f>
        <v>268</v>
      </c>
    </row>
    <row r="5" spans="1:5" x14ac:dyDescent="0.3">
      <c r="A5" s="1" t="s">
        <v>1</v>
      </c>
      <c r="B5" s="3">
        <f>B4+INT(B4/50)+1</f>
        <v>329</v>
      </c>
      <c r="C5" s="3">
        <f t="shared" ref="C5:E19" si="0">C4+INT(C4/50)+1</f>
        <v>311</v>
      </c>
      <c r="D5" s="3">
        <f t="shared" si="0"/>
        <v>292</v>
      </c>
      <c r="E5" s="3">
        <f t="shared" si="0"/>
        <v>274</v>
      </c>
    </row>
    <row r="6" spans="1:5" x14ac:dyDescent="0.3">
      <c r="A6" s="1" t="s">
        <v>2</v>
      </c>
      <c r="B6" s="3">
        <f t="shared" ref="B6:B19" si="1">B5+INT(B5/50)+1</f>
        <v>336</v>
      </c>
      <c r="C6" s="3">
        <f t="shared" si="0"/>
        <v>318</v>
      </c>
      <c r="D6" s="3">
        <f t="shared" si="0"/>
        <v>298</v>
      </c>
      <c r="E6" s="3">
        <f t="shared" si="0"/>
        <v>280</v>
      </c>
    </row>
    <row r="7" spans="1:5" x14ac:dyDescent="0.3">
      <c r="A7" s="1" t="s">
        <v>3</v>
      </c>
      <c r="B7" s="3">
        <f t="shared" si="1"/>
        <v>343</v>
      </c>
      <c r="C7" s="3">
        <f t="shared" si="0"/>
        <v>325</v>
      </c>
      <c r="D7" s="3">
        <f t="shared" si="0"/>
        <v>304</v>
      </c>
      <c r="E7" s="3">
        <f t="shared" si="0"/>
        <v>286</v>
      </c>
    </row>
    <row r="8" spans="1:5" x14ac:dyDescent="0.3">
      <c r="A8" s="1" t="s">
        <v>4</v>
      </c>
      <c r="B8" s="3">
        <f t="shared" si="1"/>
        <v>350</v>
      </c>
      <c r="C8" s="3">
        <f t="shared" si="0"/>
        <v>332</v>
      </c>
      <c r="D8" s="3">
        <f t="shared" si="0"/>
        <v>311</v>
      </c>
      <c r="E8" s="3">
        <f t="shared" si="0"/>
        <v>292</v>
      </c>
    </row>
    <row r="9" spans="1:5" x14ac:dyDescent="0.3">
      <c r="A9" s="1" t="s">
        <v>5</v>
      </c>
      <c r="B9" s="3">
        <f t="shared" si="1"/>
        <v>358</v>
      </c>
      <c r="C9" s="3">
        <f t="shared" si="0"/>
        <v>339</v>
      </c>
      <c r="D9" s="3">
        <f t="shared" si="0"/>
        <v>318</v>
      </c>
      <c r="E9" s="3">
        <f t="shared" si="0"/>
        <v>298</v>
      </c>
    </row>
    <row r="10" spans="1:5" x14ac:dyDescent="0.3">
      <c r="A10" s="1" t="s">
        <v>6</v>
      </c>
      <c r="B10" s="3">
        <f t="shared" si="1"/>
        <v>366</v>
      </c>
      <c r="C10" s="3">
        <f t="shared" si="0"/>
        <v>346</v>
      </c>
      <c r="D10" s="3">
        <f t="shared" si="0"/>
        <v>325</v>
      </c>
      <c r="E10" s="3">
        <f t="shared" si="0"/>
        <v>304</v>
      </c>
    </row>
    <row r="11" spans="1:5" x14ac:dyDescent="0.3">
      <c r="A11" s="1" t="s">
        <v>7</v>
      </c>
      <c r="B11" s="3">
        <f t="shared" si="1"/>
        <v>374</v>
      </c>
      <c r="C11" s="3">
        <f t="shared" si="0"/>
        <v>353</v>
      </c>
      <c r="D11" s="3">
        <f t="shared" si="0"/>
        <v>332</v>
      </c>
      <c r="E11" s="3">
        <f t="shared" si="0"/>
        <v>311</v>
      </c>
    </row>
    <row r="12" spans="1:5" x14ac:dyDescent="0.3">
      <c r="A12" s="1" t="s">
        <v>8</v>
      </c>
      <c r="B12" s="3">
        <f t="shared" si="1"/>
        <v>382</v>
      </c>
      <c r="C12" s="3">
        <f t="shared" si="0"/>
        <v>361</v>
      </c>
      <c r="D12" s="3">
        <f t="shared" si="0"/>
        <v>339</v>
      </c>
      <c r="E12" s="3">
        <f t="shared" si="0"/>
        <v>318</v>
      </c>
    </row>
    <row r="13" spans="1:5" x14ac:dyDescent="0.3">
      <c r="A13" s="1" t="s">
        <v>9</v>
      </c>
      <c r="B13" s="3">
        <f t="shared" si="1"/>
        <v>390</v>
      </c>
      <c r="C13" s="3">
        <f t="shared" si="0"/>
        <v>369</v>
      </c>
      <c r="D13" s="3">
        <f t="shared" si="0"/>
        <v>346</v>
      </c>
      <c r="E13" s="3">
        <f t="shared" si="0"/>
        <v>325</v>
      </c>
    </row>
    <row r="14" spans="1:5" x14ac:dyDescent="0.3">
      <c r="A14" s="1" t="s">
        <v>10</v>
      </c>
      <c r="B14" s="3">
        <f t="shared" si="1"/>
        <v>398</v>
      </c>
      <c r="C14" s="3">
        <f t="shared" si="0"/>
        <v>377</v>
      </c>
      <c r="D14" s="3">
        <f t="shared" si="0"/>
        <v>353</v>
      </c>
      <c r="E14" s="3">
        <f t="shared" si="0"/>
        <v>332</v>
      </c>
    </row>
    <row r="15" spans="1:5" x14ac:dyDescent="0.3">
      <c r="A15" s="1" t="s">
        <v>11</v>
      </c>
      <c r="B15" s="3">
        <f t="shared" si="1"/>
        <v>406</v>
      </c>
      <c r="C15" s="3">
        <f t="shared" si="0"/>
        <v>385</v>
      </c>
      <c r="D15" s="3">
        <f t="shared" si="0"/>
        <v>361</v>
      </c>
      <c r="E15" s="3">
        <f t="shared" si="0"/>
        <v>339</v>
      </c>
    </row>
    <row r="16" spans="1:5" x14ac:dyDescent="0.3">
      <c r="A16" s="1" t="s">
        <v>12</v>
      </c>
      <c r="B16" s="3">
        <f t="shared" si="1"/>
        <v>415</v>
      </c>
      <c r="C16" s="3">
        <f t="shared" si="0"/>
        <v>393</v>
      </c>
      <c r="D16" s="3">
        <f t="shared" si="0"/>
        <v>369</v>
      </c>
      <c r="E16" s="3">
        <f t="shared" si="0"/>
        <v>346</v>
      </c>
    </row>
    <row r="17" spans="1:5" x14ac:dyDescent="0.3">
      <c r="A17" s="1" t="s">
        <v>13</v>
      </c>
      <c r="B17" s="3">
        <f t="shared" si="1"/>
        <v>424</v>
      </c>
      <c r="C17" s="3">
        <f t="shared" si="0"/>
        <v>401</v>
      </c>
      <c r="D17" s="3">
        <f t="shared" si="0"/>
        <v>377</v>
      </c>
      <c r="E17" s="3">
        <f t="shared" si="0"/>
        <v>353</v>
      </c>
    </row>
    <row r="18" spans="1:5" x14ac:dyDescent="0.3">
      <c r="A18" s="1" t="s">
        <v>14</v>
      </c>
      <c r="B18" s="3">
        <f t="shared" si="1"/>
        <v>433</v>
      </c>
      <c r="C18" s="3">
        <f t="shared" si="0"/>
        <v>410</v>
      </c>
      <c r="D18" s="3">
        <f t="shared" si="0"/>
        <v>385</v>
      </c>
      <c r="E18" s="3">
        <f t="shared" si="0"/>
        <v>361</v>
      </c>
    </row>
    <row r="19" spans="1:5" x14ac:dyDescent="0.3">
      <c r="A19" s="1" t="s">
        <v>15</v>
      </c>
      <c r="B19" s="3">
        <f t="shared" si="1"/>
        <v>442</v>
      </c>
      <c r="C19" s="3">
        <f t="shared" si="0"/>
        <v>419</v>
      </c>
      <c r="D19" s="3">
        <f t="shared" si="0"/>
        <v>393</v>
      </c>
      <c r="E19" s="3">
        <f t="shared" si="0"/>
        <v>369</v>
      </c>
    </row>
  </sheetData>
  <sheetProtection algorithmName="SHA-512" hashValue="Fcv5U8Ciy9sBWrXQh0+co69QapMQgjXl+1GYgAnu6qRdnLV5BTGUr7rCwML14viqfSEX6ndSNeFMBsReSBG+6w==" saltValue="cvnSyN8y+vCZ5g11224jIA==" spinCount="100000" sheet="1" objects="1" scenarios="1"/>
  <mergeCells count="1">
    <mergeCell ref="A1:E1"/>
  </mergeCells>
  <phoneticPr fontId="1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sqref="A1:E3"/>
    </sheetView>
  </sheetViews>
  <sheetFormatPr defaultRowHeight="16.5" x14ac:dyDescent="0.3"/>
  <cols>
    <col min="1" max="1" width="27.25" bestFit="1" customWidth="1"/>
    <col min="2" max="2" width="12.375" bestFit="1" customWidth="1"/>
    <col min="3" max="3" width="23.5" bestFit="1" customWidth="1"/>
    <col min="4" max="4" width="18.5" bestFit="1" customWidth="1"/>
    <col min="5" max="5" width="16.875" bestFit="1" customWidth="1"/>
    <col min="6" max="6" width="9.625" bestFit="1" customWidth="1"/>
    <col min="7" max="7" width="3.5" bestFit="1" customWidth="1"/>
    <col min="8" max="8" width="16.5" bestFit="1" customWidth="1"/>
    <col min="9" max="9" width="3.5" bestFit="1" customWidth="1"/>
  </cols>
  <sheetData>
    <row r="1" spans="1:5" x14ac:dyDescent="0.3">
      <c r="A1" s="4" t="s">
        <v>43</v>
      </c>
      <c r="B1" s="5"/>
      <c r="C1" s="5"/>
      <c r="D1" s="5"/>
      <c r="E1" s="5"/>
    </row>
    <row r="2" spans="1:5" x14ac:dyDescent="0.3">
      <c r="A2" s="5"/>
      <c r="B2" s="5"/>
      <c r="C2" s="5"/>
      <c r="D2" s="5"/>
      <c r="E2" s="5"/>
    </row>
    <row r="3" spans="1:5" x14ac:dyDescent="0.3">
      <c r="A3" s="5"/>
      <c r="B3" s="5"/>
      <c r="C3" s="5"/>
      <c r="D3" s="5"/>
      <c r="E3" s="5"/>
    </row>
    <row r="4" spans="1:5" x14ac:dyDescent="0.3">
      <c r="A4" s="14" t="s">
        <v>36</v>
      </c>
      <c r="B4" s="14"/>
      <c r="C4" s="14"/>
      <c r="D4" s="14"/>
      <c r="E4" s="14"/>
    </row>
    <row r="5" spans="1:5" x14ac:dyDescent="0.3">
      <c r="A5" s="6" t="s">
        <v>34</v>
      </c>
      <c r="B5" s="6" t="s">
        <v>24</v>
      </c>
      <c r="C5" s="11">
        <v>7700</v>
      </c>
      <c r="D5" s="6" t="s">
        <v>25</v>
      </c>
      <c r="E5" s="11">
        <v>4300</v>
      </c>
    </row>
    <row r="6" spans="1:5" x14ac:dyDescent="0.3">
      <c r="A6" s="6" t="s">
        <v>30</v>
      </c>
      <c r="B6" s="6" t="s">
        <v>23</v>
      </c>
      <c r="C6" s="6" t="s">
        <v>29</v>
      </c>
      <c r="D6" s="6" t="s">
        <v>31</v>
      </c>
      <c r="E6" s="6" t="s">
        <v>33</v>
      </c>
    </row>
    <row r="7" spans="1:5" x14ac:dyDescent="0.3">
      <c r="A7" s="6" t="s">
        <v>21</v>
      </c>
      <c r="B7" s="12">
        <v>110000</v>
      </c>
      <c r="C7" s="7">
        <f>B7*1.2</f>
        <v>132000</v>
      </c>
      <c r="D7" s="7">
        <f>C7+$E$5*0.5</f>
        <v>134150</v>
      </c>
      <c r="E7" s="7">
        <f>C7+$E$5</f>
        <v>136300</v>
      </c>
    </row>
    <row r="8" spans="1:5" x14ac:dyDescent="0.3">
      <c r="A8" s="6" t="s">
        <v>27</v>
      </c>
      <c r="B8" s="6" t="s">
        <v>34</v>
      </c>
      <c r="C8" s="8">
        <f>C7-$B$7-$C$5</f>
        <v>14300</v>
      </c>
      <c r="D8" s="8">
        <f t="shared" ref="D8:E8" si="0">D7-$B$7-$C$5</f>
        <v>16450</v>
      </c>
      <c r="E8" s="8">
        <f t="shared" si="0"/>
        <v>18600</v>
      </c>
    </row>
    <row r="9" spans="1:5" x14ac:dyDescent="0.3">
      <c r="A9" s="6" t="s">
        <v>35</v>
      </c>
      <c r="B9" s="6" t="s">
        <v>23</v>
      </c>
      <c r="C9" s="6" t="s">
        <v>28</v>
      </c>
      <c r="D9" s="6" t="s">
        <v>31</v>
      </c>
      <c r="E9" s="6" t="s">
        <v>32</v>
      </c>
    </row>
    <row r="10" spans="1:5" x14ac:dyDescent="0.3">
      <c r="A10" s="6" t="s">
        <v>22</v>
      </c>
      <c r="B10" s="12">
        <v>130000</v>
      </c>
      <c r="C10" s="7">
        <f>B10*(1/1.2)</f>
        <v>108333.33333333334</v>
      </c>
      <c r="D10" s="7">
        <f>B10+$E$5*0.5</f>
        <v>132150</v>
      </c>
      <c r="E10" s="7">
        <f>B10+$E$5*1</f>
        <v>134300</v>
      </c>
    </row>
    <row r="11" spans="1:5" x14ac:dyDescent="0.3">
      <c r="A11" s="6" t="s">
        <v>26</v>
      </c>
      <c r="B11" s="6" t="s">
        <v>34</v>
      </c>
      <c r="C11" s="8">
        <f>$B$10-C10-$C$5</f>
        <v>13966.666666666657</v>
      </c>
      <c r="D11" s="8">
        <f>D10-$C$10-$C$5</f>
        <v>16116.666666666657</v>
      </c>
      <c r="E11" s="8">
        <f>E10-$C$10-$C$5</f>
        <v>18266.666666666657</v>
      </c>
    </row>
    <row r="12" spans="1:5" x14ac:dyDescent="0.3">
      <c r="A12" s="9" t="s">
        <v>34</v>
      </c>
      <c r="B12" s="10"/>
      <c r="C12" s="6" t="s">
        <v>39</v>
      </c>
      <c r="D12" s="6" t="s">
        <v>40</v>
      </c>
      <c r="E12" s="6" t="s">
        <v>41</v>
      </c>
    </row>
    <row r="13" spans="1:5" x14ac:dyDescent="0.3">
      <c r="A13" s="9" t="s">
        <v>37</v>
      </c>
      <c r="B13" s="10"/>
      <c r="C13" s="6">
        <f>C5*5</f>
        <v>38500</v>
      </c>
      <c r="D13" s="6" t="s">
        <v>34</v>
      </c>
      <c r="E13" s="6" t="s">
        <v>42</v>
      </c>
    </row>
    <row r="14" spans="1:5" x14ac:dyDescent="0.3">
      <c r="A14" s="9" t="s">
        <v>38</v>
      </c>
      <c r="B14" s="10"/>
      <c r="C14" s="6">
        <f>C13*1.2</f>
        <v>46200</v>
      </c>
      <c r="D14" s="6">
        <f>C14-$E$5*0.5</f>
        <v>44050</v>
      </c>
      <c r="E14" s="6">
        <f>C14-$E$5</f>
        <v>41900</v>
      </c>
    </row>
  </sheetData>
  <sheetProtection algorithmName="SHA-512" hashValue="rbuP0QkMd4rpSZeUdNQYwf2alRRIp+lg7YTL59QVbXAkusrQc3Md8/0Cm6o/gfRmwwkqe+RODQGymlU9guYjaQ==" saltValue="NGkJyCNlRWMDXPDY5I+hgA==" spinCount="100000" sheet="1" objects="1" scenarios="1"/>
  <mergeCells count="5">
    <mergeCell ref="A1:E3"/>
    <mergeCell ref="A4:E4"/>
    <mergeCell ref="A14:B14"/>
    <mergeCell ref="A13:B13"/>
    <mergeCell ref="A12:B12"/>
  </mergeCells>
  <phoneticPr fontId="1" type="noConversion"/>
  <pageMargins left="0.7" right="0.7" top="0.75" bottom="0.75" header="0.3" footer="0.3"/>
  <pageSetup paperSize="9" orientation="portrait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무기 15성까지 강화치</vt:lpstr>
      <vt:lpstr>재획 손익분기점 계산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</dc:creator>
  <cp:lastModifiedBy>jo</cp:lastModifiedBy>
  <dcterms:created xsi:type="dcterms:W3CDTF">2020-12-29T07:25:22Z</dcterms:created>
  <dcterms:modified xsi:type="dcterms:W3CDTF">2021-05-04T10:33:43Z</dcterms:modified>
</cp:coreProperties>
</file>