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1555" windowHeight="100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2" i="1" l="1"/>
  <c r="I6" i="1" l="1"/>
  <c r="I8" i="1" s="1"/>
  <c r="F6" i="1"/>
  <c r="F7" i="1"/>
  <c r="F16" i="1" s="1"/>
  <c r="F8" i="1"/>
  <c r="F9" i="1"/>
  <c r="F10" i="1"/>
  <c r="F5" i="1"/>
  <c r="C6" i="1"/>
  <c r="C7" i="1"/>
  <c r="C8" i="1"/>
  <c r="C9" i="1"/>
  <c r="C10" i="1"/>
  <c r="C5" i="1"/>
  <c r="J6" i="1"/>
  <c r="J8" i="1" s="1"/>
  <c r="I7" i="1" l="1"/>
  <c r="J7" i="1"/>
  <c r="F12" i="1"/>
  <c r="F13" i="1" s="1"/>
  <c r="D16" i="1"/>
  <c r="D17" i="1" s="1"/>
  <c r="E16" i="1"/>
  <c r="E12" i="1"/>
  <c r="E13" i="1" s="1"/>
  <c r="E18" i="1" l="1"/>
  <c r="E17" i="1"/>
  <c r="F18" i="1"/>
  <c r="F17" i="1"/>
  <c r="D12" i="1"/>
  <c r="D13" i="1" s="1"/>
  <c r="D18" i="1"/>
  <c r="F14" i="1"/>
  <c r="E14" i="1"/>
  <c r="D14" i="1" l="1"/>
</calcChain>
</file>

<file path=xl/sharedStrings.xml><?xml version="1.0" encoding="utf-8"?>
<sst xmlns="http://schemas.openxmlformats.org/spreadsheetml/2006/main" count="26" uniqueCount="22">
  <si>
    <t>버스비</t>
  </si>
  <si>
    <t>실수령액</t>
  </si>
  <si>
    <t>물품개수</t>
  </si>
  <si>
    <t>4인</t>
  </si>
  <si>
    <t>8인</t>
  </si>
  <si>
    <t>총수익</t>
  </si>
  <si>
    <t>2인분배</t>
  </si>
  <si>
    <t>3인분배</t>
  </si>
  <si>
    <t>4인분배</t>
  </si>
  <si>
    <t>5인분배</t>
    <phoneticPr fontId="2" type="noConversion"/>
  </si>
  <si>
    <t>6인분배</t>
    <phoneticPr fontId="2" type="noConversion"/>
  </si>
  <si>
    <t>7인분배</t>
    <phoneticPr fontId="2" type="noConversion"/>
  </si>
  <si>
    <t>거래소 시세</t>
    <phoneticPr fontId="2" type="noConversion"/>
  </si>
  <si>
    <t>파티분배금</t>
    <phoneticPr fontId="2" type="noConversion"/>
  </si>
  <si>
    <t>판매금액</t>
    <phoneticPr fontId="2" type="noConversion"/>
  </si>
  <si>
    <t>보낼 금액</t>
    <phoneticPr fontId="2" type="noConversion"/>
  </si>
  <si>
    <t>이익금</t>
    <phoneticPr fontId="2" type="noConversion"/>
  </si>
  <si>
    <t>이익금</t>
    <phoneticPr fontId="2" type="noConversion"/>
  </si>
  <si>
    <t>수령 금액</t>
    <phoneticPr fontId="2" type="noConversion"/>
  </si>
  <si>
    <t>적정입찰가</t>
    <phoneticPr fontId="2" type="noConversion"/>
  </si>
  <si>
    <t>경매물품</t>
    <phoneticPr fontId="2" type="noConversion"/>
  </si>
  <si>
    <t>버스수익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</si>
</sst>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Down="1">
      <left style="medium">
        <color indexed="64"/>
      </left>
      <right/>
      <top/>
      <bottom style="thin">
        <color auto="1"/>
      </bottom>
      <diagonal style="thin">
        <color auto="1"/>
      </diagonal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5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9" xfId="1" applyBorder="1">
      <alignment vertical="center"/>
    </xf>
    <xf numFmtId="0" fontId="1" fillId="0" borderId="8" xfId="1" applyBorder="1">
      <alignment vertical="center"/>
    </xf>
    <xf numFmtId="0" fontId="1" fillId="0" borderId="12" xfId="1" applyBorder="1">
      <alignment vertical="center"/>
    </xf>
    <xf numFmtId="0" fontId="1" fillId="0" borderId="14" xfId="1" applyBorder="1" applyAlignment="1">
      <alignment horizontal="center" vertical="center"/>
    </xf>
    <xf numFmtId="0" fontId="1" fillId="0" borderId="0" xfId="1" applyFill="1">
      <alignment vertical="center"/>
    </xf>
    <xf numFmtId="0" fontId="1" fillId="2" borderId="8" xfId="1" applyFill="1" applyBorder="1">
      <alignment vertical="center"/>
    </xf>
    <xf numFmtId="0" fontId="1" fillId="0" borderId="6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1" xfId="1" applyBorder="1">
      <alignment vertical="center"/>
    </xf>
    <xf numFmtId="0" fontId="1" fillId="0" borderId="4" xfId="1" applyFill="1" applyBorder="1" applyAlignment="1">
      <alignment horizontal="center" vertical="center"/>
    </xf>
    <xf numFmtId="0" fontId="1" fillId="2" borderId="9" xfId="1" applyFill="1" applyBorder="1">
      <alignment vertical="center"/>
    </xf>
    <xf numFmtId="0" fontId="1" fillId="0" borderId="2" xfId="1" applyFill="1" applyBorder="1" applyAlignment="1">
      <alignment horizontal="center" vertical="center"/>
    </xf>
    <xf numFmtId="0" fontId="1" fillId="2" borderId="22" xfId="1" applyFill="1" applyBorder="1">
      <alignment vertical="center"/>
    </xf>
    <xf numFmtId="0" fontId="1" fillId="0" borderId="8" xfId="1" applyBorder="1" applyAlignment="1">
      <alignment horizontal="center" vertical="center"/>
    </xf>
    <xf numFmtId="0" fontId="1" fillId="2" borderId="25" xfId="1" applyFill="1" applyBorder="1">
      <alignment vertical="center"/>
    </xf>
    <xf numFmtId="0" fontId="1" fillId="0" borderId="26" xfId="1" applyBorder="1" applyAlignment="1">
      <alignment horizontal="center" vertical="center"/>
    </xf>
    <xf numFmtId="0" fontId="1" fillId="0" borderId="27" xfId="1" applyBorder="1">
      <alignment vertical="center"/>
    </xf>
    <xf numFmtId="0" fontId="1" fillId="0" borderId="10" xfId="1" applyBorder="1" applyAlignment="1">
      <alignment horizontal="center" vertical="center"/>
    </xf>
    <xf numFmtId="0" fontId="0" fillId="0" borderId="24" xfId="0" applyBorder="1">
      <alignment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1" fontId="1" fillId="3" borderId="8" xfId="3" applyFont="1" applyFill="1" applyBorder="1">
      <alignment vertical="center"/>
    </xf>
    <xf numFmtId="41" fontId="1" fillId="3" borderId="10" xfId="3" applyFont="1" applyFill="1" applyBorder="1">
      <alignment vertical="center"/>
    </xf>
    <xf numFmtId="41" fontId="1" fillId="0" borderId="8" xfId="3" applyFont="1" applyBorder="1">
      <alignment vertical="center"/>
    </xf>
    <xf numFmtId="41" fontId="1" fillId="0" borderId="10" xfId="3" applyFont="1" applyBorder="1">
      <alignment vertical="center"/>
    </xf>
    <xf numFmtId="41" fontId="1" fillId="0" borderId="12" xfId="3" applyFont="1" applyBorder="1">
      <alignment vertical="center"/>
    </xf>
    <xf numFmtId="41" fontId="1" fillId="0" borderId="13" xfId="3" applyFont="1" applyBorder="1">
      <alignment vertical="center"/>
    </xf>
    <xf numFmtId="41" fontId="1" fillId="0" borderId="25" xfId="3" applyFont="1" applyBorder="1" applyAlignment="1">
      <alignment horizontal="center" vertical="center"/>
    </xf>
    <xf numFmtId="41" fontId="1" fillId="0" borderId="28" xfId="3" applyFont="1" applyBorder="1" applyAlignment="1">
      <alignment horizontal="center" vertical="center"/>
    </xf>
    <xf numFmtId="41" fontId="1" fillId="0" borderId="29" xfId="3" applyFont="1" applyBorder="1" applyAlignment="1">
      <alignment horizontal="center" vertical="center"/>
    </xf>
    <xf numFmtId="41" fontId="1" fillId="0" borderId="22" xfId="3" applyFont="1" applyBorder="1">
      <alignment vertical="center"/>
    </xf>
    <xf numFmtId="41" fontId="1" fillId="0" borderId="23" xfId="3" applyFont="1" applyBorder="1">
      <alignment vertical="center"/>
    </xf>
    <xf numFmtId="41" fontId="1" fillId="2" borderId="3" xfId="3" applyFont="1" applyFill="1" applyBorder="1">
      <alignment vertical="center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tabSelected="1" workbookViewId="0">
      <selection activeCell="I18" sqref="I18"/>
    </sheetView>
  </sheetViews>
  <sheetFormatPr defaultRowHeight="16.5" x14ac:dyDescent="0.3"/>
  <cols>
    <col min="2" max="6" width="11.375" customWidth="1"/>
    <col min="8" max="10" width="12.5" customWidth="1"/>
  </cols>
  <sheetData>
    <row r="1" spans="2:10" ht="17.25" thickBot="1" x14ac:dyDescent="0.35"/>
    <row r="2" spans="2:10" x14ac:dyDescent="0.3">
      <c r="B2" s="25" t="s">
        <v>21</v>
      </c>
      <c r="C2" s="26"/>
      <c r="D2" s="26"/>
      <c r="E2" s="26"/>
      <c r="F2" s="27"/>
      <c r="H2" s="25" t="s">
        <v>20</v>
      </c>
      <c r="I2" s="26"/>
      <c r="J2" s="27"/>
    </row>
    <row r="3" spans="2:10" ht="17.25" thickBot="1" x14ac:dyDescent="0.35">
      <c r="B3" s="28"/>
      <c r="C3" s="29"/>
      <c r="D3" s="29"/>
      <c r="E3" s="29"/>
      <c r="F3" s="30"/>
      <c r="H3" s="28"/>
      <c r="I3" s="29"/>
      <c r="J3" s="30"/>
    </row>
    <row r="4" spans="2:10" ht="17.25" thickBot="1" x14ac:dyDescent="0.35">
      <c r="B4" s="10" t="s">
        <v>0</v>
      </c>
      <c r="C4" s="11" t="s">
        <v>1</v>
      </c>
      <c r="D4" s="11" t="s">
        <v>14</v>
      </c>
      <c r="E4" s="13" t="s">
        <v>2</v>
      </c>
      <c r="F4" s="3" t="s">
        <v>1</v>
      </c>
      <c r="G4" s="1"/>
      <c r="H4" s="23"/>
      <c r="I4" s="15" t="s">
        <v>12</v>
      </c>
      <c r="J4" s="42">
        <v>2487</v>
      </c>
    </row>
    <row r="5" spans="2:10" x14ac:dyDescent="0.3">
      <c r="B5" s="14">
        <v>1800</v>
      </c>
      <c r="C5" s="33">
        <f>B5*0.95</f>
        <v>1710</v>
      </c>
      <c r="D5" s="9">
        <v>900</v>
      </c>
      <c r="E5" s="9">
        <v>1</v>
      </c>
      <c r="F5" s="34">
        <f>(D5*E5)*0.95</f>
        <v>855</v>
      </c>
      <c r="G5" s="1"/>
      <c r="H5" s="24"/>
      <c r="I5" s="2" t="s">
        <v>3</v>
      </c>
      <c r="J5" s="7" t="s">
        <v>4</v>
      </c>
    </row>
    <row r="6" spans="2:10" x14ac:dyDescent="0.3">
      <c r="B6" s="14"/>
      <c r="C6" s="33">
        <f t="shared" ref="C6:C10" si="0">B6*0.95</f>
        <v>0</v>
      </c>
      <c r="D6" s="9">
        <v>300</v>
      </c>
      <c r="E6" s="9">
        <v>1</v>
      </c>
      <c r="F6" s="34">
        <f t="shared" ref="F6:F10" si="1">(D6*E6)*0.95</f>
        <v>285</v>
      </c>
      <c r="G6" s="1"/>
      <c r="H6" s="4" t="s">
        <v>19</v>
      </c>
      <c r="I6" s="31">
        <f>$J$4*0.95*(3/4)</f>
        <v>1771.9875000000002</v>
      </c>
      <c r="J6" s="32">
        <f>$J$4*0.95*(7/8)</f>
        <v>2067.3187499999999</v>
      </c>
    </row>
    <row r="7" spans="2:10" x14ac:dyDescent="0.3">
      <c r="B7" s="14"/>
      <c r="C7" s="33">
        <f t="shared" si="0"/>
        <v>0</v>
      </c>
      <c r="D7" s="9">
        <v>189</v>
      </c>
      <c r="E7" s="9">
        <v>1</v>
      </c>
      <c r="F7" s="34">
        <f t="shared" si="1"/>
        <v>179.54999999999998</v>
      </c>
      <c r="G7" s="8"/>
      <c r="H7" s="4" t="s">
        <v>13</v>
      </c>
      <c r="I7" s="33">
        <f>I6/3</f>
        <v>590.66250000000002</v>
      </c>
      <c r="J7" s="34">
        <f>J6/7</f>
        <v>295.33125000000001</v>
      </c>
    </row>
    <row r="8" spans="2:10" ht="17.25" thickBot="1" x14ac:dyDescent="0.35">
      <c r="B8" s="14"/>
      <c r="C8" s="33">
        <f t="shared" si="0"/>
        <v>0</v>
      </c>
      <c r="D8" s="9"/>
      <c r="E8" s="9"/>
      <c r="F8" s="34">
        <f t="shared" si="1"/>
        <v>0</v>
      </c>
      <c r="G8" s="8"/>
      <c r="H8" s="12" t="s">
        <v>16</v>
      </c>
      <c r="I8" s="35">
        <f>$J$4*0.95-I6</f>
        <v>590.66249999999991</v>
      </c>
      <c r="J8" s="36">
        <f>$J$4*0.95-J6</f>
        <v>295.33125000000018</v>
      </c>
    </row>
    <row r="9" spans="2:10" x14ac:dyDescent="0.3">
      <c r="B9" s="14"/>
      <c r="C9" s="33">
        <f t="shared" si="0"/>
        <v>0</v>
      </c>
      <c r="D9" s="9"/>
      <c r="E9" s="9"/>
      <c r="F9" s="34">
        <f t="shared" si="1"/>
        <v>0</v>
      </c>
      <c r="G9" s="8"/>
      <c r="H9" s="1"/>
      <c r="I9" s="1"/>
      <c r="J9" s="1"/>
    </row>
    <row r="10" spans="2:10" ht="17.25" thickBot="1" x14ac:dyDescent="0.35">
      <c r="B10" s="18"/>
      <c r="C10" s="40">
        <f t="shared" si="0"/>
        <v>0</v>
      </c>
      <c r="D10" s="16"/>
      <c r="E10" s="16"/>
      <c r="F10" s="41">
        <f t="shared" si="1"/>
        <v>0</v>
      </c>
      <c r="G10" s="1"/>
      <c r="H10" s="1"/>
      <c r="I10" s="1"/>
      <c r="J10" s="1"/>
    </row>
    <row r="11" spans="2:10" x14ac:dyDescent="0.3">
      <c r="B11" s="19" t="s">
        <v>5</v>
      </c>
      <c r="C11" s="20"/>
      <c r="D11" s="11" t="s">
        <v>6</v>
      </c>
      <c r="E11" s="11" t="s">
        <v>7</v>
      </c>
      <c r="F11" s="3" t="s">
        <v>8</v>
      </c>
      <c r="G11" s="1"/>
      <c r="H11" s="1"/>
      <c r="I11" s="1"/>
      <c r="J11" s="1"/>
    </row>
    <row r="12" spans="2:10" x14ac:dyDescent="0.3">
      <c r="B12" s="37">
        <f>(SUM($C$5:$C$10)+(SUM($F$5:$F$10)-SUM($E$5:$E$10)*57))</f>
        <v>2858.55</v>
      </c>
      <c r="C12" s="5" t="s">
        <v>15</v>
      </c>
      <c r="D12" s="31">
        <f>$B$12*0.512821</f>
        <v>1465.9244695499999</v>
      </c>
      <c r="E12" s="31">
        <f>$B$12*0.338983</f>
        <v>968.99985464999997</v>
      </c>
      <c r="F12" s="32">
        <f>$B$12*0.253165</f>
        <v>723.68481075</v>
      </c>
      <c r="G12" s="1"/>
      <c r="H12" s="1"/>
      <c r="I12" s="1"/>
      <c r="J12" s="1"/>
    </row>
    <row r="13" spans="2:10" x14ac:dyDescent="0.3">
      <c r="B13" s="38"/>
      <c r="C13" s="5" t="s">
        <v>18</v>
      </c>
      <c r="D13" s="33">
        <f>D12*0.95</f>
        <v>1392.6282460724999</v>
      </c>
      <c r="E13" s="33">
        <f>E12*0.95</f>
        <v>920.54986191749992</v>
      </c>
      <c r="F13" s="34">
        <f>F12*0.95</f>
        <v>687.50057021249995</v>
      </c>
      <c r="G13" s="1"/>
      <c r="H13" s="1"/>
      <c r="I13" s="1"/>
      <c r="J13" s="1"/>
    </row>
    <row r="14" spans="2:10" x14ac:dyDescent="0.3">
      <c r="B14" s="38"/>
      <c r="C14" s="5" t="s">
        <v>17</v>
      </c>
      <c r="D14" s="33">
        <f>$B$12-D12</f>
        <v>1392.6255304500003</v>
      </c>
      <c r="E14" s="33">
        <f>$B$12-(E12*2)</f>
        <v>920.55029070000023</v>
      </c>
      <c r="F14" s="34">
        <f>$B$12-(F12*3)</f>
        <v>687.49556775000019</v>
      </c>
      <c r="G14" s="1"/>
      <c r="H14" s="1"/>
      <c r="I14" s="1"/>
      <c r="J14" s="1"/>
    </row>
    <row r="15" spans="2:10" x14ac:dyDescent="0.3">
      <c r="B15" s="38"/>
      <c r="C15" s="22"/>
      <c r="D15" s="17" t="s">
        <v>9</v>
      </c>
      <c r="E15" s="17" t="s">
        <v>10</v>
      </c>
      <c r="F15" s="21" t="s">
        <v>11</v>
      </c>
    </row>
    <row r="16" spans="2:10" x14ac:dyDescent="0.3">
      <c r="B16" s="38"/>
      <c r="C16" s="5" t="s">
        <v>15</v>
      </c>
      <c r="D16" s="31">
        <f>$B$12*0.20202</f>
        <v>577.48427100000004</v>
      </c>
      <c r="E16" s="31">
        <f>$B$12*0.168067</f>
        <v>480.42792285000002</v>
      </c>
      <c r="F16" s="32">
        <f>$B$12*0.143885</f>
        <v>411.30246675000006</v>
      </c>
    </row>
    <row r="17" spans="2:6" x14ac:dyDescent="0.3">
      <c r="B17" s="38"/>
      <c r="C17" s="5" t="s">
        <v>18</v>
      </c>
      <c r="D17" s="33">
        <f>D16*0.95</f>
        <v>548.61005745</v>
      </c>
      <c r="E17" s="33">
        <f>E16*0.95</f>
        <v>456.40652670750001</v>
      </c>
      <c r="F17" s="34">
        <f>F16*0.95</f>
        <v>390.73734341250002</v>
      </c>
    </row>
    <row r="18" spans="2:6" ht="17.25" thickBot="1" x14ac:dyDescent="0.35">
      <c r="B18" s="39"/>
      <c r="C18" s="6" t="s">
        <v>16</v>
      </c>
      <c r="D18" s="35">
        <f>$B$12-(D16*4)</f>
        <v>548.61291600000004</v>
      </c>
      <c r="E18" s="35">
        <f>$B$12-(E16*5)</f>
        <v>456.41038574999993</v>
      </c>
      <c r="F18" s="36">
        <f>$B$12-(F16*6)</f>
        <v>390.73519949999991</v>
      </c>
    </row>
  </sheetData>
  <mergeCells count="4">
    <mergeCell ref="H4:H5"/>
    <mergeCell ref="B2:F3"/>
    <mergeCell ref="H2:J3"/>
    <mergeCell ref="B12:B18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dcterms:created xsi:type="dcterms:W3CDTF">2021-05-24T06:05:37Z</dcterms:created>
  <dcterms:modified xsi:type="dcterms:W3CDTF">2021-05-24T11:09:17Z</dcterms:modified>
</cp:coreProperties>
</file>