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33F7E2-0E22-4BFC-8DBF-7A0230E2B388}" xr6:coauthVersionLast="46" xr6:coauthVersionMax="46" xr10:uidLastSave="{00000000-0000-0000-0000-000000000000}"/>
  <bookViews>
    <workbookView xWindow="-120" yWindow="-120" windowWidth="29040" windowHeight="15840" xr2:uid="{AF35E9FD-C05F-4532-B881-9ADCAD3CD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6" i="1"/>
  <c r="H23" i="1"/>
  <c r="H26" i="1" s="1"/>
  <c r="H18" i="1"/>
  <c r="H21" i="1" s="1"/>
  <c r="H13" i="1"/>
  <c r="H16" i="1" s="1"/>
  <c r="H11" i="1"/>
  <c r="H10" i="1"/>
  <c r="H8" i="1"/>
  <c r="E9" i="1"/>
  <c r="E10" i="1"/>
  <c r="E11" i="1"/>
  <c r="E8" i="1"/>
  <c r="D9" i="1"/>
  <c r="D10" i="1"/>
  <c r="D11" i="1"/>
  <c r="D8" i="1"/>
  <c r="H25" i="1" l="1"/>
  <c r="H20" i="1"/>
  <c r="H15" i="1"/>
</calcChain>
</file>

<file path=xl/sharedStrings.xml><?xml version="1.0" encoding="utf-8"?>
<sst xmlns="http://schemas.openxmlformats.org/spreadsheetml/2006/main" count="54" uniqueCount="30">
  <si>
    <t>A</t>
    <phoneticPr fontId="1" type="noConversion"/>
  </si>
  <si>
    <t>B</t>
    <phoneticPr fontId="1" type="noConversion"/>
  </si>
  <si>
    <t>인원</t>
    <phoneticPr fontId="1" type="noConversion"/>
  </si>
  <si>
    <t>입찰가</t>
    <phoneticPr fontId="1" type="noConversion"/>
  </si>
  <si>
    <t>경매가</t>
    <phoneticPr fontId="1" type="noConversion"/>
  </si>
  <si>
    <t>카게</t>
    <phoneticPr fontId="1" type="noConversion"/>
  </si>
  <si>
    <t>오레하, 쿠크</t>
    <phoneticPr fontId="1" type="noConversion"/>
  </si>
  <si>
    <t>카슈</t>
    <phoneticPr fontId="1" type="noConversion"/>
  </si>
  <si>
    <t>발탄,비아,아르고스</t>
    <phoneticPr fontId="1" type="noConversion"/>
  </si>
  <si>
    <t>최대입찰가</t>
    <phoneticPr fontId="1" type="noConversion"/>
  </si>
  <si>
    <t>최초입력</t>
    <phoneticPr fontId="1" type="noConversion"/>
  </si>
  <si>
    <t>입찰증가율</t>
    <phoneticPr fontId="1" type="noConversion"/>
  </si>
  <si>
    <t>전설지도 경매가(추정치)</t>
    <phoneticPr fontId="1" type="noConversion"/>
  </si>
  <si>
    <t>남부</t>
    <phoneticPr fontId="1" type="noConversion"/>
  </si>
  <si>
    <t>파푸</t>
    <phoneticPr fontId="1" type="noConversion"/>
  </si>
  <si>
    <t>은총</t>
    <phoneticPr fontId="1" type="noConversion"/>
  </si>
  <si>
    <t>확정</t>
    <phoneticPr fontId="1" type="noConversion"/>
  </si>
  <si>
    <t>축복</t>
    <phoneticPr fontId="1" type="noConversion"/>
  </si>
  <si>
    <t>가호</t>
    <phoneticPr fontId="1" type="noConversion"/>
  </si>
  <si>
    <t>명파(대)</t>
    <phoneticPr fontId="1" type="noConversion"/>
  </si>
  <si>
    <t>1렙보석</t>
    <phoneticPr fontId="1" type="noConversion"/>
  </si>
  <si>
    <t>로또</t>
    <phoneticPr fontId="1" type="noConversion"/>
  </si>
  <si>
    <t>전각</t>
    <phoneticPr fontId="1" type="noConversion"/>
  </si>
  <si>
    <t>개수</t>
    <phoneticPr fontId="1" type="noConversion"/>
  </si>
  <si>
    <t>경매가
(수수료 고려x)</t>
    <phoneticPr fontId="1" type="noConversion"/>
  </si>
  <si>
    <t>합계</t>
    <phoneticPr fontId="1" type="noConversion"/>
  </si>
  <si>
    <t>(참고자료) 공기공님의 "카게 전설지도의 가치"(https://www.inven.co.kr/board/lostark/4821/75357)</t>
    <phoneticPr fontId="1" type="noConversion"/>
  </si>
  <si>
    <t>* 입력시 경매장 전날 가격 참고, 전각은 운이니 경매가에 포함하지 않거나 자신이 생각하는 기대값을 입력</t>
    <phoneticPr fontId="1" type="noConversion"/>
  </si>
  <si>
    <t>선점 입찰가</t>
    <phoneticPr fontId="1" type="noConversion"/>
  </si>
  <si>
    <t>1) 최대입찰가=경매가*0.95*(인원수-1)/인원수
* 최대입찰가는 경매장 수수료5%와 경매 분배금을 고려함
2) 선점 입찰가=최대입찰가/1.1
* 선점 입찰가는 입찰증가율 1.1을 고려하여 최대입찰가 바로전 가격을 먼저 선점하기위한 가격
3) 카게인원을 30명으로 가정, 전설지도는 평타와 대박을 고려해 스스로 경매가 추정치를 환산해서 입력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</si>
</sst>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77" fontId="0" fillId="2" borderId="20" xfId="0" applyNumberFormat="1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343E-3C24-4704-B7D2-CEEC9AD23F89}">
  <dimension ref="A2:P26"/>
  <sheetViews>
    <sheetView tabSelected="1" workbookViewId="0">
      <selection activeCell="K21" sqref="K21"/>
    </sheetView>
  </sheetViews>
  <sheetFormatPr defaultRowHeight="16.5" x14ac:dyDescent="0.3"/>
  <cols>
    <col min="2" max="2" width="18" bestFit="1" customWidth="1"/>
    <col min="4" max="4" width="11" bestFit="1" customWidth="1"/>
    <col min="5" max="5" width="9" bestFit="1" customWidth="1"/>
    <col min="7" max="7" width="13.5" customWidth="1"/>
    <col min="8" max="8" width="12.75" bestFit="1" customWidth="1"/>
  </cols>
  <sheetData>
    <row r="2" spans="1:16" x14ac:dyDescent="0.3">
      <c r="D2" s="2" t="s">
        <v>11</v>
      </c>
      <c r="G2" s="1"/>
    </row>
    <row r="3" spans="1:16" x14ac:dyDescent="0.3">
      <c r="D3" s="2">
        <v>1.1000000000000001</v>
      </c>
      <c r="G3" s="24"/>
      <c r="H3" s="24"/>
    </row>
    <row r="4" spans="1:16" ht="17.25" thickBot="1" x14ac:dyDescent="0.35"/>
    <row r="5" spans="1:16" ht="33.75" thickBot="1" x14ac:dyDescent="0.35">
      <c r="G5" s="5" t="s">
        <v>24</v>
      </c>
      <c r="H5" s="6">
        <v>1000</v>
      </c>
      <c r="K5" s="19" t="s">
        <v>12</v>
      </c>
      <c r="L5" s="20"/>
      <c r="M5" s="21"/>
      <c r="N5" s="2" t="s">
        <v>23</v>
      </c>
      <c r="O5" s="2" t="s">
        <v>4</v>
      </c>
      <c r="P5" s="2" t="s">
        <v>25</v>
      </c>
    </row>
    <row r="6" spans="1:16" x14ac:dyDescent="0.3">
      <c r="A6" s="18" t="s">
        <v>4</v>
      </c>
      <c r="B6" s="18"/>
      <c r="C6" s="3" t="s">
        <v>0</v>
      </c>
      <c r="D6" s="22" t="s">
        <v>9</v>
      </c>
      <c r="E6" s="22" t="s">
        <v>10</v>
      </c>
      <c r="K6" s="18" t="s">
        <v>14</v>
      </c>
      <c r="L6" s="18" t="s">
        <v>16</v>
      </c>
      <c r="M6" s="2" t="s">
        <v>15</v>
      </c>
      <c r="N6" s="2">
        <v>2</v>
      </c>
      <c r="O6" s="2"/>
      <c r="P6" s="2">
        <f>N6*O6</f>
        <v>0</v>
      </c>
    </row>
    <row r="7" spans="1:16" ht="17.25" thickBot="1" x14ac:dyDescent="0.35">
      <c r="A7" s="18" t="s">
        <v>3</v>
      </c>
      <c r="B7" s="18"/>
      <c r="C7" s="3" t="s">
        <v>1</v>
      </c>
      <c r="D7" s="23"/>
      <c r="E7" s="23"/>
      <c r="K7" s="18"/>
      <c r="L7" s="18"/>
      <c r="M7" s="2" t="s">
        <v>17</v>
      </c>
      <c r="N7" s="2">
        <v>1</v>
      </c>
      <c r="O7" s="2"/>
      <c r="P7" s="2">
        <f t="shared" ref="P7:P17" si="0">N7*O7</f>
        <v>0</v>
      </c>
    </row>
    <row r="8" spans="1:16" x14ac:dyDescent="0.3">
      <c r="A8" s="18" t="s">
        <v>2</v>
      </c>
      <c r="B8" s="2" t="s">
        <v>6</v>
      </c>
      <c r="C8" s="3">
        <v>4</v>
      </c>
      <c r="D8" s="4">
        <f>(0.95*(C8-1)/C8)</f>
        <v>0.71249999999999991</v>
      </c>
      <c r="E8" s="4">
        <f>D8/$D$3</f>
        <v>0.6477272727272726</v>
      </c>
      <c r="G8" s="7" t="s">
        <v>4</v>
      </c>
      <c r="H8" s="8">
        <f>$H$5</f>
        <v>1000</v>
      </c>
      <c r="K8" s="18"/>
      <c r="L8" s="18"/>
      <c r="M8" s="2" t="s">
        <v>18</v>
      </c>
      <c r="N8" s="2">
        <v>1</v>
      </c>
      <c r="O8" s="2"/>
      <c r="P8" s="2">
        <f t="shared" si="0"/>
        <v>0</v>
      </c>
    </row>
    <row r="9" spans="1:16" x14ac:dyDescent="0.3">
      <c r="A9" s="18"/>
      <c r="B9" s="2" t="s">
        <v>8</v>
      </c>
      <c r="C9" s="3">
        <v>8</v>
      </c>
      <c r="D9" s="4">
        <f t="shared" ref="D9:D11" si="1">(0.95*(C9-1)/C9)</f>
        <v>0.83124999999999993</v>
      </c>
      <c r="E9" s="4">
        <f t="shared" ref="E9:E11" si="2">D9/$D$3</f>
        <v>0.75568181818181801</v>
      </c>
      <c r="G9" s="9" t="s">
        <v>2</v>
      </c>
      <c r="H9" s="10">
        <v>4</v>
      </c>
      <c r="K9" s="18"/>
      <c r="L9" s="18"/>
      <c r="M9" s="2" t="s">
        <v>19</v>
      </c>
      <c r="N9" s="2">
        <v>2</v>
      </c>
      <c r="O9" s="2"/>
      <c r="P9" s="2">
        <f t="shared" si="0"/>
        <v>0</v>
      </c>
    </row>
    <row r="10" spans="1:16" x14ac:dyDescent="0.3">
      <c r="A10" s="18"/>
      <c r="B10" s="2" t="s">
        <v>7</v>
      </c>
      <c r="C10" s="3">
        <v>16</v>
      </c>
      <c r="D10" s="4">
        <f t="shared" si="1"/>
        <v>0.890625</v>
      </c>
      <c r="E10" s="4">
        <f t="shared" si="2"/>
        <v>0.80965909090909083</v>
      </c>
      <c r="G10" s="11" t="s">
        <v>28</v>
      </c>
      <c r="H10" s="12">
        <f>H8*VLOOKUP(H9,$C$8:$E$11,3,FALSE)</f>
        <v>647.72727272727263</v>
      </c>
      <c r="K10" s="18"/>
      <c r="L10" s="18"/>
      <c r="M10" s="2" t="s">
        <v>20</v>
      </c>
      <c r="N10" s="2">
        <v>7</v>
      </c>
      <c r="O10" s="2"/>
      <c r="P10" s="2">
        <f t="shared" si="0"/>
        <v>0</v>
      </c>
    </row>
    <row r="11" spans="1:16" x14ac:dyDescent="0.3">
      <c r="A11" s="18"/>
      <c r="B11" s="2" t="s">
        <v>5</v>
      </c>
      <c r="C11" s="3">
        <v>30</v>
      </c>
      <c r="D11" s="4">
        <f t="shared" si="1"/>
        <v>0.91833333333333322</v>
      </c>
      <c r="E11" s="4">
        <f t="shared" si="2"/>
        <v>0.83484848484848473</v>
      </c>
      <c r="G11" s="9" t="s">
        <v>9</v>
      </c>
      <c r="H11" s="13">
        <f>H8*VLOOKUP(H9,$C$8:$E$11,2,FALSE)</f>
        <v>712.49999999999989</v>
      </c>
      <c r="K11" s="18"/>
      <c r="L11" s="2" t="s">
        <v>21</v>
      </c>
      <c r="M11" s="2" t="s">
        <v>22</v>
      </c>
      <c r="N11" s="2">
        <v>1</v>
      </c>
      <c r="O11" s="2">
        <v>0</v>
      </c>
      <c r="P11" s="2">
        <f t="shared" si="0"/>
        <v>0</v>
      </c>
    </row>
    <row r="12" spans="1:16" x14ac:dyDescent="0.3">
      <c r="A12" s="25" t="s">
        <v>29</v>
      </c>
      <c r="B12" s="26"/>
      <c r="C12" s="26"/>
      <c r="D12" s="26"/>
      <c r="E12" s="27"/>
      <c r="G12" s="14"/>
      <c r="H12" s="15"/>
      <c r="K12" s="18" t="s">
        <v>13</v>
      </c>
      <c r="L12" s="18" t="s">
        <v>16</v>
      </c>
      <c r="M12" s="2" t="s">
        <v>15</v>
      </c>
      <c r="N12" s="2">
        <v>3</v>
      </c>
      <c r="O12" s="2"/>
      <c r="P12" s="2">
        <f t="shared" si="0"/>
        <v>0</v>
      </c>
    </row>
    <row r="13" spans="1:16" x14ac:dyDescent="0.3">
      <c r="A13" s="28"/>
      <c r="B13" s="29"/>
      <c r="C13" s="29"/>
      <c r="D13" s="29"/>
      <c r="E13" s="30"/>
      <c r="G13" s="9" t="s">
        <v>4</v>
      </c>
      <c r="H13" s="10">
        <f>$H$5</f>
        <v>1000</v>
      </c>
      <c r="K13" s="18"/>
      <c r="L13" s="18"/>
      <c r="M13" s="2" t="s">
        <v>17</v>
      </c>
      <c r="N13" s="2">
        <v>2</v>
      </c>
      <c r="O13" s="2"/>
      <c r="P13" s="2">
        <f t="shared" si="0"/>
        <v>0</v>
      </c>
    </row>
    <row r="14" spans="1:16" x14ac:dyDescent="0.3">
      <c r="A14" s="28"/>
      <c r="B14" s="29"/>
      <c r="C14" s="29"/>
      <c r="D14" s="29"/>
      <c r="E14" s="30"/>
      <c r="G14" s="9" t="s">
        <v>2</v>
      </c>
      <c r="H14" s="10">
        <v>8</v>
      </c>
      <c r="K14" s="18"/>
      <c r="L14" s="18"/>
      <c r="M14" s="2" t="s">
        <v>18</v>
      </c>
      <c r="N14" s="2">
        <v>1</v>
      </c>
      <c r="O14" s="2"/>
      <c r="P14" s="2">
        <f t="shared" si="0"/>
        <v>0</v>
      </c>
    </row>
    <row r="15" spans="1:16" x14ac:dyDescent="0.3">
      <c r="A15" s="28"/>
      <c r="B15" s="29"/>
      <c r="C15" s="29"/>
      <c r="D15" s="29"/>
      <c r="E15" s="30"/>
      <c r="G15" s="11" t="s">
        <v>28</v>
      </c>
      <c r="H15" s="12">
        <f>H13*VLOOKUP(H14,$C$8:$E$11,3,FALSE)</f>
        <v>755.68181818181802</v>
      </c>
      <c r="K15" s="18"/>
      <c r="L15" s="18"/>
      <c r="M15" s="2" t="s">
        <v>19</v>
      </c>
      <c r="N15" s="2">
        <v>2</v>
      </c>
      <c r="O15" s="2"/>
      <c r="P15" s="2">
        <f t="shared" si="0"/>
        <v>0</v>
      </c>
    </row>
    <row r="16" spans="1:16" x14ac:dyDescent="0.3">
      <c r="A16" s="28"/>
      <c r="B16" s="29"/>
      <c r="C16" s="29"/>
      <c r="D16" s="29"/>
      <c r="E16" s="30"/>
      <c r="G16" s="9" t="s">
        <v>9</v>
      </c>
      <c r="H16" s="13">
        <f>H13*VLOOKUP(H14,$C$8:$E$11,2,FALSE)</f>
        <v>831.24999999999989</v>
      </c>
      <c r="K16" s="18"/>
      <c r="L16" s="18"/>
      <c r="M16" s="2" t="s">
        <v>20</v>
      </c>
      <c r="N16" s="2">
        <v>10</v>
      </c>
      <c r="O16" s="2"/>
      <c r="P16" s="2">
        <f t="shared" si="0"/>
        <v>0</v>
      </c>
    </row>
    <row r="17" spans="1:16" x14ac:dyDescent="0.3">
      <c r="A17" s="28"/>
      <c r="B17" s="29"/>
      <c r="C17" s="29"/>
      <c r="D17" s="29"/>
      <c r="E17" s="30"/>
      <c r="G17" s="14"/>
      <c r="H17" s="15"/>
      <c r="K17" s="18"/>
      <c r="L17" s="2" t="s">
        <v>21</v>
      </c>
      <c r="M17" s="2" t="s">
        <v>22</v>
      </c>
      <c r="N17" s="2">
        <v>1</v>
      </c>
      <c r="O17" s="2">
        <v>0</v>
      </c>
      <c r="P17" s="2">
        <f t="shared" si="0"/>
        <v>0</v>
      </c>
    </row>
    <row r="18" spans="1:16" x14ac:dyDescent="0.3">
      <c r="A18" s="28"/>
      <c r="B18" s="29"/>
      <c r="C18" s="29"/>
      <c r="D18" s="29"/>
      <c r="E18" s="30"/>
      <c r="G18" s="9" t="s">
        <v>4</v>
      </c>
      <c r="H18" s="10">
        <f>$H$5</f>
        <v>1000</v>
      </c>
      <c r="K18" t="s">
        <v>27</v>
      </c>
    </row>
    <row r="19" spans="1:16" x14ac:dyDescent="0.3">
      <c r="A19" s="28"/>
      <c r="B19" s="29"/>
      <c r="C19" s="29"/>
      <c r="D19" s="29"/>
      <c r="E19" s="30"/>
      <c r="G19" s="9" t="s">
        <v>2</v>
      </c>
      <c r="H19" s="10">
        <v>16</v>
      </c>
      <c r="K19" t="s">
        <v>26</v>
      </c>
    </row>
    <row r="20" spans="1:16" x14ac:dyDescent="0.3">
      <c r="A20" s="28"/>
      <c r="B20" s="29"/>
      <c r="C20" s="29"/>
      <c r="D20" s="29"/>
      <c r="E20" s="30"/>
      <c r="G20" s="11" t="s">
        <v>28</v>
      </c>
      <c r="H20" s="12">
        <f>H18*VLOOKUP(H19,$C$8:$E$11,3,FALSE)</f>
        <v>809.65909090909088</v>
      </c>
    </row>
    <row r="21" spans="1:16" x14ac:dyDescent="0.3">
      <c r="A21" s="28"/>
      <c r="B21" s="29"/>
      <c r="C21" s="29"/>
      <c r="D21" s="29"/>
      <c r="E21" s="30"/>
      <c r="G21" s="9" t="s">
        <v>9</v>
      </c>
      <c r="H21" s="13">
        <f>H18*VLOOKUP(H19,$C$8:$E$11,2,FALSE)</f>
        <v>890.625</v>
      </c>
    </row>
    <row r="22" spans="1:16" x14ac:dyDescent="0.3">
      <c r="A22" s="28"/>
      <c r="B22" s="29"/>
      <c r="C22" s="29"/>
      <c r="D22" s="29"/>
      <c r="E22" s="30"/>
      <c r="G22" s="14"/>
      <c r="H22" s="15"/>
    </row>
    <row r="23" spans="1:16" x14ac:dyDescent="0.3">
      <c r="A23" s="28"/>
      <c r="B23" s="29"/>
      <c r="C23" s="29"/>
      <c r="D23" s="29"/>
      <c r="E23" s="30"/>
      <c r="G23" s="9" t="s">
        <v>4</v>
      </c>
      <c r="H23" s="10">
        <f>$H$5</f>
        <v>1000</v>
      </c>
    </row>
    <row r="24" spans="1:16" x14ac:dyDescent="0.3">
      <c r="A24" s="28"/>
      <c r="B24" s="29"/>
      <c r="C24" s="29"/>
      <c r="D24" s="29"/>
      <c r="E24" s="30"/>
      <c r="G24" s="9" t="s">
        <v>2</v>
      </c>
      <c r="H24" s="10">
        <v>30</v>
      </c>
    </row>
    <row r="25" spans="1:16" x14ac:dyDescent="0.3">
      <c r="A25" s="28"/>
      <c r="B25" s="29"/>
      <c r="C25" s="29"/>
      <c r="D25" s="29"/>
      <c r="E25" s="30"/>
      <c r="G25" s="11" t="s">
        <v>28</v>
      </c>
      <c r="H25" s="12">
        <f>H23*VLOOKUP(H24,$C$8:$E$11,3,FALSE)</f>
        <v>834.84848484848476</v>
      </c>
    </row>
    <row r="26" spans="1:16" ht="17.25" thickBot="1" x14ac:dyDescent="0.35">
      <c r="A26" s="31"/>
      <c r="B26" s="32"/>
      <c r="C26" s="32"/>
      <c r="D26" s="32"/>
      <c r="E26" s="33"/>
      <c r="G26" s="16" t="s">
        <v>9</v>
      </c>
      <c r="H26" s="17">
        <f>H23*VLOOKUP(H24,$C$8:$E$11,2,FALSE)</f>
        <v>918.33333333333326</v>
      </c>
    </row>
  </sheetData>
  <mergeCells count="12">
    <mergeCell ref="A8:A11"/>
    <mergeCell ref="A6:B6"/>
    <mergeCell ref="A7:B7"/>
    <mergeCell ref="G3:H3"/>
    <mergeCell ref="A12:E26"/>
    <mergeCell ref="L12:L16"/>
    <mergeCell ref="K12:K17"/>
    <mergeCell ref="K5:M5"/>
    <mergeCell ref="D6:D7"/>
    <mergeCell ref="E6:E7"/>
    <mergeCell ref="L6:L10"/>
    <mergeCell ref="K6:K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2021-05-25T00:48:34Z</dcterms:created>
  <dcterms:modified xsi:type="dcterms:W3CDTF">2021-05-25T02:45:49Z</dcterms:modified>
</cp:coreProperties>
</file>