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d15\OneDrive\바탕 화면\"/>
    </mc:Choice>
  </mc:AlternateContent>
  <xr:revisionPtr revIDLastSave="0" documentId="13_ncr:1_{17FC9A19-BEF6-43E0-8849-D46CEC5F8003}" xr6:coauthVersionLast="47" xr6:coauthVersionMax="47" xr10:uidLastSave="{00000000-0000-0000-0000-000000000000}"/>
  <bookViews>
    <workbookView xWindow="-110" yWindow="-110" windowWidth="19420" windowHeight="10420" xr2:uid="{647E7CCD-68B7-43CF-BB07-774E4D4AF9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3" i="1" s="1"/>
  <c r="H35" i="1"/>
  <c r="J35" i="1" s="1"/>
  <c r="Q35" i="1" s="1"/>
  <c r="J34" i="1"/>
  <c r="Q33" i="1"/>
  <c r="J33" i="1"/>
  <c r="I43" i="1" s="1"/>
  <c r="I42" i="1" s="1"/>
  <c r="H47" i="1" s="1"/>
  <c r="Q32" i="1"/>
  <c r="J32" i="1"/>
  <c r="J31" i="1"/>
  <c r="F43" i="1" s="1"/>
  <c r="F42" i="1" s="1"/>
  <c r="E47" i="1" s="1"/>
  <c r="D19" i="1"/>
  <c r="D18" i="1"/>
  <c r="I15" i="1"/>
  <c r="I14" i="1" s="1"/>
  <c r="H22" i="1" s="1"/>
  <c r="J11" i="1"/>
  <c r="Q11" i="1" s="1"/>
  <c r="H11" i="1"/>
  <c r="J10" i="1"/>
  <c r="Q9" i="1"/>
  <c r="J9" i="1"/>
  <c r="Q8" i="1"/>
  <c r="J8" i="1"/>
  <c r="F19" i="1" s="1"/>
  <c r="F18" i="1" s="1"/>
  <c r="E23" i="1" s="1"/>
  <c r="Q7" i="1"/>
  <c r="J7" i="1"/>
  <c r="F15" i="1" s="1"/>
  <c r="F14" i="1" s="1"/>
  <c r="E22" i="1" s="1"/>
  <c r="E3" i="1"/>
  <c r="Q10" i="1" s="1"/>
  <c r="D3" i="1"/>
  <c r="D15" i="1" s="1"/>
  <c r="O15" i="1" l="1"/>
  <c r="O14" i="1" s="1"/>
  <c r="H26" i="1" s="1"/>
  <c r="I19" i="1"/>
  <c r="I18" i="1" s="1"/>
  <c r="H23" i="1" s="1"/>
  <c r="L19" i="1"/>
  <c r="L18" i="1" s="1"/>
  <c r="E27" i="1" s="1"/>
  <c r="O19" i="1"/>
  <c r="O18" i="1" s="1"/>
  <c r="H27" i="1" s="1"/>
  <c r="Q34" i="1"/>
  <c r="D39" i="1"/>
  <c r="F39" i="1"/>
  <c r="F38" i="1" s="1"/>
  <c r="E46" i="1" s="1"/>
  <c r="Q31" i="1"/>
  <c r="I39" i="1"/>
  <c r="I38" i="1" s="1"/>
  <c r="H46" i="1" s="1"/>
  <c r="L15" i="1"/>
  <c r="L14" i="1" s="1"/>
  <c r="E26" i="1" s="1"/>
  <c r="O39" i="1" l="1"/>
  <c r="O38" i="1" s="1"/>
  <c r="H50" i="1" s="1"/>
  <c r="L39" i="1"/>
  <c r="L38" i="1" s="1"/>
  <c r="E50" i="1" s="1"/>
  <c r="L43" i="1"/>
  <c r="L42" i="1" s="1"/>
  <c r="E51" i="1" s="1"/>
  <c r="O43" i="1"/>
  <c r="O42" i="1" s="1"/>
  <c r="H51" i="1" s="1"/>
</calcChain>
</file>

<file path=xl/sharedStrings.xml><?xml version="1.0" encoding="utf-8"?>
<sst xmlns="http://schemas.openxmlformats.org/spreadsheetml/2006/main" count="220" uniqueCount="50">
  <si>
    <t>화폐거래소 시세</t>
  </si>
  <si>
    <t>골드</t>
  </si>
  <si>
    <t>현금</t>
  </si>
  <si>
    <t>크리스탈</t>
    <phoneticPr fontId="4" type="noConversion"/>
  </si>
  <si>
    <t>1골당현금</t>
    <phoneticPr fontId="4" type="noConversion"/>
  </si>
  <si>
    <t>1크리당골드</t>
    <phoneticPr fontId="4" type="noConversion"/>
  </si>
  <si>
    <t>월간 T3 성장 패키지-명예의 돌파석으로 받을 경우</t>
  </si>
  <si>
    <t>패키지 템 목록</t>
  </si>
  <si>
    <t>경매장 가격</t>
  </si>
  <si>
    <t>경매장가 기준 패키지 골드가치</t>
  </si>
  <si>
    <t>마리샵 가격</t>
    <phoneticPr fontId="4" type="noConversion"/>
  </si>
  <si>
    <t>마리샵기준 패키지 골드가치</t>
    <phoneticPr fontId="4" type="noConversion"/>
  </si>
  <si>
    <t>수호석 결정</t>
  </si>
  <si>
    <t>개</t>
  </si>
  <si>
    <t>개당</t>
  </si>
  <si>
    <t>골</t>
  </si>
  <si>
    <t>개당</t>
    <phoneticPr fontId="4" type="noConversion"/>
  </si>
  <si>
    <t>크리</t>
    <phoneticPr fontId="4" type="noConversion"/>
  </si>
  <si>
    <t>골</t>
    <phoneticPr fontId="4" type="noConversion"/>
  </si>
  <si>
    <t>파괴석 결정</t>
  </si>
  <si>
    <t>하급 오레하 융화 재료</t>
    <phoneticPr fontId="4" type="noConversion"/>
  </si>
  <si>
    <t>명예의 돌파석</t>
  </si>
  <si>
    <t>크리스탈</t>
  </si>
  <si>
    <t>400크리</t>
    <phoneticPr fontId="4" type="noConversion"/>
  </si>
  <si>
    <t>1셋구매시</t>
  </si>
  <si>
    <t>로아샵</t>
  </si>
  <si>
    <t>경매장(크리스탈 포함)</t>
  </si>
  <si>
    <t>경매장(크리스탈 포함X)</t>
  </si>
  <si>
    <t>마리샵(크리스탈 포함)</t>
    <phoneticPr fontId="4" type="noConversion"/>
  </si>
  <si>
    <t>마리샵(크리스탈 포함X)</t>
    <phoneticPr fontId="4" type="noConversion"/>
  </si>
  <si>
    <t>현금가치</t>
  </si>
  <si>
    <t>원</t>
  </si>
  <si>
    <t>골드가치</t>
  </si>
  <si>
    <t>3+1셋구매시</t>
  </si>
  <si>
    <t>로아샵 VS 경매장</t>
    <phoneticPr fontId="4" type="noConversion"/>
  </si>
  <si>
    <t>크리스탈포함 기준</t>
  </si>
  <si>
    <t>크리스탈 미포함 기준</t>
  </si>
  <si>
    <t>1셋구매시 로아샵에서 구매하는게</t>
    <phoneticPr fontId="4" type="noConversion"/>
  </si>
  <si>
    <t>이득</t>
  </si>
  <si>
    <t>3+1셋구매시 로아샵에서구매하는게</t>
  </si>
  <si>
    <t>로아샵 VS 마리샵</t>
    <phoneticPr fontId="4" type="noConversion"/>
  </si>
  <si>
    <t>원</t>
    <phoneticPr fontId="4" type="noConversion"/>
  </si>
  <si>
    <t>이득</t>
    <phoneticPr fontId="4" type="noConversion"/>
  </si>
  <si>
    <t>3+1셋구매시 로아샵에서구매하는게</t>
    <phoneticPr fontId="4" type="noConversion"/>
  </si>
  <si>
    <t>월간 T3 성장 패키지-위대한 명예의 돌파석으로 받을 경우</t>
  </si>
  <si>
    <t>중급 오레하 융화 재료</t>
    <phoneticPr fontId="4" type="noConversion"/>
  </si>
  <si>
    <t>위대한 명예의 돌파석</t>
  </si>
  <si>
    <t>1셋구매시 로아샵에서 구매하는게</t>
  </si>
  <si>
    <t>손해</t>
  </si>
  <si>
    <t>이득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</si>
</sst>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6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70C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3" fillId="4" borderId="1" xfId="0" applyNumberFormat="1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8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3" fillId="4" borderId="10" xfId="0" applyNumberFormat="1" applyFont="1" applyFill="1" applyBorder="1" applyAlignment="1">
      <alignment horizontal="center" vertical="center"/>
    </xf>
    <xf numFmtId="176" fontId="3" fillId="4" borderId="11" xfId="0" applyNumberFormat="1" applyFont="1" applyFill="1" applyBorder="1" applyAlignment="1">
      <alignment horizontal="center" vertical="center"/>
    </xf>
    <xf numFmtId="176" fontId="3" fillId="4" borderId="12" xfId="0" applyNumberFormat="1" applyFont="1" applyFill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5" fillId="5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6" fillId="6" borderId="5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5" fillId="7" borderId="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5C8A-07BD-43DD-9D2F-2CC3F0657140}">
  <dimension ref="A1:S52"/>
  <sheetViews>
    <sheetView tabSelected="1" topLeftCell="A28" zoomScale="70" zoomScaleNormal="70" workbookViewId="0">
      <selection activeCell="W47" sqref="W47"/>
    </sheetView>
  </sheetViews>
  <sheetFormatPr defaultRowHeight="17" x14ac:dyDescent="0.45"/>
  <sheetData>
    <row r="1" spans="1:19" x14ac:dyDescent="0.45">
      <c r="A1" s="1" t="s">
        <v>0</v>
      </c>
      <c r="B1" s="1"/>
      <c r="C1" s="1"/>
      <c r="D1" s="1"/>
      <c r="E1" s="1"/>
      <c r="F1" s="1"/>
    </row>
    <row r="2" spans="1:19" x14ac:dyDescent="0.45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/>
    </row>
    <row r="3" spans="1:19" x14ac:dyDescent="0.45">
      <c r="A3" s="2">
        <v>1000</v>
      </c>
      <c r="B3" s="2">
        <v>2750</v>
      </c>
      <c r="C3" s="2">
        <v>100</v>
      </c>
      <c r="D3" s="2">
        <f>B3/A3</f>
        <v>2.75</v>
      </c>
      <c r="E3" s="5">
        <f>A3/C3</f>
        <v>10</v>
      </c>
      <c r="F3" s="5"/>
    </row>
    <row r="4" spans="1:19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45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45">
      <c r="A6" s="8" t="s">
        <v>7</v>
      </c>
      <c r="B6" s="8"/>
      <c r="C6" s="8"/>
      <c r="D6" s="8"/>
      <c r="E6" s="8"/>
      <c r="F6" s="8" t="s">
        <v>8</v>
      </c>
      <c r="G6" s="8"/>
      <c r="H6" s="8"/>
      <c r="I6" s="8"/>
      <c r="J6" s="8" t="s">
        <v>9</v>
      </c>
      <c r="K6" s="8"/>
      <c r="L6" s="9"/>
      <c r="M6" s="10" t="s">
        <v>10</v>
      </c>
      <c r="N6" s="10"/>
      <c r="O6" s="10"/>
      <c r="P6" s="10"/>
      <c r="Q6" s="10" t="s">
        <v>11</v>
      </c>
      <c r="R6" s="10"/>
      <c r="S6" s="10"/>
    </row>
    <row r="7" spans="1:19" x14ac:dyDescent="0.45">
      <c r="A7" s="11" t="s">
        <v>12</v>
      </c>
      <c r="B7" s="11"/>
      <c r="C7" s="11"/>
      <c r="D7" s="12">
        <v>10000</v>
      </c>
      <c r="E7" s="12" t="s">
        <v>13</v>
      </c>
      <c r="F7" s="12">
        <v>9999</v>
      </c>
      <c r="G7" s="12" t="s">
        <v>14</v>
      </c>
      <c r="H7" s="12">
        <v>450</v>
      </c>
      <c r="I7" s="12" t="s">
        <v>15</v>
      </c>
      <c r="J7" s="13">
        <f>D7/F7*H7</f>
        <v>450.04500450045003</v>
      </c>
      <c r="K7" s="13"/>
      <c r="L7" s="14" t="s">
        <v>15</v>
      </c>
      <c r="M7" s="15">
        <v>2000</v>
      </c>
      <c r="N7" s="16" t="s">
        <v>16</v>
      </c>
      <c r="O7" s="15">
        <v>72</v>
      </c>
      <c r="P7" s="16" t="s">
        <v>17</v>
      </c>
      <c r="Q7" s="17">
        <f>D7/M7*O7*E3</f>
        <v>3600</v>
      </c>
      <c r="R7" s="17"/>
      <c r="S7" s="16" t="s">
        <v>18</v>
      </c>
    </row>
    <row r="8" spans="1:19" x14ac:dyDescent="0.45">
      <c r="A8" s="11" t="s">
        <v>19</v>
      </c>
      <c r="B8" s="11"/>
      <c r="C8" s="11"/>
      <c r="D8" s="12">
        <v>5000</v>
      </c>
      <c r="E8" s="12" t="s">
        <v>13</v>
      </c>
      <c r="F8" s="12">
        <v>10</v>
      </c>
      <c r="G8" s="12" t="s">
        <v>14</v>
      </c>
      <c r="H8" s="12">
        <v>15</v>
      </c>
      <c r="I8" s="12" t="s">
        <v>15</v>
      </c>
      <c r="J8" s="13">
        <f>D8/F8*H8</f>
        <v>7500</v>
      </c>
      <c r="K8" s="13"/>
      <c r="L8" s="14" t="s">
        <v>15</v>
      </c>
      <c r="M8" s="15">
        <v>1000</v>
      </c>
      <c r="N8" s="16" t="s">
        <v>16</v>
      </c>
      <c r="O8" s="15">
        <v>168</v>
      </c>
      <c r="P8" s="16" t="s">
        <v>17</v>
      </c>
      <c r="Q8" s="17">
        <f>D8/M8*O8*E3</f>
        <v>8400</v>
      </c>
      <c r="R8" s="17"/>
      <c r="S8" s="16" t="s">
        <v>18</v>
      </c>
    </row>
    <row r="9" spans="1:19" x14ac:dyDescent="0.45">
      <c r="A9" s="18" t="s">
        <v>20</v>
      </c>
      <c r="B9" s="11"/>
      <c r="C9" s="11"/>
      <c r="D9" s="12">
        <v>268</v>
      </c>
      <c r="E9" s="12" t="s">
        <v>13</v>
      </c>
      <c r="F9" s="12">
        <v>1</v>
      </c>
      <c r="G9" s="12" t="s">
        <v>14</v>
      </c>
      <c r="H9" s="12">
        <v>10</v>
      </c>
      <c r="I9" s="12" t="s">
        <v>15</v>
      </c>
      <c r="J9" s="13">
        <f>D9/F9*H9</f>
        <v>2680</v>
      </c>
      <c r="K9" s="13"/>
      <c r="L9" s="14" t="s">
        <v>15</v>
      </c>
      <c r="M9" s="15">
        <v>1</v>
      </c>
      <c r="N9" s="16" t="s">
        <v>16</v>
      </c>
      <c r="O9" s="15">
        <v>10</v>
      </c>
      <c r="P9" s="16" t="s">
        <v>17</v>
      </c>
      <c r="Q9" s="13">
        <f>D9/F9*H9</f>
        <v>2680</v>
      </c>
      <c r="R9" s="13"/>
      <c r="S9" s="16" t="s">
        <v>18</v>
      </c>
    </row>
    <row r="10" spans="1:19" x14ac:dyDescent="0.45">
      <c r="A10" s="11" t="s">
        <v>21</v>
      </c>
      <c r="B10" s="11"/>
      <c r="C10" s="11"/>
      <c r="D10" s="12">
        <v>750</v>
      </c>
      <c r="E10" s="12" t="s">
        <v>13</v>
      </c>
      <c r="F10" s="12">
        <v>1</v>
      </c>
      <c r="G10" s="12" t="s">
        <v>14</v>
      </c>
      <c r="H10" s="12">
        <v>24</v>
      </c>
      <c r="I10" s="12" t="s">
        <v>15</v>
      </c>
      <c r="J10" s="13">
        <f>D10/F10*H10</f>
        <v>18000</v>
      </c>
      <c r="K10" s="13"/>
      <c r="L10" s="14" t="s">
        <v>15</v>
      </c>
      <c r="M10" s="15">
        <v>200</v>
      </c>
      <c r="N10" s="16" t="s">
        <v>16</v>
      </c>
      <c r="O10" s="15">
        <v>320</v>
      </c>
      <c r="P10" s="16" t="s">
        <v>17</v>
      </c>
      <c r="Q10" s="17">
        <f>D10/M10*O10*E3</f>
        <v>12000</v>
      </c>
      <c r="R10" s="17"/>
      <c r="S10" s="16" t="s">
        <v>18</v>
      </c>
    </row>
    <row r="11" spans="1:19" x14ac:dyDescent="0.45">
      <c r="A11" s="11" t="s">
        <v>22</v>
      </c>
      <c r="B11" s="11"/>
      <c r="C11" s="11"/>
      <c r="D11" s="12">
        <v>400</v>
      </c>
      <c r="E11" s="12" t="s">
        <v>13</v>
      </c>
      <c r="F11" s="12">
        <v>100</v>
      </c>
      <c r="G11" s="12" t="s">
        <v>14</v>
      </c>
      <c r="H11" s="12">
        <f>A3</f>
        <v>1000</v>
      </c>
      <c r="I11" s="12" t="s">
        <v>15</v>
      </c>
      <c r="J11" s="13">
        <f>D11/F11*H11</f>
        <v>4000</v>
      </c>
      <c r="K11" s="13"/>
      <c r="L11" s="14" t="s">
        <v>15</v>
      </c>
      <c r="M11" s="19" t="s">
        <v>23</v>
      </c>
      <c r="N11" s="20"/>
      <c r="O11" s="20"/>
      <c r="P11" s="20"/>
      <c r="Q11" s="17">
        <f>J11</f>
        <v>4000</v>
      </c>
      <c r="R11" s="17"/>
      <c r="S11" s="16" t="s">
        <v>18</v>
      </c>
    </row>
    <row r="12" spans="1:19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45">
      <c r="A13" s="11" t="s">
        <v>24</v>
      </c>
      <c r="B13" s="11"/>
      <c r="C13" s="11"/>
      <c r="D13" s="11" t="s">
        <v>25</v>
      </c>
      <c r="E13" s="11"/>
      <c r="F13" s="11" t="s">
        <v>26</v>
      </c>
      <c r="G13" s="11"/>
      <c r="H13" s="11"/>
      <c r="I13" s="11" t="s">
        <v>27</v>
      </c>
      <c r="J13" s="11"/>
      <c r="K13" s="11"/>
      <c r="L13" s="18" t="s">
        <v>28</v>
      </c>
      <c r="M13" s="11"/>
      <c r="N13" s="11"/>
      <c r="O13" s="18" t="s">
        <v>29</v>
      </c>
      <c r="P13" s="11"/>
      <c r="Q13" s="11"/>
      <c r="R13" s="6"/>
      <c r="S13" s="6"/>
    </row>
    <row r="14" spans="1:19" x14ac:dyDescent="0.45">
      <c r="A14" s="11" t="s">
        <v>30</v>
      </c>
      <c r="B14" s="11"/>
      <c r="C14" s="11"/>
      <c r="D14" s="12">
        <v>55000</v>
      </c>
      <c r="E14" s="12" t="s">
        <v>31</v>
      </c>
      <c r="F14" s="13">
        <f>F15*D3</f>
        <v>89732.623762376243</v>
      </c>
      <c r="G14" s="13"/>
      <c r="H14" s="12" t="s">
        <v>31</v>
      </c>
      <c r="I14" s="13">
        <f>I15*D3</f>
        <v>78732.623762376243</v>
      </c>
      <c r="J14" s="13"/>
      <c r="K14" s="12" t="s">
        <v>31</v>
      </c>
      <c r="L14" s="13">
        <f>L15*D3</f>
        <v>84370</v>
      </c>
      <c r="M14" s="13"/>
      <c r="N14" s="12" t="s">
        <v>31</v>
      </c>
      <c r="O14" s="13">
        <f>O15*D3</f>
        <v>73370</v>
      </c>
      <c r="P14" s="13"/>
      <c r="Q14" s="12" t="s">
        <v>31</v>
      </c>
      <c r="R14" s="6"/>
      <c r="S14" s="6"/>
    </row>
    <row r="15" spans="1:19" x14ac:dyDescent="0.45">
      <c r="A15" s="11" t="s">
        <v>32</v>
      </c>
      <c r="B15" s="11"/>
      <c r="C15" s="11"/>
      <c r="D15" s="12">
        <f>D14/D3</f>
        <v>20000</v>
      </c>
      <c r="E15" s="12" t="s">
        <v>15</v>
      </c>
      <c r="F15" s="13">
        <f>SUM(J7,J8,J9,J11,J10)</f>
        <v>32630.045004500451</v>
      </c>
      <c r="G15" s="13"/>
      <c r="H15" s="12" t="s">
        <v>15</v>
      </c>
      <c r="I15" s="13">
        <f>SUM(J7,J8,J9,J10)</f>
        <v>28630.045004500451</v>
      </c>
      <c r="J15" s="13"/>
      <c r="K15" s="12" t="s">
        <v>15</v>
      </c>
      <c r="L15" s="13">
        <f>SUM(Q7,Q8,Q9,Q10,Q11)</f>
        <v>30680</v>
      </c>
      <c r="M15" s="13"/>
      <c r="N15" s="12" t="s">
        <v>15</v>
      </c>
      <c r="O15" s="13">
        <f>SUM(Q7,Q8,Q9,Q10)</f>
        <v>26680</v>
      </c>
      <c r="P15" s="13"/>
      <c r="Q15" s="12" t="s">
        <v>15</v>
      </c>
      <c r="R15" s="6"/>
      <c r="S15" s="6"/>
    </row>
    <row r="16" spans="1:19" x14ac:dyDescent="0.4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45">
      <c r="A17" s="11" t="s">
        <v>33</v>
      </c>
      <c r="B17" s="11"/>
      <c r="C17" s="11"/>
      <c r="D17" s="11" t="s">
        <v>25</v>
      </c>
      <c r="E17" s="11"/>
      <c r="F17" s="11" t="s">
        <v>26</v>
      </c>
      <c r="G17" s="11"/>
      <c r="H17" s="11"/>
      <c r="I17" s="11" t="s">
        <v>27</v>
      </c>
      <c r="J17" s="11"/>
      <c r="K17" s="11"/>
      <c r="L17" s="18" t="s">
        <v>28</v>
      </c>
      <c r="M17" s="11"/>
      <c r="N17" s="11"/>
      <c r="O17" s="18" t="s">
        <v>29</v>
      </c>
      <c r="P17" s="11"/>
      <c r="Q17" s="11"/>
      <c r="R17" s="6"/>
      <c r="S17" s="6"/>
    </row>
    <row r="18" spans="1:19" x14ac:dyDescent="0.45">
      <c r="A18" s="11" t="s">
        <v>30</v>
      </c>
      <c r="B18" s="11"/>
      <c r="C18" s="11"/>
      <c r="D18" s="12">
        <f>D14*3</f>
        <v>165000</v>
      </c>
      <c r="E18" s="12" t="s">
        <v>31</v>
      </c>
      <c r="F18" s="13">
        <f>F19*D3</f>
        <v>358930.49504950497</v>
      </c>
      <c r="G18" s="13"/>
      <c r="H18" s="12" t="s">
        <v>31</v>
      </c>
      <c r="I18" s="13">
        <f>I19*D3</f>
        <v>314930.49504950497</v>
      </c>
      <c r="J18" s="13"/>
      <c r="K18" s="12" t="s">
        <v>31</v>
      </c>
      <c r="L18" s="13">
        <f>L19*D3</f>
        <v>337480</v>
      </c>
      <c r="M18" s="13"/>
      <c r="N18" s="12" t="s">
        <v>31</v>
      </c>
      <c r="O18" s="13">
        <f>O19*D3</f>
        <v>293480</v>
      </c>
      <c r="P18" s="13"/>
      <c r="Q18" s="12" t="s">
        <v>31</v>
      </c>
      <c r="R18" s="6"/>
      <c r="S18" s="6"/>
    </row>
    <row r="19" spans="1:19" x14ac:dyDescent="0.45">
      <c r="A19" s="11" t="s">
        <v>32</v>
      </c>
      <c r="B19" s="11"/>
      <c r="C19" s="11"/>
      <c r="D19" s="12">
        <f>D18/D3</f>
        <v>60000</v>
      </c>
      <c r="E19" s="12" t="s">
        <v>15</v>
      </c>
      <c r="F19" s="13">
        <f>SUM(J7,J8,J9,J10,J11)*4</f>
        <v>130520.1800180018</v>
      </c>
      <c r="G19" s="13"/>
      <c r="H19" s="12" t="s">
        <v>15</v>
      </c>
      <c r="I19" s="13">
        <f>SUM(J7,J8,J9,J10)*4</f>
        <v>114520.1800180018</v>
      </c>
      <c r="J19" s="13"/>
      <c r="K19" s="12" t="s">
        <v>15</v>
      </c>
      <c r="L19" s="13">
        <f>SUM(Q7,Q8,Q9,Q10,Q11)*4</f>
        <v>122720</v>
      </c>
      <c r="M19" s="13"/>
      <c r="N19" s="12" t="s">
        <v>15</v>
      </c>
      <c r="O19" s="13">
        <f>SUM(Q7,Q8,Q9,Q10)*4</f>
        <v>106720</v>
      </c>
      <c r="P19" s="13"/>
      <c r="Q19" s="12" t="s">
        <v>15</v>
      </c>
      <c r="R19" s="6"/>
      <c r="S19" s="6"/>
    </row>
    <row r="20" spans="1:19" x14ac:dyDescent="0.45">
      <c r="A20" s="21"/>
      <c r="B20" s="21"/>
      <c r="C20" s="21"/>
      <c r="D20" s="6"/>
      <c r="E20" s="6"/>
      <c r="F20" s="22"/>
      <c r="G20" s="22"/>
      <c r="H20" s="6"/>
      <c r="I20" s="22"/>
      <c r="J20" s="22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45">
      <c r="A21" s="23" t="s">
        <v>34</v>
      </c>
      <c r="B21" s="24"/>
      <c r="C21" s="24"/>
      <c r="D21" s="24"/>
      <c r="E21" s="25" t="s">
        <v>35</v>
      </c>
      <c r="F21" s="11"/>
      <c r="G21" s="6"/>
      <c r="H21" s="11" t="s">
        <v>36</v>
      </c>
      <c r="I21" s="11"/>
      <c r="J21" s="22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45">
      <c r="A22" s="26" t="s">
        <v>37</v>
      </c>
      <c r="B22" s="8"/>
      <c r="C22" s="8"/>
      <c r="D22" s="8"/>
      <c r="E22" s="12">
        <f>F14-D14</f>
        <v>34732.623762376243</v>
      </c>
      <c r="F22" s="27" t="s">
        <v>31</v>
      </c>
      <c r="G22" s="28" t="s">
        <v>38</v>
      </c>
      <c r="H22" s="29">
        <f>I14-D14</f>
        <v>23732.623762376243</v>
      </c>
      <c r="I22" s="12" t="s">
        <v>31</v>
      </c>
      <c r="J22" s="28" t="s">
        <v>38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45">
      <c r="A23" s="30" t="s">
        <v>39</v>
      </c>
      <c r="B23" s="30"/>
      <c r="C23" s="30"/>
      <c r="D23" s="30"/>
      <c r="E23" s="31">
        <f>F18-D18</f>
        <v>193930.49504950497</v>
      </c>
      <c r="F23" s="32" t="s">
        <v>31</v>
      </c>
      <c r="G23" s="28" t="s">
        <v>38</v>
      </c>
      <c r="H23" s="33">
        <f>I18-D18</f>
        <v>149930.49504950497</v>
      </c>
      <c r="I23" s="31" t="s">
        <v>31</v>
      </c>
      <c r="J23" s="28" t="s">
        <v>38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45">
      <c r="A24" s="21"/>
      <c r="B24" s="21"/>
      <c r="C24" s="21"/>
      <c r="D24" s="21"/>
      <c r="E24" s="34"/>
      <c r="F24" s="32"/>
      <c r="G24" s="35"/>
      <c r="H24" s="33"/>
      <c r="I24" s="31"/>
      <c r="J24" s="35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45">
      <c r="A25" s="36" t="s">
        <v>40</v>
      </c>
      <c r="B25" s="37"/>
      <c r="C25" s="37"/>
      <c r="D25" s="38"/>
      <c r="E25" s="25" t="s">
        <v>35</v>
      </c>
      <c r="F25" s="11"/>
      <c r="G25" s="35"/>
      <c r="H25" s="11" t="s">
        <v>36</v>
      </c>
      <c r="I25" s="11"/>
      <c r="J25" s="35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45">
      <c r="A26" s="39" t="s">
        <v>37</v>
      </c>
      <c r="B26" s="40"/>
      <c r="C26" s="40"/>
      <c r="D26" s="41"/>
      <c r="E26" s="15">
        <f>L14-D14</f>
        <v>29370</v>
      </c>
      <c r="F26" s="42" t="s">
        <v>41</v>
      </c>
      <c r="G26" s="43" t="s">
        <v>42</v>
      </c>
      <c r="H26" s="6">
        <f>O14-D14</f>
        <v>18370</v>
      </c>
      <c r="I26" s="16" t="s">
        <v>41</v>
      </c>
      <c r="J26" s="43" t="s">
        <v>42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45">
      <c r="A27" s="39" t="s">
        <v>43</v>
      </c>
      <c r="B27" s="40"/>
      <c r="C27" s="40"/>
      <c r="D27" s="41"/>
      <c r="E27" s="15">
        <f>L18-D18</f>
        <v>172480</v>
      </c>
      <c r="F27" s="42" t="s">
        <v>41</v>
      </c>
      <c r="G27" s="43" t="s">
        <v>42</v>
      </c>
      <c r="H27" s="44">
        <f>O18-D18</f>
        <v>128480</v>
      </c>
      <c r="I27" s="16" t="s">
        <v>41</v>
      </c>
      <c r="J27" s="43" t="s">
        <v>42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45">
      <c r="A28" s="21"/>
      <c r="B28" s="21"/>
      <c r="C28" s="21"/>
      <c r="D28" s="6"/>
      <c r="E28" s="6"/>
      <c r="F28" s="22"/>
      <c r="G28" s="22"/>
      <c r="H28" s="6"/>
      <c r="I28" s="22"/>
      <c r="J28" s="22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45">
      <c r="A29" s="7" t="s">
        <v>44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45">
      <c r="A30" s="8" t="s">
        <v>7</v>
      </c>
      <c r="B30" s="8"/>
      <c r="C30" s="8"/>
      <c r="D30" s="8"/>
      <c r="E30" s="8"/>
      <c r="F30" s="8" t="s">
        <v>8</v>
      </c>
      <c r="G30" s="8"/>
      <c r="H30" s="8"/>
      <c r="I30" s="8"/>
      <c r="J30" s="8" t="s">
        <v>9</v>
      </c>
      <c r="K30" s="8"/>
      <c r="L30" s="8"/>
      <c r="M30" s="10" t="s">
        <v>10</v>
      </c>
      <c r="N30" s="10"/>
      <c r="O30" s="10"/>
      <c r="P30" s="10"/>
      <c r="Q30" s="10" t="s">
        <v>11</v>
      </c>
      <c r="R30" s="10"/>
      <c r="S30" s="10"/>
    </row>
    <row r="31" spans="1:19" x14ac:dyDescent="0.45">
      <c r="A31" s="11" t="s">
        <v>12</v>
      </c>
      <c r="B31" s="11"/>
      <c r="C31" s="11"/>
      <c r="D31" s="12">
        <v>10000</v>
      </c>
      <c r="E31" s="12" t="s">
        <v>13</v>
      </c>
      <c r="F31" s="12">
        <v>9999</v>
      </c>
      <c r="G31" s="12" t="s">
        <v>14</v>
      </c>
      <c r="H31" s="12">
        <v>450</v>
      </c>
      <c r="I31" s="12" t="s">
        <v>15</v>
      </c>
      <c r="J31" s="13">
        <f>D31/F31*H31</f>
        <v>450.04500450045003</v>
      </c>
      <c r="K31" s="13"/>
      <c r="L31" s="12" t="s">
        <v>15</v>
      </c>
      <c r="M31" s="15">
        <v>2000</v>
      </c>
      <c r="N31" s="16" t="s">
        <v>16</v>
      </c>
      <c r="O31" s="15">
        <v>72</v>
      </c>
      <c r="P31" s="16" t="s">
        <v>17</v>
      </c>
      <c r="Q31" s="17">
        <f>D31/M31*O31*E3</f>
        <v>3600</v>
      </c>
      <c r="R31" s="17"/>
      <c r="S31" s="16" t="s">
        <v>18</v>
      </c>
    </row>
    <row r="32" spans="1:19" x14ac:dyDescent="0.45">
      <c r="A32" s="11" t="s">
        <v>19</v>
      </c>
      <c r="B32" s="11"/>
      <c r="C32" s="11"/>
      <c r="D32" s="12">
        <v>5000</v>
      </c>
      <c r="E32" s="12" t="s">
        <v>13</v>
      </c>
      <c r="F32" s="12">
        <v>10</v>
      </c>
      <c r="G32" s="12" t="s">
        <v>14</v>
      </c>
      <c r="H32" s="12">
        <v>15</v>
      </c>
      <c r="I32" s="12" t="s">
        <v>15</v>
      </c>
      <c r="J32" s="13">
        <f>D32/F32*H32</f>
        <v>7500</v>
      </c>
      <c r="K32" s="13"/>
      <c r="L32" s="12" t="s">
        <v>15</v>
      </c>
      <c r="M32" s="15">
        <v>1000</v>
      </c>
      <c r="N32" s="16" t="s">
        <v>16</v>
      </c>
      <c r="O32" s="15">
        <v>168</v>
      </c>
      <c r="P32" s="16" t="s">
        <v>17</v>
      </c>
      <c r="Q32" s="17">
        <f>D32/M32*O32*E3</f>
        <v>8400</v>
      </c>
      <c r="R32" s="17"/>
      <c r="S32" s="16" t="s">
        <v>18</v>
      </c>
    </row>
    <row r="33" spans="1:19" x14ac:dyDescent="0.45">
      <c r="A33" s="18" t="s">
        <v>45</v>
      </c>
      <c r="B33" s="11"/>
      <c r="C33" s="11"/>
      <c r="D33" s="12">
        <v>244</v>
      </c>
      <c r="E33" s="12" t="s">
        <v>13</v>
      </c>
      <c r="F33" s="12">
        <v>1</v>
      </c>
      <c r="G33" s="12" t="s">
        <v>14</v>
      </c>
      <c r="H33" s="12">
        <v>11</v>
      </c>
      <c r="I33" s="12" t="s">
        <v>15</v>
      </c>
      <c r="J33" s="13">
        <f>D33/F33*H33</f>
        <v>2684</v>
      </c>
      <c r="K33" s="13"/>
      <c r="L33" s="12" t="s">
        <v>15</v>
      </c>
      <c r="M33" s="15">
        <v>1</v>
      </c>
      <c r="N33" s="16" t="s">
        <v>16</v>
      </c>
      <c r="O33" s="15">
        <v>11</v>
      </c>
      <c r="P33" s="16" t="s">
        <v>18</v>
      </c>
      <c r="Q33" s="13">
        <f>D33/F33*H33</f>
        <v>2684</v>
      </c>
      <c r="R33" s="13"/>
      <c r="S33" s="16" t="s">
        <v>18</v>
      </c>
    </row>
    <row r="34" spans="1:19" x14ac:dyDescent="0.45">
      <c r="A34" s="11" t="s">
        <v>46</v>
      </c>
      <c r="B34" s="11"/>
      <c r="C34" s="11"/>
      <c r="D34" s="12">
        <v>150</v>
      </c>
      <c r="E34" s="12" t="s">
        <v>13</v>
      </c>
      <c r="F34" s="12">
        <v>1</v>
      </c>
      <c r="G34" s="12" t="s">
        <v>14</v>
      </c>
      <c r="H34" s="12">
        <v>38</v>
      </c>
      <c r="I34" s="12" t="s">
        <v>15</v>
      </c>
      <c r="J34" s="13">
        <f>D34/F34*H34</f>
        <v>5700</v>
      </c>
      <c r="K34" s="13"/>
      <c r="L34" s="12" t="s">
        <v>15</v>
      </c>
      <c r="M34" s="15">
        <v>50</v>
      </c>
      <c r="N34" s="16" t="s">
        <v>16</v>
      </c>
      <c r="O34" s="15">
        <v>400</v>
      </c>
      <c r="P34" s="16" t="s">
        <v>17</v>
      </c>
      <c r="Q34" s="17">
        <f>D34/M34*O34*E3</f>
        <v>12000</v>
      </c>
      <c r="R34" s="17"/>
      <c r="S34" s="16" t="s">
        <v>18</v>
      </c>
    </row>
    <row r="35" spans="1:19" x14ac:dyDescent="0.45">
      <c r="A35" s="11" t="s">
        <v>22</v>
      </c>
      <c r="B35" s="11"/>
      <c r="C35" s="11"/>
      <c r="D35" s="12">
        <v>400</v>
      </c>
      <c r="E35" s="12" t="s">
        <v>13</v>
      </c>
      <c r="F35" s="12">
        <v>100</v>
      </c>
      <c r="G35" s="12" t="s">
        <v>14</v>
      </c>
      <c r="H35" s="12">
        <f>A3</f>
        <v>1000</v>
      </c>
      <c r="I35" s="12" t="s">
        <v>15</v>
      </c>
      <c r="J35" s="13">
        <f>D35/F35*H35</f>
        <v>4000</v>
      </c>
      <c r="K35" s="13"/>
      <c r="L35" s="12" t="s">
        <v>15</v>
      </c>
      <c r="M35" s="19" t="s">
        <v>23</v>
      </c>
      <c r="N35" s="20"/>
      <c r="O35" s="20"/>
      <c r="P35" s="20"/>
      <c r="Q35" s="17">
        <f>J35</f>
        <v>4000</v>
      </c>
      <c r="R35" s="17"/>
      <c r="S35" s="16" t="s">
        <v>18</v>
      </c>
    </row>
    <row r="36" spans="1:19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45">
      <c r="A37" s="11" t="s">
        <v>24</v>
      </c>
      <c r="B37" s="11"/>
      <c r="C37" s="11"/>
      <c r="D37" s="11" t="s">
        <v>25</v>
      </c>
      <c r="E37" s="11"/>
      <c r="F37" s="11" t="s">
        <v>26</v>
      </c>
      <c r="G37" s="11"/>
      <c r="H37" s="11"/>
      <c r="I37" s="11" t="s">
        <v>27</v>
      </c>
      <c r="J37" s="11"/>
      <c r="K37" s="11"/>
      <c r="L37" s="18" t="s">
        <v>28</v>
      </c>
      <c r="M37" s="11"/>
      <c r="N37" s="11"/>
      <c r="O37" s="18" t="s">
        <v>29</v>
      </c>
      <c r="P37" s="11"/>
      <c r="Q37" s="11"/>
      <c r="R37" s="6"/>
      <c r="S37" s="6"/>
    </row>
    <row r="38" spans="1:19" x14ac:dyDescent="0.45">
      <c r="A38" s="11" t="s">
        <v>30</v>
      </c>
      <c r="B38" s="11"/>
      <c r="C38" s="11"/>
      <c r="D38" s="12">
        <v>55000</v>
      </c>
      <c r="E38" s="12" t="s">
        <v>31</v>
      </c>
      <c r="F38" s="13">
        <f>F39*D3</f>
        <v>55918.623762376243</v>
      </c>
      <c r="G38" s="13"/>
      <c r="H38" s="12" t="s">
        <v>31</v>
      </c>
      <c r="I38" s="13">
        <f>I39*D3</f>
        <v>44918.623762376243</v>
      </c>
      <c r="J38" s="13"/>
      <c r="K38" s="12" t="s">
        <v>31</v>
      </c>
      <c r="L38" s="13">
        <f>L39*D3</f>
        <v>84381</v>
      </c>
      <c r="M38" s="13"/>
      <c r="N38" s="12" t="s">
        <v>31</v>
      </c>
      <c r="O38" s="13">
        <f>O39*D3</f>
        <v>73381</v>
      </c>
      <c r="P38" s="13"/>
      <c r="Q38" s="12" t="s">
        <v>31</v>
      </c>
      <c r="R38" s="6"/>
      <c r="S38" s="6"/>
    </row>
    <row r="39" spans="1:19" x14ac:dyDescent="0.45">
      <c r="A39" s="11" t="s">
        <v>32</v>
      </c>
      <c r="B39" s="11"/>
      <c r="C39" s="11"/>
      <c r="D39" s="12">
        <f>D38/D3</f>
        <v>20000</v>
      </c>
      <c r="E39" s="12" t="s">
        <v>15</v>
      </c>
      <c r="F39" s="13">
        <f>SUM(J31,J32,J33,J35,J34)</f>
        <v>20334.045004500451</v>
      </c>
      <c r="G39" s="13"/>
      <c r="H39" s="12" t="s">
        <v>15</v>
      </c>
      <c r="I39" s="13">
        <f>SUM(J31,J32,J33,J34)</f>
        <v>16334.045004500451</v>
      </c>
      <c r="J39" s="13"/>
      <c r="K39" s="12" t="s">
        <v>15</v>
      </c>
      <c r="L39" s="13">
        <f>SUM(Q31,Q32,Q33,Q34,Q35)</f>
        <v>30684</v>
      </c>
      <c r="M39" s="13"/>
      <c r="N39" s="12" t="s">
        <v>15</v>
      </c>
      <c r="O39" s="13">
        <f>SUM(Q31,Q32,Q33,Q34)</f>
        <v>26684</v>
      </c>
      <c r="P39" s="13"/>
      <c r="Q39" s="12" t="s">
        <v>15</v>
      </c>
      <c r="R39" s="6"/>
      <c r="S39" s="6"/>
    </row>
    <row r="40" spans="1:19" x14ac:dyDescent="0.4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45">
      <c r="A41" s="11" t="s">
        <v>33</v>
      </c>
      <c r="B41" s="11"/>
      <c r="C41" s="11"/>
      <c r="D41" s="11" t="s">
        <v>25</v>
      </c>
      <c r="E41" s="11"/>
      <c r="F41" s="11" t="s">
        <v>26</v>
      </c>
      <c r="G41" s="11"/>
      <c r="H41" s="11"/>
      <c r="I41" s="11" t="s">
        <v>27</v>
      </c>
      <c r="J41" s="11"/>
      <c r="K41" s="11"/>
      <c r="L41" s="18" t="s">
        <v>28</v>
      </c>
      <c r="M41" s="11"/>
      <c r="N41" s="11"/>
      <c r="O41" s="18" t="s">
        <v>29</v>
      </c>
      <c r="P41" s="11"/>
      <c r="Q41" s="11"/>
      <c r="R41" s="6"/>
      <c r="S41" s="6"/>
    </row>
    <row r="42" spans="1:19" x14ac:dyDescent="0.45">
      <c r="A42" s="11" t="s">
        <v>30</v>
      </c>
      <c r="B42" s="11"/>
      <c r="C42" s="11"/>
      <c r="D42" s="29">
        <f>D38*3</f>
        <v>165000</v>
      </c>
      <c r="E42" s="12" t="s">
        <v>31</v>
      </c>
      <c r="F42" s="13">
        <f>F43*D3</f>
        <v>223674.49504950497</v>
      </c>
      <c r="G42" s="13"/>
      <c r="H42" s="12" t="s">
        <v>31</v>
      </c>
      <c r="I42" s="13">
        <f>I43*D3</f>
        <v>179674.49504950497</v>
      </c>
      <c r="J42" s="13"/>
      <c r="K42" s="12" t="s">
        <v>31</v>
      </c>
      <c r="L42" s="13">
        <f>L43*D3</f>
        <v>337524</v>
      </c>
      <c r="M42" s="13"/>
      <c r="N42" s="12" t="s">
        <v>31</v>
      </c>
      <c r="O42" s="13">
        <f>O43*D3</f>
        <v>293524</v>
      </c>
      <c r="P42" s="13"/>
      <c r="Q42" s="12" t="s">
        <v>31</v>
      </c>
      <c r="R42" s="6"/>
      <c r="S42" s="6"/>
    </row>
    <row r="43" spans="1:19" x14ac:dyDescent="0.45">
      <c r="A43" s="11" t="s">
        <v>32</v>
      </c>
      <c r="B43" s="11"/>
      <c r="C43" s="11"/>
      <c r="D43" s="12">
        <f>D42/D3</f>
        <v>60000</v>
      </c>
      <c r="E43" s="12" t="s">
        <v>15</v>
      </c>
      <c r="F43" s="13">
        <f>SUM(J31,J32,J33,J34,J35)*4</f>
        <v>81336.180018001804</v>
      </c>
      <c r="G43" s="13"/>
      <c r="H43" s="12" t="s">
        <v>15</v>
      </c>
      <c r="I43" s="13">
        <f>SUM(J31,J32,J33,J34)*4</f>
        <v>65336.180018001804</v>
      </c>
      <c r="J43" s="13"/>
      <c r="K43" s="12" t="s">
        <v>15</v>
      </c>
      <c r="L43" s="13">
        <f>SUM(Q31,Q32,Q33,Q34,Q35)*4</f>
        <v>122736</v>
      </c>
      <c r="M43" s="13"/>
      <c r="N43" s="12" t="s">
        <v>15</v>
      </c>
      <c r="O43" s="13">
        <f>SUM(Q31,Q32,Q33,Q34)*4</f>
        <v>106736</v>
      </c>
      <c r="P43" s="13"/>
      <c r="Q43" s="12" t="s">
        <v>15</v>
      </c>
      <c r="R43" s="6"/>
      <c r="S43" s="6"/>
    </row>
    <row r="44" spans="1:19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45">
      <c r="A45" s="23" t="s">
        <v>34</v>
      </c>
      <c r="B45" s="24"/>
      <c r="C45" s="24"/>
      <c r="D45" s="24"/>
      <c r="E45" s="11" t="s">
        <v>35</v>
      </c>
      <c r="F45" s="11"/>
      <c r="G45" s="6"/>
      <c r="H45" s="11" t="s">
        <v>36</v>
      </c>
      <c r="I45" s="11"/>
      <c r="J45" s="22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45">
      <c r="A46" s="11" t="s">
        <v>47</v>
      </c>
      <c r="B46" s="11"/>
      <c r="C46" s="11"/>
      <c r="D46" s="11"/>
      <c r="E46" s="12">
        <f>F38-D38</f>
        <v>918.62376237624267</v>
      </c>
      <c r="F46" s="27" t="s">
        <v>31</v>
      </c>
      <c r="G46" s="47" t="s">
        <v>49</v>
      </c>
      <c r="H46" s="29">
        <f>I38-D38</f>
        <v>-10081.376237623757</v>
      </c>
      <c r="I46" s="12" t="s">
        <v>31</v>
      </c>
      <c r="J46" s="45" t="s">
        <v>48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45">
      <c r="A47" s="11" t="s">
        <v>39</v>
      </c>
      <c r="B47" s="11"/>
      <c r="C47" s="11"/>
      <c r="D47" s="11"/>
      <c r="E47" s="12">
        <f>F42-D42</f>
        <v>58674.495049504971</v>
      </c>
      <c r="F47" s="27" t="s">
        <v>31</v>
      </c>
      <c r="G47" s="28" t="s">
        <v>38</v>
      </c>
      <c r="H47" s="29">
        <f>I42-D42</f>
        <v>14674.495049504971</v>
      </c>
      <c r="I47" s="12" t="s">
        <v>31</v>
      </c>
      <c r="J47" s="47" t="s">
        <v>49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45">
      <c r="A48" s="21"/>
      <c r="B48" s="21"/>
      <c r="C48" s="21"/>
      <c r="D48" s="21"/>
      <c r="E48" s="6"/>
      <c r="F48" s="46"/>
      <c r="G48" s="35"/>
      <c r="H48" s="22"/>
      <c r="I48" s="6"/>
      <c r="J48" s="35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45">
      <c r="A49" s="36" t="s">
        <v>40</v>
      </c>
      <c r="B49" s="37"/>
      <c r="C49" s="37"/>
      <c r="D49" s="38"/>
      <c r="E49" s="25" t="s">
        <v>35</v>
      </c>
      <c r="F49" s="11"/>
      <c r="G49" s="35"/>
      <c r="H49" s="11" t="s">
        <v>36</v>
      </c>
      <c r="I49" s="11"/>
      <c r="J49" s="35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45">
      <c r="A50" s="39" t="s">
        <v>37</v>
      </c>
      <c r="B50" s="40"/>
      <c r="C50" s="40"/>
      <c r="D50" s="41"/>
      <c r="E50" s="15">
        <f>L38-D38</f>
        <v>29381</v>
      </c>
      <c r="F50" s="42" t="s">
        <v>41</v>
      </c>
      <c r="G50" s="43" t="s">
        <v>42</v>
      </c>
      <c r="H50" s="6">
        <f>O38-D38</f>
        <v>18381</v>
      </c>
      <c r="I50" s="16" t="s">
        <v>41</v>
      </c>
      <c r="J50" s="43" t="s">
        <v>42</v>
      </c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45">
      <c r="A51" s="39" t="s">
        <v>43</v>
      </c>
      <c r="B51" s="40"/>
      <c r="C51" s="40"/>
      <c r="D51" s="41"/>
      <c r="E51" s="15">
        <f>L42-D42</f>
        <v>172524</v>
      </c>
      <c r="F51" s="42" t="s">
        <v>41</v>
      </c>
      <c r="G51" s="43" t="s">
        <v>42</v>
      </c>
      <c r="H51" s="44">
        <f>O42-D42</f>
        <v>128524</v>
      </c>
      <c r="I51" s="16" t="s">
        <v>41</v>
      </c>
      <c r="J51" s="43" t="s">
        <v>42</v>
      </c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</sheetData>
  <mergeCells count="131">
    <mergeCell ref="A50:D50"/>
    <mergeCell ref="A51:D51"/>
    <mergeCell ref="A45:D45"/>
    <mergeCell ref="E45:F45"/>
    <mergeCell ref="H45:I45"/>
    <mergeCell ref="A46:D46"/>
    <mergeCell ref="A47:D47"/>
    <mergeCell ref="A49:D49"/>
    <mergeCell ref="E49:F49"/>
    <mergeCell ref="H49:I49"/>
    <mergeCell ref="A42:C42"/>
    <mergeCell ref="F42:G42"/>
    <mergeCell ref="I42:J42"/>
    <mergeCell ref="L42:M42"/>
    <mergeCell ref="O42:P42"/>
    <mergeCell ref="A43:C43"/>
    <mergeCell ref="F43:G43"/>
    <mergeCell ref="I43:J43"/>
    <mergeCell ref="L43:M43"/>
    <mergeCell ref="O43:P43"/>
    <mergeCell ref="A41:C41"/>
    <mergeCell ref="D41:E41"/>
    <mergeCell ref="F41:H41"/>
    <mergeCell ref="I41:K41"/>
    <mergeCell ref="L41:N41"/>
    <mergeCell ref="O41:Q41"/>
    <mergeCell ref="A38:C38"/>
    <mergeCell ref="F38:G38"/>
    <mergeCell ref="I38:J38"/>
    <mergeCell ref="L38:M38"/>
    <mergeCell ref="O38:P38"/>
    <mergeCell ref="A39:C39"/>
    <mergeCell ref="F39:G39"/>
    <mergeCell ref="I39:J39"/>
    <mergeCell ref="L39:M39"/>
    <mergeCell ref="O39:P39"/>
    <mergeCell ref="A35:C35"/>
    <mergeCell ref="J35:K35"/>
    <mergeCell ref="M35:P35"/>
    <mergeCell ref="Q35:R35"/>
    <mergeCell ref="A37:C37"/>
    <mergeCell ref="D37:E37"/>
    <mergeCell ref="F37:H37"/>
    <mergeCell ref="I37:K37"/>
    <mergeCell ref="L37:N37"/>
    <mergeCell ref="O37:Q37"/>
    <mergeCell ref="A33:C33"/>
    <mergeCell ref="J33:K33"/>
    <mergeCell ref="Q33:R33"/>
    <mergeCell ref="A34:C34"/>
    <mergeCell ref="J34:K34"/>
    <mergeCell ref="Q34:R34"/>
    <mergeCell ref="A31:C31"/>
    <mergeCell ref="J31:K31"/>
    <mergeCell ref="Q31:R31"/>
    <mergeCell ref="A32:C32"/>
    <mergeCell ref="J32:K32"/>
    <mergeCell ref="Q32:R32"/>
    <mergeCell ref="A26:D26"/>
    <mergeCell ref="A27:D27"/>
    <mergeCell ref="A29:S29"/>
    <mergeCell ref="A30:E30"/>
    <mergeCell ref="F30:I30"/>
    <mergeCell ref="J30:L30"/>
    <mergeCell ref="M30:P30"/>
    <mergeCell ref="Q30:S30"/>
    <mergeCell ref="A21:D21"/>
    <mergeCell ref="E21:F21"/>
    <mergeCell ref="H21:I21"/>
    <mergeCell ref="A22:D22"/>
    <mergeCell ref="A23:D23"/>
    <mergeCell ref="A25:D25"/>
    <mergeCell ref="E25:F25"/>
    <mergeCell ref="H25:I25"/>
    <mergeCell ref="A18:C18"/>
    <mergeCell ref="F18:G18"/>
    <mergeCell ref="I18:J18"/>
    <mergeCell ref="L18:M18"/>
    <mergeCell ref="O18:P18"/>
    <mergeCell ref="A19:C19"/>
    <mergeCell ref="F19:G19"/>
    <mergeCell ref="I19:J19"/>
    <mergeCell ref="L19:M19"/>
    <mergeCell ref="O19:P19"/>
    <mergeCell ref="A17:C17"/>
    <mergeCell ref="D17:E17"/>
    <mergeCell ref="F17:H17"/>
    <mergeCell ref="I17:K17"/>
    <mergeCell ref="L17:N17"/>
    <mergeCell ref="O17:Q17"/>
    <mergeCell ref="A14:C14"/>
    <mergeCell ref="F14:G14"/>
    <mergeCell ref="I14:J14"/>
    <mergeCell ref="L14:M14"/>
    <mergeCell ref="O14:P14"/>
    <mergeCell ref="A15:C15"/>
    <mergeCell ref="F15:G15"/>
    <mergeCell ref="I15:J15"/>
    <mergeCell ref="L15:M15"/>
    <mergeCell ref="O15:P15"/>
    <mergeCell ref="A11:C11"/>
    <mergeCell ref="J11:K11"/>
    <mergeCell ref="M11:P11"/>
    <mergeCell ref="Q11:R11"/>
    <mergeCell ref="A13:C13"/>
    <mergeCell ref="D13:E13"/>
    <mergeCell ref="F13:H13"/>
    <mergeCell ref="I13:K13"/>
    <mergeCell ref="L13:N13"/>
    <mergeCell ref="O13:Q13"/>
    <mergeCell ref="A9:C9"/>
    <mergeCell ref="J9:K9"/>
    <mergeCell ref="Q9:R9"/>
    <mergeCell ref="A10:C10"/>
    <mergeCell ref="J10:K10"/>
    <mergeCell ref="Q10:R10"/>
    <mergeCell ref="A7:C7"/>
    <mergeCell ref="J7:K7"/>
    <mergeCell ref="Q7:R7"/>
    <mergeCell ref="A8:C8"/>
    <mergeCell ref="J8:K8"/>
    <mergeCell ref="Q8:R8"/>
    <mergeCell ref="A1:F1"/>
    <mergeCell ref="E2:F2"/>
    <mergeCell ref="E3:F3"/>
    <mergeCell ref="A5:S5"/>
    <mergeCell ref="A6:E6"/>
    <mergeCell ref="F6:I6"/>
    <mergeCell ref="J6:L6"/>
    <mergeCell ref="M6:P6"/>
    <mergeCell ref="Q6:S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박현우</dc:creator>
  <cp:lastModifiedBy>박현우</cp:lastModifiedBy>
  <dcterms:created xsi:type="dcterms:W3CDTF">2021-06-23T01:28:58Z</dcterms:created>
  <dcterms:modified xsi:type="dcterms:W3CDTF">2021-06-23T01:44:07Z</dcterms:modified>
</cp:coreProperties>
</file>