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yun\"/>
    </mc:Choice>
  </mc:AlternateContent>
  <xr:revisionPtr revIDLastSave="0" documentId="8_{C6A17055-2E58-491A-81EC-81712347A893}" xr6:coauthVersionLast="47" xr6:coauthVersionMax="47" xr10:uidLastSave="{00000000-0000-0000-0000-000000000000}"/>
  <bookViews>
    <workbookView xWindow="6804" yWindow="1068" windowWidth="22860" windowHeight="16200" xr2:uid="{FDEDA4A8-F46D-43E9-8594-265A4FB9906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2" i="1"/>
  <c r="C25" i="1"/>
  <c r="C24" i="1"/>
  <c r="B25" i="1"/>
  <c r="B24" i="1"/>
  <c r="F4" i="1"/>
  <c r="C4" i="1" s="1"/>
  <c r="L5" i="1"/>
  <c r="L7" i="1" s="1"/>
  <c r="F3" i="1"/>
  <c r="C3" i="1" s="1"/>
  <c r="C9" i="1" s="1"/>
  <c r="F5" i="1"/>
  <c r="C5" i="1" s="1"/>
  <c r="F2" i="1"/>
  <c r="C2" i="1" s="1"/>
  <c r="D2" i="1" s="1"/>
  <c r="D11" i="1" l="1"/>
  <c r="E2" i="1"/>
  <c r="D12" i="1"/>
  <c r="E12" i="1" s="1"/>
  <c r="D16" i="1" s="1"/>
  <c r="C11" i="1"/>
  <c r="D10" i="1"/>
  <c r="E10" i="1" s="1"/>
  <c r="D9" i="1"/>
  <c r="E9" i="1" s="1"/>
  <c r="C10" i="1"/>
  <c r="D18" i="1" l="1"/>
  <c r="D17" i="1"/>
  <c r="D19" i="1"/>
  <c r="G12" i="1"/>
  <c r="H12" i="1" s="1"/>
  <c r="E16" i="1" s="1"/>
  <c r="G9" i="1"/>
  <c r="H9" i="1" s="1"/>
  <c r="G10" i="1"/>
  <c r="H10" i="1" s="1"/>
  <c r="E18" i="1" s="1"/>
  <c r="G11" i="1"/>
  <c r="H11" i="1" s="1"/>
  <c r="E11" i="1"/>
  <c r="E20" i="1" l="1"/>
  <c r="E22" i="1"/>
  <c r="E21" i="1"/>
  <c r="D21" i="1"/>
  <c r="D20" i="1"/>
  <c r="D22" i="1"/>
  <c r="E19" i="1"/>
  <c r="E17" i="1"/>
  <c r="E24" i="1" s="1"/>
  <c r="G24" i="1" s="1"/>
  <c r="E25" i="1"/>
  <c r="G25" i="1" s="1"/>
  <c r="D25" i="1"/>
  <c r="H25" i="1" s="1"/>
  <c r="D24" i="1"/>
  <c r="H24" i="1" s="1"/>
  <c r="F24" i="1" l="1"/>
  <c r="I24" i="1"/>
  <c r="F25" i="1"/>
  <c r="I25" i="1"/>
</calcChain>
</file>

<file path=xl/sharedStrings.xml><?xml version="1.0" encoding="utf-8"?>
<sst xmlns="http://schemas.openxmlformats.org/spreadsheetml/2006/main" count="60" uniqueCount="47">
  <si>
    <t>치명</t>
    <phoneticPr fontId="1" type="noConversion"/>
  </si>
  <si>
    <t>계수</t>
    <phoneticPr fontId="1" type="noConversion"/>
  </si>
  <si>
    <t>특화</t>
    <phoneticPr fontId="1" type="noConversion"/>
  </si>
  <si>
    <t>신속</t>
    <phoneticPr fontId="1" type="noConversion"/>
  </si>
  <si>
    <t>샷건 계수</t>
    <phoneticPr fontId="1" type="noConversion"/>
  </si>
  <si>
    <t>마탄 계수</t>
    <phoneticPr fontId="1" type="noConversion"/>
  </si>
  <si>
    <t>레오블</t>
    <phoneticPr fontId="1" type="noConversion"/>
  </si>
  <si>
    <t>절멸</t>
    <phoneticPr fontId="1" type="noConversion"/>
  </si>
  <si>
    <t>마탄</t>
    <phoneticPr fontId="1" type="noConversion"/>
  </si>
  <si>
    <t>샷연</t>
    <phoneticPr fontId="1" type="noConversion"/>
  </si>
  <si>
    <t>포샷</t>
    <phoneticPr fontId="1" type="noConversion"/>
  </si>
  <si>
    <t>타다</t>
    <phoneticPr fontId="1" type="noConversion"/>
  </si>
  <si>
    <t>퍼샷</t>
    <phoneticPr fontId="1" type="noConversion"/>
  </si>
  <si>
    <t>DPS</t>
    <phoneticPr fontId="1" type="noConversion"/>
  </si>
  <si>
    <t>치명계수</t>
    <phoneticPr fontId="1" type="noConversion"/>
  </si>
  <si>
    <t>치명률</t>
    <phoneticPr fontId="1" type="noConversion"/>
  </si>
  <si>
    <t>피메 치명</t>
    <phoneticPr fontId="1" type="noConversion"/>
  </si>
  <si>
    <t>피1</t>
    <phoneticPr fontId="1" type="noConversion"/>
  </si>
  <si>
    <t>시너지</t>
    <phoneticPr fontId="1" type="noConversion"/>
  </si>
  <si>
    <t>세트효과</t>
    <phoneticPr fontId="1" type="noConversion"/>
  </si>
  <si>
    <t>환각</t>
    <phoneticPr fontId="1" type="noConversion"/>
  </si>
  <si>
    <t>피증</t>
    <phoneticPr fontId="1" type="noConversion"/>
  </si>
  <si>
    <t>지배</t>
    <phoneticPr fontId="1" type="noConversion"/>
  </si>
  <si>
    <t>쿨감</t>
    <phoneticPr fontId="1" type="noConversion"/>
  </si>
  <si>
    <t>특화 계수</t>
    <phoneticPr fontId="1" type="noConversion"/>
  </si>
  <si>
    <t>라플</t>
    <phoneticPr fontId="1" type="noConversion"/>
  </si>
  <si>
    <t>샷건 라플</t>
    <phoneticPr fontId="1" type="noConversion"/>
  </si>
  <si>
    <t>핸드건 치피증</t>
    <phoneticPr fontId="1" type="noConversion"/>
  </si>
  <si>
    <t>3샷3라</t>
    <phoneticPr fontId="1" type="noConversion"/>
  </si>
  <si>
    <t>1핸3샷2라</t>
    <phoneticPr fontId="1" type="noConversion"/>
  </si>
  <si>
    <t>총딜증</t>
    <phoneticPr fontId="1" type="noConversion"/>
  </si>
  <si>
    <t>돌대</t>
    <phoneticPr fontId="1" type="noConversion"/>
  </si>
  <si>
    <t>환각 치명</t>
    <phoneticPr fontId="1" type="noConversion"/>
  </si>
  <si>
    <t>노크리</t>
    <phoneticPr fontId="1" type="noConversion"/>
  </si>
  <si>
    <t>합계</t>
  </si>
  <si>
    <t>평균</t>
    <phoneticPr fontId="1" type="noConversion"/>
  </si>
  <si>
    <t>누계</t>
    <phoneticPr fontId="1" type="noConversion"/>
  </si>
  <si>
    <t>개수</t>
    <phoneticPr fontId="1" type="noConversion"/>
  </si>
  <si>
    <t>약무트포 단순 50퍼적용</t>
    <phoneticPr fontId="1" type="noConversion"/>
  </si>
  <si>
    <t>악몽</t>
    <phoneticPr fontId="1" type="noConversion"/>
  </si>
  <si>
    <t>마나중독</t>
    <phoneticPr fontId="1" type="noConversion"/>
  </si>
  <si>
    <t>주는피해</t>
    <phoneticPr fontId="1" type="noConversion"/>
  </si>
  <si>
    <t>추가피해</t>
    <phoneticPr fontId="1" type="noConversion"/>
  </si>
  <si>
    <t>끝없는 마나</t>
    <phoneticPr fontId="1" type="noConversion"/>
  </si>
  <si>
    <t>총 딜증</t>
    <phoneticPr fontId="1" type="noConversion"/>
  </si>
  <si>
    <t>악몽 마나중독</t>
    <phoneticPr fontId="1" type="noConversion"/>
  </si>
  <si>
    <t>악몽 끝없는 마나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</si>
</sst>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F1E8D-7660-4054-989A-88C69ABF4B9D}">
  <dimension ref="A1:L25"/>
  <sheetViews>
    <sheetView tabSelected="1" workbookViewId="0">
      <selection activeCell="B6" sqref="B6"/>
    </sheetView>
  </sheetViews>
  <sheetFormatPr defaultRowHeight="17.399999999999999" x14ac:dyDescent="0.4"/>
  <cols>
    <col min="7" max="7" width="8.59765625" customWidth="1"/>
    <col min="8" max="8" width="12.296875" customWidth="1"/>
  </cols>
  <sheetData>
    <row r="1" spans="1:12" x14ac:dyDescent="0.4">
      <c r="D1" t="s">
        <v>18</v>
      </c>
      <c r="E1" t="s">
        <v>32</v>
      </c>
      <c r="F1" t="s">
        <v>1</v>
      </c>
      <c r="I1" t="s">
        <v>16</v>
      </c>
      <c r="K1" t="s">
        <v>19</v>
      </c>
    </row>
    <row r="2" spans="1:12" x14ac:dyDescent="0.4">
      <c r="A2" t="s">
        <v>0</v>
      </c>
      <c r="B2">
        <v>1600</v>
      </c>
      <c r="C2">
        <f>B2*F2</f>
        <v>57.25333333333333</v>
      </c>
      <c r="D2">
        <f>C2+10+L8</f>
        <v>67.25333333333333</v>
      </c>
      <c r="E2">
        <f>D2+L2</f>
        <v>87.25333333333333</v>
      </c>
      <c r="F2">
        <f>42.94/1200</f>
        <v>3.5783333333333334E-2</v>
      </c>
      <c r="H2" t="s">
        <v>17</v>
      </c>
      <c r="I2">
        <v>15</v>
      </c>
      <c r="J2" t="s">
        <v>20</v>
      </c>
      <c r="K2" t="s">
        <v>0</v>
      </c>
      <c r="L2">
        <v>20</v>
      </c>
    </row>
    <row r="3" spans="1:12" x14ac:dyDescent="0.4">
      <c r="A3" t="s">
        <v>2</v>
      </c>
      <c r="B3">
        <v>500</v>
      </c>
      <c r="C3">
        <f>B3*F3</f>
        <v>17.877777777777776</v>
      </c>
      <c r="F3">
        <f>32.18/900</f>
        <v>3.5755555555555554E-2</v>
      </c>
      <c r="G3" t="s">
        <v>26</v>
      </c>
      <c r="K3" t="s">
        <v>21</v>
      </c>
      <c r="L3">
        <v>1.3</v>
      </c>
    </row>
    <row r="4" spans="1:12" x14ac:dyDescent="0.4">
      <c r="C4">
        <f>B3*F4</f>
        <v>53.644444444444446</v>
      </c>
      <c r="F4">
        <f>96.56/900</f>
        <v>0.10728888888888889</v>
      </c>
      <c r="G4" t="s">
        <v>27</v>
      </c>
      <c r="J4" t="s">
        <v>31</v>
      </c>
      <c r="K4" t="s">
        <v>21</v>
      </c>
      <c r="L4">
        <v>1.18</v>
      </c>
    </row>
    <row r="5" spans="1:12" x14ac:dyDescent="0.4">
      <c r="A5" t="s">
        <v>3</v>
      </c>
      <c r="B5">
        <v>0</v>
      </c>
      <c r="C5">
        <f>B5*F5</f>
        <v>0</v>
      </c>
      <c r="F5">
        <f>19.32/900</f>
        <v>2.1466666666666669E-2</v>
      </c>
      <c r="J5" t="s">
        <v>22</v>
      </c>
      <c r="K5" t="s">
        <v>21</v>
      </c>
      <c r="L5">
        <f>1.25*1.15</f>
        <v>1.4375</v>
      </c>
    </row>
    <row r="6" spans="1:12" x14ac:dyDescent="0.4">
      <c r="K6" t="s">
        <v>23</v>
      </c>
      <c r="L6">
        <v>18</v>
      </c>
    </row>
    <row r="7" spans="1:12" x14ac:dyDescent="0.4">
      <c r="G7" t="s">
        <v>20</v>
      </c>
      <c r="K7" t="s">
        <v>30</v>
      </c>
      <c r="L7">
        <f>L5/((100-L6)/100)</f>
        <v>1.753048780487805</v>
      </c>
    </row>
    <row r="8" spans="1:12" x14ac:dyDescent="0.4">
      <c r="C8" t="s">
        <v>24</v>
      </c>
      <c r="D8" t="s">
        <v>15</v>
      </c>
      <c r="E8" t="s">
        <v>14</v>
      </c>
      <c r="G8" t="s">
        <v>15</v>
      </c>
      <c r="H8" t="s">
        <v>14</v>
      </c>
    </row>
    <row r="9" spans="1:12" x14ac:dyDescent="0.4">
      <c r="A9" t="s">
        <v>4</v>
      </c>
      <c r="C9">
        <f>(C3*0.6+100)/100</f>
        <v>1.1072666666666666</v>
      </c>
      <c r="D9">
        <f>(D2+I2+10)/100</f>
        <v>0.92253333333333332</v>
      </c>
      <c r="E9">
        <f>2.5*D9+1-D9</f>
        <v>2.3837999999999999</v>
      </c>
      <c r="G9">
        <f>MIN(E2+I2+10,100)/100</f>
        <v>1</v>
      </c>
      <c r="H9">
        <f>2.5*G9+1-G9</f>
        <v>2.5</v>
      </c>
      <c r="J9" t="s">
        <v>39</v>
      </c>
    </row>
    <row r="10" spans="1:12" x14ac:dyDescent="0.4">
      <c r="A10" t="s">
        <v>5</v>
      </c>
      <c r="C10">
        <f>(C3*0.6*0.5+100)/100</f>
        <v>1.0536333333333332</v>
      </c>
      <c r="D10">
        <f>MIN(D2+I2+20,100)/100</f>
        <v>1</v>
      </c>
      <c r="E10">
        <f>2.5*D10+1-D10</f>
        <v>2.5</v>
      </c>
      <c r="G10">
        <f>MIN(E2+I2+20,100)/100</f>
        <v>1</v>
      </c>
      <c r="H10">
        <f>2.5*G10+1-G10</f>
        <v>2.5</v>
      </c>
      <c r="J10" t="s">
        <v>40</v>
      </c>
      <c r="K10" t="s">
        <v>41</v>
      </c>
      <c r="L10">
        <v>1.32</v>
      </c>
    </row>
    <row r="11" spans="1:12" x14ac:dyDescent="0.4">
      <c r="A11" t="s">
        <v>25</v>
      </c>
      <c r="C11">
        <f>(C3+100)/100</f>
        <v>1.1787777777777777</v>
      </c>
      <c r="D11">
        <f>(D2)/100</f>
        <v>0.67253333333333332</v>
      </c>
      <c r="E11">
        <f>2.5*D11+1-D11</f>
        <v>2.0087999999999999</v>
      </c>
      <c r="G11">
        <f>(E2)/100</f>
        <v>0.87253333333333327</v>
      </c>
      <c r="H11">
        <f>2.5*G11+1-G11</f>
        <v>2.3088000000000002</v>
      </c>
      <c r="K11" t="s">
        <v>42</v>
      </c>
      <c r="L11">
        <v>1.2</v>
      </c>
    </row>
    <row r="12" spans="1:12" x14ac:dyDescent="0.4">
      <c r="A12" t="s">
        <v>6</v>
      </c>
      <c r="D12">
        <f>(D2)/100</f>
        <v>0.67253333333333332</v>
      </c>
      <c r="E12">
        <f>(2.5+2.9+C4/100)*D12+1-D12</f>
        <v>4.3199234370370378</v>
      </c>
      <c r="G12">
        <f>(E2)/100</f>
        <v>0.87253333333333327</v>
      </c>
      <c r="H12">
        <f>(2.5+2.9+C4/100)*G12+1-G12</f>
        <v>5.3072123259259261</v>
      </c>
      <c r="K12" t="s">
        <v>44</v>
      </c>
      <c r="L12">
        <f>L10*(L11+O11/100)</f>
        <v>1.5840000000000001</v>
      </c>
    </row>
    <row r="13" spans="1:12" x14ac:dyDescent="0.4">
      <c r="J13" t="s">
        <v>43</v>
      </c>
      <c r="K13" t="s">
        <v>41</v>
      </c>
      <c r="L13">
        <v>1.1200000000000001</v>
      </c>
    </row>
    <row r="14" spans="1:12" x14ac:dyDescent="0.4">
      <c r="C14" t="s">
        <v>33</v>
      </c>
      <c r="K14" t="s">
        <v>23</v>
      </c>
      <c r="L14">
        <v>35</v>
      </c>
    </row>
    <row r="15" spans="1:12" x14ac:dyDescent="0.4">
      <c r="C15" t="s">
        <v>13</v>
      </c>
      <c r="E15" t="s">
        <v>20</v>
      </c>
      <c r="K15" t="s">
        <v>44</v>
      </c>
      <c r="L15">
        <f>1/((100-L14)/100)*L13</f>
        <v>1.7230769230769232</v>
      </c>
    </row>
    <row r="16" spans="1:12" x14ac:dyDescent="0.4">
      <c r="A16" t="s">
        <v>6</v>
      </c>
      <c r="C16">
        <v>4.9000000000000004</v>
      </c>
      <c r="D16">
        <f>E12*C16</f>
        <v>21.167624841481487</v>
      </c>
      <c r="E16">
        <f>H12*C16</f>
        <v>26.005340397037038</v>
      </c>
    </row>
    <row r="17" spans="1:9" x14ac:dyDescent="0.4">
      <c r="A17" t="s">
        <v>7</v>
      </c>
      <c r="C17">
        <v>10.5</v>
      </c>
      <c r="D17">
        <f>C17*C9*E9</f>
        <v>27.714773939999997</v>
      </c>
      <c r="E17">
        <f>C17*C9*H9</f>
        <v>29.065749999999998</v>
      </c>
    </row>
    <row r="18" spans="1:9" x14ac:dyDescent="0.4">
      <c r="A18" t="s">
        <v>8</v>
      </c>
      <c r="C18">
        <v>12</v>
      </c>
      <c r="D18">
        <f>C18*C10*E10</f>
        <v>31.608999999999998</v>
      </c>
      <c r="E18">
        <f>C18*C10*H10</f>
        <v>31.608999999999998</v>
      </c>
    </row>
    <row r="19" spans="1:9" x14ac:dyDescent="0.4">
      <c r="A19" t="s">
        <v>9</v>
      </c>
      <c r="C19">
        <v>5.9</v>
      </c>
      <c r="D19">
        <f>C19*C9*E9</f>
        <v>15.573063452000001</v>
      </c>
      <c r="E19">
        <f>C19*C9*H9</f>
        <v>16.332183333333333</v>
      </c>
    </row>
    <row r="20" spans="1:9" x14ac:dyDescent="0.4">
      <c r="A20" t="s">
        <v>10</v>
      </c>
      <c r="C20">
        <v>12.1</v>
      </c>
      <c r="D20">
        <f>C20*C11*E11</f>
        <v>28.651938479999995</v>
      </c>
      <c r="E20">
        <f>C20*C11*H11</f>
        <v>32.930901813333335</v>
      </c>
    </row>
    <row r="21" spans="1:9" x14ac:dyDescent="0.4">
      <c r="A21" t="s">
        <v>11</v>
      </c>
      <c r="C21">
        <v>9.1999999999999993</v>
      </c>
      <c r="D21">
        <f>C21*C11*E11</f>
        <v>21.784944959999997</v>
      </c>
      <c r="E21">
        <f>C21*C11*H11</f>
        <v>25.038371626666667</v>
      </c>
    </row>
    <row r="22" spans="1:9" x14ac:dyDescent="0.4">
      <c r="A22" t="s">
        <v>12</v>
      </c>
      <c r="C22">
        <v>4.4249999999999998</v>
      </c>
      <c r="D22">
        <f>C22*C11*E11</f>
        <v>10.478084939999999</v>
      </c>
      <c r="E22">
        <f>C22*C11*H11</f>
        <v>12.04291244</v>
      </c>
      <c r="F22" t="s">
        <v>38</v>
      </c>
    </row>
    <row r="23" spans="1:9" x14ac:dyDescent="0.4">
      <c r="F23" t="s">
        <v>22</v>
      </c>
      <c r="G23" t="s">
        <v>20</v>
      </c>
      <c r="H23" t="s">
        <v>45</v>
      </c>
      <c r="I23" t="s">
        <v>46</v>
      </c>
    </row>
    <row r="24" spans="1:9" x14ac:dyDescent="0.4">
      <c r="A24" t="s">
        <v>28</v>
      </c>
      <c r="B24">
        <f>SUM(B17:B22)</f>
        <v>0</v>
      </c>
      <c r="C24">
        <f>SUM(C17:C22)</f>
        <v>54.125</v>
      </c>
      <c r="D24">
        <f>SUM(D17:D22)</f>
        <v>135.81180577199999</v>
      </c>
      <c r="E24">
        <f>SUM(E17:E22)</f>
        <v>147.01911921333334</v>
      </c>
      <c r="F24">
        <f>D24*L7/((100-C5)/100)</f>
        <v>238.0847204844512</v>
      </c>
      <c r="G24">
        <f>E24*L4*L3/((100-C5)/100)</f>
        <v>225.52732887325334</v>
      </c>
      <c r="H24">
        <f>D24*L12*L4/((100-C5)/100)</f>
        <v>253.8485624045606</v>
      </c>
      <c r="I24">
        <f>D24*L15*L4/((100-C5)/100)</f>
        <v>276.13674232042337</v>
      </c>
    </row>
    <row r="25" spans="1:9" x14ac:dyDescent="0.4">
      <c r="A25" t="s">
        <v>29</v>
      </c>
      <c r="B25">
        <f>SUM(B16:B21)</f>
        <v>0</v>
      </c>
      <c r="C25">
        <f>SUM(C16:C21)</f>
        <v>54.599999999999994</v>
      </c>
      <c r="D25">
        <f t="shared" ref="C25:D25" si="0">SUM(D16:D21)</f>
        <v>146.50134567348147</v>
      </c>
      <c r="E25">
        <f t="shared" ref="E25" si="1">SUM(E16:E21)</f>
        <v>160.98154717037039</v>
      </c>
      <c r="F25">
        <f>D25*L7/((100-C5)/100)</f>
        <v>256.82400537271906</v>
      </c>
      <c r="G25">
        <f>E25*L4*L3/((100-C5)/100)</f>
        <v>246.94569335934818</v>
      </c>
      <c r="H25">
        <f>D25*L12*L4/((100-C5)/100)</f>
        <v>273.82859522521767</v>
      </c>
      <c r="I25">
        <f>D25*L15*L4/((100-C5)/100)</f>
        <v>297.87104375703558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김도연</dc:creator>
  <cp:lastModifiedBy>김도연</cp:lastModifiedBy>
  <dcterms:created xsi:type="dcterms:W3CDTF">2021-07-23T16:39:04Z</dcterms:created>
  <dcterms:modified xsi:type="dcterms:W3CDTF">2021-07-23T18:22:45Z</dcterms:modified>
</cp:coreProperties>
</file>