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eok\Desktop\"/>
    </mc:Choice>
  </mc:AlternateContent>
  <xr:revisionPtr revIDLastSave="0" documentId="13_ncr:1_{59726ACF-7112-4098-9EDA-030E70BBE299}" xr6:coauthVersionLast="47" xr6:coauthVersionMax="47" xr10:uidLastSave="{00000000-0000-0000-0000-000000000000}"/>
  <bookViews>
    <workbookView xWindow="8145" yWindow="4245" windowWidth="25815" windowHeight="15045" xr2:uid="{EC331FE1-2B89-40BA-AA37-D6A9D0A6B63F}"/>
  </bookViews>
  <sheets>
    <sheet name="향해 주화 계산기" sheetId="1" r:id="rId1"/>
  </sheets>
  <externalReferences>
    <externalReference r:id="rId2"/>
  </externalReferences>
  <definedNames>
    <definedName name="체크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R3" i="1"/>
  <c r="C5" i="1" s="1"/>
  <c r="D5" i="1" s="1"/>
  <c r="E5" i="1" s="1"/>
  <c r="Q4" i="1"/>
  <c r="R4" i="1"/>
  <c r="C6" i="1" s="1"/>
  <c r="D6" i="1" s="1"/>
  <c r="E6" i="1" s="1"/>
  <c r="Q5" i="1"/>
  <c r="R5" i="1"/>
  <c r="C7" i="1" s="1"/>
  <c r="D7" i="1" s="1"/>
  <c r="E7" i="1" s="1"/>
  <c r="R7" i="1"/>
  <c r="Q7" i="1"/>
  <c r="R6" i="1"/>
  <c r="C8" i="1" s="1"/>
  <c r="D8" i="1" s="1"/>
  <c r="E8" i="1" s="1"/>
  <c r="Q6" i="1"/>
  <c r="R2" i="1"/>
  <c r="C2" i="1" s="1"/>
  <c r="D2" i="1" s="1"/>
  <c r="E2" i="1" s="1"/>
  <c r="F2" i="1" s="1"/>
  <c r="Q2" i="1"/>
  <c r="F8" i="1" l="1"/>
  <c r="F7" i="1"/>
  <c r="F5" i="1"/>
  <c r="F6" i="1"/>
  <c r="C9" i="1" l="1"/>
  <c r="D9" i="1" s="1"/>
  <c r="E9" i="1" l="1"/>
  <c r="D10" i="1" s="1"/>
  <c r="F9" i="1"/>
  <c r="D11" i="1" l="1"/>
  <c r="E11" i="1" s="1"/>
  <c r="E12" i="1" s="1"/>
</calcChain>
</file>

<file path=xl/sharedStrings.xml><?xml version="1.0" encoding="utf-8"?>
<sst xmlns="http://schemas.openxmlformats.org/spreadsheetml/2006/main" count="57" uniqueCount="52">
  <si>
    <t>목표 개수</t>
    <phoneticPr fontId="4" type="noConversion"/>
  </si>
  <si>
    <t>모을 개수</t>
    <phoneticPr fontId="4" type="noConversion"/>
  </si>
  <si>
    <t>해적주화</t>
    <phoneticPr fontId="4" type="noConversion"/>
  </si>
  <si>
    <t>기에나</t>
    <phoneticPr fontId="4" type="noConversion"/>
  </si>
  <si>
    <t>크라테르</t>
    <phoneticPr fontId="4" type="noConversion"/>
  </si>
  <si>
    <t>아크투르스</t>
    <phoneticPr fontId="4" type="noConversion"/>
  </si>
  <si>
    <t>고대</t>
    <phoneticPr fontId="4" type="noConversion"/>
  </si>
  <si>
    <t>태양</t>
    <phoneticPr fontId="4" type="noConversion"/>
  </si>
  <si>
    <t>합계</t>
    <phoneticPr fontId="4" type="noConversion"/>
  </si>
  <si>
    <t>자유의 섬</t>
    <phoneticPr fontId="4" type="noConversion"/>
  </si>
  <si>
    <t>기에나</t>
    <phoneticPr fontId="4" type="noConversion"/>
  </si>
  <si>
    <t>해적마을 아틀라스</t>
    <phoneticPr fontId="4" type="noConversion"/>
  </si>
  <si>
    <t>크라테르</t>
    <phoneticPr fontId="4" type="noConversion"/>
  </si>
  <si>
    <t>오르페우스의 별4</t>
    <phoneticPr fontId="4" type="noConversion"/>
  </si>
  <si>
    <t>아크투르스</t>
    <phoneticPr fontId="4" type="noConversion"/>
  </si>
  <si>
    <t>다섯 번째 거인의 심장</t>
    <phoneticPr fontId="4" type="noConversion"/>
  </si>
  <si>
    <t>여섯 번째 거인의 심장</t>
    <phoneticPr fontId="4" type="noConversion"/>
  </si>
  <si>
    <t>태양</t>
    <phoneticPr fontId="4" type="noConversion"/>
  </si>
  <si>
    <t>여덟 번째 거인의 심장</t>
    <phoneticPr fontId="4" type="noConversion"/>
  </si>
  <si>
    <t>주화상자500</t>
    <phoneticPr fontId="4" type="noConversion"/>
  </si>
  <si>
    <r>
      <rPr>
        <sz val="11"/>
        <rFont val="돋움"/>
        <family val="3"/>
        <charset val="129"/>
      </rPr>
      <t>위대한</t>
    </r>
    <r>
      <rPr>
        <sz val="11"/>
        <rFont val="Segoe UI"/>
        <family val="2"/>
      </rPr>
      <t xml:space="preserve"> </t>
    </r>
    <r>
      <rPr>
        <sz val="11"/>
        <rFont val="돋움"/>
        <family val="3"/>
        <charset val="129"/>
      </rPr>
      <t>미술품</t>
    </r>
    <r>
      <rPr>
        <sz val="11"/>
        <rFont val="Segoe UI"/>
        <family val="2"/>
      </rPr>
      <t xml:space="preserve"> #12</t>
    </r>
    <phoneticPr fontId="4" type="noConversion"/>
  </si>
  <si>
    <t>주화상자100</t>
    <phoneticPr fontId="4" type="noConversion"/>
  </si>
  <si>
    <t>위대한 미술품 #20</t>
  </si>
  <si>
    <r>
      <rPr>
        <sz val="11"/>
        <rFont val="돋움"/>
        <family val="3"/>
        <charset val="129"/>
      </rPr>
      <t>위대한</t>
    </r>
    <r>
      <rPr>
        <sz val="11"/>
        <rFont val="Segoe UI"/>
        <family val="2"/>
      </rPr>
      <t xml:space="preserve"> </t>
    </r>
    <r>
      <rPr>
        <sz val="11"/>
        <rFont val="돋움"/>
        <family val="3"/>
        <charset val="129"/>
      </rPr>
      <t>미술품</t>
    </r>
    <r>
      <rPr>
        <sz val="11"/>
        <rFont val="Segoe UI"/>
        <family val="2"/>
      </rPr>
      <t xml:space="preserve"> #27</t>
    </r>
    <phoneticPr fontId="4" type="noConversion"/>
  </si>
  <si>
    <t>위대한 미술품 #34</t>
  </si>
  <si>
    <t>18. 고인돌</t>
  </si>
  <si>
    <t>20. 난파선 잔해</t>
  </si>
  <si>
    <t>21. 참돌고래</t>
  </si>
  <si>
    <t>28. 신의 창</t>
  </si>
  <si>
    <t>31. 소용돌이</t>
  </si>
  <si>
    <t>34. 북해의 눈</t>
  </si>
  <si>
    <r>
      <rPr>
        <sz val="11"/>
        <rFont val="맑은 고딕"/>
        <family val="2"/>
        <charset val="129"/>
      </rPr>
      <t>감정표현</t>
    </r>
    <r>
      <rPr>
        <sz val="11"/>
        <rFont val="Segoe UI"/>
        <family val="2"/>
      </rPr>
      <t xml:space="preserve"> : </t>
    </r>
    <r>
      <rPr>
        <sz val="11"/>
        <rFont val="맑은 고딕"/>
        <family val="2"/>
        <charset val="129"/>
      </rPr>
      <t>도발</t>
    </r>
    <phoneticPr fontId="4" type="noConversion"/>
  </si>
  <si>
    <r>
      <rPr>
        <sz val="11"/>
        <rFont val="맑은 고딕"/>
        <family val="2"/>
        <charset val="129"/>
      </rPr>
      <t>감정표현</t>
    </r>
    <r>
      <rPr>
        <sz val="11"/>
        <rFont val="Segoe UI"/>
        <family val="2"/>
      </rPr>
      <t xml:space="preserve"> : </t>
    </r>
    <r>
      <rPr>
        <sz val="11"/>
        <rFont val="맑은 고딕"/>
        <family val="2"/>
        <charset val="129"/>
      </rPr>
      <t>포효</t>
    </r>
    <phoneticPr fontId="4" type="noConversion"/>
  </si>
  <si>
    <r>
      <rPr>
        <sz val="11"/>
        <rFont val="돋움"/>
        <family val="3"/>
        <charset val="129"/>
      </rPr>
      <t>별빛의</t>
    </r>
    <r>
      <rPr>
        <sz val="11"/>
        <rFont val="Segoe UI"/>
        <family val="2"/>
      </rPr>
      <t xml:space="preserve"> </t>
    </r>
    <r>
      <rPr>
        <sz val="11"/>
        <rFont val="돋움"/>
        <family val="3"/>
        <charset val="129"/>
      </rPr>
      <t>노래</t>
    </r>
    <phoneticPr fontId="4" type="noConversion"/>
  </si>
  <si>
    <t xml:space="preserve">여기에 </t>
    <phoneticPr fontId="4" type="noConversion"/>
  </si>
  <si>
    <t>계속 추가해주세요</t>
    <phoneticPr fontId="4" type="noConversion"/>
  </si>
  <si>
    <t>쭉쭉</t>
    <phoneticPr fontId="4" type="noConversion"/>
  </si>
  <si>
    <t>아래에 계속</t>
    <phoneticPr fontId="4" type="noConversion"/>
  </si>
  <si>
    <t xml:space="preserve">추가해서 사용 </t>
    <phoneticPr fontId="4" type="noConversion"/>
  </si>
  <si>
    <t>하시면됩니다!!!</t>
    <phoneticPr fontId="4" type="noConversion"/>
  </si>
  <si>
    <t>←주화 모험섬 횟수</t>
    <phoneticPr fontId="4" type="noConversion"/>
  </si>
  <si>
    <t>상자(500)→태양</t>
    <phoneticPr fontId="4" type="noConversion"/>
  </si>
  <si>
    <t>태양→해주</t>
    <phoneticPr fontId="4" type="noConversion"/>
  </si>
  <si>
    <t>주화상자는 각각 500이나 100으로만! 모았을 경우</t>
    <phoneticPr fontId="4" type="noConversion"/>
  </si>
  <si>
    <t xml:space="preserve">주화 모험섬 </t>
    <phoneticPr fontId="4" type="noConversion"/>
  </si>
  <si>
    <t>소지한 개수</t>
    <phoneticPr fontId="4" type="noConversion"/>
  </si>
  <si>
    <t>주화이름</t>
    <phoneticPr fontId="4" type="noConversion"/>
  </si>
  <si>
    <t xml:space="preserve">상자(500)→주화 </t>
    <phoneticPr fontId="4" type="noConversion"/>
  </si>
  <si>
    <t xml:space="preserve">상자(100)→주화 </t>
    <phoneticPr fontId="4" type="noConversion"/>
  </si>
  <si>
    <t xml:space="preserve">해적주화는 상자-&gt;태양-&gt;해적주화로 교환을 여러 번 해야돼서 칸을 나눠었지만 </t>
    <phoneticPr fontId="4" type="noConversion"/>
  </si>
  <si>
    <t>모아야 하는 상자수는 통합</t>
    <phoneticPr fontId="4" type="noConversion"/>
  </si>
  <si>
    <r>
      <rPr>
        <b/>
        <sz val="11"/>
        <rFont val="맑은 고딕"/>
        <family val="3"/>
        <charset val="129"/>
        <scheme val="minor"/>
      </rPr>
      <t>주</t>
    </r>
    <r>
      <rPr>
        <sz val="11"/>
        <rFont val="맑은 고딕"/>
        <family val="3"/>
        <charset val="129"/>
        <scheme val="minor"/>
      </rPr>
      <t xml:space="preserve"> 가면 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</si>
</sst>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Segoe UI"/>
      <family val="3"/>
      <charset val="129"/>
    </font>
    <font>
      <sz val="11"/>
      <name val="돋움"/>
      <family val="3"/>
      <charset val="129"/>
    </font>
    <font>
      <sz val="11"/>
      <name val="Segoe UI"/>
      <family val="2"/>
    </font>
    <font>
      <sz val="11"/>
      <name val="맑은 고딕"/>
      <family val="2"/>
      <charset val="129"/>
    </font>
    <font>
      <sz val="11"/>
      <name val="Segoe UI"/>
      <family val="2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5DB8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7AAE8"/>
        <bgColor indexed="64"/>
      </patternFill>
    </fill>
    <fill>
      <patternFill patternType="solid">
        <fgColor rgb="FFF3D8F4"/>
        <bgColor indexed="64"/>
      </patternFill>
    </fill>
    <fill>
      <patternFill patternType="solid">
        <fgColor rgb="FFCBCED3"/>
        <bgColor indexed="64"/>
      </patternFill>
    </fill>
    <fill>
      <patternFill patternType="solid">
        <fgColor rgb="FFC6C1B6"/>
        <bgColor indexed="64"/>
      </patternFill>
    </fill>
    <fill>
      <patternFill patternType="solid">
        <fgColor rgb="FFD0B9A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2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5" xfId="2" applyBorder="1" applyAlignment="1">
      <alignment horizontal="center" vertical="center"/>
    </xf>
    <xf numFmtId="1" fontId="3" fillId="0" borderId="0" xfId="2" applyNumberFormat="1">
      <alignment vertical="center"/>
    </xf>
    <xf numFmtId="41" fontId="0" fillId="3" borderId="3" xfId="1" applyFont="1" applyFill="1" applyBorder="1">
      <alignment vertical="center"/>
    </xf>
    <xf numFmtId="41" fontId="0" fillId="0" borderId="3" xfId="1" applyFont="1" applyBorder="1">
      <alignment vertical="center"/>
    </xf>
    <xf numFmtId="41" fontId="3" fillId="0" borderId="3" xfId="1" applyFont="1" applyBorder="1">
      <alignment vertical="center"/>
    </xf>
    <xf numFmtId="0" fontId="0" fillId="0" borderId="7" xfId="0" applyBorder="1">
      <alignment vertical="center"/>
    </xf>
    <xf numFmtId="41" fontId="0" fillId="0" borderId="8" xfId="1" applyFont="1" applyBorder="1">
      <alignment vertical="center"/>
    </xf>
    <xf numFmtId="41" fontId="0" fillId="6" borderId="3" xfId="1" applyFont="1" applyFill="1" applyBorder="1">
      <alignment vertical="center"/>
    </xf>
    <xf numFmtId="0" fontId="0" fillId="0" borderId="10" xfId="0" applyBorder="1">
      <alignment vertical="center"/>
    </xf>
    <xf numFmtId="41" fontId="0" fillId="0" borderId="11" xfId="1" applyFont="1" applyBorder="1">
      <alignment vertical="center"/>
    </xf>
    <xf numFmtId="41" fontId="0" fillId="8" borderId="3" xfId="1" applyFont="1" applyFill="1" applyBorder="1">
      <alignment vertical="center"/>
    </xf>
    <xf numFmtId="41" fontId="0" fillId="0" borderId="0" xfId="1" applyFont="1">
      <alignment vertical="center"/>
    </xf>
    <xf numFmtId="41" fontId="0" fillId="9" borderId="3" xfId="1" applyFont="1" applyFill="1" applyBorder="1">
      <alignment vertical="center"/>
    </xf>
    <xf numFmtId="41" fontId="3" fillId="0" borderId="0" xfId="1" applyFont="1">
      <alignment vertical="center"/>
    </xf>
    <xf numFmtId="0" fontId="3" fillId="7" borderId="12" xfId="2" applyFill="1" applyBorder="1">
      <alignment vertical="center"/>
    </xf>
    <xf numFmtId="0" fontId="3" fillId="11" borderId="7" xfId="2" applyFill="1" applyBorder="1">
      <alignment vertical="center"/>
    </xf>
    <xf numFmtId="41" fontId="3" fillId="11" borderId="3" xfId="2" applyNumberFormat="1" applyFill="1" applyBorder="1">
      <alignment vertical="center"/>
    </xf>
    <xf numFmtId="0" fontId="3" fillId="12" borderId="7" xfId="2" applyFill="1" applyBorder="1">
      <alignment vertical="center"/>
    </xf>
    <xf numFmtId="3" fontId="3" fillId="12" borderId="3" xfId="2" applyNumberFormat="1" applyFill="1" applyBorder="1">
      <alignment vertical="center"/>
    </xf>
    <xf numFmtId="0" fontId="3" fillId="13" borderId="7" xfId="2" applyFill="1" applyBorder="1">
      <alignment vertical="center"/>
    </xf>
    <xf numFmtId="41" fontId="3" fillId="13" borderId="3" xfId="2" applyNumberFormat="1" applyFill="1" applyBorder="1">
      <alignment vertical="center"/>
    </xf>
    <xf numFmtId="0" fontId="3" fillId="14" borderId="7" xfId="2" applyFill="1" applyBorder="1">
      <alignment vertical="center"/>
    </xf>
    <xf numFmtId="41" fontId="3" fillId="14" borderId="3" xfId="2" applyNumberFormat="1" applyFill="1" applyBorder="1">
      <alignment vertical="center"/>
    </xf>
    <xf numFmtId="3" fontId="5" fillId="5" borderId="13" xfId="2" applyNumberFormat="1" applyFont="1" applyFill="1" applyBorder="1">
      <alignment vertical="center"/>
    </xf>
    <xf numFmtId="0" fontId="5" fillId="5" borderId="15" xfId="2" applyFont="1" applyFill="1" applyBorder="1">
      <alignment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0" fillId="0" borderId="17" xfId="0" applyBorder="1" applyAlignment="1">
      <alignment horizontal="center" vertical="center"/>
    </xf>
    <xf numFmtId="0" fontId="3" fillId="0" borderId="17" xfId="2" applyBorder="1" applyAlignment="1">
      <alignment horizontal="center" vertical="center"/>
    </xf>
    <xf numFmtId="0" fontId="6" fillId="3" borderId="7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5" borderId="7" xfId="0" applyFont="1" applyFill="1" applyBorder="1">
      <alignment vertical="center"/>
    </xf>
    <xf numFmtId="41" fontId="0" fillId="5" borderId="8" xfId="1" applyFont="1" applyFill="1" applyBorder="1">
      <alignment vertical="center"/>
    </xf>
    <xf numFmtId="0" fontId="6" fillId="6" borderId="7" xfId="0" applyFont="1" applyFill="1" applyBorder="1">
      <alignment vertical="center"/>
    </xf>
    <xf numFmtId="0" fontId="5" fillId="6" borderId="7" xfId="0" applyFont="1" applyFill="1" applyBorder="1">
      <alignment vertical="center"/>
    </xf>
    <xf numFmtId="0" fontId="8" fillId="8" borderId="7" xfId="0" applyFont="1" applyFill="1" applyBorder="1">
      <alignment vertical="center"/>
    </xf>
    <xf numFmtId="0" fontId="10" fillId="8" borderId="7" xfId="0" applyFont="1" applyFill="1" applyBorder="1">
      <alignment vertical="center"/>
    </xf>
    <xf numFmtId="0" fontId="10" fillId="9" borderId="7" xfId="0" applyFont="1" applyFill="1" applyBorder="1">
      <alignment vertical="center"/>
    </xf>
    <xf numFmtId="0" fontId="10" fillId="0" borderId="7" xfId="0" applyFont="1" applyBorder="1">
      <alignment vertical="center"/>
    </xf>
    <xf numFmtId="0" fontId="0" fillId="0" borderId="8" xfId="0" applyBorder="1">
      <alignment vertical="center"/>
    </xf>
    <xf numFmtId="0" fontId="2" fillId="0" borderId="7" xfId="0" applyFont="1" applyBorder="1">
      <alignment vertical="center"/>
    </xf>
    <xf numFmtId="0" fontId="14" fillId="0" borderId="7" xfId="0" applyFont="1" applyBorder="1">
      <alignment vertical="center"/>
    </xf>
    <xf numFmtId="0" fontId="3" fillId="0" borderId="4" xfId="2" applyBorder="1">
      <alignment vertical="center"/>
    </xf>
    <xf numFmtId="0" fontId="3" fillId="0" borderId="17" xfId="2" applyBorder="1">
      <alignment vertical="center"/>
    </xf>
    <xf numFmtId="0" fontId="3" fillId="0" borderId="5" xfId="2" applyBorder="1">
      <alignment vertical="center"/>
    </xf>
    <xf numFmtId="0" fontId="3" fillId="2" borderId="10" xfId="2" applyFill="1" applyBorder="1">
      <alignment vertical="center"/>
    </xf>
    <xf numFmtId="0" fontId="5" fillId="2" borderId="18" xfId="2" applyFont="1" applyFill="1" applyBorder="1">
      <alignment vertical="center"/>
    </xf>
    <xf numFmtId="3" fontId="5" fillId="2" borderId="18" xfId="2" applyNumberFormat="1" applyFont="1" applyFill="1" applyBorder="1">
      <alignment vertical="center"/>
    </xf>
    <xf numFmtId="3" fontId="3" fillId="2" borderId="18" xfId="2" applyNumberFormat="1" applyFill="1" applyBorder="1">
      <alignment vertical="center"/>
    </xf>
    <xf numFmtId="1" fontId="3" fillId="2" borderId="11" xfId="2" applyNumberFormat="1" applyFill="1" applyBorder="1">
      <alignment vertical="center"/>
    </xf>
    <xf numFmtId="41" fontId="3" fillId="11" borderId="8" xfId="2" applyNumberFormat="1" applyFill="1" applyBorder="1">
      <alignment vertical="center"/>
    </xf>
    <xf numFmtId="41" fontId="3" fillId="14" borderId="8" xfId="2" applyNumberFormat="1" applyFill="1" applyBorder="1">
      <alignment vertical="center"/>
    </xf>
    <xf numFmtId="41" fontId="3" fillId="13" borderId="8" xfId="2" applyNumberFormat="1" applyFill="1" applyBorder="1">
      <alignment vertical="center"/>
    </xf>
    <xf numFmtId="3" fontId="3" fillId="4" borderId="3" xfId="2" applyNumberFormat="1" applyFill="1" applyBorder="1">
      <alignment vertical="center"/>
    </xf>
    <xf numFmtId="0" fontId="3" fillId="0" borderId="0" xfId="2" applyFill="1" applyBorder="1">
      <alignment vertical="center"/>
    </xf>
    <xf numFmtId="0" fontId="3" fillId="4" borderId="3" xfId="2" applyFill="1" applyBorder="1">
      <alignment vertical="center"/>
    </xf>
    <xf numFmtId="41" fontId="3" fillId="4" borderId="3" xfId="2" applyNumberFormat="1" applyFill="1" applyBorder="1">
      <alignment vertical="center"/>
    </xf>
    <xf numFmtId="0" fontId="3" fillId="11" borderId="3" xfId="2" applyFill="1" applyBorder="1">
      <alignment vertical="center"/>
    </xf>
    <xf numFmtId="3" fontId="3" fillId="11" borderId="3" xfId="2" applyNumberFormat="1" applyFill="1" applyBorder="1">
      <alignment vertical="center"/>
    </xf>
    <xf numFmtId="0" fontId="3" fillId="14" borderId="3" xfId="2" applyFill="1" applyBorder="1">
      <alignment vertical="center"/>
    </xf>
    <xf numFmtId="3" fontId="3" fillId="14" borderId="3" xfId="2" applyNumberFormat="1" applyFill="1" applyBorder="1">
      <alignment vertical="center"/>
    </xf>
    <xf numFmtId="0" fontId="3" fillId="13" borderId="3" xfId="2" applyFill="1" applyBorder="1">
      <alignment vertical="center"/>
    </xf>
    <xf numFmtId="3" fontId="3" fillId="13" borderId="3" xfId="2" applyNumberFormat="1" applyFill="1" applyBorder="1">
      <alignment vertical="center"/>
    </xf>
    <xf numFmtId="0" fontId="3" fillId="12" borderId="3" xfId="2" applyFill="1" applyBorder="1">
      <alignment vertical="center"/>
    </xf>
    <xf numFmtId="0" fontId="5" fillId="0" borderId="3" xfId="2" applyFont="1" applyBorder="1">
      <alignment vertical="center"/>
    </xf>
    <xf numFmtId="0" fontId="3" fillId="0" borderId="4" xfId="2" applyFill="1" applyBorder="1">
      <alignment vertical="center"/>
    </xf>
    <xf numFmtId="3" fontId="3" fillId="0" borderId="5" xfId="2" applyNumberFormat="1" applyFill="1" applyBorder="1">
      <alignment vertical="center"/>
    </xf>
    <xf numFmtId="0" fontId="3" fillId="4" borderId="7" xfId="2" applyFill="1" applyBorder="1">
      <alignment vertical="center"/>
    </xf>
    <xf numFmtId="41" fontId="3" fillId="4" borderId="8" xfId="2" applyNumberFormat="1" applyFill="1" applyBorder="1">
      <alignment vertical="center"/>
    </xf>
    <xf numFmtId="0" fontId="3" fillId="0" borderId="7" xfId="2" applyBorder="1">
      <alignment vertical="center"/>
    </xf>
    <xf numFmtId="0" fontId="3" fillId="0" borderId="10" xfId="2" applyBorder="1">
      <alignment vertical="center"/>
    </xf>
    <xf numFmtId="0" fontId="5" fillId="0" borderId="18" xfId="2" applyFont="1" applyBorder="1">
      <alignment vertical="center"/>
    </xf>
    <xf numFmtId="3" fontId="3" fillId="0" borderId="6" xfId="2" applyNumberFormat="1" applyFill="1" applyBorder="1">
      <alignment vertical="center"/>
    </xf>
    <xf numFmtId="41" fontId="3" fillId="4" borderId="9" xfId="2" applyNumberFormat="1" applyFill="1" applyBorder="1">
      <alignment vertical="center"/>
    </xf>
    <xf numFmtId="41" fontId="3" fillId="11" borderId="9" xfId="2" applyNumberFormat="1" applyFill="1" applyBorder="1">
      <alignment vertical="center"/>
    </xf>
    <xf numFmtId="41" fontId="3" fillId="14" borderId="9" xfId="2" applyNumberFormat="1" applyFill="1" applyBorder="1">
      <alignment vertical="center"/>
    </xf>
    <xf numFmtId="41" fontId="3" fillId="13" borderId="9" xfId="2" applyNumberFormat="1" applyFill="1" applyBorder="1">
      <alignment vertical="center"/>
    </xf>
    <xf numFmtId="3" fontId="3" fillId="12" borderId="19" xfId="2" applyNumberFormat="1" applyFill="1" applyBorder="1">
      <alignment vertical="center"/>
    </xf>
    <xf numFmtId="0" fontId="15" fillId="5" borderId="14" xfId="2" applyFont="1" applyFill="1" applyBorder="1" applyAlignment="1">
      <alignment horizontal="center" vertical="center"/>
    </xf>
    <xf numFmtId="0" fontId="13" fillId="7" borderId="15" xfId="2" applyFont="1" applyFill="1" applyBorder="1" applyAlignment="1">
      <alignment horizontal="center" vertical="center"/>
    </xf>
    <xf numFmtId="3" fontId="3" fillId="12" borderId="16" xfId="2" applyNumberFormat="1" applyFill="1" applyBorder="1">
      <alignment vertical="center"/>
    </xf>
    <xf numFmtId="3" fontId="7" fillId="7" borderId="22" xfId="2" applyNumberFormat="1" applyFont="1" applyFill="1" applyBorder="1">
      <alignment vertical="center"/>
    </xf>
    <xf numFmtId="3" fontId="7" fillId="7" borderId="1" xfId="2" applyNumberFormat="1" applyFont="1" applyFill="1" applyBorder="1">
      <alignment vertical="center"/>
    </xf>
    <xf numFmtId="3" fontId="3" fillId="12" borderId="24" xfId="2" applyNumberFormat="1" applyFill="1" applyBorder="1">
      <alignment vertical="center"/>
    </xf>
    <xf numFmtId="3" fontId="5" fillId="15" borderId="20" xfId="2" applyNumberFormat="1" applyFont="1" applyFill="1" applyBorder="1">
      <alignment vertical="center"/>
    </xf>
    <xf numFmtId="3" fontId="5" fillId="15" borderId="21" xfId="2" applyNumberFormat="1" applyFont="1" applyFill="1" applyBorder="1">
      <alignment vertical="center"/>
    </xf>
    <xf numFmtId="41" fontId="3" fillId="15" borderId="2" xfId="2" applyNumberFormat="1" applyFill="1" applyBorder="1">
      <alignment vertical="center"/>
    </xf>
    <xf numFmtId="41" fontId="3" fillId="15" borderId="23" xfId="2" applyNumberFormat="1" applyFill="1" applyBorder="1">
      <alignment vertical="center"/>
    </xf>
    <xf numFmtId="0" fontId="3" fillId="15" borderId="0" xfId="2" applyFill="1">
      <alignment vertical="center"/>
    </xf>
    <xf numFmtId="0" fontId="5" fillId="15" borderId="0" xfId="2" applyFont="1" applyFill="1">
      <alignment vertical="center"/>
    </xf>
    <xf numFmtId="3" fontId="5" fillId="15" borderId="0" xfId="2" applyNumberFormat="1" applyFont="1" applyFill="1">
      <alignment vertical="center"/>
    </xf>
    <xf numFmtId="0" fontId="0" fillId="15" borderId="0" xfId="0" applyFill="1">
      <alignment vertical="center"/>
    </xf>
    <xf numFmtId="41" fontId="0" fillId="15" borderId="0" xfId="1" applyFont="1" applyFill="1">
      <alignment vertical="center"/>
    </xf>
    <xf numFmtId="41" fontId="3" fillId="15" borderId="0" xfId="1" applyFont="1" applyFill="1">
      <alignment vertical="center"/>
    </xf>
    <xf numFmtId="41" fontId="3" fillId="15" borderId="0" xfId="2" applyNumberFormat="1" applyFill="1" applyBorder="1">
      <alignment vertical="center"/>
    </xf>
    <xf numFmtId="0" fontId="3" fillId="15" borderId="0" xfId="2" applyFill="1" applyBorder="1">
      <alignment vertical="center"/>
    </xf>
    <xf numFmtId="1" fontId="3" fillId="15" borderId="0" xfId="2" applyNumberFormat="1" applyFill="1" applyBorder="1">
      <alignment vertical="center"/>
    </xf>
    <xf numFmtId="3" fontId="3" fillId="15" borderId="0" xfId="2" applyNumberFormat="1" applyFill="1" applyBorder="1">
      <alignment vertical="center"/>
    </xf>
    <xf numFmtId="0" fontId="5" fillId="15" borderId="0" xfId="2" applyFont="1" applyFill="1" applyBorder="1">
      <alignment vertical="center"/>
    </xf>
    <xf numFmtId="0" fontId="10" fillId="16" borderId="7" xfId="0" applyFont="1" applyFill="1" applyBorder="1">
      <alignment vertical="center"/>
    </xf>
    <xf numFmtId="0" fontId="12" fillId="16" borderId="7" xfId="0" applyFont="1" applyFill="1" applyBorder="1">
      <alignment vertical="center"/>
    </xf>
    <xf numFmtId="0" fontId="0" fillId="16" borderId="3" xfId="0" applyFill="1" applyBorder="1">
      <alignment vertical="center"/>
    </xf>
    <xf numFmtId="0" fontId="8" fillId="10" borderId="7" xfId="0" applyFont="1" applyFill="1" applyBorder="1">
      <alignment vertical="center"/>
    </xf>
    <xf numFmtId="0" fontId="0" fillId="10" borderId="3" xfId="0" applyFill="1" applyBorder="1">
      <alignment vertical="center"/>
    </xf>
  </cellXfs>
  <cellStyles count="3">
    <cellStyle name="쉼표 [0]" xfId="1" builtinId="6"/>
    <cellStyle name="표준" xfId="0" builtinId="0"/>
    <cellStyle name="표준 2" xfId="2" xr:uid="{56FB8515-44FF-4675-8F67-8BC0D457C62E}"/>
  </cellStyles>
  <dxfs count="0"/>
  <tableStyles count="0" defaultTableStyle="TableStyleMedium2" defaultPivotStyle="PivotStyleLight16"/>
  <colors>
    <mruColors>
      <color rgb="FFE7AAE8"/>
      <color rgb="FF007635"/>
      <color rgb="FFD0B9AC"/>
      <color rgb="FFC6C1B6"/>
      <color rgb="FFCBCED3"/>
      <color rgb="FFAFA897"/>
      <color rgb="FFC2A494"/>
      <color rgb="FFF3D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148;&#49836;%20&#51333;&#546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선박"/>
      <sheetName val="트포"/>
      <sheetName val="에포나 계획"/>
      <sheetName val="Sheet2"/>
      <sheetName val="향해 주화 계산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5311-4DBF-46BE-A89D-9D7EEA1CE419}">
  <dimension ref="A1:R55"/>
  <sheetViews>
    <sheetView tabSelected="1" zoomScaleNormal="100" workbookViewId="0">
      <selection activeCell="R20" sqref="R20"/>
    </sheetView>
  </sheetViews>
  <sheetFormatPr defaultRowHeight="16.5"/>
  <cols>
    <col min="1" max="1" width="12.25" bestFit="1" customWidth="1"/>
    <col min="2" max="2" width="10.875" customWidth="1"/>
    <col min="3" max="3" width="10.625" customWidth="1"/>
    <col min="4" max="4" width="11" bestFit="1" customWidth="1"/>
    <col min="5" max="5" width="14.875" customWidth="1"/>
    <col min="6" max="6" width="17.125" customWidth="1"/>
    <col min="7" max="7" width="2.875" customWidth="1"/>
    <col min="8" max="8" width="9" customWidth="1"/>
    <col min="9" max="9" width="21.375" style="9" bestFit="1" customWidth="1"/>
    <col min="10" max="14" width="9.625" style="2" customWidth="1"/>
    <col min="15" max="15" width="9.625" style="43" customWidth="1"/>
    <col min="17" max="17" width="11" bestFit="1" customWidth="1"/>
    <col min="18" max="18" width="9.375" bestFit="1" customWidth="1"/>
  </cols>
  <sheetData>
    <row r="1" spans="1:18">
      <c r="A1" s="46"/>
      <c r="B1" s="47" t="s">
        <v>45</v>
      </c>
      <c r="C1" s="47" t="s">
        <v>0</v>
      </c>
      <c r="D1" s="47" t="s">
        <v>1</v>
      </c>
      <c r="E1" s="47" t="s">
        <v>42</v>
      </c>
      <c r="F1" s="48" t="s">
        <v>41</v>
      </c>
      <c r="G1" s="99"/>
      <c r="H1" s="1"/>
      <c r="I1" s="3"/>
      <c r="J1" s="31" t="s">
        <v>2</v>
      </c>
      <c r="K1" s="31" t="s">
        <v>3</v>
      </c>
      <c r="L1" s="31" t="s">
        <v>4</v>
      </c>
      <c r="M1" s="32" t="s">
        <v>5</v>
      </c>
      <c r="N1" s="32" t="s">
        <v>6</v>
      </c>
      <c r="O1" s="4" t="s">
        <v>7</v>
      </c>
      <c r="Q1" s="3"/>
      <c r="R1" s="4" t="s">
        <v>8</v>
      </c>
    </row>
    <row r="2" spans="1:18" ht="17.25" thickBot="1">
      <c r="A2" s="49" t="s">
        <v>2</v>
      </c>
      <c r="B2" s="50">
        <v>9000</v>
      </c>
      <c r="C2" s="51">
        <f>$R$2</f>
        <v>149000</v>
      </c>
      <c r="D2" s="52">
        <f>IF($B$2&gt;$C$2,0,ROUNDUP($C$2-$B$2,0))</f>
        <v>140000</v>
      </c>
      <c r="E2" s="52">
        <f>ROUNDUP($D$2/20,0)</f>
        <v>7000</v>
      </c>
      <c r="F2" s="53">
        <f>ROUNDUP($E$2/500,0)</f>
        <v>14</v>
      </c>
      <c r="G2" s="100"/>
      <c r="H2" s="5"/>
      <c r="I2" s="33" t="s">
        <v>9</v>
      </c>
      <c r="J2" s="6">
        <v>60000</v>
      </c>
      <c r="K2" s="7"/>
      <c r="L2" s="7"/>
      <c r="M2" s="8"/>
      <c r="N2" s="8"/>
      <c r="O2" s="10"/>
      <c r="Q2" s="9" t="str">
        <f>J1</f>
        <v>해적주화</v>
      </c>
      <c r="R2" s="10">
        <f>SUM(J:J)</f>
        <v>149000</v>
      </c>
    </row>
    <row r="3" spans="1:18" ht="17.25" thickBot="1">
      <c r="A3" s="95"/>
      <c r="B3" s="95"/>
      <c r="C3" s="95"/>
      <c r="D3" s="95"/>
      <c r="E3" s="96"/>
      <c r="F3" s="97"/>
      <c r="G3" s="97"/>
      <c r="H3" s="5"/>
      <c r="I3" s="34" t="s">
        <v>11</v>
      </c>
      <c r="J3" s="6">
        <v>16000</v>
      </c>
      <c r="K3" s="7"/>
      <c r="L3" s="7"/>
      <c r="M3" s="8"/>
      <c r="N3" s="8"/>
      <c r="O3" s="10"/>
      <c r="Q3" s="9" t="str">
        <f>K1</f>
        <v>기에나</v>
      </c>
      <c r="R3" s="10">
        <f>SUM(K:K)</f>
        <v>47600</v>
      </c>
    </row>
    <row r="4" spans="1:18">
      <c r="A4" s="69" t="s">
        <v>46</v>
      </c>
      <c r="B4" s="47" t="s">
        <v>45</v>
      </c>
      <c r="C4" s="47" t="s">
        <v>0</v>
      </c>
      <c r="D4" s="47" t="s">
        <v>1</v>
      </c>
      <c r="E4" s="70" t="s">
        <v>47</v>
      </c>
      <c r="F4" s="76" t="s">
        <v>48</v>
      </c>
      <c r="G4" s="101"/>
      <c r="H4" s="5"/>
      <c r="I4" s="35" t="s">
        <v>13</v>
      </c>
      <c r="J4" s="7"/>
      <c r="K4" s="7"/>
      <c r="L4" s="7"/>
      <c r="M4" s="7"/>
      <c r="N4" s="7"/>
      <c r="O4" s="36">
        <v>8000</v>
      </c>
      <c r="Q4" s="9" t="str">
        <f>L1</f>
        <v>크라테르</v>
      </c>
      <c r="R4" s="10">
        <f>SUM(L:L)</f>
        <v>300</v>
      </c>
    </row>
    <row r="5" spans="1:18">
      <c r="A5" s="71" t="s">
        <v>10</v>
      </c>
      <c r="B5" s="59">
        <v>100</v>
      </c>
      <c r="C5" s="60">
        <f>$R$3</f>
        <v>47600</v>
      </c>
      <c r="D5" s="57">
        <f>IF($B$5&gt;$C$5,0,ROUNDUP(C5-$B$5,0))</f>
        <v>47500</v>
      </c>
      <c r="E5" s="72">
        <f>ROUNDUP(D5/500,0)</f>
        <v>95</v>
      </c>
      <c r="F5" s="77">
        <f>ROUNDUP(D5/100,0)</f>
        <v>475</v>
      </c>
      <c r="G5" s="98"/>
      <c r="I5" s="37" t="s">
        <v>15</v>
      </c>
      <c r="J5" s="7"/>
      <c r="K5" s="11">
        <v>3300</v>
      </c>
      <c r="L5" s="7"/>
      <c r="M5" s="7"/>
      <c r="N5" s="7"/>
      <c r="O5" s="10"/>
      <c r="Q5" s="9" t="str">
        <f>M1</f>
        <v>아크투르스</v>
      </c>
      <c r="R5" s="10">
        <f>SUM(M:M)</f>
        <v>3340</v>
      </c>
    </row>
    <row r="6" spans="1:18">
      <c r="A6" s="19" t="s">
        <v>12</v>
      </c>
      <c r="B6" s="61">
        <v>100</v>
      </c>
      <c r="C6" s="20">
        <f>$R$4</f>
        <v>300</v>
      </c>
      <c r="D6" s="62">
        <f>IF($B$6&gt;$C$6,0,ROUNDUP($C$6-$B$6,0))</f>
        <v>200</v>
      </c>
      <c r="E6" s="54">
        <f>ROUNDUP(D6/500,0)</f>
        <v>1</v>
      </c>
      <c r="F6" s="78">
        <f t="shared" ref="F6:F9" si="0">ROUNDUP(D6/100,0)</f>
        <v>2</v>
      </c>
      <c r="G6" s="98"/>
      <c r="I6" s="38" t="s">
        <v>16</v>
      </c>
      <c r="J6" s="11">
        <v>33000</v>
      </c>
      <c r="K6" s="7"/>
      <c r="L6" s="7"/>
      <c r="M6" s="7"/>
      <c r="N6" s="7"/>
      <c r="O6" s="10"/>
      <c r="Q6" s="9" t="str">
        <f>N1</f>
        <v>고대</v>
      </c>
      <c r="R6" s="10">
        <f>SUM(N:N)</f>
        <v>300</v>
      </c>
    </row>
    <row r="7" spans="1:18" ht="17.25" thickBot="1">
      <c r="A7" s="25" t="s">
        <v>14</v>
      </c>
      <c r="B7" s="63">
        <v>100</v>
      </c>
      <c r="C7" s="26">
        <f>$R$5</f>
        <v>3340</v>
      </c>
      <c r="D7" s="64">
        <f>IF($B$7&gt;$C$7,0,ROUNDUP($C$7-$B$7,0))</f>
        <v>3240</v>
      </c>
      <c r="E7" s="55">
        <f>ROUNDUP(D7/500,0)</f>
        <v>7</v>
      </c>
      <c r="F7" s="79">
        <f t="shared" si="0"/>
        <v>33</v>
      </c>
      <c r="G7" s="98"/>
      <c r="I7" s="38" t="s">
        <v>18</v>
      </c>
      <c r="J7" s="7"/>
      <c r="K7" s="11">
        <v>4000</v>
      </c>
      <c r="L7" s="7"/>
      <c r="M7" s="7"/>
      <c r="N7" s="7"/>
      <c r="O7" s="10"/>
      <c r="Q7" s="12" t="str">
        <f>O1</f>
        <v>태양</v>
      </c>
      <c r="R7" s="13">
        <f>SUM(O:O)</f>
        <v>8000</v>
      </c>
    </row>
    <row r="8" spans="1:18">
      <c r="A8" s="23" t="s">
        <v>6</v>
      </c>
      <c r="B8" s="65">
        <v>100</v>
      </c>
      <c r="C8" s="24">
        <f>$R$6</f>
        <v>300</v>
      </c>
      <c r="D8" s="66">
        <f>IF($B$8&gt;$C$8,0,ROUNDUP($C$8-$B$8,0))</f>
        <v>200</v>
      </c>
      <c r="E8" s="56">
        <f>ROUNDUP(D8/500,0)</f>
        <v>1</v>
      </c>
      <c r="F8" s="80">
        <f t="shared" si="0"/>
        <v>2</v>
      </c>
      <c r="G8" s="98"/>
      <c r="I8" s="39" t="s">
        <v>20</v>
      </c>
      <c r="J8" s="7"/>
      <c r="K8" s="14">
        <v>3600</v>
      </c>
      <c r="L8" s="7"/>
      <c r="M8" s="7"/>
      <c r="N8" s="7"/>
      <c r="O8" s="10"/>
    </row>
    <row r="9" spans="1:18" ht="17.25" thickBot="1">
      <c r="A9" s="21" t="s">
        <v>17</v>
      </c>
      <c r="B9" s="67">
        <v>100</v>
      </c>
      <c r="C9" s="22">
        <f>$R$7+$E$2</f>
        <v>15000</v>
      </c>
      <c r="D9" s="84">
        <f>IF($B$9&gt;$C$9,0,ROUNDUP($C$9-$B$9,0))</f>
        <v>14900</v>
      </c>
      <c r="E9" s="87">
        <f>ROUNDUP(D9/500,0)</f>
        <v>30</v>
      </c>
      <c r="F9" s="81">
        <f t="shared" si="0"/>
        <v>149</v>
      </c>
      <c r="G9" s="101"/>
      <c r="I9" s="40" t="s">
        <v>22</v>
      </c>
      <c r="J9" s="7"/>
      <c r="K9" s="14">
        <v>3300</v>
      </c>
      <c r="L9" s="7"/>
      <c r="M9" s="7"/>
      <c r="N9" s="7"/>
      <c r="O9" s="10"/>
    </row>
    <row r="10" spans="1:18" ht="17.25" thickBot="1">
      <c r="A10" s="73" t="s">
        <v>19</v>
      </c>
      <c r="B10" s="68">
        <v>10</v>
      </c>
      <c r="C10" s="88"/>
      <c r="D10" s="86">
        <f>IF(B10&gt;SUM(E5:E9),0,(SUM(E5:E9)-B10))</f>
        <v>124</v>
      </c>
      <c r="E10" s="90"/>
      <c r="F10" s="91"/>
      <c r="G10" s="98"/>
      <c r="I10" s="39" t="s">
        <v>23</v>
      </c>
      <c r="J10" s="14">
        <v>10000</v>
      </c>
      <c r="K10" s="7"/>
      <c r="L10" s="7"/>
      <c r="M10" s="7"/>
      <c r="N10" s="7"/>
      <c r="O10" s="10"/>
    </row>
    <row r="11" spans="1:18" ht="17.25" thickBot="1">
      <c r="A11" s="74" t="s">
        <v>21</v>
      </c>
      <c r="B11" s="75">
        <v>12</v>
      </c>
      <c r="C11" s="89"/>
      <c r="D11" s="85">
        <f>IF(B11&gt;SUM(F5:F9),0,(SUM(F5:F9)-B11))</f>
        <v>649</v>
      </c>
      <c r="E11" s="83">
        <f>IF(0&gt;$D$11,0,ROUNDUP($D$11/6,0))</f>
        <v>109</v>
      </c>
      <c r="F11" s="18" t="s">
        <v>40</v>
      </c>
      <c r="G11" s="99"/>
      <c r="I11" s="40" t="s">
        <v>24</v>
      </c>
      <c r="J11" s="14">
        <v>30000</v>
      </c>
      <c r="K11" s="7"/>
      <c r="L11" s="7"/>
      <c r="M11" s="7"/>
      <c r="N11" s="7"/>
      <c r="O11" s="10"/>
    </row>
    <row r="12" spans="1:18" ht="17.25" thickBot="1">
      <c r="A12" s="92"/>
      <c r="B12" s="93"/>
      <c r="C12" s="94"/>
      <c r="D12" s="27" t="s">
        <v>44</v>
      </c>
      <c r="E12" s="82">
        <f>IF(9&gt;$E$11,0,ROUNDUP((E11/9),1))</f>
        <v>12.2</v>
      </c>
      <c r="F12" s="28" t="s">
        <v>51</v>
      </c>
      <c r="G12" s="102"/>
      <c r="I12" s="41" t="s">
        <v>25</v>
      </c>
      <c r="J12" s="7"/>
      <c r="K12" s="7"/>
      <c r="L12" s="7"/>
      <c r="M12" s="16">
        <v>3340</v>
      </c>
      <c r="N12" s="7"/>
      <c r="O12" s="10"/>
    </row>
    <row r="13" spans="1:18">
      <c r="A13" s="95"/>
      <c r="B13" s="92"/>
      <c r="C13" s="92"/>
      <c r="D13" s="92"/>
      <c r="E13" s="92"/>
      <c r="F13" s="92"/>
      <c r="G13" s="92"/>
      <c r="I13" s="41" t="s">
        <v>26</v>
      </c>
      <c r="J13" s="7"/>
      <c r="K13" s="16">
        <v>3340</v>
      </c>
      <c r="L13" s="7"/>
      <c r="M13" s="7"/>
      <c r="N13" s="7"/>
      <c r="O13" s="10"/>
    </row>
    <row r="14" spans="1:18">
      <c r="A14" s="1" t="s">
        <v>43</v>
      </c>
      <c r="B14" s="15"/>
      <c r="C14" s="15"/>
      <c r="D14" s="15"/>
      <c r="I14" s="41" t="s">
        <v>27</v>
      </c>
      <c r="J14" s="7"/>
      <c r="K14" s="16">
        <v>6680</v>
      </c>
      <c r="L14" s="7"/>
      <c r="M14" s="7"/>
      <c r="N14" s="7"/>
      <c r="O14" s="10"/>
    </row>
    <row r="15" spans="1:18">
      <c r="A15" s="58" t="s">
        <v>49</v>
      </c>
      <c r="B15" s="15"/>
      <c r="C15" s="15"/>
      <c r="D15" s="15"/>
      <c r="I15" s="41" t="s">
        <v>28</v>
      </c>
      <c r="J15" s="7"/>
      <c r="K15" s="16">
        <v>3340</v>
      </c>
      <c r="L15" s="7"/>
      <c r="M15" s="7"/>
      <c r="N15" s="7"/>
      <c r="O15" s="10"/>
    </row>
    <row r="16" spans="1:18">
      <c r="A16" s="58" t="s">
        <v>50</v>
      </c>
      <c r="B16" s="15"/>
      <c r="C16" s="15"/>
      <c r="I16" s="41" t="s">
        <v>29</v>
      </c>
      <c r="J16" s="7"/>
      <c r="K16" s="16">
        <v>3340</v>
      </c>
      <c r="L16" s="7"/>
      <c r="M16" s="7"/>
      <c r="N16" s="7"/>
      <c r="O16" s="10"/>
    </row>
    <row r="17" spans="2:15">
      <c r="B17" s="15"/>
      <c r="I17" s="41" t="s">
        <v>30</v>
      </c>
      <c r="J17" s="7"/>
      <c r="K17" s="16">
        <v>6680</v>
      </c>
      <c r="L17" s="7"/>
      <c r="M17" s="7"/>
      <c r="N17" s="7"/>
      <c r="O17" s="10"/>
    </row>
    <row r="18" spans="2:15">
      <c r="B18" s="15"/>
      <c r="C18" s="15"/>
      <c r="D18" s="15"/>
      <c r="E18" s="17"/>
      <c r="F18" s="17"/>
      <c r="G18" s="17"/>
      <c r="H18" s="15"/>
      <c r="I18" s="103" t="s">
        <v>31</v>
      </c>
      <c r="K18" s="105">
        <v>3360</v>
      </c>
    </row>
    <row r="19" spans="2:15">
      <c r="F19" s="17"/>
      <c r="G19" s="17"/>
      <c r="H19" s="15"/>
      <c r="I19" s="104" t="s">
        <v>32</v>
      </c>
      <c r="K19" s="105">
        <v>3360</v>
      </c>
    </row>
    <row r="20" spans="2:15">
      <c r="F20" s="17"/>
      <c r="G20" s="17"/>
      <c r="H20" s="15"/>
      <c r="I20" s="106" t="s">
        <v>33</v>
      </c>
      <c r="K20" s="107">
        <v>3300</v>
      </c>
    </row>
    <row r="21" spans="2:15">
      <c r="E21" s="15"/>
      <c r="F21" s="17"/>
      <c r="G21" s="17"/>
      <c r="H21" s="15"/>
      <c r="I21" s="42"/>
    </row>
    <row r="22" spans="2:15">
      <c r="E22" s="15"/>
      <c r="F22" s="15"/>
      <c r="G22" s="15"/>
      <c r="H22" s="15"/>
      <c r="I22" s="44" t="s">
        <v>34</v>
      </c>
      <c r="J22" s="7"/>
      <c r="K22" s="7"/>
      <c r="L22" s="7">
        <v>100</v>
      </c>
      <c r="M22" s="7"/>
      <c r="N22" s="7"/>
    </row>
    <row r="23" spans="2:15">
      <c r="B23" s="15"/>
      <c r="C23" s="15"/>
      <c r="D23" s="15"/>
      <c r="E23" s="15"/>
      <c r="F23" s="15"/>
      <c r="G23" s="15"/>
      <c r="H23" s="15"/>
      <c r="I23" s="45" t="s">
        <v>35</v>
      </c>
      <c r="J23" s="7"/>
      <c r="K23" s="7"/>
      <c r="L23" s="7">
        <v>100</v>
      </c>
      <c r="M23" s="7"/>
      <c r="N23" s="7"/>
    </row>
    <row r="24" spans="2:15">
      <c r="E24" s="15"/>
      <c r="F24" s="15"/>
      <c r="G24" s="15"/>
      <c r="H24" s="15"/>
      <c r="I24" s="45" t="s">
        <v>36</v>
      </c>
      <c r="J24" s="7"/>
      <c r="K24" s="7"/>
      <c r="L24" s="7">
        <v>100</v>
      </c>
      <c r="M24" s="7"/>
      <c r="N24" s="7"/>
    </row>
    <row r="25" spans="2:15">
      <c r="F25" s="15"/>
      <c r="G25" s="15"/>
      <c r="H25" s="15"/>
      <c r="I25" s="45" t="s">
        <v>37</v>
      </c>
      <c r="J25" s="7"/>
      <c r="K25" s="7"/>
      <c r="L25" s="7"/>
      <c r="M25" s="7"/>
      <c r="N25" s="7">
        <v>100</v>
      </c>
    </row>
    <row r="26" spans="2:15">
      <c r="F26" s="15"/>
      <c r="G26" s="15"/>
      <c r="H26" s="15"/>
      <c r="I26" s="45" t="s">
        <v>38</v>
      </c>
      <c r="J26" s="7"/>
      <c r="K26" s="7"/>
      <c r="L26" s="7"/>
      <c r="M26" s="7"/>
      <c r="N26" s="7">
        <v>100</v>
      </c>
      <c r="O26" s="10"/>
    </row>
    <row r="27" spans="2:15">
      <c r="F27" s="15"/>
      <c r="G27" s="15"/>
      <c r="H27" s="15"/>
      <c r="I27" s="45" t="s">
        <v>39</v>
      </c>
      <c r="J27" s="7"/>
      <c r="K27" s="7"/>
      <c r="L27" s="7"/>
      <c r="M27" s="7"/>
      <c r="N27" s="7">
        <v>100</v>
      </c>
      <c r="O27" s="10"/>
    </row>
    <row r="28" spans="2:15">
      <c r="F28" s="15"/>
      <c r="G28" s="15"/>
      <c r="H28" s="15"/>
    </row>
    <row r="29" spans="2:15">
      <c r="F29" s="15"/>
      <c r="G29" s="15"/>
      <c r="H29" s="15"/>
    </row>
    <row r="30" spans="2:15">
      <c r="B30" s="15"/>
      <c r="C30" s="15"/>
      <c r="D30" s="15"/>
      <c r="E30" s="15"/>
      <c r="F30" s="15"/>
      <c r="G30" s="15"/>
      <c r="H30" s="15"/>
    </row>
    <row r="31" spans="2:15">
      <c r="B31" s="15"/>
      <c r="C31" s="15"/>
      <c r="D31" s="15"/>
      <c r="E31" s="15"/>
      <c r="F31" s="15"/>
      <c r="G31" s="15"/>
      <c r="H31" s="15"/>
    </row>
    <row r="32" spans="2:15">
      <c r="B32" s="15"/>
      <c r="C32" s="15"/>
      <c r="D32" s="15"/>
      <c r="E32" s="15"/>
      <c r="F32" s="15"/>
      <c r="G32" s="15"/>
      <c r="H32" s="15"/>
    </row>
    <row r="33" spans="2:15">
      <c r="B33" s="15"/>
      <c r="C33" s="15"/>
      <c r="D33" s="15"/>
      <c r="E33" s="15"/>
      <c r="F33" s="15"/>
      <c r="G33" s="15"/>
      <c r="H33" s="15"/>
    </row>
    <row r="34" spans="2:15">
      <c r="B34" s="15"/>
      <c r="C34" s="15"/>
      <c r="D34" s="15"/>
      <c r="E34" s="15"/>
      <c r="F34" s="15"/>
      <c r="G34" s="15"/>
      <c r="H34" s="15"/>
    </row>
    <row r="35" spans="2:15" s="29" customFormat="1">
      <c r="B35" s="30"/>
      <c r="C35" s="30"/>
      <c r="D35" s="30"/>
      <c r="E35" s="30"/>
      <c r="F35" s="30"/>
      <c r="G35" s="30"/>
      <c r="H35" s="30"/>
      <c r="I35" s="9"/>
      <c r="J35" s="2"/>
      <c r="K35" s="2"/>
      <c r="L35" s="2"/>
      <c r="M35" s="2"/>
      <c r="N35" s="2"/>
      <c r="O35" s="43"/>
    </row>
    <row r="36" spans="2:15" s="29" customFormat="1">
      <c r="B36" s="30"/>
      <c r="C36" s="30"/>
      <c r="D36" s="30"/>
      <c r="E36" s="30"/>
      <c r="F36" s="30"/>
      <c r="G36" s="30"/>
      <c r="H36" s="30"/>
      <c r="I36" s="9"/>
      <c r="J36" s="2"/>
      <c r="K36" s="2"/>
      <c r="L36" s="2"/>
      <c r="M36" s="2"/>
      <c r="N36" s="2"/>
      <c r="O36" s="43"/>
    </row>
    <row r="37" spans="2:15" s="29" customFormat="1">
      <c r="B37" s="30"/>
      <c r="C37" s="30"/>
      <c r="D37" s="30"/>
      <c r="E37" s="30"/>
      <c r="F37" s="30"/>
      <c r="G37" s="30"/>
      <c r="H37" s="30"/>
      <c r="I37" s="9"/>
      <c r="J37" s="2"/>
      <c r="K37" s="2"/>
      <c r="L37" s="2"/>
      <c r="M37" s="2"/>
      <c r="N37" s="2"/>
      <c r="O37" s="43"/>
    </row>
    <row r="38" spans="2:15" s="29" customFormat="1">
      <c r="B38" s="30"/>
      <c r="C38" s="30"/>
      <c r="D38" s="30"/>
      <c r="E38" s="30"/>
      <c r="F38" s="30"/>
      <c r="G38" s="30"/>
      <c r="H38" s="30"/>
      <c r="I38" s="9"/>
      <c r="J38" s="2"/>
      <c r="K38" s="2"/>
      <c r="L38" s="2"/>
      <c r="M38" s="2"/>
      <c r="N38" s="2"/>
      <c r="O38" s="43"/>
    </row>
    <row r="39" spans="2:15" s="29" customFormat="1">
      <c r="B39" s="30"/>
      <c r="C39" s="30"/>
      <c r="D39" s="30"/>
      <c r="E39" s="30"/>
      <c r="F39" s="30"/>
      <c r="G39" s="30"/>
      <c r="H39" s="30"/>
      <c r="I39" s="9"/>
      <c r="J39" s="2"/>
      <c r="K39" s="2"/>
      <c r="L39" s="2"/>
      <c r="M39" s="2"/>
      <c r="N39" s="2"/>
      <c r="O39" s="43"/>
    </row>
    <row r="40" spans="2:15" s="29" customFormat="1">
      <c r="B40" s="30"/>
      <c r="C40" s="30"/>
      <c r="D40" s="30"/>
      <c r="E40" s="30"/>
      <c r="F40" s="30"/>
      <c r="G40" s="30"/>
      <c r="H40" s="30"/>
      <c r="I40" s="9"/>
      <c r="J40" s="2"/>
      <c r="K40" s="2"/>
      <c r="L40" s="2"/>
      <c r="M40" s="2"/>
      <c r="N40" s="2"/>
      <c r="O40" s="43"/>
    </row>
    <row r="41" spans="2:15" s="29" customFormat="1">
      <c r="B41" s="30"/>
      <c r="C41" s="30"/>
      <c r="D41" s="30"/>
      <c r="E41" s="30"/>
      <c r="F41" s="30"/>
      <c r="G41" s="30"/>
      <c r="H41" s="30"/>
      <c r="I41" s="9"/>
      <c r="J41" s="2"/>
      <c r="K41" s="2"/>
      <c r="L41" s="2"/>
      <c r="M41" s="2"/>
      <c r="N41" s="2"/>
      <c r="O41" s="43"/>
    </row>
    <row r="42" spans="2:15" s="29" customFormat="1">
      <c r="B42" s="30"/>
      <c r="C42" s="30"/>
      <c r="D42" s="30"/>
      <c r="E42" s="30"/>
      <c r="F42" s="30"/>
      <c r="G42" s="30"/>
      <c r="H42" s="30"/>
      <c r="I42" s="9"/>
      <c r="J42" s="2"/>
      <c r="K42" s="2"/>
      <c r="L42" s="2"/>
      <c r="M42" s="2"/>
      <c r="N42" s="2"/>
      <c r="O42" s="43"/>
    </row>
    <row r="43" spans="2:15" s="29" customFormat="1">
      <c r="B43" s="30"/>
      <c r="C43" s="30"/>
      <c r="D43" s="30"/>
      <c r="E43" s="30"/>
      <c r="F43" s="30"/>
      <c r="G43" s="30"/>
      <c r="H43" s="30"/>
      <c r="I43" s="9"/>
      <c r="J43" s="2"/>
      <c r="K43" s="2"/>
      <c r="L43" s="2"/>
      <c r="M43" s="2"/>
      <c r="N43" s="2"/>
      <c r="O43" s="43"/>
    </row>
    <row r="44" spans="2:15" s="29" customFormat="1">
      <c r="B44" s="30"/>
      <c r="C44" s="30"/>
      <c r="D44" s="30"/>
      <c r="E44" s="30"/>
      <c r="F44" s="30"/>
      <c r="G44" s="30"/>
      <c r="H44" s="30"/>
      <c r="I44" s="9"/>
      <c r="J44" s="2"/>
      <c r="K44" s="2"/>
      <c r="L44" s="2"/>
      <c r="M44" s="2"/>
      <c r="N44" s="2"/>
      <c r="O44" s="43"/>
    </row>
    <row r="45" spans="2:15" s="29" customFormat="1">
      <c r="B45" s="30"/>
      <c r="C45" s="30"/>
      <c r="D45" s="30"/>
      <c r="E45" s="30"/>
      <c r="F45" s="30"/>
      <c r="G45" s="30"/>
      <c r="H45" s="30"/>
      <c r="I45" s="9"/>
      <c r="J45" s="2"/>
      <c r="K45" s="2"/>
      <c r="L45" s="2"/>
      <c r="M45" s="2"/>
      <c r="N45" s="2"/>
      <c r="O45" s="43"/>
    </row>
    <row r="46" spans="2:15" s="29" customFormat="1">
      <c r="B46" s="30"/>
      <c r="C46" s="30"/>
      <c r="D46" s="30"/>
      <c r="E46" s="30"/>
      <c r="F46" s="30"/>
      <c r="G46" s="30"/>
      <c r="H46" s="30"/>
      <c r="I46" s="9"/>
      <c r="J46" s="2"/>
      <c r="K46" s="2"/>
      <c r="L46" s="2"/>
      <c r="M46" s="2"/>
      <c r="N46" s="2"/>
      <c r="O46" s="43"/>
    </row>
    <row r="47" spans="2:15" s="29" customFormat="1">
      <c r="B47" s="30"/>
      <c r="C47" s="30"/>
      <c r="D47" s="30"/>
      <c r="E47" s="30"/>
      <c r="F47" s="30"/>
      <c r="G47" s="30"/>
      <c r="H47" s="30"/>
      <c r="I47" s="9"/>
      <c r="J47" s="2"/>
      <c r="K47" s="2"/>
      <c r="L47" s="2"/>
      <c r="M47" s="2"/>
      <c r="N47" s="2"/>
      <c r="O47" s="43"/>
    </row>
    <row r="48" spans="2:15" s="29" customFormat="1">
      <c r="B48" s="30"/>
      <c r="C48" s="30"/>
      <c r="D48" s="30"/>
      <c r="E48" s="30"/>
      <c r="F48" s="30"/>
      <c r="G48" s="30"/>
      <c r="H48" s="30"/>
      <c r="I48" s="9"/>
      <c r="J48" s="2"/>
      <c r="K48" s="2"/>
      <c r="L48" s="2"/>
      <c r="M48" s="2"/>
      <c r="N48" s="2"/>
      <c r="O48" s="43"/>
    </row>
    <row r="49" spans="2:15" s="29" customFormat="1">
      <c r="B49" s="30"/>
      <c r="C49" s="30"/>
      <c r="D49" s="30"/>
      <c r="E49" s="30"/>
      <c r="F49" s="30"/>
      <c r="G49" s="30"/>
      <c r="H49" s="30"/>
      <c r="I49" s="9"/>
      <c r="J49" s="2"/>
      <c r="K49" s="2"/>
      <c r="L49" s="2"/>
      <c r="M49" s="2"/>
      <c r="N49" s="2"/>
      <c r="O49" s="43"/>
    </row>
    <row r="50" spans="2:15" s="29" customFormat="1">
      <c r="B50" s="30"/>
      <c r="C50" s="30"/>
      <c r="D50" s="30"/>
      <c r="E50" s="30"/>
      <c r="F50" s="30"/>
      <c r="G50" s="30"/>
      <c r="H50" s="30"/>
      <c r="I50" s="9"/>
      <c r="J50" s="2"/>
      <c r="K50" s="2"/>
      <c r="L50" s="2"/>
      <c r="M50" s="2"/>
      <c r="N50" s="2"/>
      <c r="O50" s="43"/>
    </row>
    <row r="51" spans="2:15" s="29" customFormat="1">
      <c r="B51" s="30"/>
      <c r="C51" s="30"/>
      <c r="D51" s="30"/>
      <c r="E51" s="30"/>
      <c r="F51" s="30"/>
      <c r="G51" s="30"/>
      <c r="H51" s="30"/>
      <c r="I51" s="9"/>
      <c r="J51" s="2"/>
      <c r="K51" s="2"/>
      <c r="L51" s="2"/>
      <c r="M51" s="2"/>
      <c r="N51" s="2"/>
      <c r="O51" s="43"/>
    </row>
    <row r="52" spans="2:15" s="29" customFormat="1">
      <c r="B52" s="30"/>
      <c r="C52" s="30"/>
      <c r="D52" s="30"/>
      <c r="E52" s="30"/>
      <c r="F52" s="30"/>
      <c r="G52" s="30"/>
      <c r="H52" s="30"/>
      <c r="I52" s="9"/>
      <c r="J52" s="2"/>
      <c r="K52" s="2"/>
      <c r="L52" s="2"/>
      <c r="M52" s="2"/>
      <c r="N52" s="2"/>
      <c r="O52" s="43"/>
    </row>
    <row r="53" spans="2:15" s="29" customFormat="1">
      <c r="B53" s="30"/>
      <c r="C53" s="30"/>
      <c r="D53" s="30"/>
      <c r="E53" s="30"/>
      <c r="F53" s="30"/>
      <c r="G53" s="30"/>
      <c r="H53" s="30"/>
      <c r="I53" s="9"/>
      <c r="J53" s="2"/>
      <c r="K53" s="2"/>
      <c r="L53" s="2"/>
      <c r="M53" s="2"/>
      <c r="N53" s="2"/>
      <c r="O53" s="43"/>
    </row>
    <row r="54" spans="2:15" s="29" customFormat="1">
      <c r="B54" s="30"/>
      <c r="C54" s="30"/>
      <c r="D54" s="30"/>
      <c r="E54" s="30"/>
      <c r="F54" s="30"/>
      <c r="G54" s="30"/>
      <c r="H54" s="30"/>
      <c r="I54" s="9"/>
      <c r="J54" s="2"/>
      <c r="K54" s="2"/>
      <c r="L54" s="2"/>
      <c r="M54" s="2"/>
      <c r="N54" s="2"/>
      <c r="O54" s="43"/>
    </row>
    <row r="55" spans="2:15" s="29" customFormat="1">
      <c r="B55" s="30"/>
      <c r="C55" s="30"/>
      <c r="D55" s="30"/>
      <c r="E55" s="30"/>
      <c r="F55" s="30"/>
      <c r="G55" s="30"/>
      <c r="H55" s="30"/>
      <c r="I55" s="9"/>
      <c r="J55" s="2"/>
      <c r="K55" s="2"/>
      <c r="L55" s="2"/>
      <c r="M55" s="2"/>
      <c r="N55" s="2"/>
      <c r="O55" s="4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향해 주화 계산기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Hyeok</dc:creator>
  <cp:lastModifiedBy>Hyeok</cp:lastModifiedBy>
  <dcterms:created xsi:type="dcterms:W3CDTF">2021-07-25T10:29:42Z</dcterms:created>
  <dcterms:modified xsi:type="dcterms:W3CDTF">2021-07-25T11:53:58Z</dcterms:modified>
</cp:coreProperties>
</file>