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ang\Documents\사용자 지정 Office 서식 파일\"/>
    </mc:Choice>
  </mc:AlternateContent>
  <xr:revisionPtr revIDLastSave="0" documentId="13_ncr:1_{C43C96F0-124D-4E41-8933-AC5CA7B673E8}" xr6:coauthVersionLast="47" xr6:coauthVersionMax="47" xr10:uidLastSave="{00000000-0000-0000-0000-000000000000}"/>
  <bookViews>
    <workbookView xWindow="-108" yWindow="-108" windowWidth="23256" windowHeight="12576" xr2:uid="{5FDE489D-54E2-40D9-AA4A-ED01FF823C47}"/>
  </bookViews>
  <sheets>
    <sheet name="세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4" i="1" s="1"/>
  <c r="C4" i="1"/>
  <c r="D12" i="1"/>
  <c r="D14" i="1"/>
  <c r="M11" i="1"/>
  <c r="M14" i="1" s="1"/>
  <c r="M3" i="1"/>
  <c r="M6" i="1" s="1"/>
  <c r="M8" i="1" s="1"/>
  <c r="D4" i="1"/>
  <c r="P11" i="1"/>
  <c r="P14" i="1" s="1"/>
  <c r="J11" i="1"/>
  <c r="J14" i="1" s="1"/>
  <c r="G6" i="1"/>
  <c r="D6" i="1"/>
  <c r="C6" i="1"/>
  <c r="P3" i="1"/>
  <c r="P6" i="1" s="1"/>
  <c r="P8" i="1" s="1"/>
  <c r="J3" i="1"/>
  <c r="J6" i="1" s="1"/>
  <c r="G3" i="1"/>
  <c r="D8" i="1" l="1"/>
  <c r="G7" i="1"/>
  <c r="C8" i="1"/>
  <c r="J8" i="1"/>
</calcChain>
</file>

<file path=xl/sharedStrings.xml><?xml version="1.0" encoding="utf-8"?>
<sst xmlns="http://schemas.openxmlformats.org/spreadsheetml/2006/main" count="74" uniqueCount="21">
  <si>
    <t>변경</t>
    <phoneticPr fontId="3" type="noConversion"/>
  </si>
  <si>
    <t>마나 중독</t>
    <phoneticPr fontId="3" type="noConversion"/>
  </si>
  <si>
    <t>끝없는 마나</t>
    <phoneticPr fontId="3" type="noConversion"/>
  </si>
  <si>
    <t>변경없음</t>
    <phoneticPr fontId="3" type="noConversion"/>
  </si>
  <si>
    <t>지배</t>
    <phoneticPr fontId="3" type="noConversion"/>
  </si>
  <si>
    <t>환각</t>
    <phoneticPr fontId="3" type="noConversion"/>
  </si>
  <si>
    <t>사멸</t>
    <phoneticPr fontId="3" type="noConversion"/>
  </si>
  <si>
    <t>2세트 효과</t>
    <phoneticPr fontId="3" type="noConversion"/>
  </si>
  <si>
    <t>4세트 효과</t>
    <phoneticPr fontId="3" type="noConversion"/>
  </si>
  <si>
    <t>6세트 효과</t>
    <phoneticPr fontId="3" type="noConversion"/>
  </si>
  <si>
    <t>합산 효과</t>
    <phoneticPr fontId="3" type="noConversion"/>
  </si>
  <si>
    <t>각성 채용</t>
    <phoneticPr fontId="3" type="noConversion"/>
  </si>
  <si>
    <t>너프</t>
    <phoneticPr fontId="3" type="noConversion"/>
  </si>
  <si>
    <t>버프</t>
    <phoneticPr fontId="3" type="noConversion"/>
  </si>
  <si>
    <t>기존</t>
    <phoneticPr fontId="3" type="noConversion"/>
  </si>
  <si>
    <t>악몽</t>
    <phoneticPr fontId="3" type="noConversion"/>
  </si>
  <si>
    <t>무기 추피</t>
    <phoneticPr fontId="3" type="noConversion"/>
  </si>
  <si>
    <t>치적</t>
    <phoneticPr fontId="3" type="noConversion"/>
  </si>
  <si>
    <t>치피</t>
    <phoneticPr fontId="3" type="noConversion"/>
  </si>
  <si>
    <t>백어택 지분</t>
    <phoneticPr fontId="3" type="noConversion"/>
  </si>
  <si>
    <t>치피(예둔)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</si>
</sst>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9"/>
      <color rgb="FFFF0000"/>
      <name val="나눔고딕"/>
      <family val="3"/>
      <charset val="129"/>
    </font>
    <font>
      <sz val="9"/>
      <color theme="4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10" fontId="2" fillId="0" borderId="0" xfId="0" applyNumberFormat="1" applyFont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9" fontId="2" fillId="0" borderId="5" xfId="0" applyNumberFormat="1" applyFont="1" applyBorder="1" applyAlignment="1">
      <alignment horizontal="right" vertical="center"/>
    </xf>
    <xf numFmtId="0" fontId="2" fillId="0" borderId="6" xfId="0" applyFont="1" applyBorder="1">
      <alignment vertical="center"/>
    </xf>
    <xf numFmtId="10" fontId="4" fillId="0" borderId="7" xfId="0" applyNumberFormat="1" applyFont="1" applyBorder="1" applyAlignment="1">
      <alignment horizontal="right" vertical="center"/>
    </xf>
    <xf numFmtId="10" fontId="4" fillId="0" borderId="8" xfId="0" applyNumberFormat="1" applyFont="1" applyBorder="1" applyAlignment="1">
      <alignment horizontal="right" vertical="center"/>
    </xf>
    <xf numFmtId="10" fontId="2" fillId="0" borderId="5" xfId="0" applyNumberFormat="1" applyFont="1" applyBorder="1" applyAlignment="1">
      <alignment horizontal="right" vertical="center"/>
    </xf>
    <xf numFmtId="10" fontId="4" fillId="0" borderId="8" xfId="1" applyNumberFormat="1" applyFont="1" applyBorder="1">
      <alignment vertical="center"/>
    </xf>
    <xf numFmtId="10" fontId="4" fillId="0" borderId="8" xfId="0" applyNumberFormat="1" applyFont="1" applyBorder="1">
      <alignment vertical="center"/>
    </xf>
    <xf numFmtId="0" fontId="2" fillId="3" borderId="0" xfId="0" applyFont="1" applyFill="1">
      <alignment vertical="center"/>
    </xf>
    <xf numFmtId="10" fontId="2" fillId="3" borderId="0" xfId="0" applyNumberFormat="1" applyFont="1" applyFill="1">
      <alignment vertical="center"/>
    </xf>
    <xf numFmtId="0" fontId="2" fillId="4" borderId="9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10" fontId="2" fillId="0" borderId="15" xfId="0" applyNumberFormat="1" applyFont="1" applyBorder="1" applyAlignment="1">
      <alignment horizontal="right" vertical="center"/>
    </xf>
    <xf numFmtId="10" fontId="2" fillId="0" borderId="16" xfId="0" applyNumberFormat="1" applyFont="1" applyBorder="1" applyAlignment="1">
      <alignment horizontal="right" vertical="center"/>
    </xf>
    <xf numFmtId="10" fontId="2" fillId="0" borderId="16" xfId="0" applyNumberFormat="1" applyFont="1" applyBorder="1">
      <alignment vertical="center"/>
    </xf>
    <xf numFmtId="10" fontId="2" fillId="0" borderId="16" xfId="1" applyNumberFormat="1" applyFont="1" applyBorder="1">
      <alignment vertical="center"/>
    </xf>
    <xf numFmtId="9" fontId="2" fillId="0" borderId="0" xfId="0" applyNumberFormat="1" applyFont="1">
      <alignment vertical="center"/>
    </xf>
    <xf numFmtId="9" fontId="4" fillId="0" borderId="0" xfId="0" applyNumberFormat="1" applyFont="1">
      <alignment vertical="center"/>
    </xf>
    <xf numFmtId="9" fontId="5" fillId="0" borderId="0" xfId="0" applyNumberFormat="1" applyFont="1">
      <alignment vertical="center"/>
    </xf>
    <xf numFmtId="10" fontId="2" fillId="0" borderId="5" xfId="1" applyNumberFormat="1" applyFont="1" applyBorder="1" applyAlignment="1">
      <alignment horizontal="right" vertical="center"/>
    </xf>
    <xf numFmtId="10" fontId="2" fillId="0" borderId="13" xfId="1" applyNumberFormat="1" applyFont="1" applyBorder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right" vertical="center"/>
    </xf>
    <xf numFmtId="9" fontId="2" fillId="0" borderId="13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358140</xdr:colOff>
      <xdr:row>6</xdr:row>
      <xdr:rowOff>38100</xdr:rowOff>
    </xdr:from>
    <xdr:to>
      <xdr:col>1</xdr:col>
      <xdr:colOff>533400</xdr:colOff>
      <xdr:row>8</xdr:row>
      <xdr:rowOff>114300</xdr:rowOff>
    </xdr:to>
    <xdr:sp macro="" textlink="">
      <xdr:nvSpPr>
        <xdr:cNvPr id="2" name="화살표: 아래쪽 1">
          <a:extLst>
            <a:ext uri="{FF2B5EF4-FFF2-40B4-BE49-F238E27FC236}">
              <a16:creationId xmlns:a16="http://schemas.microsoft.com/office/drawing/2014/main" id="{0C46C0EE-B37F-45C5-884A-AE5C7895EF12}"/>
            </a:ext>
          </a:extLst>
        </xdr:cNvPr>
        <xdr:cNvSpPr/>
      </xdr:nvSpPr>
      <xdr:spPr>
        <a:xfrm rot="10800000">
          <a:off x="586740" y="906780"/>
          <a:ext cx="175260" cy="365760"/>
        </a:xfrm>
        <a:prstGeom prst="down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358140</xdr:colOff>
      <xdr:row>6</xdr:row>
      <xdr:rowOff>38100</xdr:rowOff>
    </xdr:from>
    <xdr:to>
      <xdr:col>8</xdr:col>
      <xdr:colOff>533400</xdr:colOff>
      <xdr:row>8</xdr:row>
      <xdr:rowOff>114300</xdr:rowOff>
    </xdr:to>
    <xdr:sp macro="" textlink="">
      <xdr:nvSpPr>
        <xdr:cNvPr id="3" name="화살표: 아래쪽 2">
          <a:extLst>
            <a:ext uri="{FF2B5EF4-FFF2-40B4-BE49-F238E27FC236}">
              <a16:creationId xmlns:a16="http://schemas.microsoft.com/office/drawing/2014/main" id="{8AE1319F-666F-4A0A-BC68-039662DCE226}"/>
            </a:ext>
          </a:extLst>
        </xdr:cNvPr>
        <xdr:cNvSpPr/>
      </xdr:nvSpPr>
      <xdr:spPr>
        <a:xfrm rot="10800000">
          <a:off x="4396740" y="906780"/>
          <a:ext cx="175260" cy="365760"/>
        </a:xfrm>
        <a:prstGeom prst="down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358140</xdr:colOff>
      <xdr:row>6</xdr:row>
      <xdr:rowOff>38100</xdr:rowOff>
    </xdr:from>
    <xdr:to>
      <xdr:col>14</xdr:col>
      <xdr:colOff>533400</xdr:colOff>
      <xdr:row>8</xdr:row>
      <xdr:rowOff>114300</xdr:rowOff>
    </xdr:to>
    <xdr:sp macro="" textlink="">
      <xdr:nvSpPr>
        <xdr:cNvPr id="4" name="화살표: 아래쪽 3">
          <a:extLst>
            <a:ext uri="{FF2B5EF4-FFF2-40B4-BE49-F238E27FC236}">
              <a16:creationId xmlns:a16="http://schemas.microsoft.com/office/drawing/2014/main" id="{73433B02-3F8E-405D-A6FD-770A1260A24B}"/>
            </a:ext>
          </a:extLst>
        </xdr:cNvPr>
        <xdr:cNvSpPr/>
      </xdr:nvSpPr>
      <xdr:spPr>
        <a:xfrm rot="10800000">
          <a:off x="5966460" y="906780"/>
          <a:ext cx="175260" cy="365760"/>
        </a:xfrm>
        <a:prstGeom prst="down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358140</xdr:colOff>
      <xdr:row>6</xdr:row>
      <xdr:rowOff>38100</xdr:rowOff>
    </xdr:from>
    <xdr:to>
      <xdr:col>11</xdr:col>
      <xdr:colOff>533400</xdr:colOff>
      <xdr:row>8</xdr:row>
      <xdr:rowOff>114300</xdr:rowOff>
    </xdr:to>
    <xdr:sp macro="" textlink="">
      <xdr:nvSpPr>
        <xdr:cNvPr id="8" name="화살표: 아래쪽 7">
          <a:extLst>
            <a:ext uri="{FF2B5EF4-FFF2-40B4-BE49-F238E27FC236}">
              <a16:creationId xmlns:a16="http://schemas.microsoft.com/office/drawing/2014/main" id="{0B638DAA-10AC-46F7-83DE-AA3FBE467A55}"/>
            </a:ext>
          </a:extLst>
        </xdr:cNvPr>
        <xdr:cNvSpPr/>
      </xdr:nvSpPr>
      <xdr:spPr>
        <a:xfrm rot="10800000">
          <a:off x="9334500" y="906780"/>
          <a:ext cx="175260" cy="365760"/>
        </a:xfrm>
        <a:prstGeom prst="down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7054-C639-4366-B807-517E7634FA20}">
  <dimension ref="B2:P23"/>
  <sheetViews>
    <sheetView tabSelected="1" workbookViewId="0">
      <selection activeCell="D20" sqref="D20"/>
    </sheetView>
  </sheetViews>
  <sheetFormatPr defaultRowHeight="11.4" x14ac:dyDescent="0.4"/>
  <cols>
    <col min="1" max="1" width="3" style="4" customWidth="1"/>
    <col min="2" max="4" width="8.796875" style="4" customWidth="1"/>
    <col min="5" max="5" width="3" style="4" customWidth="1"/>
    <col min="6" max="7" width="8.796875" style="4" customWidth="1"/>
    <col min="8" max="8" width="3" style="4" customWidth="1"/>
    <col min="9" max="10" width="8.796875" style="4" customWidth="1"/>
    <col min="11" max="11" width="3" style="4" customWidth="1"/>
    <col min="12" max="13" width="8.796875" style="4"/>
    <col min="14" max="14" width="3" style="4" customWidth="1"/>
    <col min="15" max="16" width="8.796875" style="4" customWidth="1"/>
    <col min="17" max="16384" width="8.796875" style="4"/>
  </cols>
  <sheetData>
    <row r="2" spans="2:16" x14ac:dyDescent="0.4">
      <c r="B2" s="1" t="s">
        <v>0</v>
      </c>
      <c r="C2" s="2" t="s">
        <v>1</v>
      </c>
      <c r="D2" s="3" t="s">
        <v>2</v>
      </c>
      <c r="F2" s="1" t="s">
        <v>3</v>
      </c>
      <c r="G2" s="3" t="s">
        <v>4</v>
      </c>
      <c r="I2" s="1" t="s">
        <v>0</v>
      </c>
      <c r="J2" s="3" t="s">
        <v>5</v>
      </c>
      <c r="L2" s="1" t="s">
        <v>0</v>
      </c>
      <c r="M2" s="3" t="s">
        <v>5</v>
      </c>
      <c r="O2" s="1" t="s">
        <v>0</v>
      </c>
      <c r="P2" s="3" t="s">
        <v>6</v>
      </c>
    </row>
    <row r="3" spans="2:16" x14ac:dyDescent="0.4">
      <c r="B3" s="5" t="s">
        <v>7</v>
      </c>
      <c r="C3" s="32">
        <v>0.15</v>
      </c>
      <c r="D3" s="33"/>
      <c r="F3" s="5" t="s">
        <v>7</v>
      </c>
      <c r="G3" s="34">
        <f>1.28/(1-18%)-1</f>
        <v>0.56097560975609739</v>
      </c>
      <c r="I3" s="5" t="s">
        <v>7</v>
      </c>
      <c r="J3" s="29">
        <f>1.29*(1+MIN(1,(J18+25%))*(J19-1))/(1+J18*(J19-1))-1</f>
        <v>0.55875000000000008</v>
      </c>
      <c r="L3" s="5" t="s">
        <v>7</v>
      </c>
      <c r="M3" s="29">
        <f>1.29*(1+MIN(1,(M18+25%))*(M19-1))/(1+M18*(M19-1))-1</f>
        <v>0.5259756097560977</v>
      </c>
      <c r="O3" s="5" t="s">
        <v>7</v>
      </c>
      <c r="P3" s="29">
        <f>((1-P20)*(1.06*(1+(P18+23%)*(P19+17%-1)))+P20*(1.21*(1+(P18+23%)*(P19+55%-1))))/(1+P18*(P19-1))-1</f>
        <v>0.65623324390243876</v>
      </c>
    </row>
    <row r="4" spans="2:16" x14ac:dyDescent="0.4">
      <c r="B4" s="5" t="s">
        <v>8</v>
      </c>
      <c r="C4" s="6">
        <f>(1+C18+18%)/(1+C18)-1</f>
        <v>0.14516129032258052</v>
      </c>
      <c r="D4" s="29">
        <f>1/(1-22%)/(1-18%)-1</f>
        <v>0.56347717323327062</v>
      </c>
      <c r="F4" s="5" t="s">
        <v>8</v>
      </c>
      <c r="G4" s="34"/>
      <c r="I4" s="5" t="s">
        <v>8</v>
      </c>
      <c r="J4" s="29"/>
      <c r="L4" s="5" t="s">
        <v>8</v>
      </c>
      <c r="M4" s="29"/>
      <c r="O4" s="5" t="s">
        <v>8</v>
      </c>
      <c r="P4" s="29"/>
    </row>
    <row r="5" spans="2:16" x14ac:dyDescent="0.4">
      <c r="B5" s="5" t="s">
        <v>9</v>
      </c>
      <c r="C5" s="7">
        <v>0.18</v>
      </c>
      <c r="D5" s="29"/>
      <c r="F5" s="5" t="s">
        <v>9</v>
      </c>
      <c r="G5" s="8">
        <v>0.18</v>
      </c>
      <c r="I5" s="5" t="s">
        <v>9</v>
      </c>
      <c r="J5" s="29"/>
      <c r="L5" s="5" t="s">
        <v>9</v>
      </c>
      <c r="M5" s="29"/>
      <c r="O5" s="5" t="s">
        <v>9</v>
      </c>
      <c r="P5" s="29"/>
    </row>
    <row r="6" spans="2:16" x14ac:dyDescent="0.4">
      <c r="B6" s="9" t="s">
        <v>10</v>
      </c>
      <c r="C6" s="10">
        <f>(1+C3)*(1+C4)*(1+C5)-1</f>
        <v>0.5539838709677416</v>
      </c>
      <c r="D6" s="11">
        <f>(1+C3)*(1+D4)-1</f>
        <v>0.79799874921826097</v>
      </c>
      <c r="F6" s="5" t="s">
        <v>11</v>
      </c>
      <c r="G6" s="12">
        <f>1/1.16-1</f>
        <v>-0.13793103448275856</v>
      </c>
      <c r="I6" s="9" t="s">
        <v>10</v>
      </c>
      <c r="J6" s="13">
        <f>J3</f>
        <v>0.55875000000000008</v>
      </c>
      <c r="L6" s="9" t="s">
        <v>10</v>
      </c>
      <c r="M6" s="13">
        <f>M3</f>
        <v>0.5259756097560977</v>
      </c>
      <c r="O6" s="9" t="s">
        <v>10</v>
      </c>
      <c r="P6" s="14">
        <f>P3</f>
        <v>0.65623324390243876</v>
      </c>
    </row>
    <row r="7" spans="2:16" x14ac:dyDescent="0.4">
      <c r="F7" s="9" t="s">
        <v>10</v>
      </c>
      <c r="G7" s="11">
        <f>(1+G3)*(1+G4)*(1+G5)*(1+G6)-1</f>
        <v>0.58788898233809905</v>
      </c>
    </row>
    <row r="8" spans="2:16" x14ac:dyDescent="0.4">
      <c r="B8" s="15" t="s">
        <v>12</v>
      </c>
      <c r="C8" s="16">
        <f>(1+C6)/(1+C14)-1</f>
        <v>-9.4270270270270462E-2</v>
      </c>
      <c r="D8" s="16">
        <f>(1+D6)/(1+D14)-1</f>
        <v>-0.1400875547217012</v>
      </c>
      <c r="I8" s="15" t="s">
        <v>12</v>
      </c>
      <c r="J8" s="16">
        <f>(1+J6)/(1+J14)-1</f>
        <v>-6.3813813813813791E-2</v>
      </c>
      <c r="L8" s="15" t="s">
        <v>12</v>
      </c>
      <c r="M8" s="16">
        <f>(1+M6)/(1+M14)-1</f>
        <v>-6.1853351327035511E-2</v>
      </c>
      <c r="O8" s="15" t="s">
        <v>13</v>
      </c>
      <c r="P8" s="16">
        <f>(1+P6)/(1+P14)-1</f>
        <v>1.3944067871648258E-2</v>
      </c>
    </row>
    <row r="10" spans="2:16" x14ac:dyDescent="0.4">
      <c r="B10" s="17" t="s">
        <v>14</v>
      </c>
      <c r="C10" s="18" t="s">
        <v>1</v>
      </c>
      <c r="D10" s="19" t="s">
        <v>2</v>
      </c>
      <c r="I10" s="17" t="s">
        <v>14</v>
      </c>
      <c r="J10" s="19" t="s">
        <v>5</v>
      </c>
      <c r="L10" s="17" t="s">
        <v>14</v>
      </c>
      <c r="M10" s="19" t="s">
        <v>5</v>
      </c>
      <c r="O10" s="17" t="s">
        <v>14</v>
      </c>
      <c r="P10" s="19" t="s">
        <v>6</v>
      </c>
    </row>
    <row r="11" spans="2:16" x14ac:dyDescent="0.4">
      <c r="B11" s="20" t="s">
        <v>7</v>
      </c>
      <c r="C11" s="32">
        <v>0.15</v>
      </c>
      <c r="D11" s="35"/>
      <c r="I11" s="20" t="s">
        <v>7</v>
      </c>
      <c r="J11" s="30">
        <f>1.35*(1+MIN(1,(J18+28%))*(J19-1))/(1+J18*(J19-1))-1</f>
        <v>0.66500000000000004</v>
      </c>
      <c r="L11" s="20" t="s">
        <v>7</v>
      </c>
      <c r="M11" s="30">
        <f>1.35*(1+MIN(1,(M18+28%))*(M19-1))/(1+M18*(M19-1))-1</f>
        <v>0.62658536585365865</v>
      </c>
      <c r="O11" s="20" t="s">
        <v>7</v>
      </c>
      <c r="P11" s="30">
        <f>((1-P20)*(1+(P18+23%)*(P19-1))+P20*(1.21*(1+(P18+23%)*(P19+55%-1))))/(1+P18*(P19-1))-1</f>
        <v>0.63345621951219488</v>
      </c>
    </row>
    <row r="12" spans="2:16" x14ac:dyDescent="0.4">
      <c r="B12" s="20" t="s">
        <v>8</v>
      </c>
      <c r="C12" s="6">
        <f>(1+C18+24%)/(1+C18)-1</f>
        <v>0.19354838709677424</v>
      </c>
      <c r="D12" s="30">
        <f>1/(1-45%)-1</f>
        <v>0.81818181818181812</v>
      </c>
      <c r="I12" s="20" t="s">
        <v>8</v>
      </c>
      <c r="J12" s="30"/>
      <c r="L12" s="20" t="s">
        <v>8</v>
      </c>
      <c r="M12" s="30"/>
      <c r="O12" s="20" t="s">
        <v>8</v>
      </c>
      <c r="P12" s="30"/>
    </row>
    <row r="13" spans="2:16" x14ac:dyDescent="0.4">
      <c r="B13" s="20" t="s">
        <v>9</v>
      </c>
      <c r="C13" s="7">
        <v>0.25</v>
      </c>
      <c r="D13" s="30"/>
      <c r="I13" s="20" t="s">
        <v>9</v>
      </c>
      <c r="J13" s="30"/>
      <c r="L13" s="20" t="s">
        <v>9</v>
      </c>
      <c r="M13" s="30"/>
      <c r="O13" s="20" t="s">
        <v>9</v>
      </c>
      <c r="P13" s="30"/>
    </row>
    <row r="14" spans="2:16" x14ac:dyDescent="0.4">
      <c r="B14" s="21" t="s">
        <v>10</v>
      </c>
      <c r="C14" s="22">
        <f>(1+C11)*(1+C12)*(1+C13)-1</f>
        <v>0.71572580645161299</v>
      </c>
      <c r="D14" s="23">
        <f>(1+C11)*(1+D12)-1</f>
        <v>1.0909090909090908</v>
      </c>
      <c r="I14" s="21" t="s">
        <v>10</v>
      </c>
      <c r="J14" s="24">
        <f>J11</f>
        <v>0.66500000000000004</v>
      </c>
      <c r="L14" s="21" t="s">
        <v>10</v>
      </c>
      <c r="M14" s="24">
        <f>M11</f>
        <v>0.62658536585365865</v>
      </c>
      <c r="O14" s="21" t="s">
        <v>10</v>
      </c>
      <c r="P14" s="25">
        <f>P11</f>
        <v>0.63345621951219488</v>
      </c>
    </row>
    <row r="16" spans="2:16" x14ac:dyDescent="0.4">
      <c r="B16" s="31" t="s">
        <v>15</v>
      </c>
      <c r="C16" s="31"/>
      <c r="D16" s="31"/>
      <c r="F16" s="31" t="s">
        <v>4</v>
      </c>
      <c r="G16" s="31"/>
      <c r="I16" s="31" t="s">
        <v>5</v>
      </c>
      <c r="J16" s="31"/>
      <c r="L16" s="31" t="s">
        <v>5</v>
      </c>
      <c r="M16" s="31"/>
      <c r="O16" s="31" t="s">
        <v>6</v>
      </c>
      <c r="P16" s="31"/>
    </row>
    <row r="18" spans="2:16" x14ac:dyDescent="0.4">
      <c r="B18" s="4" t="s">
        <v>16</v>
      </c>
      <c r="C18" s="26">
        <v>0.24</v>
      </c>
      <c r="I18" s="4" t="s">
        <v>17</v>
      </c>
      <c r="J18" s="27">
        <v>0.2</v>
      </c>
      <c r="L18" s="4" t="s">
        <v>17</v>
      </c>
      <c r="M18" s="28">
        <v>0.7</v>
      </c>
      <c r="O18" s="4" t="s">
        <v>17</v>
      </c>
      <c r="P18" s="26">
        <v>0.7</v>
      </c>
    </row>
    <row r="19" spans="2:16" x14ac:dyDescent="0.4">
      <c r="I19" s="4" t="s">
        <v>18</v>
      </c>
      <c r="J19" s="27">
        <v>2</v>
      </c>
      <c r="L19" s="4" t="s">
        <v>20</v>
      </c>
      <c r="M19" s="28">
        <v>2.5</v>
      </c>
      <c r="O19" s="4" t="s">
        <v>18</v>
      </c>
      <c r="P19" s="26">
        <v>2.5</v>
      </c>
    </row>
    <row r="20" spans="2:16" x14ac:dyDescent="0.4">
      <c r="O20" s="4" t="s">
        <v>19</v>
      </c>
      <c r="P20" s="26">
        <v>0.85</v>
      </c>
    </row>
    <row r="23" spans="2:16" x14ac:dyDescent="0.4">
      <c r="L23" s="36"/>
    </row>
  </sheetData>
  <mergeCells count="16">
    <mergeCell ref="O16:P16"/>
    <mergeCell ref="C3:D3"/>
    <mergeCell ref="G3:G4"/>
    <mergeCell ref="J3:J5"/>
    <mergeCell ref="P3:P5"/>
    <mergeCell ref="D4:D5"/>
    <mergeCell ref="C11:D11"/>
    <mergeCell ref="J11:J13"/>
    <mergeCell ref="P11:P13"/>
    <mergeCell ref="D12:D13"/>
    <mergeCell ref="M3:M5"/>
    <mergeCell ref="M11:M13"/>
    <mergeCell ref="L16:M16"/>
    <mergeCell ref="B16:D16"/>
    <mergeCell ref="F16:G16"/>
    <mergeCell ref="I16:J1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mskang</dc:creator>
  <cp:lastModifiedBy>mskang</cp:lastModifiedBy>
  <dcterms:created xsi:type="dcterms:W3CDTF">2021-08-11T03:50:55Z</dcterms:created>
  <dcterms:modified xsi:type="dcterms:W3CDTF">2021-08-11T04:56:32Z</dcterms:modified>
</cp:coreProperties>
</file>