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in-yeonggim/Desktop/무제 폴더/"/>
    </mc:Choice>
  </mc:AlternateContent>
  <xr:revisionPtr revIDLastSave="0" documentId="13_ncr:1_{12A6127B-A53A-054E-BFAF-5ABC84D73D2F}" xr6:coauthVersionLast="36" xr6:coauthVersionMax="36" xr10:uidLastSave="{00000000-0000-0000-0000-000000000000}"/>
  <bookViews>
    <workbookView xWindow="-31500" yWindow="460" windowWidth="28300" windowHeight="17540" xr2:uid="{6DAD2C86-917F-564B-8EE9-97C2C351BBD9}"/>
  </bookViews>
  <sheets>
    <sheet name="노숨장기백 계산" sheetId="21" r:id="rId1"/>
    <sheet name="노숨기댓값 계산" sheetId="16" r:id="rId2"/>
    <sheet name="3티 시즌2.5" sheetId="17" r:id="rId3"/>
    <sheet name="2티 시즌2.5" sheetId="18" r:id="rId4"/>
    <sheet name="1티 시즌2.5" sheetId="19" r:id="rId5"/>
    <sheet name="3티" sheetId="20" r:id="rId6"/>
    <sheet name="Sheet1" sheetId="22" r:id="rId7"/>
  </sheets>
  <definedNames>
    <definedName name="_xlnm._FilterDatabase" localSheetId="4" hidden="1">'1티 시즌2.5'!$B$3:$F$24</definedName>
    <definedName name="_xlnm._FilterDatabase" localSheetId="3" hidden="1">'2티 시즌2.5'!$B$3:$F$24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21" l="1"/>
  <c r="O40" i="21" s="1"/>
  <c r="K39" i="21"/>
  <c r="O39" i="21" s="1"/>
  <c r="K38" i="21"/>
  <c r="O38" i="21" s="1"/>
  <c r="K37" i="21"/>
  <c r="O37" i="21" s="1"/>
  <c r="K36" i="21"/>
  <c r="O36" i="21" s="1"/>
  <c r="K35" i="21"/>
  <c r="K34" i="21"/>
  <c r="O34" i="21" s="1"/>
  <c r="H40" i="21"/>
  <c r="H39" i="21"/>
  <c r="H38" i="21"/>
  <c r="H37" i="21"/>
  <c r="H36" i="21"/>
  <c r="G42" i="21" s="1"/>
  <c r="H35" i="21"/>
  <c r="D36" i="21"/>
  <c r="D37" i="21"/>
  <c r="D38" i="21"/>
  <c r="D39" i="21"/>
  <c r="D40" i="21"/>
  <c r="D35" i="21"/>
  <c r="K40" i="16"/>
  <c r="O40" i="16" s="1"/>
  <c r="K39" i="16"/>
  <c r="O39" i="16" s="1"/>
  <c r="K38" i="16"/>
  <c r="O38" i="16" s="1"/>
  <c r="K37" i="16"/>
  <c r="O37" i="16" s="1"/>
  <c r="K36" i="16"/>
  <c r="O36" i="16" s="1"/>
  <c r="K35" i="16"/>
  <c r="K34" i="16"/>
  <c r="O34" i="16" s="1"/>
  <c r="H40" i="16"/>
  <c r="H39" i="16"/>
  <c r="H38" i="16"/>
  <c r="H37" i="16"/>
  <c r="H36" i="16"/>
  <c r="H35" i="16"/>
  <c r="D36" i="16"/>
  <c r="D37" i="16"/>
  <c r="D38" i="16"/>
  <c r="D39" i="16"/>
  <c r="D40" i="16"/>
  <c r="D35" i="16"/>
  <c r="M35" i="16"/>
  <c r="M34" i="16"/>
  <c r="F417" i="17"/>
  <c r="G417" i="17"/>
  <c r="H417" i="17"/>
  <c r="I417" i="17"/>
  <c r="J417" i="17"/>
  <c r="K417" i="17"/>
  <c r="L417" i="17"/>
  <c r="M417" i="17"/>
  <c r="N417" i="17"/>
  <c r="O417" i="17"/>
  <c r="P417" i="17"/>
  <c r="Q417" i="17"/>
  <c r="R417" i="17"/>
  <c r="S417" i="17"/>
  <c r="T417" i="17"/>
  <c r="U417" i="17"/>
  <c r="V417" i="17"/>
  <c r="W417" i="17"/>
  <c r="X417" i="17"/>
  <c r="F418" i="17"/>
  <c r="G418" i="17"/>
  <c r="H418" i="17"/>
  <c r="I418" i="17"/>
  <c r="J418" i="17"/>
  <c r="K418" i="17"/>
  <c r="L418" i="17"/>
  <c r="M418" i="17"/>
  <c r="N418" i="17"/>
  <c r="O418" i="17"/>
  <c r="P418" i="17"/>
  <c r="Q418" i="17"/>
  <c r="R418" i="17"/>
  <c r="S418" i="17"/>
  <c r="T418" i="17"/>
  <c r="U418" i="17"/>
  <c r="V418" i="17"/>
  <c r="W418" i="17"/>
  <c r="X418" i="17"/>
  <c r="F419" i="17"/>
  <c r="G419" i="17"/>
  <c r="H419" i="17"/>
  <c r="I419" i="17"/>
  <c r="J419" i="17"/>
  <c r="K419" i="17"/>
  <c r="L419" i="17"/>
  <c r="M419" i="17"/>
  <c r="N419" i="17"/>
  <c r="O419" i="17"/>
  <c r="P419" i="17"/>
  <c r="Q419" i="17"/>
  <c r="R419" i="17"/>
  <c r="S419" i="17"/>
  <c r="T419" i="17"/>
  <c r="U419" i="17"/>
  <c r="V419" i="17"/>
  <c r="W419" i="17"/>
  <c r="X419" i="17"/>
  <c r="F420" i="17"/>
  <c r="G420" i="17"/>
  <c r="H420" i="17"/>
  <c r="I420" i="17"/>
  <c r="J420" i="17"/>
  <c r="K420" i="17"/>
  <c r="L420" i="17"/>
  <c r="M420" i="17"/>
  <c r="N420" i="17"/>
  <c r="O420" i="17"/>
  <c r="P420" i="17"/>
  <c r="Q420" i="17"/>
  <c r="R420" i="17"/>
  <c r="S420" i="17"/>
  <c r="T420" i="17"/>
  <c r="U420" i="17"/>
  <c r="V420" i="17"/>
  <c r="W420" i="17"/>
  <c r="X420" i="17"/>
  <c r="F421" i="17"/>
  <c r="G421" i="17"/>
  <c r="H421" i="17"/>
  <c r="I421" i="17"/>
  <c r="J421" i="17"/>
  <c r="K421" i="17"/>
  <c r="L421" i="17"/>
  <c r="M421" i="17"/>
  <c r="N421" i="17"/>
  <c r="O421" i="17"/>
  <c r="P421" i="17"/>
  <c r="Q421" i="17"/>
  <c r="R421" i="17"/>
  <c r="S421" i="17"/>
  <c r="T421" i="17"/>
  <c r="U421" i="17"/>
  <c r="V421" i="17"/>
  <c r="W421" i="17"/>
  <c r="X421" i="17"/>
  <c r="F422" i="17"/>
  <c r="G422" i="17"/>
  <c r="H422" i="17"/>
  <c r="I422" i="17"/>
  <c r="J422" i="17"/>
  <c r="K422" i="17"/>
  <c r="L422" i="17"/>
  <c r="M422" i="17"/>
  <c r="N422" i="17"/>
  <c r="O422" i="17"/>
  <c r="P422" i="17"/>
  <c r="Q422" i="17"/>
  <c r="R422" i="17"/>
  <c r="S422" i="17"/>
  <c r="T422" i="17"/>
  <c r="U422" i="17"/>
  <c r="V422" i="17"/>
  <c r="W422" i="17"/>
  <c r="X422" i="17"/>
  <c r="F423" i="17"/>
  <c r="G423" i="17"/>
  <c r="H423" i="17"/>
  <c r="I423" i="17"/>
  <c r="J423" i="17"/>
  <c r="K423" i="17"/>
  <c r="L423" i="17"/>
  <c r="M423" i="17"/>
  <c r="N423" i="17"/>
  <c r="O423" i="17"/>
  <c r="P423" i="17"/>
  <c r="Q423" i="17"/>
  <c r="R423" i="17"/>
  <c r="S423" i="17"/>
  <c r="T423" i="17"/>
  <c r="U423" i="17"/>
  <c r="V423" i="17"/>
  <c r="W423" i="17"/>
  <c r="X423" i="17"/>
  <c r="E419" i="17"/>
  <c r="E420" i="17"/>
  <c r="E421" i="17"/>
  <c r="E422" i="17"/>
  <c r="E423" i="17"/>
  <c r="E418" i="17"/>
  <c r="E417" i="17"/>
  <c r="F408" i="17"/>
  <c r="G408" i="17"/>
  <c r="H408" i="17"/>
  <c r="I408" i="17"/>
  <c r="J408" i="17"/>
  <c r="K408" i="17"/>
  <c r="L408" i="17"/>
  <c r="M408" i="17"/>
  <c r="N408" i="17"/>
  <c r="O408" i="17"/>
  <c r="P408" i="17"/>
  <c r="Q408" i="17"/>
  <c r="R408" i="17"/>
  <c r="S408" i="17"/>
  <c r="T408" i="17"/>
  <c r="U408" i="17"/>
  <c r="V408" i="17"/>
  <c r="W408" i="17"/>
  <c r="X408" i="17"/>
  <c r="F409" i="17"/>
  <c r="G409" i="17"/>
  <c r="H409" i="17"/>
  <c r="I409" i="17"/>
  <c r="J409" i="17"/>
  <c r="K409" i="17"/>
  <c r="L409" i="17"/>
  <c r="M409" i="17"/>
  <c r="N409" i="17"/>
  <c r="O409" i="17"/>
  <c r="P409" i="17"/>
  <c r="Q409" i="17"/>
  <c r="R409" i="17"/>
  <c r="S409" i="17"/>
  <c r="T409" i="17"/>
  <c r="U409" i="17"/>
  <c r="V409" i="17"/>
  <c r="W409" i="17"/>
  <c r="X409" i="17"/>
  <c r="F410" i="17"/>
  <c r="G410" i="17"/>
  <c r="H410" i="17"/>
  <c r="I410" i="17"/>
  <c r="J410" i="17"/>
  <c r="K410" i="17"/>
  <c r="L410" i="17"/>
  <c r="M410" i="17"/>
  <c r="N410" i="17"/>
  <c r="O410" i="17"/>
  <c r="P410" i="17"/>
  <c r="Q410" i="17"/>
  <c r="R410" i="17"/>
  <c r="S410" i="17"/>
  <c r="T410" i="17"/>
  <c r="U410" i="17"/>
  <c r="V410" i="17"/>
  <c r="W410" i="17"/>
  <c r="X410" i="17"/>
  <c r="F411" i="17"/>
  <c r="G411" i="17"/>
  <c r="H411" i="17"/>
  <c r="I411" i="17"/>
  <c r="J411" i="17"/>
  <c r="K411" i="17"/>
  <c r="L411" i="17"/>
  <c r="M411" i="17"/>
  <c r="N411" i="17"/>
  <c r="O411" i="17"/>
  <c r="P411" i="17"/>
  <c r="Q411" i="17"/>
  <c r="R411" i="17"/>
  <c r="S411" i="17"/>
  <c r="T411" i="17"/>
  <c r="U411" i="17"/>
  <c r="V411" i="17"/>
  <c r="W411" i="17"/>
  <c r="X411" i="17"/>
  <c r="F412" i="17"/>
  <c r="G412" i="17"/>
  <c r="H412" i="17"/>
  <c r="I412" i="17"/>
  <c r="J412" i="17"/>
  <c r="K412" i="17"/>
  <c r="L412" i="17"/>
  <c r="M412" i="17"/>
  <c r="N412" i="17"/>
  <c r="O412" i="17"/>
  <c r="P412" i="17"/>
  <c r="Q412" i="17"/>
  <c r="R412" i="17"/>
  <c r="S412" i="17"/>
  <c r="T412" i="17"/>
  <c r="U412" i="17"/>
  <c r="V412" i="17"/>
  <c r="W412" i="17"/>
  <c r="X412" i="17"/>
  <c r="F413" i="17"/>
  <c r="G413" i="17"/>
  <c r="H413" i="17"/>
  <c r="I413" i="17"/>
  <c r="J413" i="17"/>
  <c r="K413" i="17"/>
  <c r="L413" i="17"/>
  <c r="M413" i="17"/>
  <c r="N413" i="17"/>
  <c r="O413" i="17"/>
  <c r="P413" i="17"/>
  <c r="Q413" i="17"/>
  <c r="R413" i="17"/>
  <c r="S413" i="17"/>
  <c r="T413" i="17"/>
  <c r="U413" i="17"/>
  <c r="V413" i="17"/>
  <c r="W413" i="17"/>
  <c r="X413" i="17"/>
  <c r="F414" i="17"/>
  <c r="G414" i="17"/>
  <c r="H414" i="17"/>
  <c r="I414" i="17"/>
  <c r="J414" i="17"/>
  <c r="K414" i="17"/>
  <c r="L414" i="17"/>
  <c r="M414" i="17"/>
  <c r="N414" i="17"/>
  <c r="O414" i="17"/>
  <c r="P414" i="17"/>
  <c r="Q414" i="17"/>
  <c r="R414" i="17"/>
  <c r="S414" i="17"/>
  <c r="T414" i="17"/>
  <c r="U414" i="17"/>
  <c r="V414" i="17"/>
  <c r="W414" i="17"/>
  <c r="X414" i="17"/>
  <c r="E410" i="17"/>
  <c r="E411" i="17"/>
  <c r="E412" i="17"/>
  <c r="E413" i="17"/>
  <c r="E414" i="17"/>
  <c r="E409" i="17"/>
  <c r="E408" i="17"/>
  <c r="F399" i="17"/>
  <c r="G399" i="17"/>
  <c r="H399" i="17"/>
  <c r="I399" i="17"/>
  <c r="J399" i="17"/>
  <c r="K399" i="17"/>
  <c r="L399" i="17"/>
  <c r="M399" i="17"/>
  <c r="N399" i="17"/>
  <c r="O399" i="17"/>
  <c r="P399" i="17"/>
  <c r="Q399" i="17"/>
  <c r="R399" i="17"/>
  <c r="S399" i="17"/>
  <c r="T399" i="17"/>
  <c r="U399" i="17"/>
  <c r="V399" i="17"/>
  <c r="W399" i="17"/>
  <c r="X399" i="17"/>
  <c r="F400" i="17"/>
  <c r="G400" i="17"/>
  <c r="H400" i="17"/>
  <c r="I400" i="17"/>
  <c r="J400" i="17"/>
  <c r="K400" i="17"/>
  <c r="L400" i="17"/>
  <c r="M400" i="17"/>
  <c r="N400" i="17"/>
  <c r="O400" i="17"/>
  <c r="P400" i="17"/>
  <c r="Q400" i="17"/>
  <c r="R400" i="17"/>
  <c r="S400" i="17"/>
  <c r="T400" i="17"/>
  <c r="U400" i="17"/>
  <c r="V400" i="17"/>
  <c r="W400" i="17"/>
  <c r="X400" i="17"/>
  <c r="F401" i="17"/>
  <c r="G401" i="17"/>
  <c r="H401" i="17"/>
  <c r="I401" i="17"/>
  <c r="J401" i="17"/>
  <c r="K401" i="17"/>
  <c r="L401" i="17"/>
  <c r="M401" i="17"/>
  <c r="N401" i="17"/>
  <c r="O401" i="17"/>
  <c r="P401" i="17"/>
  <c r="Q401" i="17"/>
  <c r="R401" i="17"/>
  <c r="S401" i="17"/>
  <c r="T401" i="17"/>
  <c r="U401" i="17"/>
  <c r="V401" i="17"/>
  <c r="W401" i="17"/>
  <c r="X401" i="17"/>
  <c r="F402" i="17"/>
  <c r="G402" i="17"/>
  <c r="H402" i="17"/>
  <c r="I402" i="17"/>
  <c r="J402" i="17"/>
  <c r="K402" i="17"/>
  <c r="L402" i="17"/>
  <c r="M402" i="17"/>
  <c r="N402" i="17"/>
  <c r="O402" i="17"/>
  <c r="P402" i="17"/>
  <c r="Q402" i="17"/>
  <c r="R402" i="17"/>
  <c r="S402" i="17"/>
  <c r="T402" i="17"/>
  <c r="U402" i="17"/>
  <c r="V402" i="17"/>
  <c r="W402" i="17"/>
  <c r="X402" i="17"/>
  <c r="F403" i="17"/>
  <c r="G403" i="17"/>
  <c r="H403" i="17"/>
  <c r="I403" i="17"/>
  <c r="J403" i="17"/>
  <c r="K403" i="17"/>
  <c r="L403" i="17"/>
  <c r="M403" i="17"/>
  <c r="N403" i="17"/>
  <c r="O403" i="17"/>
  <c r="P403" i="17"/>
  <c r="Q403" i="17"/>
  <c r="R403" i="17"/>
  <c r="S403" i="17"/>
  <c r="T403" i="17"/>
  <c r="U403" i="17"/>
  <c r="V403" i="17"/>
  <c r="W403" i="17"/>
  <c r="X403" i="17"/>
  <c r="F404" i="17"/>
  <c r="G404" i="17"/>
  <c r="H404" i="17"/>
  <c r="I404" i="17"/>
  <c r="J404" i="17"/>
  <c r="K404" i="17"/>
  <c r="L404" i="17"/>
  <c r="M404" i="17"/>
  <c r="N404" i="17"/>
  <c r="O404" i="17"/>
  <c r="P404" i="17"/>
  <c r="Q404" i="17"/>
  <c r="R404" i="17"/>
  <c r="S404" i="17"/>
  <c r="T404" i="17"/>
  <c r="U404" i="17"/>
  <c r="V404" i="17"/>
  <c r="W404" i="17"/>
  <c r="X404" i="17"/>
  <c r="F405" i="17"/>
  <c r="G405" i="17"/>
  <c r="H405" i="17"/>
  <c r="I405" i="17"/>
  <c r="J405" i="17"/>
  <c r="K405" i="17"/>
  <c r="L405" i="17"/>
  <c r="M405" i="17"/>
  <c r="N405" i="17"/>
  <c r="O405" i="17"/>
  <c r="P405" i="17"/>
  <c r="Q405" i="17"/>
  <c r="R405" i="17"/>
  <c r="S405" i="17"/>
  <c r="T405" i="17"/>
  <c r="U405" i="17"/>
  <c r="V405" i="17"/>
  <c r="W405" i="17"/>
  <c r="X405" i="17"/>
  <c r="E401" i="17"/>
  <c r="E402" i="17"/>
  <c r="E403" i="17"/>
  <c r="E404" i="17"/>
  <c r="E405" i="17"/>
  <c r="E400" i="17"/>
  <c r="E399" i="17"/>
  <c r="F390" i="17"/>
  <c r="G390" i="17"/>
  <c r="H390" i="17"/>
  <c r="I390" i="17"/>
  <c r="J390" i="17"/>
  <c r="K390" i="17"/>
  <c r="L390" i="17"/>
  <c r="M390" i="17"/>
  <c r="N390" i="17"/>
  <c r="O390" i="17"/>
  <c r="P390" i="17"/>
  <c r="Q390" i="17"/>
  <c r="R390" i="17"/>
  <c r="S390" i="17"/>
  <c r="T390" i="17"/>
  <c r="U390" i="17"/>
  <c r="V390" i="17"/>
  <c r="W390" i="17"/>
  <c r="X390" i="17"/>
  <c r="F391" i="17"/>
  <c r="G391" i="17"/>
  <c r="H391" i="17"/>
  <c r="I391" i="17"/>
  <c r="J391" i="17"/>
  <c r="K391" i="17"/>
  <c r="L391" i="17"/>
  <c r="M391" i="17"/>
  <c r="N391" i="17"/>
  <c r="O391" i="17"/>
  <c r="P391" i="17"/>
  <c r="Q391" i="17"/>
  <c r="R391" i="17"/>
  <c r="S391" i="17"/>
  <c r="T391" i="17"/>
  <c r="U391" i="17"/>
  <c r="V391" i="17"/>
  <c r="W391" i="17"/>
  <c r="X391" i="17"/>
  <c r="F392" i="17"/>
  <c r="G392" i="17"/>
  <c r="H392" i="17"/>
  <c r="I392" i="17"/>
  <c r="J392" i="17"/>
  <c r="K392" i="17"/>
  <c r="L392" i="17"/>
  <c r="M392" i="17"/>
  <c r="N392" i="17"/>
  <c r="O392" i="17"/>
  <c r="P392" i="17"/>
  <c r="Q392" i="17"/>
  <c r="R392" i="17"/>
  <c r="S392" i="17"/>
  <c r="T392" i="17"/>
  <c r="U392" i="17"/>
  <c r="V392" i="17"/>
  <c r="W392" i="17"/>
  <c r="X392" i="17"/>
  <c r="F393" i="17"/>
  <c r="G393" i="17"/>
  <c r="H393" i="17"/>
  <c r="I393" i="17"/>
  <c r="J393" i="17"/>
  <c r="K393" i="17"/>
  <c r="L393" i="17"/>
  <c r="M393" i="17"/>
  <c r="N393" i="17"/>
  <c r="O393" i="17"/>
  <c r="P393" i="17"/>
  <c r="Q393" i="17"/>
  <c r="R393" i="17"/>
  <c r="S393" i="17"/>
  <c r="T393" i="17"/>
  <c r="U393" i="17"/>
  <c r="V393" i="17"/>
  <c r="W393" i="17"/>
  <c r="X393" i="17"/>
  <c r="F394" i="17"/>
  <c r="G394" i="17"/>
  <c r="H394" i="17"/>
  <c r="I394" i="17"/>
  <c r="J394" i="17"/>
  <c r="K394" i="17"/>
  <c r="L394" i="17"/>
  <c r="M394" i="17"/>
  <c r="N394" i="17"/>
  <c r="O394" i="17"/>
  <c r="P394" i="17"/>
  <c r="Q394" i="17"/>
  <c r="R394" i="17"/>
  <c r="S394" i="17"/>
  <c r="T394" i="17"/>
  <c r="U394" i="17"/>
  <c r="V394" i="17"/>
  <c r="W394" i="17"/>
  <c r="X394" i="17"/>
  <c r="F395" i="17"/>
  <c r="G395" i="17"/>
  <c r="H395" i="17"/>
  <c r="I395" i="17"/>
  <c r="J395" i="17"/>
  <c r="K395" i="17"/>
  <c r="L395" i="17"/>
  <c r="M395" i="17"/>
  <c r="N395" i="17"/>
  <c r="O395" i="17"/>
  <c r="P395" i="17"/>
  <c r="Q395" i="17"/>
  <c r="R395" i="17"/>
  <c r="S395" i="17"/>
  <c r="T395" i="17"/>
  <c r="U395" i="17"/>
  <c r="V395" i="17"/>
  <c r="W395" i="17"/>
  <c r="X395" i="17"/>
  <c r="F396" i="17"/>
  <c r="G396" i="17"/>
  <c r="H396" i="17"/>
  <c r="I396" i="17"/>
  <c r="J396" i="17"/>
  <c r="K396" i="17"/>
  <c r="L396" i="17"/>
  <c r="M396" i="17"/>
  <c r="N396" i="17"/>
  <c r="O396" i="17"/>
  <c r="P396" i="17"/>
  <c r="Q396" i="17"/>
  <c r="R396" i="17"/>
  <c r="S396" i="17"/>
  <c r="T396" i="17"/>
  <c r="U396" i="17"/>
  <c r="V396" i="17"/>
  <c r="W396" i="17"/>
  <c r="X396" i="17"/>
  <c r="E392" i="17"/>
  <c r="E393" i="17"/>
  <c r="E394" i="17"/>
  <c r="E395" i="17"/>
  <c r="E396" i="17"/>
  <c r="E391" i="17"/>
  <c r="E390" i="17"/>
  <c r="Y387" i="17"/>
  <c r="Y386" i="17"/>
  <c r="Y385" i="17"/>
  <c r="Y384" i="17"/>
  <c r="Y383" i="17"/>
  <c r="Y382" i="17"/>
  <c r="Y381" i="17"/>
  <c r="Y378" i="17"/>
  <c r="Y377" i="17"/>
  <c r="Y376" i="17"/>
  <c r="Y375" i="17"/>
  <c r="Y374" i="17"/>
  <c r="Y373" i="17"/>
  <c r="Y372" i="17"/>
  <c r="X369" i="17"/>
  <c r="W369" i="17"/>
  <c r="V369" i="17"/>
  <c r="U369" i="17"/>
  <c r="T369" i="17"/>
  <c r="S369" i="17"/>
  <c r="R369" i="17"/>
  <c r="J369" i="17"/>
  <c r="I369" i="17"/>
  <c r="H369" i="17"/>
  <c r="G369" i="17"/>
  <c r="F369" i="17"/>
  <c r="E369" i="17"/>
  <c r="D369" i="17"/>
  <c r="C42" i="21" l="1"/>
  <c r="O35" i="21"/>
  <c r="O42" i="21" s="1"/>
  <c r="G42" i="16"/>
  <c r="C42" i="16"/>
  <c r="O35" i="16"/>
  <c r="O42" i="16" s="1"/>
  <c r="L142" i="17"/>
  <c r="K142" i="17"/>
  <c r="J142" i="17"/>
  <c r="I142" i="17"/>
  <c r="H142" i="17"/>
  <c r="G142" i="17"/>
  <c r="F142" i="17"/>
  <c r="L118" i="17"/>
  <c r="K118" i="17"/>
  <c r="J118" i="17"/>
  <c r="I118" i="17"/>
  <c r="H118" i="17"/>
  <c r="G118" i="17"/>
  <c r="F118" i="17"/>
  <c r="G142" i="20"/>
  <c r="H142" i="20"/>
  <c r="I142" i="20"/>
  <c r="J142" i="20"/>
  <c r="K142" i="20"/>
  <c r="L142" i="20"/>
  <c r="F142" i="20"/>
  <c r="L38" i="20"/>
  <c r="K38" i="20"/>
  <c r="J38" i="20"/>
  <c r="I38" i="20"/>
  <c r="H38" i="20"/>
  <c r="G38" i="20"/>
  <c r="F38" i="20"/>
  <c r="G20" i="20"/>
  <c r="H20" i="20"/>
  <c r="I20" i="20"/>
  <c r="J20" i="20"/>
  <c r="K20" i="20"/>
  <c r="L20" i="20"/>
  <c r="F20" i="20"/>
  <c r="G66" i="20"/>
  <c r="H66" i="20"/>
  <c r="I66" i="20"/>
  <c r="J66" i="20"/>
  <c r="K66" i="20"/>
  <c r="L66" i="20"/>
  <c r="F66" i="20"/>
  <c r="G95" i="20"/>
  <c r="H95" i="20"/>
  <c r="I95" i="20"/>
  <c r="J95" i="20"/>
  <c r="K95" i="20"/>
  <c r="L95" i="20"/>
  <c r="F95" i="20"/>
  <c r="G118" i="20"/>
  <c r="H118" i="20"/>
  <c r="I118" i="20"/>
  <c r="J118" i="20"/>
  <c r="K118" i="20"/>
  <c r="L118" i="20"/>
  <c r="F118" i="20"/>
  <c r="D22" i="21" l="1"/>
  <c r="D23" i="21"/>
  <c r="D24" i="21"/>
  <c r="D25" i="21"/>
  <c r="D26" i="21"/>
  <c r="D21" i="21"/>
  <c r="D8" i="21"/>
  <c r="D9" i="21"/>
  <c r="D10" i="21"/>
  <c r="D11" i="21"/>
  <c r="D12" i="21"/>
  <c r="D7" i="21"/>
  <c r="H22" i="21"/>
  <c r="H23" i="21"/>
  <c r="H24" i="21"/>
  <c r="H25" i="21"/>
  <c r="H26" i="21"/>
  <c r="H21" i="21"/>
  <c r="H8" i="21"/>
  <c r="H9" i="21"/>
  <c r="H10" i="21"/>
  <c r="H11" i="21"/>
  <c r="H12" i="21"/>
  <c r="H7" i="21"/>
  <c r="H8" i="16"/>
  <c r="H9" i="16"/>
  <c r="H10" i="16"/>
  <c r="H11" i="16"/>
  <c r="H12" i="16"/>
  <c r="H7" i="16"/>
  <c r="D8" i="16"/>
  <c r="D9" i="16"/>
  <c r="D10" i="16"/>
  <c r="D11" i="16"/>
  <c r="D12" i="16"/>
  <c r="D7" i="16"/>
  <c r="H22" i="16"/>
  <c r="H23" i="16"/>
  <c r="H24" i="16"/>
  <c r="H25" i="16"/>
  <c r="H26" i="16"/>
  <c r="H21" i="16"/>
  <c r="D22" i="16"/>
  <c r="D23" i="16"/>
  <c r="D24" i="16"/>
  <c r="D25" i="16"/>
  <c r="D26" i="16"/>
  <c r="D21" i="16"/>
  <c r="M21" i="16" l="1"/>
  <c r="M20" i="16"/>
  <c r="M7" i="16"/>
  <c r="M6" i="16"/>
  <c r="F323" i="17" l="1"/>
  <c r="G323" i="17"/>
  <c r="H323" i="17"/>
  <c r="I323" i="17"/>
  <c r="J323" i="17"/>
  <c r="K323" i="17"/>
  <c r="L323" i="17"/>
  <c r="M323" i="17"/>
  <c r="N323" i="17"/>
  <c r="O323" i="17"/>
  <c r="P323" i="17"/>
  <c r="Q323" i="17"/>
  <c r="R323" i="17"/>
  <c r="S323" i="17"/>
  <c r="T323" i="17"/>
  <c r="U323" i="17"/>
  <c r="V323" i="17"/>
  <c r="W323" i="17"/>
  <c r="X323" i="17"/>
  <c r="Y323" i="17"/>
  <c r="Z323" i="17"/>
  <c r="AA323" i="17"/>
  <c r="AB323" i="17"/>
  <c r="AC323" i="17"/>
  <c r="F324" i="17"/>
  <c r="G324" i="17"/>
  <c r="H324" i="17"/>
  <c r="I324" i="17"/>
  <c r="J324" i="17"/>
  <c r="K324" i="17"/>
  <c r="K21" i="21" s="1"/>
  <c r="L324" i="17"/>
  <c r="M324" i="17"/>
  <c r="N324" i="17"/>
  <c r="O324" i="17"/>
  <c r="P324" i="17"/>
  <c r="Q324" i="17"/>
  <c r="R324" i="17"/>
  <c r="S324" i="17"/>
  <c r="T324" i="17"/>
  <c r="U324" i="17"/>
  <c r="V324" i="17"/>
  <c r="W324" i="17"/>
  <c r="X324" i="17"/>
  <c r="Y324" i="17"/>
  <c r="Z324" i="17"/>
  <c r="AA324" i="17"/>
  <c r="AB324" i="17"/>
  <c r="AC324" i="17"/>
  <c r="F325" i="17"/>
  <c r="G325" i="17"/>
  <c r="H325" i="17"/>
  <c r="I325" i="17"/>
  <c r="J325" i="17"/>
  <c r="K325" i="17"/>
  <c r="L325" i="17"/>
  <c r="M325" i="17"/>
  <c r="N325" i="17"/>
  <c r="O325" i="17"/>
  <c r="P325" i="17"/>
  <c r="Q325" i="17"/>
  <c r="R325" i="17"/>
  <c r="S325" i="17"/>
  <c r="T325" i="17"/>
  <c r="U325" i="17"/>
  <c r="V325" i="17"/>
  <c r="W325" i="17"/>
  <c r="X325" i="17"/>
  <c r="Y325" i="17"/>
  <c r="Z325" i="17"/>
  <c r="AA325" i="17"/>
  <c r="AB325" i="17"/>
  <c r="AC325" i="17"/>
  <c r="F326" i="17"/>
  <c r="G326" i="17"/>
  <c r="H326" i="17"/>
  <c r="I326" i="17"/>
  <c r="J326" i="17"/>
  <c r="K326" i="17"/>
  <c r="L326" i="17"/>
  <c r="M326" i="17"/>
  <c r="N326" i="17"/>
  <c r="O326" i="17"/>
  <c r="P326" i="17"/>
  <c r="Q326" i="17"/>
  <c r="R326" i="17"/>
  <c r="S326" i="17"/>
  <c r="T326" i="17"/>
  <c r="U326" i="17"/>
  <c r="V326" i="17"/>
  <c r="W326" i="17"/>
  <c r="X326" i="17"/>
  <c r="Y326" i="17"/>
  <c r="Z326" i="17"/>
  <c r="AA326" i="17"/>
  <c r="AB326" i="17"/>
  <c r="AC326" i="17"/>
  <c r="F327" i="17"/>
  <c r="G327" i="17"/>
  <c r="H327" i="17"/>
  <c r="I327" i="17"/>
  <c r="J327" i="17"/>
  <c r="K327" i="17"/>
  <c r="L327" i="17"/>
  <c r="M327" i="17"/>
  <c r="N327" i="17"/>
  <c r="O327" i="17"/>
  <c r="P327" i="17"/>
  <c r="Q327" i="17"/>
  <c r="R327" i="17"/>
  <c r="S327" i="17"/>
  <c r="T327" i="17"/>
  <c r="U327" i="17"/>
  <c r="V327" i="17"/>
  <c r="W327" i="17"/>
  <c r="X327" i="17"/>
  <c r="Y327" i="17"/>
  <c r="Z327" i="17"/>
  <c r="AA327" i="17"/>
  <c r="AB327" i="17"/>
  <c r="AC327" i="17"/>
  <c r="F328" i="17"/>
  <c r="G328" i="17"/>
  <c r="H328" i="17"/>
  <c r="I328" i="17"/>
  <c r="J328" i="17"/>
  <c r="K328" i="17"/>
  <c r="L328" i="17"/>
  <c r="M328" i="17"/>
  <c r="N328" i="17"/>
  <c r="O328" i="17"/>
  <c r="P328" i="17"/>
  <c r="Q328" i="17"/>
  <c r="R328" i="17"/>
  <c r="S328" i="17"/>
  <c r="T328" i="17"/>
  <c r="U328" i="17"/>
  <c r="V328" i="17"/>
  <c r="W328" i="17"/>
  <c r="X328" i="17"/>
  <c r="Y328" i="17"/>
  <c r="Z328" i="17"/>
  <c r="AA328" i="17"/>
  <c r="AB328" i="17"/>
  <c r="AC328" i="17"/>
  <c r="F329" i="17"/>
  <c r="G329" i="17"/>
  <c r="H329" i="17"/>
  <c r="I329" i="17"/>
  <c r="J329" i="17"/>
  <c r="K329" i="17"/>
  <c r="L329" i="17"/>
  <c r="M329" i="17"/>
  <c r="N329" i="17"/>
  <c r="O329" i="17"/>
  <c r="P329" i="17"/>
  <c r="Q329" i="17"/>
  <c r="R329" i="17"/>
  <c r="S329" i="17"/>
  <c r="T329" i="17"/>
  <c r="U329" i="17"/>
  <c r="V329" i="17"/>
  <c r="W329" i="17"/>
  <c r="X329" i="17"/>
  <c r="Y329" i="17"/>
  <c r="Z329" i="17"/>
  <c r="AA329" i="17"/>
  <c r="AB329" i="17"/>
  <c r="AC329" i="17"/>
  <c r="E325" i="17"/>
  <c r="E326" i="17"/>
  <c r="E327" i="17"/>
  <c r="E328" i="17"/>
  <c r="E329" i="17"/>
  <c r="E324" i="17"/>
  <c r="E323" i="17"/>
  <c r="V315" i="17"/>
  <c r="F314" i="17"/>
  <c r="G314" i="17"/>
  <c r="H314" i="17"/>
  <c r="I314" i="17"/>
  <c r="J314" i="17"/>
  <c r="K314" i="17"/>
  <c r="K24" i="21" s="1"/>
  <c r="L314" i="17"/>
  <c r="M314" i="17"/>
  <c r="N314" i="17"/>
  <c r="O314" i="17"/>
  <c r="P314" i="17"/>
  <c r="Q314" i="17"/>
  <c r="R314" i="17"/>
  <c r="S314" i="17"/>
  <c r="T314" i="17"/>
  <c r="U314" i="17"/>
  <c r="V314" i="17"/>
  <c r="W314" i="17"/>
  <c r="X314" i="17"/>
  <c r="Y314" i="17"/>
  <c r="Z314" i="17"/>
  <c r="AA314" i="17"/>
  <c r="AB314" i="17"/>
  <c r="AC314" i="17"/>
  <c r="F315" i="17"/>
  <c r="G315" i="17"/>
  <c r="H315" i="17"/>
  <c r="I315" i="17"/>
  <c r="J315" i="17"/>
  <c r="K315" i="17"/>
  <c r="K20" i="21" s="1"/>
  <c r="L315" i="17"/>
  <c r="M315" i="17"/>
  <c r="N315" i="17"/>
  <c r="O315" i="17"/>
  <c r="P315" i="17"/>
  <c r="Q315" i="17"/>
  <c r="R315" i="17"/>
  <c r="S315" i="17"/>
  <c r="T315" i="17"/>
  <c r="U315" i="17"/>
  <c r="W315" i="17"/>
  <c r="X315" i="17"/>
  <c r="Y315" i="17"/>
  <c r="Z315" i="17"/>
  <c r="AA315" i="17"/>
  <c r="AB315" i="17"/>
  <c r="AC315" i="17"/>
  <c r="F316" i="17"/>
  <c r="G316" i="17"/>
  <c r="H316" i="17"/>
  <c r="I316" i="17"/>
  <c r="J316" i="17"/>
  <c r="K316" i="17"/>
  <c r="K22" i="21" s="1"/>
  <c r="L316" i="17"/>
  <c r="M316" i="17"/>
  <c r="N316" i="17"/>
  <c r="O316" i="17"/>
  <c r="P316" i="17"/>
  <c r="Q316" i="17"/>
  <c r="R316" i="17"/>
  <c r="S316" i="17"/>
  <c r="T316" i="17"/>
  <c r="U316" i="17"/>
  <c r="V316" i="17"/>
  <c r="W316" i="17"/>
  <c r="X316" i="17"/>
  <c r="Y316" i="17"/>
  <c r="Z316" i="17"/>
  <c r="AA316" i="17"/>
  <c r="AB316" i="17"/>
  <c r="AC316" i="17"/>
  <c r="F317" i="17"/>
  <c r="G317" i="17"/>
  <c r="H317" i="17"/>
  <c r="I317" i="17"/>
  <c r="J317" i="17"/>
  <c r="K317" i="17"/>
  <c r="K23" i="21" s="1"/>
  <c r="L317" i="17"/>
  <c r="M317" i="17"/>
  <c r="N317" i="17"/>
  <c r="O317" i="17"/>
  <c r="P317" i="17"/>
  <c r="Q317" i="17"/>
  <c r="R317" i="17"/>
  <c r="S317" i="17"/>
  <c r="T317" i="17"/>
  <c r="U317" i="17"/>
  <c r="V317" i="17"/>
  <c r="W317" i="17"/>
  <c r="X317" i="17"/>
  <c r="Y317" i="17"/>
  <c r="Z317" i="17"/>
  <c r="AA317" i="17"/>
  <c r="AB317" i="17"/>
  <c r="AC317" i="17"/>
  <c r="F318" i="17"/>
  <c r="G318" i="17"/>
  <c r="H318" i="17"/>
  <c r="I318" i="17"/>
  <c r="J318" i="17"/>
  <c r="K318" i="17"/>
  <c r="L318" i="17"/>
  <c r="M318" i="17"/>
  <c r="N318" i="17"/>
  <c r="O318" i="17"/>
  <c r="P318" i="17"/>
  <c r="Q318" i="17"/>
  <c r="R318" i="17"/>
  <c r="S318" i="17"/>
  <c r="T318" i="17"/>
  <c r="U318" i="17"/>
  <c r="V318" i="17"/>
  <c r="W318" i="17"/>
  <c r="X318" i="17"/>
  <c r="Y318" i="17"/>
  <c r="Z318" i="17"/>
  <c r="AA318" i="17"/>
  <c r="AB318" i="17"/>
  <c r="AC318" i="17"/>
  <c r="F319" i="17"/>
  <c r="G319" i="17"/>
  <c r="H319" i="17"/>
  <c r="I319" i="17"/>
  <c r="J319" i="17"/>
  <c r="K319" i="17"/>
  <c r="K25" i="21" s="1"/>
  <c r="L319" i="17"/>
  <c r="M319" i="17"/>
  <c r="N319" i="17"/>
  <c r="O319" i="17"/>
  <c r="P319" i="17"/>
  <c r="Q319" i="17"/>
  <c r="R319" i="17"/>
  <c r="S319" i="17"/>
  <c r="T319" i="17"/>
  <c r="U319" i="17"/>
  <c r="V319" i="17"/>
  <c r="W319" i="17"/>
  <c r="X319" i="17"/>
  <c r="Y319" i="17"/>
  <c r="Z319" i="17"/>
  <c r="AA319" i="17"/>
  <c r="AB319" i="17"/>
  <c r="AC319" i="17"/>
  <c r="F320" i="17"/>
  <c r="G320" i="17"/>
  <c r="H320" i="17"/>
  <c r="I320" i="17"/>
  <c r="J320" i="17"/>
  <c r="K320" i="17"/>
  <c r="K26" i="21" s="1"/>
  <c r="L320" i="17"/>
  <c r="M320" i="17"/>
  <c r="N320" i="17"/>
  <c r="O320" i="17"/>
  <c r="P320" i="17"/>
  <c r="Q320" i="17"/>
  <c r="R320" i="17"/>
  <c r="S320" i="17"/>
  <c r="T320" i="17"/>
  <c r="U320" i="17"/>
  <c r="V320" i="17"/>
  <c r="W320" i="17"/>
  <c r="X320" i="17"/>
  <c r="Y320" i="17"/>
  <c r="Z320" i="17"/>
  <c r="AA320" i="17"/>
  <c r="AB320" i="17"/>
  <c r="AC320" i="17"/>
  <c r="E316" i="17"/>
  <c r="E317" i="17"/>
  <c r="E318" i="17"/>
  <c r="E319" i="17"/>
  <c r="E320" i="17"/>
  <c r="E315" i="17"/>
  <c r="E314" i="17"/>
  <c r="O26" i="21" l="1"/>
  <c r="O25" i="21"/>
  <c r="O23" i="21"/>
  <c r="O22" i="21"/>
  <c r="M21" i="21"/>
  <c r="C28" i="21"/>
  <c r="M20" i="21"/>
  <c r="O20" i="21"/>
  <c r="G14" i="21"/>
  <c r="M7" i="21"/>
  <c r="M6" i="21"/>
  <c r="F216" i="17"/>
  <c r="G216" i="17"/>
  <c r="H216" i="17"/>
  <c r="I216" i="17"/>
  <c r="J216" i="17"/>
  <c r="K216" i="17"/>
  <c r="L216" i="17"/>
  <c r="M216" i="17"/>
  <c r="N216" i="17"/>
  <c r="O216" i="17"/>
  <c r="P216" i="17"/>
  <c r="Q216" i="17"/>
  <c r="R216" i="17"/>
  <c r="S216" i="17"/>
  <c r="O217" i="17"/>
  <c r="P217" i="17"/>
  <c r="Q217" i="17"/>
  <c r="R217" i="17"/>
  <c r="S217" i="17"/>
  <c r="O218" i="17"/>
  <c r="P218" i="17"/>
  <c r="Q218" i="17"/>
  <c r="R218" i="17"/>
  <c r="S218" i="17"/>
  <c r="O219" i="17"/>
  <c r="P219" i="17"/>
  <c r="Q219" i="17"/>
  <c r="R219" i="17"/>
  <c r="S219" i="17"/>
  <c r="O220" i="17"/>
  <c r="P220" i="17"/>
  <c r="Q220" i="17"/>
  <c r="R220" i="17"/>
  <c r="S220" i="17"/>
  <c r="O221" i="17"/>
  <c r="P221" i="17"/>
  <c r="Q221" i="17"/>
  <c r="R221" i="17"/>
  <c r="S221" i="17"/>
  <c r="O222" i="17"/>
  <c r="P222" i="17"/>
  <c r="Q222" i="17"/>
  <c r="R222" i="17"/>
  <c r="S222" i="17"/>
  <c r="F217" i="17"/>
  <c r="G217" i="17"/>
  <c r="H217" i="17"/>
  <c r="I217" i="17"/>
  <c r="J217" i="17"/>
  <c r="K217" i="17"/>
  <c r="K6" i="21" s="1"/>
  <c r="O6" i="21" s="1"/>
  <c r="L217" i="17"/>
  <c r="M217" i="17"/>
  <c r="N217" i="17"/>
  <c r="F218" i="17"/>
  <c r="G218" i="17"/>
  <c r="H218" i="17"/>
  <c r="I218" i="17"/>
  <c r="J218" i="17"/>
  <c r="K218" i="17"/>
  <c r="L218" i="17"/>
  <c r="M218" i="17"/>
  <c r="N218" i="17"/>
  <c r="F219" i="17"/>
  <c r="G219" i="17"/>
  <c r="H219" i="17"/>
  <c r="I219" i="17"/>
  <c r="J219" i="17"/>
  <c r="K219" i="17"/>
  <c r="L219" i="17"/>
  <c r="M219" i="17"/>
  <c r="N219" i="17"/>
  <c r="F220" i="17"/>
  <c r="G220" i="17"/>
  <c r="H220" i="17"/>
  <c r="I220" i="17"/>
  <c r="J220" i="17"/>
  <c r="K220" i="17"/>
  <c r="L220" i="17"/>
  <c r="M220" i="17"/>
  <c r="N220" i="17"/>
  <c r="F221" i="17"/>
  <c r="G221" i="17"/>
  <c r="H221" i="17"/>
  <c r="I221" i="17"/>
  <c r="J221" i="17"/>
  <c r="K221" i="17"/>
  <c r="L221" i="17"/>
  <c r="M221" i="17"/>
  <c r="N221" i="17"/>
  <c r="F222" i="17"/>
  <c r="G222" i="17"/>
  <c r="H222" i="17"/>
  <c r="I222" i="17"/>
  <c r="J222" i="17"/>
  <c r="K222" i="17"/>
  <c r="L222" i="17"/>
  <c r="M222" i="17"/>
  <c r="N222" i="17"/>
  <c r="E218" i="17"/>
  <c r="E219" i="17"/>
  <c r="E220" i="17"/>
  <c r="E221" i="17"/>
  <c r="E222" i="17"/>
  <c r="E217" i="17"/>
  <c r="E216" i="17"/>
  <c r="G28" i="21" l="1"/>
  <c r="C14" i="21"/>
  <c r="O24" i="21"/>
  <c r="O21" i="21"/>
  <c r="O28" i="21" l="1"/>
  <c r="D296" i="17"/>
  <c r="D314" i="17" s="1"/>
  <c r="E296" i="17"/>
  <c r="F296" i="17"/>
  <c r="G296" i="17"/>
  <c r="D297" i="17"/>
  <c r="D315" i="17" s="1"/>
  <c r="E297" i="17"/>
  <c r="F297" i="17"/>
  <c r="G297" i="17"/>
  <c r="D298" i="17"/>
  <c r="D316" i="17" s="1"/>
  <c r="E298" i="17"/>
  <c r="F298" i="17"/>
  <c r="G298" i="17"/>
  <c r="D299" i="17"/>
  <c r="D317" i="17" s="1"/>
  <c r="E299" i="17"/>
  <c r="F299" i="17"/>
  <c r="G299" i="17"/>
  <c r="D300" i="17"/>
  <c r="D318" i="17" s="1"/>
  <c r="E300" i="17"/>
  <c r="F300" i="17"/>
  <c r="G300" i="17"/>
  <c r="D301" i="17"/>
  <c r="D319" i="17" s="1"/>
  <c r="E301" i="17"/>
  <c r="F301" i="17"/>
  <c r="G301" i="17"/>
  <c r="D302" i="17"/>
  <c r="D320" i="17" s="1"/>
  <c r="E302" i="17"/>
  <c r="F302" i="17"/>
  <c r="G302" i="17"/>
  <c r="D305" i="17"/>
  <c r="D323" i="17" s="1"/>
  <c r="E305" i="17"/>
  <c r="F305" i="17"/>
  <c r="G305" i="17"/>
  <c r="D306" i="17"/>
  <c r="D324" i="17" s="1"/>
  <c r="E306" i="17"/>
  <c r="F306" i="17"/>
  <c r="G306" i="17"/>
  <c r="D307" i="17"/>
  <c r="D325" i="17" s="1"/>
  <c r="E307" i="17"/>
  <c r="F307" i="17"/>
  <c r="G307" i="17"/>
  <c r="D308" i="17"/>
  <c r="D326" i="17" s="1"/>
  <c r="E308" i="17"/>
  <c r="F308" i="17"/>
  <c r="G308" i="17"/>
  <c r="D309" i="17"/>
  <c r="D327" i="17" s="1"/>
  <c r="E309" i="17"/>
  <c r="F309" i="17"/>
  <c r="G309" i="17"/>
  <c r="D310" i="17"/>
  <c r="D328" i="17" s="1"/>
  <c r="E310" i="17"/>
  <c r="F310" i="17"/>
  <c r="G310" i="17"/>
  <c r="D311" i="17"/>
  <c r="D329" i="17" s="1"/>
  <c r="E311" i="17"/>
  <c r="F311" i="17"/>
  <c r="G311" i="17"/>
  <c r="H297" i="17"/>
  <c r="L84" i="17"/>
  <c r="K84" i="17"/>
  <c r="J84" i="17"/>
  <c r="I84" i="17"/>
  <c r="H84" i="17"/>
  <c r="G84" i="17"/>
  <c r="F84" i="17"/>
  <c r="L83" i="17"/>
  <c r="K83" i="17"/>
  <c r="J83" i="17"/>
  <c r="I83" i="17"/>
  <c r="H83" i="17"/>
  <c r="G83" i="17"/>
  <c r="F83" i="17"/>
  <c r="L82" i="17"/>
  <c r="K82" i="17"/>
  <c r="J82" i="17"/>
  <c r="I82" i="17"/>
  <c r="H82" i="17"/>
  <c r="G82" i="17"/>
  <c r="F82" i="17"/>
  <c r="L81" i="17"/>
  <c r="K81" i="17"/>
  <c r="J81" i="17"/>
  <c r="I81" i="17"/>
  <c r="H81" i="17"/>
  <c r="G81" i="17"/>
  <c r="F81" i="17"/>
  <c r="L80" i="17"/>
  <c r="K80" i="17"/>
  <c r="J80" i="17"/>
  <c r="I80" i="17"/>
  <c r="H80" i="17"/>
  <c r="G80" i="17"/>
  <c r="F80" i="17"/>
  <c r="L79" i="17"/>
  <c r="K79" i="17"/>
  <c r="J79" i="17"/>
  <c r="I79" i="17"/>
  <c r="H79" i="17"/>
  <c r="G79" i="17"/>
  <c r="F79" i="17"/>
  <c r="L78" i="17"/>
  <c r="K78" i="17"/>
  <c r="J78" i="17"/>
  <c r="I78" i="17"/>
  <c r="H78" i="17"/>
  <c r="G78" i="17"/>
  <c r="F78" i="17"/>
  <c r="L77" i="17"/>
  <c r="K77" i="17"/>
  <c r="J77" i="17"/>
  <c r="I77" i="17"/>
  <c r="H77" i="17"/>
  <c r="G77" i="17"/>
  <c r="F77" i="17"/>
  <c r="L76" i="17"/>
  <c r="K76" i="17"/>
  <c r="J76" i="17"/>
  <c r="I76" i="17"/>
  <c r="H76" i="17"/>
  <c r="G76" i="17"/>
  <c r="F76" i="17"/>
  <c r="L75" i="17"/>
  <c r="K75" i="17"/>
  <c r="J75" i="17"/>
  <c r="I75" i="17"/>
  <c r="H75" i="17"/>
  <c r="G75" i="17"/>
  <c r="F75" i="17"/>
  <c r="L74" i="17"/>
  <c r="K74" i="17"/>
  <c r="J74" i="17"/>
  <c r="I74" i="17"/>
  <c r="H74" i="17"/>
  <c r="G74" i="17"/>
  <c r="F74" i="17"/>
  <c r="L73" i="17"/>
  <c r="K73" i="17"/>
  <c r="J73" i="17"/>
  <c r="I73" i="17"/>
  <c r="H73" i="17"/>
  <c r="G73" i="17"/>
  <c r="F73" i="17"/>
  <c r="L72" i="17"/>
  <c r="K72" i="17"/>
  <c r="J72" i="17"/>
  <c r="I72" i="17"/>
  <c r="H72" i="17"/>
  <c r="G72" i="17"/>
  <c r="F72" i="17"/>
  <c r="L71" i="17"/>
  <c r="K71" i="17"/>
  <c r="J71" i="17"/>
  <c r="I71" i="17"/>
  <c r="H71" i="17"/>
  <c r="G71" i="17"/>
  <c r="F71" i="17"/>
  <c r="L70" i="17"/>
  <c r="K70" i="17"/>
  <c r="J70" i="17"/>
  <c r="I70" i="17"/>
  <c r="H70" i="17"/>
  <c r="G70" i="17"/>
  <c r="F70" i="17"/>
  <c r="F45" i="17"/>
  <c r="G45" i="17"/>
  <c r="H45" i="17"/>
  <c r="I45" i="17"/>
  <c r="J45" i="17"/>
  <c r="K45" i="17"/>
  <c r="L45" i="17"/>
  <c r="F46" i="17"/>
  <c r="G46" i="17"/>
  <c r="H46" i="17"/>
  <c r="I46" i="17"/>
  <c r="J46" i="17"/>
  <c r="K46" i="17"/>
  <c r="L46" i="17"/>
  <c r="F47" i="17"/>
  <c r="G47" i="17"/>
  <c r="H47" i="17"/>
  <c r="I47" i="17"/>
  <c r="J47" i="17"/>
  <c r="K47" i="17"/>
  <c r="L47" i="17"/>
  <c r="F48" i="17"/>
  <c r="G48" i="17"/>
  <c r="H48" i="17"/>
  <c r="I48" i="17"/>
  <c r="J48" i="17"/>
  <c r="K48" i="17"/>
  <c r="L48" i="17"/>
  <c r="F49" i="17"/>
  <c r="G49" i="17"/>
  <c r="H49" i="17"/>
  <c r="I49" i="17"/>
  <c r="J49" i="17"/>
  <c r="K49" i="17"/>
  <c r="L49" i="17"/>
  <c r="F50" i="17"/>
  <c r="G50" i="17"/>
  <c r="H50" i="17"/>
  <c r="I50" i="17"/>
  <c r="J50" i="17"/>
  <c r="K50" i="17"/>
  <c r="L50" i="17"/>
  <c r="F51" i="17"/>
  <c r="G51" i="17"/>
  <c r="H51" i="17"/>
  <c r="I51" i="17"/>
  <c r="J51" i="17"/>
  <c r="K51" i="17"/>
  <c r="L51" i="17"/>
  <c r="F52" i="17"/>
  <c r="G52" i="17"/>
  <c r="H52" i="17"/>
  <c r="I52" i="17"/>
  <c r="J52" i="17"/>
  <c r="K52" i="17"/>
  <c r="L52" i="17"/>
  <c r="F53" i="17"/>
  <c r="G53" i="17"/>
  <c r="H53" i="17"/>
  <c r="I53" i="17"/>
  <c r="J53" i="17"/>
  <c r="K53" i="17"/>
  <c r="L53" i="17"/>
  <c r="F54" i="17"/>
  <c r="G54" i="17"/>
  <c r="H54" i="17"/>
  <c r="I54" i="17"/>
  <c r="J54" i="17"/>
  <c r="K54" i="17"/>
  <c r="L54" i="17"/>
  <c r="F55" i="17"/>
  <c r="G55" i="17"/>
  <c r="H55" i="17"/>
  <c r="I55" i="17"/>
  <c r="J55" i="17"/>
  <c r="K55" i="17"/>
  <c r="L55" i="17"/>
  <c r="F41" i="17"/>
  <c r="G41" i="17"/>
  <c r="H41" i="17"/>
  <c r="I41" i="17"/>
  <c r="J41" i="17"/>
  <c r="K41" i="17"/>
  <c r="L41" i="17"/>
  <c r="F42" i="17"/>
  <c r="G42" i="17"/>
  <c r="H42" i="17"/>
  <c r="I42" i="17"/>
  <c r="J42" i="17"/>
  <c r="K42" i="17"/>
  <c r="L42" i="17"/>
  <c r="F43" i="17"/>
  <c r="G43" i="17"/>
  <c r="H43" i="17"/>
  <c r="I43" i="17"/>
  <c r="J43" i="17"/>
  <c r="K43" i="17"/>
  <c r="L43" i="17"/>
  <c r="G44" i="17"/>
  <c r="H44" i="17"/>
  <c r="I44" i="17"/>
  <c r="J44" i="17"/>
  <c r="K44" i="17"/>
  <c r="L44" i="17"/>
  <c r="F44" i="17"/>
  <c r="C14" i="16" l="1"/>
  <c r="C28" i="16"/>
  <c r="G14" i="16" l="1"/>
  <c r="G28" i="16"/>
  <c r="T305" i="17"/>
  <c r="U305" i="17"/>
  <c r="V305" i="17"/>
  <c r="W305" i="17"/>
  <c r="X305" i="17"/>
  <c r="Y305" i="17"/>
  <c r="Z305" i="17"/>
  <c r="AA305" i="17"/>
  <c r="AB305" i="17"/>
  <c r="AC305" i="17"/>
  <c r="T306" i="17"/>
  <c r="U306" i="17"/>
  <c r="V306" i="17"/>
  <c r="W306" i="17"/>
  <c r="X306" i="17"/>
  <c r="Y306" i="17"/>
  <c r="Z306" i="17"/>
  <c r="AA306" i="17"/>
  <c r="AB306" i="17"/>
  <c r="AC306" i="17"/>
  <c r="T307" i="17"/>
  <c r="U307" i="17"/>
  <c r="V307" i="17"/>
  <c r="W307" i="17"/>
  <c r="X307" i="17"/>
  <c r="Y307" i="17"/>
  <c r="Z307" i="17"/>
  <c r="AA307" i="17"/>
  <c r="AB307" i="17"/>
  <c r="AC307" i="17"/>
  <c r="T308" i="17"/>
  <c r="U308" i="17"/>
  <c r="V308" i="17"/>
  <c r="W308" i="17"/>
  <c r="X308" i="17"/>
  <c r="Y308" i="17"/>
  <c r="Z308" i="17"/>
  <c r="AA308" i="17"/>
  <c r="AB308" i="17"/>
  <c r="AC308" i="17"/>
  <c r="T309" i="17"/>
  <c r="U309" i="17"/>
  <c r="V309" i="17"/>
  <c r="W309" i="17"/>
  <c r="X309" i="17"/>
  <c r="Y309" i="17"/>
  <c r="Z309" i="17"/>
  <c r="AA309" i="17"/>
  <c r="AB309" i="17"/>
  <c r="AC309" i="17"/>
  <c r="T310" i="17"/>
  <c r="U310" i="17"/>
  <c r="V310" i="17"/>
  <c r="W310" i="17"/>
  <c r="X310" i="17"/>
  <c r="Y310" i="17"/>
  <c r="Z310" i="17"/>
  <c r="AA310" i="17"/>
  <c r="AB310" i="17"/>
  <c r="AC310" i="17"/>
  <c r="T311" i="17"/>
  <c r="U311" i="17"/>
  <c r="V311" i="17"/>
  <c r="W311" i="17"/>
  <c r="X311" i="17"/>
  <c r="Y311" i="17"/>
  <c r="Z311" i="17"/>
  <c r="AA311" i="17"/>
  <c r="AB311" i="17"/>
  <c r="AC311" i="17"/>
  <c r="T296" i="17"/>
  <c r="U296" i="17"/>
  <c r="V296" i="17"/>
  <c r="W296" i="17"/>
  <c r="X296" i="17"/>
  <c r="Y296" i="17"/>
  <c r="Z296" i="17"/>
  <c r="AA296" i="17"/>
  <c r="AB296" i="17"/>
  <c r="AC296" i="17"/>
  <c r="T297" i="17"/>
  <c r="U297" i="17"/>
  <c r="V297" i="17"/>
  <c r="W297" i="17"/>
  <c r="X297" i="17"/>
  <c r="Y297" i="17"/>
  <c r="Z297" i="17"/>
  <c r="AA297" i="17"/>
  <c r="AB297" i="17"/>
  <c r="AC297" i="17"/>
  <c r="T298" i="17"/>
  <c r="U298" i="17"/>
  <c r="V298" i="17"/>
  <c r="W298" i="17"/>
  <c r="X298" i="17"/>
  <c r="Y298" i="17"/>
  <c r="Z298" i="17"/>
  <c r="AA298" i="17"/>
  <c r="AB298" i="17"/>
  <c r="AC298" i="17"/>
  <c r="T299" i="17"/>
  <c r="U299" i="17"/>
  <c r="V299" i="17"/>
  <c r="W299" i="17"/>
  <c r="X299" i="17"/>
  <c r="Y299" i="17"/>
  <c r="Z299" i="17"/>
  <c r="AA299" i="17"/>
  <c r="AB299" i="17"/>
  <c r="AC299" i="17"/>
  <c r="T300" i="17"/>
  <c r="U300" i="17"/>
  <c r="V300" i="17"/>
  <c r="W300" i="17"/>
  <c r="X300" i="17"/>
  <c r="Y300" i="17"/>
  <c r="Z300" i="17"/>
  <c r="AA300" i="17"/>
  <c r="AB300" i="17"/>
  <c r="AC300" i="17"/>
  <c r="T301" i="17"/>
  <c r="U301" i="17"/>
  <c r="V301" i="17"/>
  <c r="W301" i="17"/>
  <c r="X301" i="17"/>
  <c r="Y301" i="17"/>
  <c r="Z301" i="17"/>
  <c r="AA301" i="17"/>
  <c r="AB301" i="17"/>
  <c r="AC301" i="17"/>
  <c r="T302" i="17"/>
  <c r="U302" i="17"/>
  <c r="V302" i="17"/>
  <c r="W302" i="17"/>
  <c r="X302" i="17"/>
  <c r="Y302" i="17"/>
  <c r="Z302" i="17"/>
  <c r="AA302" i="17"/>
  <c r="AB302" i="17"/>
  <c r="AC302" i="17"/>
  <c r="S311" i="17"/>
  <c r="R311" i="17"/>
  <c r="Q311" i="17"/>
  <c r="P311" i="17"/>
  <c r="O311" i="17"/>
  <c r="N311" i="17"/>
  <c r="M311" i="17"/>
  <c r="L311" i="17"/>
  <c r="K311" i="17"/>
  <c r="J311" i="17"/>
  <c r="I311" i="17"/>
  <c r="H311" i="17"/>
  <c r="S310" i="17"/>
  <c r="R310" i="17"/>
  <c r="Q310" i="17"/>
  <c r="P310" i="17"/>
  <c r="O310" i="17"/>
  <c r="N310" i="17"/>
  <c r="M310" i="17"/>
  <c r="L310" i="17"/>
  <c r="K310" i="17"/>
  <c r="J310" i="17"/>
  <c r="I310" i="17"/>
  <c r="H310" i="17"/>
  <c r="S309" i="17"/>
  <c r="R309" i="17"/>
  <c r="Q309" i="17"/>
  <c r="P309" i="17"/>
  <c r="O309" i="17"/>
  <c r="N309" i="17"/>
  <c r="M309" i="17"/>
  <c r="L309" i="17"/>
  <c r="K309" i="17"/>
  <c r="J309" i="17"/>
  <c r="I309" i="17"/>
  <c r="H309" i="17"/>
  <c r="S308" i="17"/>
  <c r="R308" i="17"/>
  <c r="Q308" i="17"/>
  <c r="P308" i="17"/>
  <c r="O308" i="17"/>
  <c r="N308" i="17"/>
  <c r="M308" i="17"/>
  <c r="L308" i="17"/>
  <c r="K308" i="17"/>
  <c r="J308" i="17"/>
  <c r="I308" i="17"/>
  <c r="H308" i="17"/>
  <c r="S307" i="17"/>
  <c r="R307" i="17"/>
  <c r="Q307" i="17"/>
  <c r="P307" i="17"/>
  <c r="O307" i="17"/>
  <c r="N307" i="17"/>
  <c r="M307" i="17"/>
  <c r="L307" i="17"/>
  <c r="K307" i="17"/>
  <c r="J307" i="17"/>
  <c r="I307" i="17"/>
  <c r="H307" i="17"/>
  <c r="S306" i="17"/>
  <c r="R306" i="17"/>
  <c r="Q306" i="17"/>
  <c r="P306" i="17"/>
  <c r="O306" i="17"/>
  <c r="N306" i="17"/>
  <c r="M306" i="17"/>
  <c r="L306" i="17"/>
  <c r="K306" i="17"/>
  <c r="J306" i="17"/>
  <c r="I306" i="17"/>
  <c r="H306" i="17"/>
  <c r="S305" i="17"/>
  <c r="R305" i="17"/>
  <c r="Q305" i="17"/>
  <c r="P305" i="17"/>
  <c r="O305" i="17"/>
  <c r="N305" i="17"/>
  <c r="M305" i="17"/>
  <c r="L305" i="17"/>
  <c r="K305" i="17"/>
  <c r="J305" i="17"/>
  <c r="I305" i="17"/>
  <c r="H305" i="17"/>
  <c r="I296" i="17"/>
  <c r="J296" i="17"/>
  <c r="K296" i="17"/>
  <c r="L296" i="17"/>
  <c r="M296" i="17"/>
  <c r="N296" i="17"/>
  <c r="O296" i="17"/>
  <c r="P296" i="17"/>
  <c r="Q296" i="17"/>
  <c r="R296" i="17"/>
  <c r="S296" i="17"/>
  <c r="I297" i="17"/>
  <c r="J297" i="17"/>
  <c r="K297" i="17"/>
  <c r="L297" i="17"/>
  <c r="M297" i="17"/>
  <c r="N297" i="17"/>
  <c r="O297" i="17"/>
  <c r="P297" i="17"/>
  <c r="Q297" i="17"/>
  <c r="R297" i="17"/>
  <c r="S297" i="17"/>
  <c r="I298" i="17"/>
  <c r="J298" i="17"/>
  <c r="K298" i="17"/>
  <c r="L298" i="17"/>
  <c r="M298" i="17"/>
  <c r="N298" i="17"/>
  <c r="O298" i="17"/>
  <c r="P298" i="17"/>
  <c r="Q298" i="17"/>
  <c r="R298" i="17"/>
  <c r="S298" i="17"/>
  <c r="I299" i="17"/>
  <c r="J299" i="17"/>
  <c r="K299" i="17"/>
  <c r="L299" i="17"/>
  <c r="M299" i="17"/>
  <c r="N299" i="17"/>
  <c r="O299" i="17"/>
  <c r="P299" i="17"/>
  <c r="Q299" i="17"/>
  <c r="R299" i="17"/>
  <c r="S299" i="17"/>
  <c r="I300" i="17"/>
  <c r="J300" i="17"/>
  <c r="K300" i="17"/>
  <c r="L300" i="17"/>
  <c r="M300" i="17"/>
  <c r="N300" i="17"/>
  <c r="O300" i="17"/>
  <c r="P300" i="17"/>
  <c r="Q300" i="17"/>
  <c r="R300" i="17"/>
  <c r="S300" i="17"/>
  <c r="I301" i="17"/>
  <c r="J301" i="17"/>
  <c r="K301" i="17"/>
  <c r="L301" i="17"/>
  <c r="M301" i="17"/>
  <c r="N301" i="17"/>
  <c r="O301" i="17"/>
  <c r="P301" i="17"/>
  <c r="Q301" i="17"/>
  <c r="R301" i="17"/>
  <c r="S301" i="17"/>
  <c r="I302" i="17"/>
  <c r="J302" i="17"/>
  <c r="K302" i="17"/>
  <c r="L302" i="17"/>
  <c r="M302" i="17"/>
  <c r="N302" i="17"/>
  <c r="O302" i="17"/>
  <c r="P302" i="17"/>
  <c r="Q302" i="17"/>
  <c r="R302" i="17"/>
  <c r="S302" i="17"/>
  <c r="H298" i="17"/>
  <c r="H299" i="17"/>
  <c r="H300" i="17"/>
  <c r="H301" i="17"/>
  <c r="H302" i="17"/>
  <c r="H296" i="17"/>
  <c r="S207" i="17"/>
  <c r="S225" i="17" s="1"/>
  <c r="R207" i="17"/>
  <c r="R225" i="17" s="1"/>
  <c r="Q207" i="17"/>
  <c r="Q225" i="17" s="1"/>
  <c r="P207" i="17"/>
  <c r="P225" i="17" s="1"/>
  <c r="O207" i="17"/>
  <c r="O225" i="17" s="1"/>
  <c r="N207" i="17"/>
  <c r="N225" i="17" s="1"/>
  <c r="M207" i="17"/>
  <c r="M225" i="17" s="1"/>
  <c r="L207" i="17"/>
  <c r="L225" i="17" s="1"/>
  <c r="K207" i="17"/>
  <c r="K225" i="17" s="1"/>
  <c r="J207" i="17"/>
  <c r="J225" i="17" s="1"/>
  <c r="I207" i="17"/>
  <c r="I225" i="17" s="1"/>
  <c r="H207" i="17"/>
  <c r="H225" i="17" s="1"/>
  <c r="G207" i="17"/>
  <c r="G225" i="17" s="1"/>
  <c r="F207" i="17"/>
  <c r="F225" i="17" s="1"/>
  <c r="E207" i="17"/>
  <c r="E225" i="17" s="1"/>
  <c r="F198" i="17"/>
  <c r="G198" i="17"/>
  <c r="H198" i="17"/>
  <c r="I198" i="17"/>
  <c r="J198" i="17"/>
  <c r="K198" i="17"/>
  <c r="L198" i="17"/>
  <c r="M198" i="17"/>
  <c r="N198" i="17"/>
  <c r="O198" i="17"/>
  <c r="P198" i="17"/>
  <c r="Q198" i="17"/>
  <c r="R198" i="17"/>
  <c r="S198" i="17"/>
  <c r="E198" i="17"/>
  <c r="S213" i="17"/>
  <c r="S231" i="17" s="1"/>
  <c r="R213" i="17"/>
  <c r="R231" i="17" s="1"/>
  <c r="Q213" i="17"/>
  <c r="Q231" i="17" s="1"/>
  <c r="P213" i="17"/>
  <c r="P231" i="17" s="1"/>
  <c r="O213" i="17"/>
  <c r="O231" i="17" s="1"/>
  <c r="N213" i="17"/>
  <c r="N231" i="17" s="1"/>
  <c r="M213" i="17"/>
  <c r="M231" i="17" s="1"/>
  <c r="L213" i="17"/>
  <c r="L231" i="17" s="1"/>
  <c r="K213" i="17"/>
  <c r="K231" i="17" s="1"/>
  <c r="K12" i="21" s="1"/>
  <c r="O12" i="21" s="1"/>
  <c r="J213" i="17"/>
  <c r="J231" i="17" s="1"/>
  <c r="I213" i="17"/>
  <c r="I231" i="17" s="1"/>
  <c r="H213" i="17"/>
  <c r="H231" i="17" s="1"/>
  <c r="G213" i="17"/>
  <c r="G231" i="17" s="1"/>
  <c r="F213" i="17"/>
  <c r="F231" i="17" s="1"/>
  <c r="E213" i="17"/>
  <c r="E231" i="17" s="1"/>
  <c r="S212" i="17"/>
  <c r="S230" i="17" s="1"/>
  <c r="R212" i="17"/>
  <c r="R230" i="17" s="1"/>
  <c r="Q212" i="17"/>
  <c r="Q230" i="17" s="1"/>
  <c r="P212" i="17"/>
  <c r="P230" i="17" s="1"/>
  <c r="O212" i="17"/>
  <c r="O230" i="17" s="1"/>
  <c r="N212" i="17"/>
  <c r="N230" i="17" s="1"/>
  <c r="M212" i="17"/>
  <c r="M230" i="17" s="1"/>
  <c r="L212" i="17"/>
  <c r="L230" i="17" s="1"/>
  <c r="K212" i="17"/>
  <c r="K230" i="17" s="1"/>
  <c r="J212" i="17"/>
  <c r="J230" i="17" s="1"/>
  <c r="I212" i="17"/>
  <c r="I230" i="17" s="1"/>
  <c r="H212" i="17"/>
  <c r="H230" i="17" s="1"/>
  <c r="G212" i="17"/>
  <c r="G230" i="17" s="1"/>
  <c r="F212" i="17"/>
  <c r="F230" i="17" s="1"/>
  <c r="E212" i="17"/>
  <c r="E230" i="17" s="1"/>
  <c r="S211" i="17"/>
  <c r="S229" i="17" s="1"/>
  <c r="R211" i="17"/>
  <c r="R229" i="17" s="1"/>
  <c r="Q211" i="17"/>
  <c r="Q229" i="17" s="1"/>
  <c r="P211" i="17"/>
  <c r="P229" i="17" s="1"/>
  <c r="O211" i="17"/>
  <c r="O229" i="17" s="1"/>
  <c r="N211" i="17"/>
  <c r="N229" i="17" s="1"/>
  <c r="M211" i="17"/>
  <c r="M229" i="17" s="1"/>
  <c r="L211" i="17"/>
  <c r="L229" i="17" s="1"/>
  <c r="K211" i="17"/>
  <c r="K229" i="17" s="1"/>
  <c r="J211" i="17"/>
  <c r="J229" i="17" s="1"/>
  <c r="I211" i="17"/>
  <c r="I229" i="17" s="1"/>
  <c r="H211" i="17"/>
  <c r="H229" i="17" s="1"/>
  <c r="G211" i="17"/>
  <c r="G229" i="17" s="1"/>
  <c r="F211" i="17"/>
  <c r="F229" i="17" s="1"/>
  <c r="E211" i="17"/>
  <c r="E229" i="17" s="1"/>
  <c r="S210" i="17"/>
  <c r="S228" i="17" s="1"/>
  <c r="R210" i="17"/>
  <c r="R228" i="17" s="1"/>
  <c r="Q210" i="17"/>
  <c r="Q228" i="17" s="1"/>
  <c r="P210" i="17"/>
  <c r="P228" i="17" s="1"/>
  <c r="O210" i="17"/>
  <c r="O228" i="17" s="1"/>
  <c r="N210" i="17"/>
  <c r="N228" i="17" s="1"/>
  <c r="M210" i="17"/>
  <c r="M228" i="17" s="1"/>
  <c r="L210" i="17"/>
  <c r="L228" i="17" s="1"/>
  <c r="K210" i="17"/>
  <c r="K228" i="17" s="1"/>
  <c r="J210" i="17"/>
  <c r="J228" i="17" s="1"/>
  <c r="I210" i="17"/>
  <c r="I228" i="17" s="1"/>
  <c r="H210" i="17"/>
  <c r="H228" i="17" s="1"/>
  <c r="G210" i="17"/>
  <c r="G228" i="17" s="1"/>
  <c r="F210" i="17"/>
  <c r="F228" i="17" s="1"/>
  <c r="E210" i="17"/>
  <c r="E228" i="17" s="1"/>
  <c r="S209" i="17"/>
  <c r="S227" i="17" s="1"/>
  <c r="R209" i="17"/>
  <c r="R227" i="17" s="1"/>
  <c r="Q209" i="17"/>
  <c r="Q227" i="17" s="1"/>
  <c r="P209" i="17"/>
  <c r="P227" i="17" s="1"/>
  <c r="O209" i="17"/>
  <c r="O227" i="17" s="1"/>
  <c r="N209" i="17"/>
  <c r="N227" i="17" s="1"/>
  <c r="M209" i="17"/>
  <c r="M227" i="17" s="1"/>
  <c r="L209" i="17"/>
  <c r="L227" i="17" s="1"/>
  <c r="K209" i="17"/>
  <c r="J209" i="17"/>
  <c r="J227" i="17" s="1"/>
  <c r="I209" i="17"/>
  <c r="I227" i="17" s="1"/>
  <c r="H209" i="17"/>
  <c r="H227" i="17" s="1"/>
  <c r="G209" i="17"/>
  <c r="G227" i="17" s="1"/>
  <c r="F209" i="17"/>
  <c r="F227" i="17" s="1"/>
  <c r="E209" i="17"/>
  <c r="E227" i="17" s="1"/>
  <c r="S208" i="17"/>
  <c r="S226" i="17" s="1"/>
  <c r="R208" i="17"/>
  <c r="R226" i="17" s="1"/>
  <c r="Q208" i="17"/>
  <c r="Q226" i="17" s="1"/>
  <c r="P208" i="17"/>
  <c r="P226" i="17" s="1"/>
  <c r="O208" i="17"/>
  <c r="O226" i="17" s="1"/>
  <c r="N208" i="17"/>
  <c r="N226" i="17" s="1"/>
  <c r="M208" i="17"/>
  <c r="M226" i="17" s="1"/>
  <c r="L208" i="17"/>
  <c r="L226" i="17" s="1"/>
  <c r="K208" i="17"/>
  <c r="K226" i="17" s="1"/>
  <c r="J208" i="17"/>
  <c r="J226" i="17" s="1"/>
  <c r="I208" i="17"/>
  <c r="I226" i="17" s="1"/>
  <c r="H208" i="17"/>
  <c r="H226" i="17" s="1"/>
  <c r="G208" i="17"/>
  <c r="G226" i="17" s="1"/>
  <c r="F208" i="17"/>
  <c r="F226" i="17" s="1"/>
  <c r="E208" i="17"/>
  <c r="E226" i="17" s="1"/>
  <c r="F199" i="17"/>
  <c r="G199" i="17"/>
  <c r="H199" i="17"/>
  <c r="I199" i="17"/>
  <c r="J199" i="17"/>
  <c r="K199" i="17"/>
  <c r="L199" i="17"/>
  <c r="M199" i="17"/>
  <c r="N199" i="17"/>
  <c r="O199" i="17"/>
  <c r="P199" i="17"/>
  <c r="Q199" i="17"/>
  <c r="R199" i="17"/>
  <c r="S199" i="17"/>
  <c r="F200" i="17"/>
  <c r="G200" i="17"/>
  <c r="H200" i="17"/>
  <c r="I200" i="17"/>
  <c r="J200" i="17"/>
  <c r="K200" i="17"/>
  <c r="L200" i="17"/>
  <c r="M200" i="17"/>
  <c r="N200" i="17"/>
  <c r="O200" i="17"/>
  <c r="P200" i="17"/>
  <c r="Q200" i="17"/>
  <c r="R200" i="17"/>
  <c r="S200" i="17"/>
  <c r="F201" i="17"/>
  <c r="G201" i="17"/>
  <c r="H201" i="17"/>
  <c r="I201" i="17"/>
  <c r="J201" i="17"/>
  <c r="K201" i="17"/>
  <c r="L201" i="17"/>
  <c r="M201" i="17"/>
  <c r="N201" i="17"/>
  <c r="O201" i="17"/>
  <c r="P201" i="17"/>
  <c r="Q201" i="17"/>
  <c r="R201" i="17"/>
  <c r="S201" i="17"/>
  <c r="F202" i="17"/>
  <c r="G202" i="17"/>
  <c r="H202" i="17"/>
  <c r="I202" i="17"/>
  <c r="J202" i="17"/>
  <c r="K202" i="17"/>
  <c r="L202" i="17"/>
  <c r="M202" i="17"/>
  <c r="N202" i="17"/>
  <c r="O202" i="17"/>
  <c r="P202" i="17"/>
  <c r="Q202" i="17"/>
  <c r="R202" i="17"/>
  <c r="S202" i="17"/>
  <c r="F203" i="17"/>
  <c r="G203" i="17"/>
  <c r="H203" i="17"/>
  <c r="I203" i="17"/>
  <c r="J203" i="17"/>
  <c r="K203" i="17"/>
  <c r="L203" i="17"/>
  <c r="M203" i="17"/>
  <c r="N203" i="17"/>
  <c r="O203" i="17"/>
  <c r="P203" i="17"/>
  <c r="Q203" i="17"/>
  <c r="R203" i="17"/>
  <c r="S203" i="17"/>
  <c r="F204" i="17"/>
  <c r="G204" i="17"/>
  <c r="H204" i="17"/>
  <c r="I204" i="17"/>
  <c r="J204" i="17"/>
  <c r="K204" i="17"/>
  <c r="L204" i="17"/>
  <c r="M204" i="17"/>
  <c r="N204" i="17"/>
  <c r="O204" i="17"/>
  <c r="P204" i="17"/>
  <c r="Q204" i="17"/>
  <c r="R204" i="17"/>
  <c r="S204" i="17"/>
  <c r="E199" i="17"/>
  <c r="E200" i="17"/>
  <c r="E201" i="17"/>
  <c r="E202" i="17"/>
  <c r="E203" i="17"/>
  <c r="E204" i="17"/>
  <c r="K25" i="17"/>
  <c r="J25" i="17"/>
  <c r="I25" i="17"/>
  <c r="H25" i="17"/>
  <c r="G25" i="17"/>
  <c r="F25" i="17"/>
  <c r="K24" i="17"/>
  <c r="J24" i="17"/>
  <c r="I24" i="17"/>
  <c r="H24" i="17"/>
  <c r="G24" i="17"/>
  <c r="F24" i="17"/>
  <c r="K23" i="17"/>
  <c r="J23" i="17"/>
  <c r="I23" i="17"/>
  <c r="H23" i="17"/>
  <c r="G23" i="17"/>
  <c r="F23" i="17"/>
  <c r="K7" i="17"/>
  <c r="J7" i="17"/>
  <c r="I7" i="17"/>
  <c r="H7" i="17"/>
  <c r="G7" i="17"/>
  <c r="F7" i="17"/>
  <c r="K6" i="17"/>
  <c r="J6" i="17"/>
  <c r="I6" i="17"/>
  <c r="H6" i="17"/>
  <c r="G6" i="17"/>
  <c r="F6" i="17"/>
  <c r="K5" i="17"/>
  <c r="J5" i="17"/>
  <c r="I5" i="17"/>
  <c r="H5" i="17"/>
  <c r="G5" i="17"/>
  <c r="F5" i="17"/>
  <c r="L94" i="17"/>
  <c r="K94" i="17"/>
  <c r="J94" i="17"/>
  <c r="I94" i="17"/>
  <c r="H94" i="17"/>
  <c r="G94" i="17"/>
  <c r="F94" i="17"/>
  <c r="L93" i="17"/>
  <c r="K93" i="17"/>
  <c r="J93" i="17"/>
  <c r="I93" i="17"/>
  <c r="H93" i="17"/>
  <c r="G93" i="17"/>
  <c r="F93" i="17"/>
  <c r="L92" i="17"/>
  <c r="K92" i="17"/>
  <c r="J92" i="17"/>
  <c r="I92" i="17"/>
  <c r="H92" i="17"/>
  <c r="G92" i="17"/>
  <c r="F92" i="17"/>
  <c r="L91" i="17"/>
  <c r="K91" i="17"/>
  <c r="J91" i="17"/>
  <c r="I91" i="17"/>
  <c r="H91" i="17"/>
  <c r="G91" i="17"/>
  <c r="F91" i="17"/>
  <c r="L90" i="17"/>
  <c r="K90" i="17"/>
  <c r="J90" i="17"/>
  <c r="I90" i="17"/>
  <c r="H90" i="17"/>
  <c r="G90" i="17"/>
  <c r="F90" i="17"/>
  <c r="L89" i="17"/>
  <c r="K89" i="17"/>
  <c r="J89" i="17"/>
  <c r="I89" i="17"/>
  <c r="H89" i="17"/>
  <c r="G89" i="17"/>
  <c r="F89" i="17"/>
  <c r="L88" i="17"/>
  <c r="K88" i="17"/>
  <c r="J88" i="17"/>
  <c r="I88" i="17"/>
  <c r="H88" i="17"/>
  <c r="G88" i="17"/>
  <c r="F88" i="17"/>
  <c r="L87" i="17"/>
  <c r="K87" i="17"/>
  <c r="J87" i="17"/>
  <c r="I87" i="17"/>
  <c r="H87" i="17"/>
  <c r="G87" i="17"/>
  <c r="F87" i="17"/>
  <c r="L86" i="17"/>
  <c r="K86" i="17"/>
  <c r="J86" i="17"/>
  <c r="I86" i="17"/>
  <c r="H86" i="17"/>
  <c r="G86" i="17"/>
  <c r="F86" i="17"/>
  <c r="L85" i="17"/>
  <c r="K85" i="17"/>
  <c r="J85" i="17"/>
  <c r="I85" i="17"/>
  <c r="H85" i="17"/>
  <c r="G85" i="17"/>
  <c r="F85" i="17"/>
  <c r="F57" i="17"/>
  <c r="G57" i="17"/>
  <c r="H57" i="17"/>
  <c r="I57" i="17"/>
  <c r="J57" i="17"/>
  <c r="K57" i="17"/>
  <c r="L57" i="17"/>
  <c r="F58" i="17"/>
  <c r="G58" i="17"/>
  <c r="H58" i="17"/>
  <c r="I58" i="17"/>
  <c r="J58" i="17"/>
  <c r="K58" i="17"/>
  <c r="L58" i="17"/>
  <c r="F59" i="17"/>
  <c r="G59" i="17"/>
  <c r="H59" i="17"/>
  <c r="I59" i="17"/>
  <c r="J59" i="17"/>
  <c r="K59" i="17"/>
  <c r="L59" i="17"/>
  <c r="F60" i="17"/>
  <c r="G60" i="17"/>
  <c r="H60" i="17"/>
  <c r="I60" i="17"/>
  <c r="J60" i="17"/>
  <c r="K60" i="17"/>
  <c r="L60" i="17"/>
  <c r="F61" i="17"/>
  <c r="G61" i="17"/>
  <c r="H61" i="17"/>
  <c r="I61" i="17"/>
  <c r="J61" i="17"/>
  <c r="K61" i="17"/>
  <c r="L61" i="17"/>
  <c r="F62" i="17"/>
  <c r="G62" i="17"/>
  <c r="H62" i="17"/>
  <c r="I62" i="17"/>
  <c r="J62" i="17"/>
  <c r="K62" i="17"/>
  <c r="L62" i="17"/>
  <c r="F63" i="17"/>
  <c r="G63" i="17"/>
  <c r="H63" i="17"/>
  <c r="I63" i="17"/>
  <c r="J63" i="17"/>
  <c r="K63" i="17"/>
  <c r="L63" i="17"/>
  <c r="F64" i="17"/>
  <c r="G64" i="17"/>
  <c r="H64" i="17"/>
  <c r="I64" i="17"/>
  <c r="J64" i="17"/>
  <c r="K64" i="17"/>
  <c r="L64" i="17"/>
  <c r="F65" i="17"/>
  <c r="G65" i="17"/>
  <c r="H65" i="17"/>
  <c r="I65" i="17"/>
  <c r="J65" i="17"/>
  <c r="K65" i="17"/>
  <c r="L65" i="17"/>
  <c r="G56" i="17"/>
  <c r="H56" i="17"/>
  <c r="I56" i="17"/>
  <c r="J56" i="17"/>
  <c r="K56" i="17"/>
  <c r="L56" i="17"/>
  <c r="F56" i="17"/>
  <c r="L37" i="17"/>
  <c r="K37" i="17"/>
  <c r="J37" i="17"/>
  <c r="I37" i="17"/>
  <c r="H37" i="17"/>
  <c r="G37" i="17"/>
  <c r="F37" i="17"/>
  <c r="L36" i="17"/>
  <c r="K36" i="17"/>
  <c r="J36" i="17"/>
  <c r="I36" i="17"/>
  <c r="H36" i="17"/>
  <c r="G36" i="17"/>
  <c r="F36" i="17"/>
  <c r="L35" i="17"/>
  <c r="K35" i="17"/>
  <c r="J35" i="17"/>
  <c r="I35" i="17"/>
  <c r="H35" i="17"/>
  <c r="G35" i="17"/>
  <c r="F35" i="17"/>
  <c r="L34" i="17"/>
  <c r="K34" i="17"/>
  <c r="J34" i="17"/>
  <c r="I34" i="17"/>
  <c r="H34" i="17"/>
  <c r="G34" i="17"/>
  <c r="F34" i="17"/>
  <c r="L33" i="17"/>
  <c r="K33" i="17"/>
  <c r="J33" i="17"/>
  <c r="I33" i="17"/>
  <c r="H33" i="17"/>
  <c r="G33" i="17"/>
  <c r="F33" i="17"/>
  <c r="L32" i="17"/>
  <c r="K32" i="17"/>
  <c r="J32" i="17"/>
  <c r="I32" i="17"/>
  <c r="H32" i="17"/>
  <c r="G32" i="17"/>
  <c r="F32" i="17"/>
  <c r="L31" i="17"/>
  <c r="K31" i="17"/>
  <c r="J31" i="17"/>
  <c r="I31" i="17"/>
  <c r="H31" i="17"/>
  <c r="G31" i="17"/>
  <c r="F31" i="17"/>
  <c r="L30" i="17"/>
  <c r="K30" i="17"/>
  <c r="J30" i="17"/>
  <c r="I30" i="17"/>
  <c r="H30" i="17"/>
  <c r="G30" i="17"/>
  <c r="F30" i="17"/>
  <c r="L29" i="17"/>
  <c r="K29" i="17"/>
  <c r="J29" i="17"/>
  <c r="I29" i="17"/>
  <c r="H29" i="17"/>
  <c r="G29" i="17"/>
  <c r="F29" i="17"/>
  <c r="K28" i="17"/>
  <c r="J28" i="17"/>
  <c r="I28" i="17"/>
  <c r="H28" i="17"/>
  <c r="G28" i="17"/>
  <c r="F28" i="17"/>
  <c r="K27" i="17"/>
  <c r="J27" i="17"/>
  <c r="I27" i="17"/>
  <c r="H27" i="17"/>
  <c r="G27" i="17"/>
  <c r="F27" i="17"/>
  <c r="K26" i="17"/>
  <c r="J26" i="17"/>
  <c r="I26" i="17"/>
  <c r="H26" i="17"/>
  <c r="G26" i="17"/>
  <c r="F26" i="17"/>
  <c r="F15" i="17"/>
  <c r="G15" i="17"/>
  <c r="H15" i="17"/>
  <c r="I15" i="17"/>
  <c r="J15" i="17"/>
  <c r="K15" i="17"/>
  <c r="L15" i="17"/>
  <c r="F16" i="17"/>
  <c r="G16" i="17"/>
  <c r="H16" i="17"/>
  <c r="I16" i="17"/>
  <c r="J16" i="17"/>
  <c r="K16" i="17"/>
  <c r="L16" i="17"/>
  <c r="F17" i="17"/>
  <c r="G17" i="17"/>
  <c r="H17" i="17"/>
  <c r="I17" i="17"/>
  <c r="J17" i="17"/>
  <c r="K17" i="17"/>
  <c r="L17" i="17"/>
  <c r="F18" i="17"/>
  <c r="G18" i="17"/>
  <c r="H18" i="17"/>
  <c r="I18" i="17"/>
  <c r="J18" i="17"/>
  <c r="K18" i="17"/>
  <c r="L18" i="17"/>
  <c r="F19" i="17"/>
  <c r="G19" i="17"/>
  <c r="H19" i="17"/>
  <c r="I19" i="17"/>
  <c r="J19" i="17"/>
  <c r="K19" i="17"/>
  <c r="L19" i="17"/>
  <c r="L11" i="17"/>
  <c r="L12" i="17"/>
  <c r="L13" i="17"/>
  <c r="L14" i="17"/>
  <c r="F11" i="17"/>
  <c r="G11" i="17"/>
  <c r="H11" i="17"/>
  <c r="I11" i="17"/>
  <c r="J11" i="17"/>
  <c r="K11" i="17"/>
  <c r="F12" i="17"/>
  <c r="G12" i="17"/>
  <c r="H12" i="17"/>
  <c r="I12" i="17"/>
  <c r="J12" i="17"/>
  <c r="K12" i="17"/>
  <c r="F13" i="17"/>
  <c r="G13" i="17"/>
  <c r="H13" i="17"/>
  <c r="I13" i="17"/>
  <c r="J13" i="17"/>
  <c r="K13" i="17"/>
  <c r="F14" i="17"/>
  <c r="G14" i="17"/>
  <c r="H14" i="17"/>
  <c r="I14" i="17"/>
  <c r="J14" i="17"/>
  <c r="K14" i="17"/>
  <c r="F9" i="17"/>
  <c r="G9" i="17"/>
  <c r="H9" i="17"/>
  <c r="I9" i="17"/>
  <c r="J9" i="17"/>
  <c r="K9" i="17"/>
  <c r="F10" i="17"/>
  <c r="G10" i="17"/>
  <c r="H10" i="17"/>
  <c r="I10" i="17"/>
  <c r="J10" i="17"/>
  <c r="K10" i="17"/>
  <c r="G8" i="17"/>
  <c r="H8" i="17"/>
  <c r="I8" i="17"/>
  <c r="J8" i="17"/>
  <c r="K8" i="17"/>
  <c r="F8" i="17"/>
  <c r="K8" i="16" l="1"/>
  <c r="O8" i="16" s="1"/>
  <c r="K227" i="17"/>
  <c r="K8" i="21" s="1"/>
  <c r="O8" i="21" s="1"/>
  <c r="K7" i="21"/>
  <c r="O7" i="21" s="1"/>
  <c r="K10" i="21"/>
  <c r="O10" i="21" s="1"/>
  <c r="K20" i="16"/>
  <c r="O20" i="16" s="1"/>
  <c r="K11" i="21"/>
  <c r="O11" i="21" s="1"/>
  <c r="K21" i="16"/>
  <c r="O21" i="16" s="1"/>
  <c r="K9" i="21"/>
  <c r="O9" i="21" s="1"/>
  <c r="K7" i="16"/>
  <c r="O7" i="16" s="1"/>
  <c r="K26" i="16"/>
  <c r="O26" i="16" s="1"/>
  <c r="K23" i="16"/>
  <c r="O23" i="16" s="1"/>
  <c r="K24" i="16"/>
  <c r="O24" i="16" s="1"/>
  <c r="K12" i="16"/>
  <c r="O12" i="16" s="1"/>
  <c r="K25" i="16"/>
  <c r="O25" i="16" s="1"/>
  <c r="K6" i="16"/>
  <c r="O6" i="16" s="1"/>
  <c r="K11" i="16"/>
  <c r="O11" i="16" s="1"/>
  <c r="K22" i="16"/>
  <c r="O22" i="16" s="1"/>
  <c r="K9" i="16"/>
  <c r="O9" i="16" s="1"/>
  <c r="K10" i="16"/>
  <c r="O10" i="16" s="1"/>
  <c r="K196" i="17"/>
  <c r="G38" i="17"/>
  <c r="J38" i="17"/>
  <c r="I38" i="17"/>
  <c r="K38" i="17"/>
  <c r="H38" i="17"/>
  <c r="L38" i="17"/>
  <c r="F20" i="17"/>
  <c r="K20" i="17"/>
  <c r="L20" i="17"/>
  <c r="G20" i="17"/>
  <c r="J20" i="17"/>
  <c r="H20" i="17"/>
  <c r="F38" i="17"/>
  <c r="I20" i="17"/>
  <c r="O14" i="21" l="1"/>
  <c r="O14" i="16"/>
  <c r="O28" i="16"/>
  <c r="D13" i="19" l="1"/>
  <c r="E13" i="19"/>
  <c r="F13" i="19"/>
  <c r="G27" i="19" s="1"/>
  <c r="D24" i="19"/>
  <c r="E24" i="19"/>
  <c r="F27" i="19" s="1"/>
  <c r="F24" i="19"/>
  <c r="D27" i="19"/>
  <c r="E27" i="19"/>
  <c r="D13" i="18"/>
  <c r="E13" i="18"/>
  <c r="F13" i="18"/>
  <c r="G13" i="18"/>
  <c r="D16" i="18"/>
  <c r="D24" i="18" s="1"/>
  <c r="D27" i="18" s="1"/>
  <c r="D17" i="18"/>
  <c r="D18" i="18" s="1"/>
  <c r="D19" i="18" s="1"/>
  <c r="D20" i="18" s="1"/>
  <c r="D21" i="18" s="1"/>
  <c r="E24" i="18"/>
  <c r="F24" i="18"/>
  <c r="G27" i="18" s="1"/>
  <c r="G24" i="18"/>
  <c r="H27" i="18" s="1"/>
  <c r="E27" i="18"/>
  <c r="F27" i="18"/>
  <c r="F66" i="17"/>
  <c r="G66" i="17"/>
  <c r="H66" i="17"/>
  <c r="K95" i="17"/>
  <c r="L95" i="17"/>
  <c r="J95" i="17"/>
  <c r="J66" i="17" l="1"/>
  <c r="I66" i="17"/>
  <c r="I95" i="17"/>
  <c r="H95" i="17"/>
  <c r="F95" i="17"/>
  <c r="L66" i="17"/>
  <c r="G95" i="17"/>
  <c r="K66" i="17"/>
</calcChain>
</file>

<file path=xl/sharedStrings.xml><?xml version="1.0" encoding="utf-8"?>
<sst xmlns="http://schemas.openxmlformats.org/spreadsheetml/2006/main" count="593" uniqueCount="84">
  <si>
    <t>실링</t>
    <phoneticPr fontId="1" type="noConversion"/>
  </si>
  <si>
    <t>골드</t>
    <phoneticPr fontId="1" type="noConversion"/>
  </si>
  <si>
    <t>방어구</t>
    <phoneticPr fontId="1" type="noConversion"/>
  </si>
  <si>
    <t>무기</t>
    <phoneticPr fontId="1" type="noConversion"/>
  </si>
  <si>
    <t>파괴석조각</t>
    <phoneticPr fontId="1" type="noConversion"/>
  </si>
  <si>
    <t>경험치</t>
    <phoneticPr fontId="1" type="noConversion"/>
  </si>
  <si>
    <t>하급오레하</t>
  </si>
  <si>
    <t>견갑</t>
    <phoneticPr fontId="1" type="noConversion"/>
  </si>
  <si>
    <t>상의</t>
    <phoneticPr fontId="1" type="noConversion"/>
  </si>
  <si>
    <t>하의</t>
    <phoneticPr fontId="1" type="noConversion"/>
  </si>
  <si>
    <t>장갑</t>
    <phoneticPr fontId="1" type="noConversion"/>
  </si>
  <si>
    <t>파편</t>
    <phoneticPr fontId="1" type="noConversion"/>
  </si>
  <si>
    <t>파결</t>
    <phoneticPr fontId="1" type="noConversion"/>
  </si>
  <si>
    <t>수결</t>
    <phoneticPr fontId="1" type="noConversion"/>
  </si>
  <si>
    <t>레벨</t>
    <phoneticPr fontId="1" type="noConversion"/>
  </si>
  <si>
    <t>조화의파편</t>
    <phoneticPr fontId="1" type="noConversion"/>
  </si>
  <si>
    <t>수호석조각</t>
    <phoneticPr fontId="1" type="noConversion"/>
  </si>
  <si>
    <t>파괴석</t>
  </si>
  <si>
    <t>수호석</t>
  </si>
  <si>
    <t>생명의파편</t>
    <phoneticPr fontId="1" type="noConversion"/>
  </si>
  <si>
    <t>티어3</t>
    <phoneticPr fontId="1" type="noConversion"/>
  </si>
  <si>
    <t>차원</t>
    <phoneticPr fontId="1" type="noConversion"/>
  </si>
  <si>
    <t>파푸니카</t>
    <phoneticPr fontId="1" type="noConversion"/>
  </si>
  <si>
    <t>명예의돌파석</t>
  </si>
  <si>
    <t>명예의파편</t>
  </si>
  <si>
    <t>위명돌</t>
  </si>
  <si>
    <t>중급오레하</t>
  </si>
  <si>
    <t>합계</t>
    <phoneticPr fontId="1" type="noConversion"/>
  </si>
  <si>
    <t>경험치 50처 감소</t>
    <phoneticPr fontId="1" type="noConversion"/>
  </si>
  <si>
    <t>템레벨</t>
    <phoneticPr fontId="1" type="noConversion"/>
  </si>
  <si>
    <t>어깨</t>
    <phoneticPr fontId="1" type="noConversion"/>
  </si>
  <si>
    <t>장비레벨</t>
    <phoneticPr fontId="1" type="noConversion"/>
  </si>
  <si>
    <t>골드</t>
  </si>
  <si>
    <t>실링</t>
  </si>
  <si>
    <t>경험치</t>
  </si>
  <si>
    <t>방어구</t>
  </si>
  <si>
    <t>무기</t>
  </si>
  <si>
    <t>기대 트라이</t>
    <phoneticPr fontId="1" type="noConversion"/>
  </si>
  <si>
    <t>기대값 곱</t>
    <phoneticPr fontId="1" type="noConversion"/>
  </si>
  <si>
    <t>돌파비용50퍼감소</t>
    <phoneticPr fontId="1" type="noConversion"/>
  </si>
  <si>
    <t>확률20퍼증가</t>
    <phoneticPr fontId="1" type="noConversion"/>
  </si>
  <si>
    <t>칼다르융화</t>
    <phoneticPr fontId="1" type="noConversion"/>
  </si>
  <si>
    <t>생명돌파석</t>
    <phoneticPr fontId="1" type="noConversion"/>
  </si>
  <si>
    <t>수호석</t>
    <phoneticPr fontId="1" type="noConversion"/>
  </si>
  <si>
    <t>파괴석</t>
    <phoneticPr fontId="1" type="noConversion"/>
  </si>
  <si>
    <t>총비용</t>
    <phoneticPr fontId="1" type="noConversion"/>
  </si>
  <si>
    <t xml:space="preserve">경험치 </t>
    <phoneticPr fontId="1" type="noConversion"/>
  </si>
  <si>
    <t>2티어</t>
    <phoneticPr fontId="1" type="noConversion"/>
  </si>
  <si>
    <t>재련비용 100퍼 감소</t>
    <phoneticPr fontId="1" type="noConversion"/>
  </si>
  <si>
    <t>경험치 35퍼감소</t>
    <phoneticPr fontId="1" type="noConversion"/>
  </si>
  <si>
    <t>조화돌파석</t>
    <phoneticPr fontId="1" type="noConversion"/>
  </si>
  <si>
    <t>1티어</t>
    <phoneticPr fontId="1" type="noConversion"/>
  </si>
  <si>
    <t>경험치 40퍼감소</t>
    <phoneticPr fontId="1" type="noConversion"/>
  </si>
  <si>
    <t>1302장비</t>
    <phoneticPr fontId="1" type="noConversion"/>
  </si>
  <si>
    <t>기대값</t>
    <phoneticPr fontId="1" type="noConversion"/>
  </si>
  <si>
    <t>목표</t>
    <phoneticPr fontId="1" type="noConversion"/>
  </si>
  <si>
    <t>현재</t>
    <phoneticPr fontId="1" type="noConversion"/>
  </si>
  <si>
    <t>명예돌파</t>
    <phoneticPr fontId="1" type="noConversion"/>
  </si>
  <si>
    <t>희귀 영웅장비(1302)</t>
    <phoneticPr fontId="1" type="noConversion"/>
  </si>
  <si>
    <t>전설 유물 장비(1340)</t>
    <phoneticPr fontId="1" type="noConversion"/>
  </si>
  <si>
    <t>시세</t>
    <phoneticPr fontId="1" type="noConversion"/>
  </si>
  <si>
    <t>머리</t>
    <phoneticPr fontId="1" type="noConversion"/>
  </si>
  <si>
    <t>골드변환</t>
    <phoneticPr fontId="1" type="noConversion"/>
  </si>
  <si>
    <t>기댓값(노숨)</t>
    <phoneticPr fontId="1" type="noConversion"/>
  </si>
  <si>
    <t>기대 장기백</t>
    <phoneticPr fontId="1" type="noConversion"/>
  </si>
  <si>
    <t>장기백</t>
    <phoneticPr fontId="1" type="noConversion"/>
  </si>
  <si>
    <t>위명돌</t>
    <phoneticPr fontId="1" type="noConversion"/>
  </si>
  <si>
    <t>중오레</t>
    <phoneticPr fontId="1" type="noConversion"/>
  </si>
  <si>
    <t>하오레</t>
    <phoneticPr fontId="1" type="noConversion"/>
  </si>
  <si>
    <t>장기백(노숨)</t>
    <phoneticPr fontId="1" type="noConversion"/>
  </si>
  <si>
    <t>파괴강석</t>
    <phoneticPr fontId="1" type="noConversion"/>
  </si>
  <si>
    <t>경명돌</t>
    <phoneticPr fontId="1" type="noConversion"/>
  </si>
  <si>
    <t>상급오레하</t>
    <phoneticPr fontId="1" type="noConversion"/>
  </si>
  <si>
    <t>수호강석</t>
    <phoneticPr fontId="1" type="noConversion"/>
  </si>
  <si>
    <t>기댓값</t>
    <phoneticPr fontId="1" type="noConversion"/>
  </si>
  <si>
    <t>상위 유물 장비(1390)</t>
    <phoneticPr fontId="1" type="noConversion"/>
  </si>
  <si>
    <t>파강</t>
    <phoneticPr fontId="1" type="noConversion"/>
  </si>
  <si>
    <t>수강</t>
    <phoneticPr fontId="1" type="noConversion"/>
  </si>
  <si>
    <t>상오레</t>
    <phoneticPr fontId="1" type="noConversion"/>
  </si>
  <si>
    <t>명돌</t>
    <phoneticPr fontId="1" type="noConversion"/>
  </si>
  <si>
    <t>재련단계</t>
    <phoneticPr fontId="1" type="noConversion"/>
  </si>
  <si>
    <t>기준유물장비</t>
    <phoneticPr fontId="1" type="noConversion"/>
  </si>
  <si>
    <t>상위유물장비</t>
    <phoneticPr fontId="1" type="noConversion"/>
  </si>
  <si>
    <t>=&gt;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</si>
</sst>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76" formatCode="_(* #,##0.00_);_(* \(#,##0.00\);_(* &quot;-&quot;_);_(@_)"/>
    <numFmt numFmtId="177" formatCode="_(* #,##0_);_(* \(#,##0\);_(* &quot;-&quot;??_);_(@_)"/>
  </numFmts>
  <fonts count="7" x14ac:knownFonts="1">
    <font>
      <sz val="12"/>
      <color theme="1"/>
      <name val="NanumGothicOTF"/>
      <family val="2"/>
      <charset val="129"/>
    </font>
    <font>
      <sz val="8"/>
      <name val="NanumGothicOTF"/>
      <family val="2"/>
      <charset val="129"/>
    </font>
    <font>
      <sz val="12"/>
      <color theme="1"/>
      <name val="NanumGothicOTF"/>
      <family val="2"/>
      <charset val="129"/>
    </font>
    <font>
      <sz val="9"/>
      <color theme="1"/>
      <name val="NanumGothicOTF"/>
      <family val="2"/>
      <charset val="129"/>
    </font>
    <font>
      <sz val="10"/>
      <color theme="1"/>
      <name val="NanumGothicOTF"/>
      <family val="2"/>
      <charset val="129"/>
    </font>
    <font>
      <sz val="10"/>
      <color theme="1"/>
      <name val="NanumGothicOTF"/>
      <family val="3"/>
      <charset val="129"/>
    </font>
    <font>
      <sz val="16"/>
      <color theme="1"/>
      <name val="NanumGothicOTF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FA6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05B6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1" fontId="4" fillId="0" borderId="0" xfId="1" applyFont="1">
      <alignment vertical="center"/>
    </xf>
    <xf numFmtId="41" fontId="4" fillId="0" borderId="0" xfId="1" applyFont="1" applyAlignment="1">
      <alignment horizontal="center" vertical="center"/>
    </xf>
    <xf numFmtId="41" fontId="5" fillId="0" borderId="0" xfId="1" applyFont="1" applyFill="1" applyAlignment="1">
      <alignment horizontal="center" vertical="center"/>
    </xf>
    <xf numFmtId="41" fontId="5" fillId="0" borderId="0" xfId="1" applyFont="1" applyFill="1" applyAlignment="1">
      <alignment horizontal="left" vertical="center"/>
    </xf>
    <xf numFmtId="41" fontId="5" fillId="0" borderId="1" xfId="1" applyFont="1" applyBorder="1" applyAlignment="1">
      <alignment horizontal="center" vertical="center"/>
    </xf>
    <xf numFmtId="41" fontId="5" fillId="0" borderId="2" xfId="1" applyFont="1" applyBorder="1" applyAlignment="1">
      <alignment horizontal="center" vertical="center"/>
    </xf>
    <xf numFmtId="41" fontId="5" fillId="2" borderId="1" xfId="1" applyFont="1" applyFill="1" applyBorder="1" applyAlignment="1">
      <alignment horizontal="center" vertical="center"/>
    </xf>
    <xf numFmtId="41" fontId="5" fillId="3" borderId="2" xfId="1" applyFont="1" applyFill="1" applyBorder="1" applyAlignment="1">
      <alignment horizontal="center" vertical="center"/>
    </xf>
    <xf numFmtId="41" fontId="5" fillId="3" borderId="3" xfId="1" applyFont="1" applyFill="1" applyBorder="1" applyAlignment="1">
      <alignment horizontal="center" vertical="center"/>
    </xf>
    <xf numFmtId="41" fontId="5" fillId="3" borderId="0" xfId="1" applyFont="1" applyFill="1" applyBorder="1" applyAlignment="1">
      <alignment horizontal="center" vertical="center"/>
    </xf>
    <xf numFmtId="41" fontId="5" fillId="0" borderId="4" xfId="1" applyFont="1" applyBorder="1" applyAlignment="1">
      <alignment horizontal="center" vertical="center"/>
    </xf>
    <xf numFmtId="41" fontId="5" fillId="2" borderId="0" xfId="1" applyFont="1" applyFill="1" applyBorder="1" applyAlignment="1">
      <alignment horizontal="center" vertical="center"/>
    </xf>
    <xf numFmtId="41" fontId="5" fillId="3" borderId="4" xfId="1" applyFont="1" applyFill="1" applyBorder="1" applyAlignment="1">
      <alignment horizontal="center" vertical="center"/>
    </xf>
    <xf numFmtId="41" fontId="5" fillId="2" borderId="5" xfId="1" applyFont="1" applyFill="1" applyBorder="1" applyAlignment="1">
      <alignment horizontal="center" vertical="center"/>
    </xf>
    <xf numFmtId="41" fontId="5" fillId="0" borderId="0" xfId="1" applyFont="1" applyBorder="1" applyAlignment="1">
      <alignment horizontal="center" vertical="center"/>
    </xf>
    <xf numFmtId="41" fontId="5" fillId="0" borderId="6" xfId="1" applyFont="1" applyBorder="1" applyAlignment="1">
      <alignment horizontal="center" vertical="center"/>
    </xf>
    <xf numFmtId="41" fontId="5" fillId="4" borderId="7" xfId="1" applyFont="1" applyFill="1" applyBorder="1" applyAlignment="1">
      <alignment horizontal="center" vertical="center"/>
    </xf>
    <xf numFmtId="41" fontId="5" fillId="4" borderId="8" xfId="1" applyFont="1" applyFill="1" applyBorder="1" applyAlignment="1">
      <alignment horizontal="center" vertical="center"/>
    </xf>
    <xf numFmtId="41" fontId="5" fillId="0" borderId="7" xfId="1" applyFont="1" applyBorder="1" applyAlignment="1">
      <alignment horizontal="center" vertical="center"/>
    </xf>
    <xf numFmtId="41" fontId="5" fillId="4" borderId="0" xfId="1" applyFont="1" applyFill="1" applyBorder="1" applyAlignment="1">
      <alignment horizontal="center" vertical="center"/>
    </xf>
    <xf numFmtId="41" fontId="5" fillId="4" borderId="5" xfId="1" applyFont="1" applyFill="1" applyBorder="1" applyAlignment="1">
      <alignment horizontal="center" vertical="center"/>
    </xf>
    <xf numFmtId="176" fontId="5" fillId="2" borderId="0" xfId="1" applyNumberFormat="1" applyFont="1" applyFill="1" applyBorder="1" applyAlignment="1">
      <alignment horizontal="center" vertical="center"/>
    </xf>
    <xf numFmtId="41" fontId="5" fillId="2" borderId="0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4" borderId="0" xfId="1" applyNumberFormat="1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177" fontId="5" fillId="2" borderId="0" xfId="1" applyNumberFormat="1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41" fontId="4" fillId="0" borderId="0" xfId="1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41" fontId="5" fillId="3" borderId="0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41" fontId="0" fillId="0" borderId="0" xfId="0" applyNumberFormat="1" applyBorder="1">
      <alignment vertical="center"/>
    </xf>
    <xf numFmtId="0" fontId="4" fillId="0" borderId="0" xfId="0" applyFont="1">
      <alignment vertical="center"/>
    </xf>
    <xf numFmtId="41" fontId="5" fillId="3" borderId="0" xfId="1" applyFont="1" applyFill="1" applyBorder="1" applyAlignment="1">
      <alignment horizontal="center" vertical="center"/>
    </xf>
    <xf numFmtId="41" fontId="5" fillId="3" borderId="0" xfId="1" applyFont="1" applyFill="1" applyBorder="1" applyAlignment="1">
      <alignment horizontal="center" vertical="center"/>
    </xf>
    <xf numFmtId="41" fontId="5" fillId="3" borderId="0" xfId="1" applyFont="1" applyFill="1" applyBorder="1" applyAlignment="1">
      <alignment horizontal="center" vertical="center"/>
    </xf>
    <xf numFmtId="41" fontId="5" fillId="4" borderId="0" xfId="1" applyFont="1" applyFill="1" applyBorder="1" applyAlignment="1">
      <alignment horizontal="center" vertical="center"/>
    </xf>
    <xf numFmtId="41" fontId="5" fillId="3" borderId="0" xfId="1" applyFont="1" applyFill="1" applyBorder="1" applyAlignment="1">
      <alignment horizontal="center" vertical="center"/>
    </xf>
    <xf numFmtId="41" fontId="5" fillId="4" borderId="0" xfId="1" applyFont="1" applyFill="1" applyBorder="1" applyAlignment="1">
      <alignment horizontal="center" vertical="center"/>
    </xf>
    <xf numFmtId="41" fontId="5" fillId="7" borderId="4" xfId="1" applyFont="1" applyFill="1" applyBorder="1" applyAlignment="1">
      <alignment horizontal="center" vertical="center"/>
    </xf>
    <xf numFmtId="41" fontId="5" fillId="3" borderId="0" xfId="1" applyFont="1" applyFill="1" applyBorder="1" applyAlignment="1">
      <alignment horizontal="center" vertical="center"/>
    </xf>
    <xf numFmtId="41" fontId="5" fillId="4" borderId="0" xfId="1" applyFont="1" applyFill="1" applyBorder="1" applyAlignment="1">
      <alignment horizontal="center" vertical="center"/>
    </xf>
    <xf numFmtId="41" fontId="5" fillId="3" borderId="0" xfId="1" applyFont="1" applyFill="1" applyBorder="1" applyAlignment="1">
      <alignment horizontal="center" vertical="center"/>
    </xf>
    <xf numFmtId="41" fontId="5" fillId="4" borderId="0" xfId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41" fontId="5" fillId="4" borderId="1" xfId="1" applyFont="1" applyFill="1" applyBorder="1" applyAlignment="1">
      <alignment horizontal="center" vertical="center" textRotation="255"/>
    </xf>
    <xf numFmtId="41" fontId="5" fillId="4" borderId="4" xfId="1" applyFont="1" applyFill="1" applyBorder="1" applyAlignment="1">
      <alignment horizontal="center" vertical="center" textRotation="255"/>
    </xf>
    <xf numFmtId="41" fontId="5" fillId="4" borderId="6" xfId="1" applyFont="1" applyFill="1" applyBorder="1" applyAlignment="1">
      <alignment horizontal="center" vertical="center" textRotation="255"/>
    </xf>
    <xf numFmtId="0" fontId="0" fillId="2" borderId="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1" fontId="5" fillId="3" borderId="9" xfId="1" applyFont="1" applyFill="1" applyBorder="1" applyAlignment="1">
      <alignment horizontal="center" vertical="center"/>
    </xf>
    <xf numFmtId="41" fontId="5" fillId="2" borderId="10" xfId="1" applyFont="1" applyFill="1" applyBorder="1" applyAlignment="1">
      <alignment horizontal="center" vertical="center"/>
    </xf>
    <xf numFmtId="41" fontId="5" fillId="2" borderId="11" xfId="1" applyFont="1" applyFill="1" applyBorder="1" applyAlignment="1">
      <alignment horizontal="center" vertical="center"/>
    </xf>
    <xf numFmtId="41" fontId="5" fillId="3" borderId="12" xfId="1" applyFont="1" applyFill="1" applyBorder="1" applyAlignment="1">
      <alignment horizontal="center" vertical="center"/>
    </xf>
    <xf numFmtId="41" fontId="5" fillId="2" borderId="13" xfId="1" applyFont="1" applyFill="1" applyBorder="1" applyAlignment="1">
      <alignment horizontal="center" vertical="center"/>
    </xf>
    <xf numFmtId="41" fontId="5" fillId="2" borderId="14" xfId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0" fillId="0" borderId="0" xfId="0" quotePrefix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E05B63"/>
      <color rgb="FFDFA6FF"/>
      <color rgb="FFB14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46EC7-4528-904D-82CB-6B67ED1C6344}">
  <dimension ref="B1:U42"/>
  <sheetViews>
    <sheetView tabSelected="1" topLeftCell="A14" workbookViewId="0">
      <selection activeCell="P43" sqref="P43"/>
    </sheetView>
  </sheetViews>
  <sheetFormatPr baseColWidth="10" defaultRowHeight="17" x14ac:dyDescent="0.25"/>
  <cols>
    <col min="1" max="1" width="3.28515625" customWidth="1"/>
    <col min="2" max="2" width="8.140625" customWidth="1"/>
    <col min="3" max="3" width="8.5703125" customWidth="1"/>
    <col min="4" max="4" width="7.7109375" hidden="1" customWidth="1"/>
    <col min="5" max="6" width="7.7109375" customWidth="1"/>
    <col min="7" max="7" width="8.28515625" customWidth="1"/>
    <col min="8" max="8" width="7.7109375" hidden="1" customWidth="1"/>
    <col min="9" max="9" width="7" customWidth="1"/>
    <col min="11" max="11" width="11.42578125" bestFit="1" customWidth="1"/>
    <col min="12" max="13" width="10.7109375" customWidth="1"/>
    <col min="15" max="15" width="11" customWidth="1"/>
  </cols>
  <sheetData>
    <row r="1" spans="2:15" ht="18" thickBot="1" x14ac:dyDescent="0.3"/>
    <row r="2" spans="2:15" x14ac:dyDescent="0.25">
      <c r="B2" s="55" t="s">
        <v>58</v>
      </c>
      <c r="C2" s="56"/>
      <c r="D2" s="56"/>
      <c r="E2" s="56"/>
      <c r="F2" s="56"/>
      <c r="G2" s="57"/>
      <c r="L2" s="41"/>
      <c r="M2" s="41"/>
      <c r="N2" s="41"/>
    </row>
    <row r="3" spans="2:15" ht="18" thickBot="1" x14ac:dyDescent="0.3">
      <c r="B3" s="58"/>
      <c r="C3" s="59"/>
      <c r="D3" s="59"/>
      <c r="E3" s="59"/>
      <c r="F3" s="59"/>
      <c r="G3" s="60"/>
      <c r="L3" s="41"/>
      <c r="M3" s="41"/>
      <c r="N3" s="41"/>
    </row>
    <row r="4" spans="2:15" x14ac:dyDescent="0.25">
      <c r="M4" s="41"/>
      <c r="N4" s="41"/>
      <c r="O4" s="41"/>
    </row>
    <row r="5" spans="2:15" x14ac:dyDescent="0.25">
      <c r="B5" s="53" t="s">
        <v>56</v>
      </c>
      <c r="C5" s="53"/>
      <c r="D5" s="41"/>
      <c r="E5" s="41"/>
      <c r="F5" s="53" t="s">
        <v>55</v>
      </c>
      <c r="G5" s="53"/>
      <c r="I5" s="41"/>
      <c r="J5" s="54" t="s">
        <v>69</v>
      </c>
      <c r="K5" s="54"/>
      <c r="L5" s="41"/>
      <c r="M5" s="47" t="s">
        <v>60</v>
      </c>
      <c r="N5" s="41"/>
      <c r="O5" s="47" t="s">
        <v>62</v>
      </c>
    </row>
    <row r="6" spans="2:15" x14ac:dyDescent="0.25">
      <c r="B6" s="48" t="s">
        <v>31</v>
      </c>
      <c r="C6" s="21">
        <v>1302</v>
      </c>
      <c r="D6" s="41"/>
      <c r="E6" s="41"/>
      <c r="F6" s="48" t="s">
        <v>31</v>
      </c>
      <c r="G6" s="21">
        <v>1302</v>
      </c>
      <c r="I6" s="41"/>
      <c r="J6" s="47" t="s">
        <v>12</v>
      </c>
      <c r="K6" s="21">
        <f ca="1">IF(C7=G7,0,SUM(OFFSET('3티 시즌2.5'!D217,,'노숨장기백 계산'!C7+1,,'노숨장기백 계산'!G7-'노숨장기백 계산'!C7)))</f>
        <v>7847</v>
      </c>
      <c r="M6" s="31">
        <f>14/10</f>
        <v>1.4</v>
      </c>
      <c r="N6" s="41"/>
      <c r="O6" s="21">
        <f ca="1">M6*K6</f>
        <v>10985.8</v>
      </c>
    </row>
    <row r="7" spans="2:15" x14ac:dyDescent="0.25">
      <c r="B7" s="48" t="s">
        <v>3</v>
      </c>
      <c r="C7" s="21">
        <v>6</v>
      </c>
      <c r="D7" s="43">
        <f>INDEX('3티 시즌2.5'!$D$4:$D$19,MATCH('노숨장기백 계산'!C7,'3티 시즌2.5'!$E$4:$E$19,0))</f>
        <v>1325</v>
      </c>
      <c r="E7" s="41"/>
      <c r="F7" s="48" t="s">
        <v>3</v>
      </c>
      <c r="G7" s="21">
        <v>15</v>
      </c>
      <c r="H7" s="43">
        <f>INDEX('3티 시즌2.5'!$D$4:$D$19,MATCH('노숨장기백 계산'!G7,'3티 시즌2.5'!$E$4:$E$19,0))</f>
        <v>1370</v>
      </c>
      <c r="I7" s="42"/>
      <c r="J7" s="47" t="s">
        <v>13</v>
      </c>
      <c r="K7" s="21">
        <f ca="1">SUM(IF('노숨장기백 계산'!C8='노숨장기백 계산'!G8,0,OFFSET('3티 시즌2.5'!D226,,'노숨장기백 계산'!C8+1,,'노숨장기백 계산'!G8-'노숨장기백 계산'!C8)),IF('노숨장기백 계산'!C9='노숨장기백 계산'!G9,0,OFFSET('3티 시즌2.5'!D226,,'노숨장기백 계산'!C9+1,,'노숨장기백 계산'!G9-'노숨장기백 계산'!C9)),IF('노숨장기백 계산'!C10='노숨장기백 계산'!G10,0,OFFSET('3티 시즌2.5'!D226,,'노숨장기백 계산'!C10+1,,'노숨장기백 계산'!G10-'노숨장기백 계산'!C10)),IF('노숨장기백 계산'!C11='노숨장기백 계산'!G11,0,OFFSET('3티 시즌2.5'!D226,,'노숨장기백 계산'!C11+1,,'노숨장기백 계산'!G11-'노숨장기백 계산'!C11)),IF('노숨장기백 계산'!C12='노숨장기백 계산'!G12,0,OFFSET('3티 시즌2.5'!D226,,'노숨장기백 계산'!C12+1,,'노숨장기백 계산'!G12-'노숨장기백 계산'!C12)))</f>
        <v>23531.163750000003</v>
      </c>
      <c r="M7" s="31">
        <f>350/9999</f>
        <v>3.5003500350035001E-2</v>
      </c>
      <c r="N7" s="41"/>
      <c r="O7" s="21">
        <f t="shared" ref="O7:O12" ca="1" si="0">M7*K7</f>
        <v>823.67309855985604</v>
      </c>
    </row>
    <row r="8" spans="2:15" x14ac:dyDescent="0.25">
      <c r="B8" s="48" t="s">
        <v>61</v>
      </c>
      <c r="C8" s="21">
        <v>6</v>
      </c>
      <c r="D8" s="43">
        <f>INDEX('3티 시즌2.5'!$D$4:$D$19,MATCH('노숨장기백 계산'!C8,'3티 시즌2.5'!$E$4:$E$19,0))</f>
        <v>1325</v>
      </c>
      <c r="E8" s="41"/>
      <c r="F8" s="48" t="s">
        <v>61</v>
      </c>
      <c r="G8" s="21">
        <v>15</v>
      </c>
      <c r="H8" s="43">
        <f>INDEX('3티 시즌2.5'!$D$4:$D$19,MATCH('노숨장기백 계산'!G8,'3티 시즌2.5'!$E$4:$E$19,0))</f>
        <v>1370</v>
      </c>
      <c r="I8" s="42"/>
      <c r="J8" s="47" t="s">
        <v>57</v>
      </c>
      <c r="K8" s="21">
        <f ca="1">SUM(IF(C7=G7,0,OFFSET('3티 시즌2.5'!D218,,'노숨장기백 계산'!C7+1,,'노숨장기백 계산'!G7-'노숨장기백 계산'!C7)),IF('노숨장기백 계산'!C8='노숨장기백 계산'!G8,0,OFFSET('3티 시즌2.5'!D227,,'노숨장기백 계산'!C8+1,,'노숨장기백 계산'!G8-'노숨장기백 계산'!C8)),IF('노숨장기백 계산'!C9='노숨장기백 계산'!G9,0,OFFSET('3티 시즌2.5'!D227,,'노숨장기백 계산'!C9+1,,'노숨장기백 계산'!G9-'노숨장기백 계산'!C9)),IF('노숨장기백 계산'!C10='노숨장기백 계산'!G10,0,OFFSET('3티 시즌2.5'!D227,,'노숨장기백 계산'!C10+1,,'노숨장기백 계산'!G10-'노숨장기백 계산'!C10)),IF('노숨장기백 계산'!C11='노숨장기백 계산'!G11,0,OFFSET('3티 시즌2.5'!D227,,'노숨장기백 계산'!C11+1,,'노숨장기백 계산'!G11-'노숨장기백 계산'!C11)),IF('노숨장기백 계산'!C12='노숨장기백 계산'!G12,0,OFFSET('3티 시즌2.5'!D227,,'노숨장기백 계산'!C12+1,,'노숨장기백 계산'!G12-'노숨장기백 계산'!C12)))</f>
        <v>972.91812999999991</v>
      </c>
      <c r="M8" s="31">
        <v>37</v>
      </c>
      <c r="N8" s="41"/>
      <c r="O8" s="21">
        <f t="shared" ca="1" si="0"/>
        <v>35997.970809999999</v>
      </c>
    </row>
    <row r="9" spans="2:15" x14ac:dyDescent="0.25">
      <c r="B9" s="48" t="s">
        <v>7</v>
      </c>
      <c r="C9" s="21">
        <v>6</v>
      </c>
      <c r="D9" s="43">
        <f>INDEX('3티 시즌2.5'!$D$4:$D$19,MATCH('노숨장기백 계산'!C9,'3티 시즌2.5'!$E$4:$E$19,0))</f>
        <v>1325</v>
      </c>
      <c r="E9" s="41"/>
      <c r="F9" s="48" t="s">
        <v>7</v>
      </c>
      <c r="G9" s="21">
        <v>15</v>
      </c>
      <c r="H9" s="43">
        <f>INDEX('3티 시즌2.5'!$D$4:$D$19,MATCH('노숨장기백 계산'!G9,'3티 시즌2.5'!$E$4:$E$19,0))</f>
        <v>1370</v>
      </c>
      <c r="I9" s="42"/>
      <c r="J9" s="47" t="s">
        <v>68</v>
      </c>
      <c r="K9" s="21">
        <f ca="1">SUM(IF(C7=G7,0,OFFSET('3티 시즌2.5'!D219,,'노숨장기백 계산'!C7+1,,'노숨장기백 계산'!G7-'노숨장기백 계산'!C7)),IF('노숨장기백 계산'!C8='노숨장기백 계산'!G8,0,OFFSET('3티 시즌2.5'!D228,,'노숨장기백 계산'!C8+1,,'노숨장기백 계산'!G8-'노숨장기백 계산'!C8)),IF('노숨장기백 계산'!C9='노숨장기백 계산'!G9,0,OFFSET('3티 시즌2.5'!D228,,'노숨장기백 계산'!C9+1,,'노숨장기백 계산'!G9-'노숨장기백 계산'!C9)),IF('노숨장기백 계산'!C10='노숨장기백 계산'!G10,0,OFFSET('3티 시즌2.5'!D228,,'노숨장기백 계산'!C10+1,,'노숨장기백 계산'!G10-'노숨장기백 계산'!C10)),IF('노숨장기백 계산'!C11='노숨장기백 계산'!G11,0,OFFSET('3티 시즌2.5'!D228,,'노숨장기백 계산'!C11+1,,'노숨장기백 계산'!G11-'노숨장기백 계산'!C11)),IF('노숨장기백 계산'!C12='노숨장기백 계산'!G12,0,OFFSET('3티 시즌2.5'!D228,,'노숨장기백 계산'!C12+1,,'노숨장기백 계산'!G12-'노숨장기백 계산'!C12)))</f>
        <v>537.17126499999983</v>
      </c>
      <c r="M9" s="31">
        <v>10</v>
      </c>
      <c r="N9" s="41"/>
      <c r="O9" s="21">
        <f t="shared" ca="1" si="0"/>
        <v>5371.7126499999986</v>
      </c>
    </row>
    <row r="10" spans="2:15" x14ac:dyDescent="0.25">
      <c r="B10" s="48" t="s">
        <v>8</v>
      </c>
      <c r="C10" s="21">
        <v>6</v>
      </c>
      <c r="D10" s="43">
        <f>INDEX('3티 시즌2.5'!$D$4:$D$19,MATCH('노숨장기백 계산'!C10,'3티 시즌2.5'!$E$4:$E$19,0))</f>
        <v>1325</v>
      </c>
      <c r="E10" s="41"/>
      <c r="F10" s="48" t="s">
        <v>8</v>
      </c>
      <c r="G10" s="21">
        <v>15</v>
      </c>
      <c r="H10" s="43">
        <f>INDEX('3티 시즌2.5'!$D$4:$D$19,MATCH('노숨장기백 계산'!G10,'3티 시즌2.5'!$E$4:$E$19,0))</f>
        <v>1370</v>
      </c>
      <c r="I10" s="42"/>
      <c r="J10" s="47" t="s">
        <v>11</v>
      </c>
      <c r="K10" s="21">
        <f ca="1">SUM(IF(C7=G7,0,SUM(OFFSET('3티 시즌2.5'!D216,,'노숨장기백 계산'!C7+1,,'노숨장기백 계산'!G7-'노숨장기백 계산'!C7),OFFSET('3티 시즌2.5'!D220,,'노숨장기백 계산'!C7+1,,'노숨장기백 계산'!G7-'노숨장기백 계산'!C7))),IF('노숨장기백 계산'!C8='노숨장기백 계산'!G8,0,SUM(OFFSET('3티 시즌2.5'!D225,,'노숨장기백 계산'!C8+1,,'노숨장기백 계산'!G8-'노숨장기백 계산'!C8),OFFSET('3티 시즌2.5'!D229,,'노숨장기백 계산'!C8+1,,'노숨장기백 계산'!G8-'노숨장기백 계산'!C8))),IF('노숨장기백 계산'!C9='노숨장기백 계산'!G9,0,SUM(OFFSET('3티 시즌2.5'!D225,,'노숨장기백 계산'!C9+1,,'노숨장기백 계산'!G9-'노숨장기백 계산'!C9),OFFSET('3티 시즌2.5'!D229,,'노숨장기백 계산'!C9+1,,'노숨장기백 계산'!G9-'노숨장기백 계산'!C9))),IF('노숨장기백 계산'!C10='노숨장기백 계산'!G10,0,SUM(OFFSET('3티 시즌2.5'!D225,,'노숨장기백 계산'!C10+1,,'노숨장기백 계산'!G10-'노숨장기백 계산'!C10),OFFSET('3티 시즌2.5'!D229,,'노숨장기백 계산'!C10+1,,'노숨장기백 계산'!G10-'노숨장기백 계산'!C10))),IF('노숨장기백 계산'!C11='노숨장기백 계산'!G11,0,SUM(OFFSET('3티 시즌2.5'!D225,,'노숨장기백 계산'!C11+1,,'노숨장기백 계산'!G11-'노숨장기백 계산'!C11),OFFSET('3티 시즌2.5'!D229,,'노숨장기백 계산'!C11+1,,'노숨장기백 계산'!G11-'노숨장기백 계산'!C11))),IF('노숨장기백 계산'!C12='노숨장기백 계산'!G12,0,SUM(OFFSET('3티 시즌2.5'!D225,,'노숨장기백 계산'!C12+1,,'노숨장기백 계산'!G12-'노숨장기백 계산'!C12),OFFSET('3티 시즌2.5'!D229,,'노숨장기백 계산'!C12+1,,'노숨장기백 계산'!G12-'노숨장기백 계산'!C12))))</f>
        <v>39725.254184999991</v>
      </c>
      <c r="M10" s="31">
        <v>0.14599999999999999</v>
      </c>
      <c r="N10" s="41"/>
      <c r="O10" s="21">
        <f t="shared" ca="1" si="0"/>
        <v>5799.8871110099981</v>
      </c>
    </row>
    <row r="11" spans="2:15" x14ac:dyDescent="0.25">
      <c r="B11" s="48" t="s">
        <v>9</v>
      </c>
      <c r="C11" s="21">
        <v>6</v>
      </c>
      <c r="D11" s="43">
        <f>INDEX('3티 시즌2.5'!$D$4:$D$19,MATCH('노숨장기백 계산'!C11,'3티 시즌2.5'!$E$4:$E$19,0))</f>
        <v>1325</v>
      </c>
      <c r="E11" s="41"/>
      <c r="F11" s="48" t="s">
        <v>9</v>
      </c>
      <c r="G11" s="21">
        <v>15</v>
      </c>
      <c r="H11" s="43">
        <f>INDEX('3티 시즌2.5'!$D$4:$D$19,MATCH('노숨장기백 계산'!G11,'3티 시즌2.5'!$E$4:$E$19,0))</f>
        <v>1370</v>
      </c>
      <c r="I11" s="42"/>
      <c r="J11" s="47" t="s">
        <v>0</v>
      </c>
      <c r="K11" s="21">
        <f ca="1">SUM(IF(C7=G7,0,OFFSET('3티 시즌2.5'!D221,,'노숨장기백 계산'!C7+1,,'노숨장기백 계산'!G7-'노숨장기백 계산'!C7)),IF('노숨장기백 계산'!C8='노숨장기백 계산'!G8,0,OFFSET('3티 시즌2.5'!D230,,'노숨장기백 계산'!C8+1,,'노숨장기백 계산'!G8-'노숨장기백 계산'!C8)),IF('노숨장기백 계산'!C9='노숨장기백 계산'!G9,0,OFFSET('3티 시즌2.5'!D230,,'노숨장기백 계산'!C9+1,,'노숨장기백 계산'!G9-'노숨장기백 계산'!C9)),IF('노숨장기백 계산'!C10='노숨장기백 계산'!G10,0,OFFSET('3티 시즌2.5'!D230,,'노숨장기백 계산'!C10+1,,'노숨장기백 계산'!G10-'노숨장기백 계산'!C10)),IF('노숨장기백 계산'!C11='노숨장기백 계산'!G11,0,OFFSET('3티 시즌2.5'!D230,,'노숨장기백 계산'!C11+1,,'노숨장기백 계산'!G11-'노숨장기백 계산'!C11)),IF('노숨장기백 계산'!C12='노숨장기백 계산'!G12,0,OFFSET('3티 시즌2.5'!D230,,'노숨장기백 계산'!C12+1,,'노숨장기백 계산'!G12-'노숨장기백 계산'!C12)))</f>
        <v>2173836.8515000003</v>
      </c>
      <c r="M11" s="31">
        <v>0.01</v>
      </c>
      <c r="N11" s="41"/>
      <c r="O11" s="21">
        <f t="shared" ca="1" si="0"/>
        <v>21738.368515000006</v>
      </c>
    </row>
    <row r="12" spans="2:15" x14ac:dyDescent="0.25">
      <c r="B12" s="48" t="s">
        <v>10</v>
      </c>
      <c r="C12" s="21">
        <v>6</v>
      </c>
      <c r="D12" s="43">
        <f>INDEX('3티 시즌2.5'!$D$4:$D$19,MATCH('노숨장기백 계산'!C12,'3티 시즌2.5'!$E$4:$E$19,0))</f>
        <v>1325</v>
      </c>
      <c r="E12" s="41"/>
      <c r="F12" s="48" t="s">
        <v>10</v>
      </c>
      <c r="G12" s="21">
        <v>15</v>
      </c>
      <c r="H12" s="43">
        <f>INDEX('3티 시즌2.5'!$D$4:$D$19,MATCH('노숨장기백 계산'!G12,'3티 시즌2.5'!$E$4:$E$19,0))</f>
        <v>1370</v>
      </c>
      <c r="I12" s="42"/>
      <c r="J12" s="47" t="s">
        <v>1</v>
      </c>
      <c r="K12" s="21">
        <f ca="1">SUM(IF(C7=G7,0,OFFSET('3티 시즌2.5'!D222,,'노숨장기백 계산'!C7+1,,'노숨장기백 계산'!G7-'노숨장기백 계산'!C7)),IF('노숨장기백 계산'!C8='노숨장기백 계산'!G8,0,OFFSET('3티 시즌2.5'!D231,,'노숨장기백 계산'!C8+1,,'노숨장기백 계산'!G8-'노숨장기백 계산'!C8)),IF('노숨장기백 계산'!C9='노숨장기백 계산'!G9,0,OFFSET('3티 시즌2.5'!D231,,'노숨장기백 계산'!C9+1,,'노숨장기백 계산'!G9-'노숨장기백 계산'!C9)),IF('노숨장기백 계산'!C10='노숨장기백 계산'!G10,0,OFFSET('3티 시즌2.5'!D231,,'노숨장기백 계산'!C10+1,,'노숨장기백 계산'!G10-'노숨장기백 계산'!C10)),IF('노숨장기백 계산'!C11='노숨장기백 계산'!G11,0,OFFSET('3티 시즌2.5'!D231,,'노숨장기백 계산'!C11+1,,'노숨장기백 계산'!G11-'노숨장기백 계산'!C11)),IF('노숨장기백 계산'!C12='노숨장기백 계산'!G12,0,OFFSET('3티 시즌2.5'!D231,,'노숨장기백 계산'!C12+1,,'노숨장기백 계산'!G12-'노숨장기백 계산'!C12)))</f>
        <v>35007.054750000018</v>
      </c>
      <c r="M12" s="31">
        <v>1</v>
      </c>
      <c r="N12" s="41"/>
      <c r="O12" s="21">
        <f t="shared" ca="1" si="0"/>
        <v>35007.054750000018</v>
      </c>
    </row>
    <row r="13" spans="2:15" x14ac:dyDescent="0.25">
      <c r="B13" s="41"/>
      <c r="C13" s="41"/>
      <c r="D13" s="41"/>
      <c r="E13" s="41"/>
      <c r="F13" s="41"/>
      <c r="G13" s="41"/>
      <c r="I13" s="41"/>
      <c r="J13" s="41"/>
      <c r="K13" s="41"/>
      <c r="L13" s="41"/>
      <c r="M13" s="41"/>
      <c r="N13" s="41"/>
      <c r="O13" s="41"/>
    </row>
    <row r="14" spans="2:15" x14ac:dyDescent="0.25">
      <c r="B14" s="48" t="s">
        <v>29</v>
      </c>
      <c r="C14" s="31">
        <f>AVERAGE(D7:D12)</f>
        <v>1325</v>
      </c>
      <c r="D14" s="41"/>
      <c r="E14" s="41"/>
      <c r="F14" s="48" t="s">
        <v>29</v>
      </c>
      <c r="G14" s="31">
        <f>AVERAGE(H7:H12)</f>
        <v>1370</v>
      </c>
      <c r="I14" s="41"/>
      <c r="J14" s="41"/>
      <c r="K14" s="41"/>
      <c r="L14" s="41"/>
      <c r="M14" s="41"/>
      <c r="N14" s="48" t="s">
        <v>27</v>
      </c>
      <c r="O14" s="32">
        <f ca="1">SUM(O6:O12)</f>
        <v>115724.46693456988</v>
      </c>
    </row>
    <row r="15" spans="2:15" ht="18" thickBot="1" x14ac:dyDescent="0.3">
      <c r="B15" s="41"/>
      <c r="C15" s="41"/>
      <c r="D15" s="41"/>
      <c r="E15" s="41"/>
      <c r="F15" s="41"/>
      <c r="G15" s="41"/>
      <c r="I15" s="41"/>
      <c r="J15" s="41"/>
      <c r="K15" s="41"/>
      <c r="L15" s="41"/>
      <c r="M15" s="41"/>
      <c r="N15" s="41"/>
      <c r="O15" s="41"/>
    </row>
    <row r="16" spans="2:15" x14ac:dyDescent="0.25">
      <c r="B16" s="61" t="s">
        <v>59</v>
      </c>
      <c r="C16" s="62"/>
      <c r="D16" s="62"/>
      <c r="E16" s="62"/>
      <c r="F16" s="62"/>
      <c r="G16" s="63"/>
      <c r="K16" s="41"/>
      <c r="L16" s="41"/>
      <c r="M16" s="41"/>
      <c r="N16" s="41"/>
    </row>
    <row r="17" spans="2:21" ht="18" thickBot="1" x14ac:dyDescent="0.3">
      <c r="B17" s="64"/>
      <c r="C17" s="65"/>
      <c r="D17" s="65"/>
      <c r="E17" s="65"/>
      <c r="F17" s="65"/>
      <c r="G17" s="66"/>
      <c r="K17" s="41"/>
      <c r="L17" s="41"/>
      <c r="M17" s="41"/>
      <c r="N17" s="41"/>
    </row>
    <row r="18" spans="2:21" x14ac:dyDescent="0.25">
      <c r="L18" s="41"/>
      <c r="M18" s="41"/>
      <c r="N18" s="41"/>
      <c r="O18" s="41"/>
    </row>
    <row r="19" spans="2:21" x14ac:dyDescent="0.25">
      <c r="B19" s="53" t="s">
        <v>56</v>
      </c>
      <c r="C19" s="53"/>
      <c r="D19" s="41"/>
      <c r="E19" s="41"/>
      <c r="F19" s="53" t="s">
        <v>55</v>
      </c>
      <c r="G19" s="53"/>
      <c r="I19" s="41"/>
      <c r="J19" s="54" t="s">
        <v>69</v>
      </c>
      <c r="K19" s="54"/>
      <c r="L19" s="41"/>
      <c r="M19" s="47" t="s">
        <v>60</v>
      </c>
      <c r="N19" s="41"/>
      <c r="O19" s="47" t="s">
        <v>62</v>
      </c>
      <c r="Q19" s="53" t="s">
        <v>81</v>
      </c>
      <c r="R19" s="53"/>
      <c r="T19" s="53" t="s">
        <v>82</v>
      </c>
      <c r="U19" s="53"/>
    </row>
    <row r="20" spans="2:21" x14ac:dyDescent="0.25">
      <c r="B20" s="48" t="s">
        <v>31</v>
      </c>
      <c r="C20" s="21">
        <v>1340</v>
      </c>
      <c r="D20" s="41"/>
      <c r="E20" s="41"/>
      <c r="F20" s="48" t="s">
        <v>31</v>
      </c>
      <c r="G20" s="21">
        <v>1340</v>
      </c>
      <c r="H20" s="43"/>
      <c r="I20" s="41"/>
      <c r="J20" s="47" t="s">
        <v>12</v>
      </c>
      <c r="K20" s="21">
        <f ca="1">IF(C21=G21,0,SUM(OFFSET('3티 시즌2.5'!D315,,'노숨장기백 계산'!C21+1,,'노숨장기백 계산'!G21-'노숨장기백 계산'!C21)))</f>
        <v>877564</v>
      </c>
      <c r="M20" s="31">
        <f>14/10</f>
        <v>1.4</v>
      </c>
      <c r="O20" s="21">
        <f ca="1">M20*K20</f>
        <v>1228589.5999999999</v>
      </c>
      <c r="Q20" s="52" t="s">
        <v>80</v>
      </c>
      <c r="R20" s="52" t="s">
        <v>14</v>
      </c>
      <c r="S20" s="88"/>
      <c r="T20" s="52" t="s">
        <v>80</v>
      </c>
      <c r="U20" s="52" t="s">
        <v>14</v>
      </c>
    </row>
    <row r="21" spans="2:21" x14ac:dyDescent="0.25">
      <c r="B21" s="48" t="s">
        <v>3</v>
      </c>
      <c r="C21" s="21">
        <v>6</v>
      </c>
      <c r="D21" s="43">
        <f>INDEX('3티 시즌2.5'!$D$40:$D$65,MATCH('노숨장기백 계산'!C21,'3티 시즌2.5'!$E$40:$E$65,0))</f>
        <v>1370</v>
      </c>
      <c r="E21" s="41"/>
      <c r="F21" s="48" t="s">
        <v>3</v>
      </c>
      <c r="G21" s="21">
        <v>24</v>
      </c>
      <c r="H21" s="43">
        <f>INDEX('3티 시즌2.5'!$D$40:$D$65,MATCH('노숨장기백 계산'!G21,'3티 시즌2.5'!$E$40:$E$65,0))</f>
        <v>1550</v>
      </c>
      <c r="I21" s="42"/>
      <c r="J21" s="47" t="s">
        <v>13</v>
      </c>
      <c r="K21" s="21">
        <f ca="1">SUM(IF('노숨장기백 계산'!C22='노숨장기백 계산'!G22,0,OFFSET('3티 시즌2.5'!D324,,'노숨장기백 계산'!C22+1,,'노숨장기백 계산'!G22-'노숨장기백 계산'!C22)),IF('노숨장기백 계산'!C23='노숨장기백 계산'!G23,0,OFFSET('3티 시즌2.5'!D324,,'노숨장기백 계산'!C23+1,,'노숨장기백 계산'!G23-'노숨장기백 계산'!C23)),IF('노숨장기백 계산'!C24='노숨장기백 계산'!G24,0,OFFSET('3티 시즌2.5'!D324,,'노숨장기백 계산'!C24+1,,'노숨장기백 계산'!G24-'노숨장기백 계산'!C24)),IF('노숨장기백 계산'!C25='노숨장기백 계산'!G25,0,OFFSET('3티 시즌2.5'!D324,,'노숨장기백 계산'!C25+1,,'노숨장기백 계산'!G25-'노숨장기백 계산'!C25)),IF('노숨장기백 계산'!C26='노숨장기백 계산'!G26,0,OFFSET('3티 시즌2.5'!D324,,'노숨장기백 계산'!C26+1,,'노숨장기백 계산'!G26-'노숨장기백 계산'!C26)))</f>
        <v>3695700</v>
      </c>
      <c r="M21" s="31">
        <f>350/9999</f>
        <v>3.5003500350035001E-2</v>
      </c>
      <c r="O21" s="21">
        <f t="shared" ref="O21:O26" ca="1" si="1">M21*K21</f>
        <v>129362.43624362435</v>
      </c>
      <c r="Q21" s="89">
        <v>20</v>
      </c>
      <c r="R21" s="89">
        <v>1490</v>
      </c>
      <c r="S21" s="90" t="s">
        <v>83</v>
      </c>
      <c r="T21" s="89">
        <v>12</v>
      </c>
      <c r="U21" s="89">
        <v>1510</v>
      </c>
    </row>
    <row r="22" spans="2:21" x14ac:dyDescent="0.25">
      <c r="B22" s="48" t="s">
        <v>61</v>
      </c>
      <c r="C22" s="21">
        <v>6</v>
      </c>
      <c r="D22" s="43">
        <f>INDEX('3티 시즌2.5'!$D$40:$D$65,MATCH('노숨장기백 계산'!C22,'3티 시즌2.5'!$E$40:$E$65,0))</f>
        <v>1370</v>
      </c>
      <c r="E22" s="41"/>
      <c r="F22" s="48" t="s">
        <v>61</v>
      </c>
      <c r="G22" s="21">
        <v>25</v>
      </c>
      <c r="H22" s="43">
        <f>INDEX('3티 시즌2.5'!$D$40:$D$65,MATCH('노숨장기백 계산'!G22,'3티 시즌2.5'!$E$40:$E$65,0))</f>
        <v>1575</v>
      </c>
      <c r="I22" s="42"/>
      <c r="J22" s="47" t="s">
        <v>66</v>
      </c>
      <c r="K22" s="21">
        <f ca="1">SUM(IF(C21=G21,0,OFFSET('3티 시즌2.5'!D316,,'노숨장기백 계산'!C21+1,,'노숨장기백 계산'!G21-'노숨장기백 계산'!C21)),IF('노숨장기백 계산'!C22='노숨장기백 계산'!G22,0,OFFSET('3티 시즌2.5'!D325,,'노숨장기백 계산'!C22+1,,'노숨장기백 계산'!G22-'노숨장기백 계산'!C22)),IF('노숨장기백 계산'!C23='노숨장기백 계산'!G23,0,OFFSET('3티 시즌2.5'!D325,,'노숨장기백 계산'!C23+1,,'노숨장기백 계산'!G23-'노숨장기백 계산'!C23)),IF('노숨장기백 계산'!C24='노숨장기백 계산'!G24,0,OFFSET('3티 시즌2.5'!D325,,'노숨장기백 계산'!C24+1,,'노숨장기백 계산'!G24-'노숨장기백 계산'!C24)),IF('노숨장기백 계산'!C25='노숨장기백 계산'!G25,0,OFFSET('3티 시즌2.5'!D325,,'노숨장기백 계산'!C25+1,,'노숨장기백 계산'!G25-'노숨장기백 계산'!C25)),IF('노숨장기백 계산'!C26='노숨장기백 계산'!G26,0,OFFSET('3티 시즌2.5'!D325,,'노숨장기백 계산'!C26+1,,'노숨장기백 계산'!G26-'노숨장기백 계산'!C26)))</f>
        <v>132965</v>
      </c>
      <c r="M22" s="31">
        <v>55</v>
      </c>
      <c r="O22" s="21">
        <f t="shared" ca="1" si="1"/>
        <v>7313075</v>
      </c>
      <c r="Q22" s="89">
        <v>21</v>
      </c>
      <c r="R22" s="89">
        <v>1505</v>
      </c>
      <c r="S22" s="90" t="s">
        <v>83</v>
      </c>
      <c r="T22" s="89">
        <v>13</v>
      </c>
      <c r="U22" s="89">
        <v>1520</v>
      </c>
    </row>
    <row r="23" spans="2:21" x14ac:dyDescent="0.25">
      <c r="B23" s="48" t="s">
        <v>7</v>
      </c>
      <c r="C23" s="21">
        <v>6</v>
      </c>
      <c r="D23" s="43">
        <f>INDEX('3티 시즌2.5'!$D$40:$D$65,MATCH('노숨장기백 계산'!C23,'3티 시즌2.5'!$E$40:$E$65,0))</f>
        <v>1370</v>
      </c>
      <c r="E23" s="41"/>
      <c r="F23" s="48" t="s">
        <v>7</v>
      </c>
      <c r="G23" s="21">
        <v>25</v>
      </c>
      <c r="H23" s="43">
        <f>INDEX('3티 시즌2.5'!$D$40:$D$65,MATCH('노숨장기백 계산'!G23,'3티 시즌2.5'!$E$40:$E$65,0))</f>
        <v>1575</v>
      </c>
      <c r="I23" s="42"/>
      <c r="J23" s="47" t="s">
        <v>67</v>
      </c>
      <c r="K23" s="21">
        <f ca="1">SUM(IF(C21=G21,0,OFFSET('3티 시즌2.5'!D317,,'노숨장기백 계산'!C21+1,,'노숨장기백 계산'!G21-'노숨장기백 계산'!C21)),IF('노숨장기백 계산'!C22='노숨장기백 계산'!G22,0,OFFSET('3티 시즌2.5'!D326,,'노숨장기백 계산'!C22+1,,'노숨장기백 계산'!G22-'노숨장기백 계산'!C22)),IF('노숨장기백 계산'!C23='노숨장기백 계산'!G23,0,OFFSET('3티 시즌2.5'!D326,,'노숨장기백 계산'!C23+1,,'노숨장기백 계산'!G23-'노숨장기백 계산'!C23)),IF('노숨장기백 계산'!C24='노숨장기백 계산'!G24,0,OFFSET('3티 시즌2.5'!D326,,'노숨장기백 계산'!C24+1,,'노숨장기백 계산'!G24-'노숨장기백 계산'!C24)),IF('노숨장기백 계산'!C25='노숨장기백 계산'!G25,0,OFFSET('3티 시즌2.5'!D326,,'노숨장기백 계산'!C25+1,,'노숨장기백 계산'!G25-'노숨장기백 계산'!C25)),IF('노숨장기백 계산'!C26='노숨장기백 계산'!G26,0,OFFSET('3티 시즌2.5'!D326,,'노숨장기백 계산'!C26+1,,'노숨장기백 계산'!G26-'노숨장기백 계산'!C26)))</f>
        <v>100721</v>
      </c>
      <c r="M23" s="31">
        <v>11</v>
      </c>
      <c r="O23" s="21">
        <f t="shared" ca="1" si="1"/>
        <v>1107931</v>
      </c>
      <c r="Q23" s="89">
        <v>22</v>
      </c>
      <c r="R23" s="89">
        <v>1520</v>
      </c>
      <c r="S23" s="90" t="s">
        <v>83</v>
      </c>
      <c r="T23" s="89">
        <v>14</v>
      </c>
      <c r="U23" s="89">
        <v>1530</v>
      </c>
    </row>
    <row r="24" spans="2:21" x14ac:dyDescent="0.25">
      <c r="B24" s="48" t="s">
        <v>8</v>
      </c>
      <c r="C24" s="21">
        <v>6</v>
      </c>
      <c r="D24" s="43">
        <f>INDEX('3티 시즌2.5'!$D$40:$D$65,MATCH('노숨장기백 계산'!C24,'3티 시즌2.5'!$E$40:$E$65,0))</f>
        <v>1370</v>
      </c>
      <c r="E24" s="41"/>
      <c r="F24" s="48" t="s">
        <v>8</v>
      </c>
      <c r="G24" s="21">
        <v>25</v>
      </c>
      <c r="H24" s="43">
        <f>INDEX('3티 시즌2.5'!$D$40:$D$65,MATCH('노숨장기백 계산'!G24,'3티 시즌2.5'!$E$40:$E$65,0))</f>
        <v>1575</v>
      </c>
      <c r="I24" s="42"/>
      <c r="J24" s="47" t="s">
        <v>11</v>
      </c>
      <c r="K24" s="21">
        <f ca="1">SUM(IF(C21=G21,0,SUM(OFFSET('3티 시즌2.5'!D314,,'노숨장기백 계산'!C21+1,,'노숨장기백 계산'!G21-'노숨장기백 계산'!C21),OFFSET('3티 시즌2.5'!D318,,'노숨장기백 계산'!C21+1,,'노숨장기백 계산'!G21-'노숨장기백 계산'!C21))),IF('노숨장기백 계산'!C22='노숨장기백 계산'!G22,0,SUM(OFFSET('3티 시즌2.5'!D323,,'노숨장기백 계산'!C22+1,,'노숨장기백 계산'!G22-'노숨장기백 계산'!C22),OFFSET('3티 시즌2.5'!D327,,'노숨장기백 계산'!C22+1,,'노숨장기백 계산'!G22-'노숨장기백 계산'!C22))),IF('노숨장기백 계산'!C23='노숨장기백 계산'!G23,0,SUM(OFFSET('3티 시즌2.5'!D323,,'노숨장기백 계산'!C23+1,,'노숨장기백 계산'!G23-'노숨장기백 계산'!C23),OFFSET('3티 시즌2.5'!D327,,'노숨장기백 계산'!C23+1,,'노숨장기백 계산'!G23-'노숨장기백 계산'!C23))),IF('노숨장기백 계산'!C24='노숨장기백 계산'!G24,0,SUM(OFFSET('3티 시즌2.5'!D323,,'노숨장기백 계산'!C24+1,,'노숨장기백 계산'!G24-'노숨장기백 계산'!C24),OFFSET('3티 시즌2.5'!D327,,'노숨장기백 계산'!C24+1,,'노숨장기백 계산'!G24-'노숨장기백 계산'!C24))),IF('노숨장기백 계산'!C25='노숨장기백 계산'!G25,0,SUM(OFFSET('3티 시즌2.5'!D323,,'노숨장기백 계산'!C25+1,,'노숨장기백 계산'!G25-'노숨장기백 계산'!C25),OFFSET('3티 시즌2.5'!D327,,'노숨장기백 계산'!C25+1,,'노숨장기백 계산'!G25-'노숨장기백 계산'!C25))),IF('노숨장기백 계산'!C26='노숨장기백 계산'!G26,0,SUM(OFFSET('3티 시즌2.5'!D323,,'노숨장기백 계산'!C26+1,,'노숨장기백 계산'!G26-'노숨장기백 계산'!C26),OFFSET('3티 시즌2.5'!D327,,'노숨장기백 계산'!C26+1,,'노숨장기백 계산'!G26-'노숨장기백 계산'!C26))))</f>
        <v>13430731</v>
      </c>
      <c r="M24" s="31">
        <v>0.14599999999999999</v>
      </c>
      <c r="O24" s="21">
        <f t="shared" ca="1" si="1"/>
        <v>1960886.7259999998</v>
      </c>
      <c r="Q24" s="89">
        <v>23</v>
      </c>
      <c r="R24" s="89">
        <v>1535</v>
      </c>
      <c r="S24" s="90" t="s">
        <v>83</v>
      </c>
      <c r="T24" s="89">
        <v>15</v>
      </c>
      <c r="U24" s="89">
        <v>1540</v>
      </c>
    </row>
    <row r="25" spans="2:21" x14ac:dyDescent="0.25">
      <c r="B25" s="48" t="s">
        <v>9</v>
      </c>
      <c r="C25" s="21">
        <v>6</v>
      </c>
      <c r="D25" s="43">
        <f>INDEX('3티 시즌2.5'!$D$40:$D$65,MATCH('노숨장기백 계산'!C25,'3티 시즌2.5'!$E$40:$E$65,0))</f>
        <v>1370</v>
      </c>
      <c r="E25" s="41"/>
      <c r="F25" s="48" t="s">
        <v>9</v>
      </c>
      <c r="G25" s="21">
        <v>25</v>
      </c>
      <c r="H25" s="43">
        <f>INDEX('3티 시즌2.5'!$D$40:$D$65,MATCH('노숨장기백 계산'!G25,'3티 시즌2.5'!$E$40:$E$65,0))</f>
        <v>1575</v>
      </c>
      <c r="I25" s="42"/>
      <c r="J25" s="47" t="s">
        <v>0</v>
      </c>
      <c r="K25" s="21">
        <f ca="1">SUM(IF(C21=G21,0,OFFSET('3티 시즌2.5'!D319,,'노숨장기백 계산'!C21+1,,'노숨장기백 계산'!G21-'노숨장기백 계산'!C21)),IF('노숨장기백 계산'!C22='노숨장기백 계산'!G22,0,OFFSET('3티 시즌2.5'!D328,,'노숨장기백 계산'!C22+1,,'노숨장기백 계산'!G22-'노숨장기백 계산'!C22)),IF('노숨장기백 계산'!C23='노숨장기백 계산'!G23,0,OFFSET('3티 시즌2.5'!D328,,'노숨장기백 계산'!C23+1,,'노숨장기백 계산'!G23-'노숨장기백 계산'!C23)),IF('노숨장기백 계산'!C24='노숨장기백 계산'!G24,0,OFFSET('3티 시즌2.5'!D328,,'노숨장기백 계산'!C24+1,,'노숨장기백 계산'!G24-'노숨장기백 계산'!C24)),IF('노숨장기백 계산'!C25='노숨장기백 계산'!G25,0,OFFSET('3티 시즌2.5'!D328,,'노숨장기백 계산'!C25+1,,'노숨장기백 계산'!G25-'노숨장기백 계산'!C25)),IF('노숨장기백 계산'!C26='노숨장기백 계산'!G26,0,OFFSET('3티 시즌2.5'!D328,,'노숨장기백 계산'!C26+1,,'노숨장기백 계산'!G26-'노숨장기백 계산'!C26)))</f>
        <v>165819180</v>
      </c>
      <c r="M25" s="31">
        <v>0.01</v>
      </c>
      <c r="O25" s="21">
        <f t="shared" ca="1" si="1"/>
        <v>1658191.8</v>
      </c>
      <c r="Q25" s="89"/>
      <c r="R25" s="89"/>
      <c r="S25" s="88"/>
      <c r="T25" s="89">
        <v>16</v>
      </c>
      <c r="U25" s="89">
        <v>1550</v>
      </c>
    </row>
    <row r="26" spans="2:21" x14ac:dyDescent="0.25">
      <c r="B26" s="48" t="s">
        <v>10</v>
      </c>
      <c r="C26" s="21">
        <v>6</v>
      </c>
      <c r="D26" s="43">
        <f>INDEX('3티 시즌2.5'!$D$40:$D$65,MATCH('노숨장기백 계산'!C26,'3티 시즌2.5'!$E$40:$E$65,0))</f>
        <v>1370</v>
      </c>
      <c r="E26" s="41"/>
      <c r="F26" s="48" t="s">
        <v>10</v>
      </c>
      <c r="G26" s="21">
        <v>25</v>
      </c>
      <c r="H26" s="43">
        <f>INDEX('3티 시즌2.5'!$D$40:$D$65,MATCH('노숨장기백 계산'!G26,'3티 시즌2.5'!$E$40:$E$65,0))</f>
        <v>1575</v>
      </c>
      <c r="I26" s="42"/>
      <c r="J26" s="47" t="s">
        <v>1</v>
      </c>
      <c r="K26" s="21">
        <f ca="1">SUM(IF(C21=G21,0,OFFSET('3티 시즌2.5'!D320,,'노숨장기백 계산'!C21+1,,'노숨장기백 계산'!G21-'노숨장기백 계산'!C21)),IF('노숨장기백 계산'!C22='노숨장기백 계산'!G22,0,OFFSET('3티 시즌2.5'!D329,,'노숨장기백 계산'!C22+1,,'노숨장기백 계산'!G22-'노숨장기백 계산'!C22)),IF('노숨장기백 계산'!C23='노숨장기백 계산'!G23,0,OFFSET('3티 시즌2.5'!D329,,'노숨장기백 계산'!C23+1,,'노숨장기백 계산'!G23-'노숨장기백 계산'!C23)),IF('노숨장기백 계산'!C24='노숨장기백 계산'!G24,0,OFFSET('3티 시즌2.5'!D329,,'노숨장기백 계산'!C24+1,,'노숨장기백 계산'!G24-'노숨장기백 계산'!C24)),IF('노숨장기백 계산'!C25='노숨장기백 계산'!G25,0,OFFSET('3티 시즌2.5'!D329,,'노숨장기백 계산'!C25+1,,'노숨장기백 계산'!G25-'노숨장기백 계산'!C25)),IF('노숨장기백 계산'!C26='노숨장기백 계산'!G26,0,OFFSET('3티 시즌2.5'!D329,,'노숨장기백 계산'!C26+1,,'노숨장기백 계산'!G26-'노숨장기백 계산'!C26)))</f>
        <v>2166680</v>
      </c>
      <c r="M26" s="31">
        <v>1</v>
      </c>
      <c r="O26" s="21">
        <f t="shared" ca="1" si="1"/>
        <v>2166680</v>
      </c>
      <c r="Q26" s="89">
        <v>24</v>
      </c>
      <c r="R26" s="89">
        <v>1550</v>
      </c>
      <c r="S26" s="90" t="s">
        <v>83</v>
      </c>
      <c r="T26" s="89">
        <v>17</v>
      </c>
      <c r="U26" s="89">
        <v>1560</v>
      </c>
    </row>
    <row r="27" spans="2:21" x14ac:dyDescent="0.25">
      <c r="B27" s="41"/>
      <c r="C27" s="41"/>
      <c r="D27" s="41"/>
      <c r="E27" s="41"/>
      <c r="F27" s="41"/>
      <c r="G27" s="41"/>
      <c r="I27" s="41"/>
      <c r="J27" s="41"/>
      <c r="K27" s="41"/>
      <c r="Q27" s="89"/>
      <c r="R27" s="89"/>
      <c r="S27" s="88"/>
      <c r="T27" s="89">
        <v>18</v>
      </c>
      <c r="U27" s="89">
        <v>1570</v>
      </c>
    </row>
    <row r="28" spans="2:21" x14ac:dyDescent="0.25">
      <c r="B28" s="48" t="s">
        <v>29</v>
      </c>
      <c r="C28" s="31">
        <f>AVERAGE(D21:D26)</f>
        <v>1370</v>
      </c>
      <c r="D28" s="41"/>
      <c r="E28" s="41"/>
      <c r="F28" s="48" t="s">
        <v>29</v>
      </c>
      <c r="G28" s="31">
        <f>AVERAGE(H21:H26)</f>
        <v>1570.8333333333333</v>
      </c>
      <c r="I28" s="41"/>
      <c r="J28" s="41"/>
      <c r="K28" s="41"/>
      <c r="N28" s="48" t="s">
        <v>27</v>
      </c>
      <c r="O28" s="32">
        <f ca="1">SUM(O20:O26)</f>
        <v>15564716.562243626</v>
      </c>
      <c r="Q28" s="89">
        <v>25</v>
      </c>
      <c r="R28" s="89">
        <v>1575</v>
      </c>
      <c r="S28" s="90" t="s">
        <v>83</v>
      </c>
      <c r="T28" s="89">
        <v>19</v>
      </c>
      <c r="U28" s="89">
        <v>1580</v>
      </c>
    </row>
    <row r="29" spans="2:21" ht="18" thickBot="1" x14ac:dyDescent="0.3">
      <c r="Q29" s="88"/>
      <c r="R29" s="88"/>
      <c r="S29" s="88"/>
      <c r="T29" s="89">
        <v>20</v>
      </c>
      <c r="U29" s="89">
        <v>1590</v>
      </c>
    </row>
    <row r="30" spans="2:21" x14ac:dyDescent="0.25">
      <c r="B30" s="82" t="s">
        <v>75</v>
      </c>
      <c r="C30" s="83"/>
      <c r="D30" s="83"/>
      <c r="E30" s="83"/>
      <c r="F30" s="83"/>
      <c r="G30" s="84"/>
    </row>
    <row r="31" spans="2:21" ht="18" thickBot="1" x14ac:dyDescent="0.3">
      <c r="B31" s="85"/>
      <c r="C31" s="86"/>
      <c r="D31" s="86"/>
      <c r="E31" s="86"/>
      <c r="F31" s="86"/>
      <c r="G31" s="87"/>
    </row>
    <row r="33" spans="2:15" x14ac:dyDescent="0.25">
      <c r="B33" s="53" t="s">
        <v>56</v>
      </c>
      <c r="C33" s="53"/>
      <c r="D33" s="41"/>
      <c r="E33" s="41"/>
      <c r="F33" s="53" t="s">
        <v>55</v>
      </c>
      <c r="G33" s="53"/>
      <c r="I33" s="41"/>
      <c r="J33" s="54" t="s">
        <v>69</v>
      </c>
      <c r="K33" s="54"/>
      <c r="L33" s="41"/>
      <c r="M33" s="52" t="s">
        <v>60</v>
      </c>
      <c r="N33" s="41"/>
      <c r="O33" s="52" t="s">
        <v>62</v>
      </c>
    </row>
    <row r="34" spans="2:15" x14ac:dyDescent="0.25">
      <c r="B34" s="51" t="s">
        <v>31</v>
      </c>
      <c r="C34" s="21">
        <v>1390</v>
      </c>
      <c r="D34" s="41"/>
      <c r="E34" s="41"/>
      <c r="F34" s="51" t="s">
        <v>31</v>
      </c>
      <c r="G34" s="21">
        <v>1390</v>
      </c>
      <c r="H34" s="43"/>
      <c r="I34" s="41"/>
      <c r="J34" s="52" t="s">
        <v>76</v>
      </c>
      <c r="K34" s="21">
        <f ca="1">IF(C35=G35,0,SUM(OFFSET('3티 시즌2.5'!D409,,'노숨장기백 계산'!C35+1,,'노숨장기백 계산'!G35-'노숨장기백 계산'!C35)))</f>
        <v>301100</v>
      </c>
      <c r="M34" s="31">
        <v>3.8</v>
      </c>
      <c r="O34" s="21">
        <f ca="1">M34*K34</f>
        <v>1144180</v>
      </c>
    </row>
    <row r="35" spans="2:15" x14ac:dyDescent="0.25">
      <c r="B35" s="51" t="s">
        <v>3</v>
      </c>
      <c r="C35" s="21">
        <v>12</v>
      </c>
      <c r="D35" s="43">
        <f>INDEX('3티 시즌2.5'!$D$97:$D$117,MATCH(C35,'3티 시즌2.5'!$E$97:$E$117,0))</f>
        <v>1510</v>
      </c>
      <c r="E35" s="41"/>
      <c r="F35" s="51" t="s">
        <v>3</v>
      </c>
      <c r="G35" s="21">
        <v>20</v>
      </c>
      <c r="H35" s="43">
        <f>INDEX('3티 시즌2.5'!$D$97:$D$117,MATCH(G35,'3티 시즌2.5'!$E$97:$E$117,0))</f>
        <v>1590</v>
      </c>
      <c r="I35" s="42"/>
      <c r="J35" s="52" t="s">
        <v>77</v>
      </c>
      <c r="K35" s="21">
        <f ca="1">SUM(IF('노숨장기백 계산'!C36='노숨장기백 계산'!G36,0,OFFSET('3티 시즌2.5'!D418,,'노숨장기백 계산'!C36+1,,'노숨장기백 계산'!G36-'노숨장기백 계산'!C36)),IF('노숨장기백 계산'!C37='노숨장기백 계산'!G37,0,OFFSET('3티 시즌2.5'!D418,,'노숨장기백 계산'!C37+1,,'노숨장기백 계산'!G37-'노숨장기백 계산'!C37)),IF('노숨장기백 계산'!C38='노숨장기백 계산'!G38,0,OFFSET('3티 시즌2.5'!D418,,'노숨장기백 계산'!C38+1,,'노숨장기백 계산'!G38-'노숨장기백 계산'!C38)),IF('노숨장기백 계산'!C39='노숨장기백 계산'!G39,0,OFFSET('3티 시즌2.5'!D418,,'노숨장기백 계산'!C39+1,,'노숨장기백 계산'!G39-'노숨장기백 계산'!C39)),IF('노숨장기백 계산'!C40='노숨장기백 계산'!G40,0,OFFSET('3티 시즌2.5'!D418,,'노숨장기백 계산'!C40+1,,'노숨장기백 계산'!G40-'노숨장기백 계산'!C40)))</f>
        <v>903300</v>
      </c>
      <c r="M35" s="31">
        <v>0.3</v>
      </c>
      <c r="O35" s="21">
        <f t="shared" ref="O35:O40" ca="1" si="2">M35*K35</f>
        <v>270990</v>
      </c>
    </row>
    <row r="36" spans="2:15" x14ac:dyDescent="0.25">
      <c r="B36" s="51" t="s">
        <v>61</v>
      </c>
      <c r="C36" s="21">
        <v>12</v>
      </c>
      <c r="D36" s="43">
        <f>INDEX('3티 시즌2.5'!$D$97:$D$117,MATCH(C36,'3티 시즌2.5'!$E$97:$E$117,0))</f>
        <v>1510</v>
      </c>
      <c r="E36" s="41"/>
      <c r="F36" s="51" t="s">
        <v>61</v>
      </c>
      <c r="G36" s="21">
        <v>20</v>
      </c>
      <c r="H36" s="43">
        <f>INDEX('3티 시즌2.5'!$D$97:$D$117,MATCH(G36,'3티 시즌2.5'!$E$97:$E$117,0))</f>
        <v>1590</v>
      </c>
      <c r="I36" s="42"/>
      <c r="J36" s="52" t="s">
        <v>71</v>
      </c>
      <c r="K36" s="21">
        <f ca="1">SUM(IF(C35=G35,0,OFFSET('3티 시즌2.5'!D410,,'노숨장기백 계산'!C35+1,,'노숨장기백 계산'!G35-'노숨장기백 계산'!C35)),IF('노숨장기백 계산'!C36='노숨장기백 계산'!G36,0,OFFSET('3티 시즌2.5'!D419,,'노숨장기백 계산'!C36+1,,'노숨장기백 계산'!G36-'노숨장기백 계산'!C36)),IF('노숨장기백 계산'!C37='노숨장기백 계산'!G37,0,OFFSET('3티 시즌2.5'!D419,,'노숨장기백 계산'!C37+1,,'노숨장기백 계산'!G37-'노숨장기백 계산'!C37)),IF('노숨장기백 계산'!C38='노숨장기백 계산'!G38,0,OFFSET('3티 시즌2.5'!D419,,'노숨장기백 계산'!C38+1,,'노숨장기백 계산'!G38-'노숨장기백 계산'!C38)),IF('노숨장기백 계산'!C39='노숨장기백 계산'!G39,0,OFFSET('3티 시즌2.5'!D419,,'노숨장기백 계산'!C39+1,,'노숨장기백 계산'!G39-'노숨장기백 계산'!C39)),IF('노숨장기백 계산'!C40='노숨장기백 계산'!G40,0,OFFSET('3티 시즌2.5'!D419,,'노숨장기백 계산'!C40+1,,'노숨장기백 계산'!G40-'노숨장기백 계산'!C40)))</f>
        <v>30612</v>
      </c>
      <c r="M36" s="31">
        <v>99</v>
      </c>
      <c r="O36" s="21">
        <f t="shared" ca="1" si="2"/>
        <v>3030588</v>
      </c>
    </row>
    <row r="37" spans="2:15" x14ac:dyDescent="0.25">
      <c r="B37" s="51" t="s">
        <v>7</v>
      </c>
      <c r="C37" s="21">
        <v>12</v>
      </c>
      <c r="D37" s="43">
        <f>INDEX('3티 시즌2.5'!$D$97:$D$117,MATCH(C37,'3티 시즌2.5'!$E$97:$E$117,0))</f>
        <v>1510</v>
      </c>
      <c r="E37" s="41"/>
      <c r="F37" s="51" t="s">
        <v>7</v>
      </c>
      <c r="G37" s="21">
        <v>20</v>
      </c>
      <c r="H37" s="43">
        <f>INDEX('3티 시즌2.5'!$D$97:$D$117,MATCH(G37,'3티 시즌2.5'!$E$97:$E$117,0))</f>
        <v>1590</v>
      </c>
      <c r="I37" s="42"/>
      <c r="J37" s="52" t="s">
        <v>78</v>
      </c>
      <c r="K37" s="21">
        <f ca="1">SUM(IF(C35=G35,0,OFFSET('3티 시즌2.5'!D411,,'노숨장기백 계산'!C35+1,,'노숨장기백 계산'!G35-'노숨장기백 계산'!C35)),IF('노숨장기백 계산'!C36='노숨장기백 계산'!G36,0,OFFSET('3티 시즌2.5'!D420,,'노숨장기백 계산'!C36+1,,'노숨장기백 계산'!G36-'노숨장기백 계산'!C36)),IF('노숨장기백 계산'!C37='노숨장기백 계산'!G37,0,OFFSET('3티 시즌2.5'!D402,,'노숨장기백 계산'!C37+1,,'노숨장기백 계산'!G37-'노숨장기백 계산'!C37)),IF('노숨장기백 계산'!C38='노숨장기백 계산'!G38,0,OFFSET('3티 시즌2.5'!D402,,'노숨장기백 계산'!C38+1,,'노숨장기백 계산'!G38-'노숨장기백 계산'!C38)),IF('노숨장기백 계산'!C39='노숨장기백 계산'!G39,0,OFFSET('3티 시즌2.5'!D402,,'노숨장기백 계산'!C39+1,,'노숨장기백 계산'!G39-'노숨장기백 계산'!C39)),IF('노숨장기백 계산'!C40='노숨장기백 계산'!G40,0,OFFSET('3티 시즌2.5'!D402,,'노숨장기백 계산'!C40+1,,'노숨장기백 계산'!G40-'노숨장기백 계산'!C40)))</f>
        <v>14317.879999999997</v>
      </c>
      <c r="M37" s="31">
        <v>21</v>
      </c>
      <c r="O37" s="21">
        <f t="shared" ca="1" si="2"/>
        <v>300675.47999999992</v>
      </c>
    </row>
    <row r="38" spans="2:15" x14ac:dyDescent="0.25">
      <c r="B38" s="51" t="s">
        <v>8</v>
      </c>
      <c r="C38" s="21">
        <v>12</v>
      </c>
      <c r="D38" s="43">
        <f>INDEX('3티 시즌2.5'!$D$97:$D$117,MATCH(C38,'3티 시즌2.5'!$E$97:$E$117,0))</f>
        <v>1510</v>
      </c>
      <c r="E38" s="41"/>
      <c r="F38" s="51" t="s">
        <v>8</v>
      </c>
      <c r="G38" s="21">
        <v>20</v>
      </c>
      <c r="H38" s="43">
        <f>INDEX('3티 시즌2.5'!$D$97:$D$117,MATCH(G38,'3티 시즌2.5'!$E$97:$E$117,0))</f>
        <v>1590</v>
      </c>
      <c r="I38" s="42"/>
      <c r="J38" s="52" t="s">
        <v>11</v>
      </c>
      <c r="K38" s="21">
        <f ca="1">SUM(IF(C35=G35,0,SUM(OFFSET('3티 시즌2.5'!D408,,'노숨장기백 계산'!C35+1,,'노숨장기백 계산'!G35-'노숨장기백 계산'!C35),OFFSET('3티 시즌2.5'!D412,,'노숨장기백 계산'!C35+1,,'노숨장기백 계산'!G35-'노숨장기백 계산'!C35))),IF('노숨장기백 계산'!C36='노숨장기백 계산'!G36,0,SUM(OFFSET('3티 시즌2.5'!D417,,'노숨장기백 계산'!C36+1,,'노숨장기백 계산'!G36-'노숨장기백 계산'!C36),OFFSET('3티 시즌2.5'!D421,,'노숨장기백 계산'!C36+1,,'노숨장기백 계산'!G36-'노숨장기백 계산'!C36))),IF('노숨장기백 계산'!C37='노숨장기백 계산'!G37,0,SUM(OFFSET('3티 시즌2.5'!D417,,'노숨장기백 계산'!C37+1,,'노숨장기백 계산'!G37-'노숨장기백 계산'!C37),OFFSET('3티 시즌2.5'!D421,,'노숨장기백 계산'!C37+1,,'노숨장기백 계산'!G37-'노숨장기백 계산'!C37))),IF('노숨장기백 계산'!C38='노숨장기백 계산'!G38,0,SUM(OFFSET('3티 시즌2.5'!D417,,'노숨장기백 계산'!C38+1,,'노숨장기백 계산'!G38-'노숨장기백 계산'!C38),OFFSET('3티 시즌2.5'!D421,,'노숨장기백 계산'!C38+1,,'노숨장기백 계산'!G38-'노숨장기백 계산'!C38))),IF('노숨장기백 계산'!C39='노숨장기백 계산'!G39,0,SUM(OFFSET('3티 시즌2.5'!D417,,'노숨장기백 계산'!C39+1,,'노숨장기백 계산'!G39-'노숨장기백 계산'!C39),OFFSET('3티 시즌2.5'!D421,,'노숨장기백 계산'!C39+1,,'노숨장기백 계산'!G39-'노숨장기백 계산'!C39))),IF('노숨장기백 계산'!C40='노숨장기백 계산'!G40,0,SUM(OFFSET('3티 시즌2.5'!D417,,'노숨장기백 계산'!C40+1,,'노숨장기백 계산'!G40-'노숨장기백 계산'!C40),OFFSET('3티 시즌2.5'!D421,,'노숨장기백 계산'!C40+1,,'노숨장기백 계산'!G40-'노숨장기백 계산'!C40))))</f>
        <v>7861600</v>
      </c>
      <c r="M38" s="31">
        <v>0.14599999999999999</v>
      </c>
      <c r="O38" s="21">
        <f t="shared" ca="1" si="2"/>
        <v>1147793.5999999999</v>
      </c>
    </row>
    <row r="39" spans="2:15" x14ac:dyDescent="0.25">
      <c r="B39" s="51" t="s">
        <v>9</v>
      </c>
      <c r="C39" s="21">
        <v>12</v>
      </c>
      <c r="D39" s="43">
        <f>INDEX('3티 시즌2.5'!$D$97:$D$117,MATCH(C39,'3티 시즌2.5'!$E$97:$E$117,0))</f>
        <v>1510</v>
      </c>
      <c r="E39" s="41"/>
      <c r="F39" s="51" t="s">
        <v>9</v>
      </c>
      <c r="G39" s="21">
        <v>20</v>
      </c>
      <c r="H39" s="43">
        <f>INDEX('3티 시즌2.5'!$D$97:$D$117,MATCH(G39,'3티 시즌2.5'!$E$97:$E$117,0))</f>
        <v>1590</v>
      </c>
      <c r="I39" s="42"/>
      <c r="J39" s="52" t="s">
        <v>0</v>
      </c>
      <c r="K39" s="21">
        <f ca="1">SUM(IF(C35=G35,0,OFFSET('3티 시즌2.5'!D413,,'노숨장기백 계산'!C35+1,,'노숨장기백 계산'!G35-'노숨장기백 계산'!C35)),IF('노숨장기백 계산'!C36='노숨장기백 계산'!G36,0,OFFSET('3티 시즌2.5'!D422,,'노숨장기백 계산'!C36+1,,'노숨장기백 계산'!G36-'노숨장기백 계산'!C36)),IF('노숨장기백 계산'!C37='노숨장기백 계산'!G37,0,OFFSET('3티 시즌2.5'!D404,,'노숨장기백 계산'!C37+1,,'노숨장기백 계산'!G37-'노숨장기백 계산'!C37)),IF('노숨장기백 계산'!C38='노숨장기백 계산'!G38,0,OFFSET('3티 시즌2.5'!D404,,'노숨장기백 계산'!C38+1,,'노숨장기백 계산'!G38-'노숨장기백 계산'!C38)),IF('노숨장기백 계산'!C39='노숨장기백 계산'!G39,0,OFFSET('3티 시즌2.5'!D404,,'노숨장기백 계산'!C39+1,,'노숨장기백 계산'!G39-'노숨장기백 계산'!C39)),IF('노숨장기백 계산'!C40='노숨장기백 계산'!G40,0,OFFSET('3티 시즌2.5'!D404,,'노숨장기백 계산'!C40+1,,'노숨장기백 계산'!G40-'노숨장기백 계산'!C40)))</f>
        <v>40029702</v>
      </c>
      <c r="M39" s="31">
        <v>0.01</v>
      </c>
      <c r="O39" s="21">
        <f t="shared" ca="1" si="2"/>
        <v>400297.02</v>
      </c>
    </row>
    <row r="40" spans="2:15" x14ac:dyDescent="0.25">
      <c r="B40" s="51" t="s">
        <v>10</v>
      </c>
      <c r="C40" s="21">
        <v>12</v>
      </c>
      <c r="D40" s="43">
        <f>INDEX('3티 시즌2.5'!$D$97:$D$117,MATCH(C40,'3티 시즌2.5'!$E$97:$E$117,0))</f>
        <v>1510</v>
      </c>
      <c r="E40" s="41"/>
      <c r="F40" s="51" t="s">
        <v>10</v>
      </c>
      <c r="G40" s="21">
        <v>20</v>
      </c>
      <c r="H40" s="43">
        <f>INDEX('3티 시즌2.5'!$D$97:$D$117,MATCH(G40,'3티 시즌2.5'!$E$97:$E$117,0))</f>
        <v>1590</v>
      </c>
      <c r="I40" s="42"/>
      <c r="J40" s="52" t="s">
        <v>1</v>
      </c>
      <c r="K40" s="21">
        <f ca="1">SUM(IF(C35=G35,0,OFFSET('3티 시즌2.5'!D414,,'노숨장기백 계산'!C35+1,,'노숨장기백 계산'!G35-'노숨장기백 계산'!C35)),IF('노숨장기백 계산'!C36='노숨장기백 계산'!G36,0,OFFSET('3티 시즌2.5'!D423,,'노숨장기백 계산'!C36+1,,'노숨장기백 계산'!G36-'노숨장기백 계산'!C36)),IF('노숨장기백 계산'!C37='노숨장기백 계산'!G37,0,OFFSET('3티 시즌2.5'!D423,,'노숨장기백 계산'!C37+1,,'노숨장기백 계산'!G37-'노숨장기백 계산'!C37)),IF('노숨장기백 계산'!C38='노숨장기백 계산'!G38,0,OFFSET('3티 시즌2.5'!D423,,'노숨장기백 계산'!C38+1,,'노숨장기백 계산'!G38-'노숨장기백 계산'!C38)),IF('노숨장기백 계산'!C39='노숨장기백 계산'!G39,0,OFFSET('3티 시즌2.5'!D423,,'노숨장기백 계산'!C39+1,,'노숨장기백 계산'!G39-'노숨장기백 계산'!C39)),IF('노숨장기백 계산'!C40='노숨장기백 계산'!G40,0,OFFSET('3티 시즌2.5'!D423,,'노숨장기백 계산'!C40+1,,'노숨장기백 계산'!G40-'노숨장기백 계산'!C40)))</f>
        <v>1492050</v>
      </c>
      <c r="M40" s="31">
        <v>1</v>
      </c>
      <c r="O40" s="21">
        <f t="shared" ca="1" si="2"/>
        <v>1492050</v>
      </c>
    </row>
    <row r="41" spans="2:15" x14ac:dyDescent="0.25">
      <c r="B41" s="41"/>
      <c r="C41" s="41"/>
      <c r="D41" s="41"/>
      <c r="E41" s="41"/>
      <c r="F41" s="41"/>
      <c r="G41" s="41"/>
      <c r="I41" s="41"/>
      <c r="J41" s="41"/>
      <c r="K41" s="41"/>
    </row>
    <row r="42" spans="2:15" x14ac:dyDescent="0.25">
      <c r="B42" s="51" t="s">
        <v>29</v>
      </c>
      <c r="C42" s="31">
        <f>AVERAGE(D35:D40)</f>
        <v>1510</v>
      </c>
      <c r="D42" s="41"/>
      <c r="E42" s="41"/>
      <c r="F42" s="51" t="s">
        <v>29</v>
      </c>
      <c r="G42" s="31">
        <f>AVERAGE(H35:H40)</f>
        <v>1590</v>
      </c>
      <c r="I42" s="41"/>
      <c r="J42" s="41"/>
      <c r="K42" s="41"/>
      <c r="N42" s="51" t="s">
        <v>27</v>
      </c>
      <c r="O42" s="32">
        <f ca="1">SUM(O34:O40)</f>
        <v>7786574.0999999996</v>
      </c>
    </row>
  </sheetData>
  <mergeCells count="14">
    <mergeCell ref="T19:U19"/>
    <mergeCell ref="B30:G31"/>
    <mergeCell ref="B33:C33"/>
    <mergeCell ref="F33:G33"/>
    <mergeCell ref="J33:K33"/>
    <mergeCell ref="Q19:R19"/>
    <mergeCell ref="B19:C19"/>
    <mergeCell ref="F19:G19"/>
    <mergeCell ref="J19:K19"/>
    <mergeCell ref="B2:G3"/>
    <mergeCell ref="B5:C5"/>
    <mergeCell ref="F5:G5"/>
    <mergeCell ref="J5:K5"/>
    <mergeCell ref="B16:G17"/>
  </mergeCells>
  <phoneticPr fontId="1" type="noConversion"/>
  <dataValidations count="7">
    <dataValidation type="whole" allowBlank="1" showInputMessage="1" showErrorMessage="1" sqref="G7:G12" xr:uid="{BF4B17C5-1875-4347-A036-D06AFE5FE33A}">
      <formula1>C7</formula1>
      <formula2>15</formula2>
    </dataValidation>
    <dataValidation type="whole" allowBlank="1" showInputMessage="1" showErrorMessage="1" sqref="C7:C12" xr:uid="{5F5975F3-549C-D743-B82A-35A5ADDFD0B0}">
      <formula1>0</formula1>
      <formula2>15</formula2>
    </dataValidation>
    <dataValidation type="whole" allowBlank="1" showInputMessage="1" showErrorMessage="1" sqref="C21:C26 G21:G26" xr:uid="{8B5F1BCC-9B14-3543-AE67-005610704C40}">
      <formula1>0</formula1>
      <formula2>25</formula2>
    </dataValidation>
    <dataValidation type="whole" operator="equal" allowBlank="1" showInputMessage="1" showErrorMessage="1" sqref="G20 C20" xr:uid="{A07C815A-4E55-4C45-AAF3-15AF14625725}">
      <formula1>1340</formula1>
    </dataValidation>
    <dataValidation type="whole" operator="equal" allowBlank="1" showInputMessage="1" showErrorMessage="1" sqref="G6 C6" xr:uid="{B2C8B139-ACEF-5E41-8002-FD52466E38E6}">
      <formula1>1302</formula1>
    </dataValidation>
    <dataValidation type="whole" allowBlank="1" showInputMessage="1" showErrorMessage="1" sqref="C35:C40 G35:G40" xr:uid="{A8A665B0-FCA0-4241-AF82-1AB1BC8D2ABF}">
      <formula1>0</formula1>
      <formula2>20</formula2>
    </dataValidation>
    <dataValidation type="whole" operator="equal" allowBlank="1" showInputMessage="1" showErrorMessage="1" sqref="C34 G34" xr:uid="{FEE0150F-5FAF-C441-AC48-5B5C7379DD72}">
      <formula1>1390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A5A29-0A44-5342-9D0E-E9B4FC5AD0EA}">
  <dimension ref="B1:U42"/>
  <sheetViews>
    <sheetView topLeftCell="A12" workbookViewId="0">
      <selection activeCell="K30" sqref="K30"/>
    </sheetView>
  </sheetViews>
  <sheetFormatPr baseColWidth="10" defaultRowHeight="17" x14ac:dyDescent="0.25"/>
  <cols>
    <col min="1" max="1" width="3.28515625" customWidth="1"/>
    <col min="2" max="2" width="8.140625" customWidth="1"/>
    <col min="3" max="3" width="8.42578125" customWidth="1"/>
    <col min="4" max="4" width="7.7109375" hidden="1" customWidth="1"/>
    <col min="5" max="6" width="7.7109375" customWidth="1"/>
    <col min="7" max="7" width="8.28515625" customWidth="1"/>
    <col min="8" max="8" width="7.7109375" hidden="1" customWidth="1"/>
    <col min="9" max="9" width="7" customWidth="1"/>
    <col min="12" max="13" width="10.7109375" customWidth="1"/>
    <col min="15" max="15" width="11" customWidth="1"/>
  </cols>
  <sheetData>
    <row r="1" spans="2:15" ht="18" thickBot="1" x14ac:dyDescent="0.3"/>
    <row r="2" spans="2:15" x14ac:dyDescent="0.25">
      <c r="B2" s="55" t="s">
        <v>58</v>
      </c>
      <c r="C2" s="56"/>
      <c r="D2" s="56"/>
      <c r="E2" s="56"/>
      <c r="F2" s="56"/>
      <c r="G2" s="57"/>
      <c r="L2" s="41"/>
      <c r="M2" s="41"/>
      <c r="N2" s="41"/>
    </row>
    <row r="3" spans="2:15" ht="18" thickBot="1" x14ac:dyDescent="0.3">
      <c r="B3" s="58"/>
      <c r="C3" s="59"/>
      <c r="D3" s="59"/>
      <c r="E3" s="59"/>
      <c r="F3" s="59"/>
      <c r="G3" s="60"/>
      <c r="L3" s="41"/>
      <c r="M3" s="41"/>
      <c r="N3" s="41"/>
    </row>
    <row r="4" spans="2:15" x14ac:dyDescent="0.25">
      <c r="M4" s="41"/>
      <c r="N4" s="41"/>
      <c r="O4" s="41"/>
    </row>
    <row r="5" spans="2:15" x14ac:dyDescent="0.25">
      <c r="B5" s="53" t="s">
        <v>56</v>
      </c>
      <c r="C5" s="53"/>
      <c r="D5" s="41"/>
      <c r="E5" s="41"/>
      <c r="F5" s="53" t="s">
        <v>55</v>
      </c>
      <c r="G5" s="53"/>
      <c r="I5" s="41"/>
      <c r="J5" s="54" t="s">
        <v>63</v>
      </c>
      <c r="K5" s="54"/>
      <c r="L5" s="41"/>
      <c r="M5" s="49" t="s">
        <v>60</v>
      </c>
      <c r="N5" s="41"/>
      <c r="O5" s="29" t="s">
        <v>62</v>
      </c>
    </row>
    <row r="6" spans="2:15" x14ac:dyDescent="0.25">
      <c r="B6" s="40" t="s">
        <v>31</v>
      </c>
      <c r="C6" s="21">
        <v>1302</v>
      </c>
      <c r="D6" s="41"/>
      <c r="E6" s="41"/>
      <c r="F6" s="40" t="s">
        <v>31</v>
      </c>
      <c r="G6" s="21">
        <v>1302</v>
      </c>
      <c r="I6" s="41"/>
      <c r="J6" s="29" t="s">
        <v>12</v>
      </c>
      <c r="K6" s="21">
        <f ca="1">IF(C7=G7,0,SUM(OFFSET('3티 시즌2.5'!D199,,'노숨기댓값 계산'!C7+1,,'노숨기댓값 계산'!G7-'노숨기댓값 계산'!C7)))</f>
        <v>3264.7869999999998</v>
      </c>
      <c r="M6" s="31">
        <f>14/10</f>
        <v>1.4</v>
      </c>
      <c r="N6" s="41"/>
      <c r="O6" s="21">
        <f ca="1">M6*K6</f>
        <v>4570.7017999999998</v>
      </c>
    </row>
    <row r="7" spans="2:15" x14ac:dyDescent="0.25">
      <c r="B7" s="40" t="s">
        <v>3</v>
      </c>
      <c r="C7" s="21">
        <v>6</v>
      </c>
      <c r="D7" s="43">
        <f>INDEX('3티 시즌2.5'!$D$4:$D$19,MATCH('노숨기댓값 계산'!C7,'3티 시즌2.5'!$E$4:$E$19,0))</f>
        <v>1325</v>
      </c>
      <c r="E7" s="41"/>
      <c r="F7" s="40" t="s">
        <v>3</v>
      </c>
      <c r="G7" s="21">
        <v>15</v>
      </c>
      <c r="H7" s="43">
        <f>INDEX('3티 시즌2.5'!$D$4:$D$19,MATCH('노숨기댓값 계산'!G7,'3티 시즌2.5'!$E$4:$E$19,0))</f>
        <v>1370</v>
      </c>
      <c r="I7" s="42"/>
      <c r="J7" s="29" t="s">
        <v>13</v>
      </c>
      <c r="K7" s="21">
        <f ca="1">SUM(IF('노숨기댓값 계산'!C8='노숨기댓값 계산'!G8,0,OFFSET('3티 시즌2.5'!D208,,'노숨기댓값 계산'!C8+1,,'노숨기댓값 계산'!G8-'노숨기댓값 계산'!C8)),IF('노숨기댓값 계산'!C9='노숨기댓값 계산'!G9,0,OFFSET('3티 시즌2.5'!D208,,'노숨기댓값 계산'!C9+1,,'노숨기댓값 계산'!G9-'노숨기댓값 계산'!C9)),IF('노숨기댓값 계산'!C10='노숨기댓값 계산'!G10,0,OFFSET('3티 시즌2.5'!D208,,'노숨기댓값 계산'!C10+1,,'노숨기댓값 계산'!G10-'노숨기댓값 계산'!C10)),IF('노숨기댓값 계산'!C11='노숨기댓값 계산'!G11,0,OFFSET('3티 시즌2.5'!D208,,'노숨기댓값 계산'!C11+1,,'노숨기댓값 계산'!G11-'노숨기댓값 계산'!C11)),IF('노숨기댓값 계산'!C12='노숨기댓값 계산'!G12,0,OFFSET('3티 시즌2.5'!D208,,'노숨기댓값 계산'!C12+1,,'노숨기댓값 계산'!G12-'노숨기댓값 계산'!C12)))</f>
        <v>9808.7099999999991</v>
      </c>
      <c r="M7" s="31">
        <f>350/9999</f>
        <v>3.5003500350035001E-2</v>
      </c>
      <c r="N7" s="41"/>
      <c r="O7" s="21">
        <f t="shared" ref="O7:O12" ca="1" si="0">M7*K7</f>
        <v>343.33918391839177</v>
      </c>
    </row>
    <row r="8" spans="2:15" x14ac:dyDescent="0.25">
      <c r="B8" s="45" t="s">
        <v>61</v>
      </c>
      <c r="C8" s="21">
        <v>6</v>
      </c>
      <c r="D8" s="43">
        <f>INDEX('3티 시즌2.5'!$D$4:$D$19,MATCH('노숨기댓값 계산'!C8,'3티 시즌2.5'!$E$4:$E$19,0))</f>
        <v>1325</v>
      </c>
      <c r="E8" s="41"/>
      <c r="F8" s="40" t="s">
        <v>61</v>
      </c>
      <c r="G8" s="21">
        <v>15</v>
      </c>
      <c r="H8" s="43">
        <f>INDEX('3티 시즌2.5'!$D$4:$D$19,MATCH('노숨기댓값 계산'!G8,'3티 시즌2.5'!$E$4:$E$19,0))</f>
        <v>1370</v>
      </c>
      <c r="I8" s="42"/>
      <c r="J8" s="29" t="s">
        <v>79</v>
      </c>
      <c r="K8" s="21">
        <f ca="1">SUM(IF(C7=G7,0,OFFSET('3티 시즌2.5'!D200,,'노숨기댓값 계산'!C7+1,,'노숨기댓값 계산'!G7-'노숨기댓값 계산'!C7)),IF('노숨기댓값 계산'!C8='노숨기댓값 계산'!G8,0,OFFSET('3티 시즌2.5'!D209,,'노숨기댓값 계산'!C8+1,,'노숨기댓값 계산'!G8-'노숨기댓값 계산'!C8)),IF('노숨기댓값 계산'!C9='노숨기댓값 계산'!G9,0,OFFSET('3티 시즌2.5'!D209,,'노숨기댓값 계산'!C9+1,,'노숨기댓값 계산'!G9-'노숨기댓값 계산'!C9)),IF('노숨기댓값 계산'!C10='노숨기댓값 계산'!G10,0,OFFSET('3티 시즌2.5'!D209,,'노숨기댓값 계산'!C10+1,,'노숨기댓값 계산'!G10-'노숨기댓값 계산'!C10)),IF('노숨기댓값 계산'!C11='노숨기댓값 계산'!G11,0,OFFSET('3티 시즌2.5'!D209,,'노숨기댓값 계산'!C11+1,,'노숨기댓값 계산'!G11-'노숨기댓값 계산'!C11)),IF('노숨기댓값 계산'!C12='노숨기댓값 계산'!G12,0,OFFSET('3티 시즌2.5'!D209,,'노숨기댓값 계산'!C12+1,,'노숨기댓값 계산'!G12-'노숨기댓값 계산'!C12)))</f>
        <v>400.64199999999983</v>
      </c>
      <c r="M8" s="31">
        <v>37</v>
      </c>
      <c r="N8" s="41"/>
      <c r="O8" s="21">
        <f t="shared" ca="1" si="0"/>
        <v>14823.753999999994</v>
      </c>
    </row>
    <row r="9" spans="2:15" x14ac:dyDescent="0.25">
      <c r="B9" s="40" t="s">
        <v>7</v>
      </c>
      <c r="C9" s="21">
        <v>6</v>
      </c>
      <c r="D9" s="43">
        <f>INDEX('3티 시즌2.5'!$D$4:$D$19,MATCH('노숨기댓값 계산'!C9,'3티 시즌2.5'!$E$4:$E$19,0))</f>
        <v>1325</v>
      </c>
      <c r="E9" s="41"/>
      <c r="F9" s="40" t="s">
        <v>7</v>
      </c>
      <c r="G9" s="21">
        <v>15</v>
      </c>
      <c r="H9" s="43">
        <f>INDEX('3티 시즌2.5'!$D$4:$D$19,MATCH('노숨기댓값 계산'!G9,'3티 시즌2.5'!$E$4:$E$19,0))</f>
        <v>1370</v>
      </c>
      <c r="I9" s="42"/>
      <c r="J9" s="29" t="s">
        <v>68</v>
      </c>
      <c r="K9" s="21">
        <f ca="1">SUM(IF(C7=G7,0,OFFSET('3티 시즌2.5'!D201,,'노숨기댓값 계산'!C7+1,,'노숨기댓값 계산'!G7-'노숨기댓값 계산'!C7)),IF('노숨기댓값 계산'!C8='노숨기댓값 계산'!G8,0,OFFSET('3티 시즌2.5'!D210,,'노숨기댓값 계산'!C8+1,,'노숨기댓값 계산'!G8-'노숨기댓값 계산'!C8)),IF('노숨기댓값 계산'!C9='노숨기댓값 계산'!G9,0,OFFSET('3티 시즌2.5'!D210,,'노숨기댓값 계산'!C9+1,,'노숨기댓값 계산'!G9-'노숨기댓값 계산'!C9)),IF('노숨기댓값 계산'!C10='노숨기댓값 계산'!G10,0,OFFSET('3티 시즌2.5'!D210,,'노숨기댓값 계산'!C10+1,,'노숨기댓값 계산'!G10-'노숨기댓값 계산'!C10)),IF('노숨기댓값 계산'!C11='노숨기댓값 계산'!G11,0,OFFSET('3티 시즌2.5'!D210,,'노숨기댓값 계산'!C11+1,,'노숨기댓값 계산'!G11-'노숨기댓값 계산'!C11)),IF('노숨기댓값 계산'!C12='노숨기댓값 계산'!G12,0,OFFSET('3티 시즌2.5'!D210,,'노숨기댓값 계산'!C12+1,,'노숨기댓값 계산'!G12-'노숨기댓값 계산'!C12)))</f>
        <v>221.68700000000007</v>
      </c>
      <c r="M9" s="31">
        <v>10</v>
      </c>
      <c r="N9" s="41"/>
      <c r="O9" s="21">
        <f t="shared" ca="1" si="0"/>
        <v>2216.8700000000008</v>
      </c>
    </row>
    <row r="10" spans="2:15" x14ac:dyDescent="0.25">
      <c r="B10" s="40" t="s">
        <v>8</v>
      </c>
      <c r="C10" s="21">
        <v>6</v>
      </c>
      <c r="D10" s="43">
        <f>INDEX('3티 시즌2.5'!$D$4:$D$19,MATCH('노숨기댓값 계산'!C10,'3티 시즌2.5'!$E$4:$E$19,0))</f>
        <v>1325</v>
      </c>
      <c r="E10" s="41"/>
      <c r="F10" s="40" t="s">
        <v>8</v>
      </c>
      <c r="G10" s="21">
        <v>15</v>
      </c>
      <c r="H10" s="43">
        <f>INDEX('3티 시즌2.5'!$D$4:$D$19,MATCH('노숨기댓값 계산'!G10,'3티 시즌2.5'!$E$4:$E$19,0))</f>
        <v>1370</v>
      </c>
      <c r="I10" s="42"/>
      <c r="J10" s="29" t="s">
        <v>11</v>
      </c>
      <c r="K10" s="21">
        <f ca="1">SUM(IF(C7=G7,0,SUM(OFFSET('3티 시즌2.5'!D198,,'노숨기댓값 계산'!C7+1,,'노숨기댓값 계산'!G7-'노숨기댓값 계산'!C7),OFFSET('3티 시즌2.5'!D202,,'노숨기댓값 계산'!C7+1,,'노숨기댓값 계산'!G7-'노숨기댓값 계산'!C7))),IF('노숨기댓값 계산'!C8='노숨기댓값 계산'!G8,0,SUM(OFFSET('3티 시즌2.5'!D207,,'노숨기댓값 계산'!C8+1,,'노숨기댓값 계산'!G8-'노숨기댓값 계산'!C8),OFFSET('3티 시즌2.5'!D211,,'노숨기댓값 계산'!C8+1,,'노숨기댓값 계산'!G8-'노숨기댓값 계산'!C8))),IF('노숨기댓값 계산'!C9='노숨기댓값 계산'!G9,0,SUM(OFFSET('3티 시즌2.5'!D207,,'노숨기댓값 계산'!C9+1,,'노숨기댓값 계산'!G9-'노숨기댓값 계산'!C9),OFFSET('3티 시즌2.5'!D211,,'노숨기댓값 계산'!C9+1,,'노숨기댓값 계산'!G9-'노숨기댓값 계산'!C9))),IF('노숨기댓값 계산'!C10='노숨기댓값 계산'!G10,0,SUM(OFFSET('3티 시즌2.5'!D207,,'노숨기댓값 계산'!C10+1,,'노숨기댓값 계산'!G10-'노숨기댓값 계산'!C10),OFFSET('3티 시즌2.5'!D211,,'노숨기댓값 계산'!C10+1,,'노숨기댓값 계산'!G10-'노숨기댓값 계산'!C10))),IF('노숨기댓값 계산'!C11='노숨기댓값 계산'!G11,0,SUM(OFFSET('3티 시즌2.5'!D207,,'노숨기댓값 계산'!C11+1,,'노숨기댓값 계산'!G11-'노숨기댓값 계산'!C11),OFFSET('3티 시즌2.5'!D211,,'노숨기댓값 계산'!C11+1,,'노숨기댓값 계산'!G11-'노숨기댓값 계산'!C11))),IF('노숨기댓값 계산'!C12='노숨기댓값 계산'!G12,0,SUM(OFFSET('3티 시즌2.5'!D207,,'노숨기댓값 계산'!C12+1,,'노숨기댓값 계산'!G12-'노숨기댓값 계산'!C12),OFFSET('3티 시즌2.5'!D211,,'노숨기댓값 계산'!C12+1,,'노숨기댓값 계산'!G12-'노숨기댓값 계산'!C12))))</f>
        <v>35056.072999999997</v>
      </c>
      <c r="M10" s="31">
        <v>0.14599999999999999</v>
      </c>
      <c r="N10" s="41"/>
      <c r="O10" s="21">
        <f t="shared" ca="1" si="0"/>
        <v>5118.1866579999996</v>
      </c>
    </row>
    <row r="11" spans="2:15" x14ac:dyDescent="0.25">
      <c r="B11" s="40" t="s">
        <v>9</v>
      </c>
      <c r="C11" s="21">
        <v>6</v>
      </c>
      <c r="D11" s="43">
        <f>INDEX('3티 시즌2.5'!$D$4:$D$19,MATCH('노숨기댓값 계산'!C11,'3티 시즌2.5'!$E$4:$E$19,0))</f>
        <v>1325</v>
      </c>
      <c r="E11" s="41"/>
      <c r="F11" s="40" t="s">
        <v>9</v>
      </c>
      <c r="G11" s="21">
        <v>15</v>
      </c>
      <c r="H11" s="43">
        <f>INDEX('3티 시즌2.5'!$D$4:$D$19,MATCH('노숨기댓값 계산'!G11,'3티 시즌2.5'!$E$4:$E$19,0))</f>
        <v>1370</v>
      </c>
      <c r="I11" s="42"/>
      <c r="J11" s="29" t="s">
        <v>0</v>
      </c>
      <c r="K11" s="21">
        <f ca="1">SUM(IF(C7=G7,0,OFFSET('3티 시즌2.5'!D203,,'노숨기댓값 계산'!C7+1,,'노숨기댓값 계산'!G7-'노숨기댓값 계산'!C7)),IF('노숨기댓값 계산'!C8='노숨기댓값 계산'!G8,0,OFFSET('3티 시즌2.5'!D212,,'노숨기댓값 계산'!C8+1,,'노숨기댓값 계산'!G8-'노숨기댓값 계산'!C8)),IF('노숨기댓값 계산'!C9='노숨기댓값 계산'!G9,0,OFFSET('3티 시즌2.5'!D212,,'노숨기댓값 계산'!C9+1,,'노숨기댓값 계산'!G9-'노숨기댓값 계산'!C9)),IF('노숨기댓값 계산'!C10='노숨기댓값 계산'!G10,0,OFFSET('3티 시즌2.5'!D212,,'노숨기댓값 계산'!C10+1,,'노숨기댓값 계산'!G10-'노숨기댓값 계산'!C10)),IF('노숨기댓값 계산'!C11='노숨기댓값 계산'!G11,0,OFFSET('3티 시즌2.5'!D212,,'노숨기댓값 계산'!C11+1,,'노숨기댓값 계산'!G11-'노숨기댓값 계산'!C11)),IF('노숨기댓값 계산'!C12='노숨기댓값 계산'!G12,0,OFFSET('3티 시즌2.5'!D212,,'노숨기댓값 계산'!C12+1,,'노숨기댓값 계산'!G12-'노숨기댓값 계산'!C12)))</f>
        <v>914730.66999999981</v>
      </c>
      <c r="M11" s="31">
        <v>0.01</v>
      </c>
      <c r="N11" s="41"/>
      <c r="O11" s="21">
        <f t="shared" ca="1" si="0"/>
        <v>9147.3066999999992</v>
      </c>
    </row>
    <row r="12" spans="2:15" x14ac:dyDescent="0.25">
      <c r="B12" s="40" t="s">
        <v>10</v>
      </c>
      <c r="C12" s="21">
        <v>6</v>
      </c>
      <c r="D12" s="43">
        <f>INDEX('3티 시즌2.5'!$D$4:$D$19,MATCH('노숨기댓값 계산'!C12,'3티 시즌2.5'!$E$4:$E$19,0))</f>
        <v>1325</v>
      </c>
      <c r="E12" s="41"/>
      <c r="F12" s="40" t="s">
        <v>10</v>
      </c>
      <c r="G12" s="21">
        <v>15</v>
      </c>
      <c r="H12" s="43">
        <f>INDEX('3티 시즌2.5'!$D$4:$D$19,MATCH('노숨기댓값 계산'!G12,'3티 시즌2.5'!$E$4:$E$19,0))</f>
        <v>1370</v>
      </c>
      <c r="I12" s="42"/>
      <c r="J12" s="29" t="s">
        <v>1</v>
      </c>
      <c r="K12" s="21">
        <f ca="1">SUM(IF(C7=G7,0,OFFSET('3티 시즌2.5'!D204,,'노숨기댓값 계산'!C7+1,,'노숨기댓값 계산'!G7-'노숨기댓값 계산'!C7)),IF('노숨기댓값 계산'!C8='노숨기댓값 계산'!G8,0,OFFSET('3티 시즌2.5'!D213,,'노숨기댓값 계산'!C8+1,,'노숨기댓값 계산'!G8-'노숨기댓값 계산'!C8)),IF('노숨기댓값 계산'!C9='노숨기댓값 계산'!G9,0,OFFSET('3티 시즌2.5'!D213,,'노숨기댓값 계산'!C9+1,,'노숨기댓값 계산'!G9-'노숨기댓값 계산'!C9)),IF('노숨기댓값 계산'!C10='노숨기댓값 계산'!G10,0,OFFSET('3티 시즌2.5'!D213,,'노숨기댓값 계산'!C10+1,,'노숨기댓값 계산'!G10-'노숨기댓값 계산'!C10)),IF('노숨기댓값 계산'!C11='노숨기댓값 계산'!G11,0,OFFSET('3티 시즌2.5'!D213,,'노숨기댓값 계산'!C11+1,,'노숨기댓값 계산'!G11-'노숨기댓값 계산'!C11)),IF('노숨기댓값 계산'!C12='노숨기댓값 계산'!G12,0,OFFSET('3티 시즌2.5'!D213,,'노숨기댓값 계산'!C12+1,,'노숨기댓값 계산'!G12-'노숨기댓값 계산'!C12)))</f>
        <v>14831.249999999998</v>
      </c>
      <c r="M12" s="31">
        <v>1</v>
      </c>
      <c r="N12" s="41"/>
      <c r="O12" s="21">
        <f t="shared" ca="1" si="0"/>
        <v>14831.249999999998</v>
      </c>
    </row>
    <row r="13" spans="2:15" x14ac:dyDescent="0.25">
      <c r="B13" s="41"/>
      <c r="C13" s="41"/>
      <c r="D13" s="41"/>
      <c r="E13" s="41"/>
      <c r="F13" s="41"/>
      <c r="G13" s="41"/>
      <c r="I13" s="41"/>
      <c r="J13" s="41"/>
      <c r="K13" s="41"/>
      <c r="L13" s="41"/>
      <c r="M13" s="41"/>
      <c r="N13" s="41"/>
      <c r="O13" s="41"/>
    </row>
    <row r="14" spans="2:15" x14ac:dyDescent="0.25">
      <c r="B14" s="44" t="s">
        <v>29</v>
      </c>
      <c r="C14" s="31">
        <f>AVERAGE(D7:D12)</f>
        <v>1325</v>
      </c>
      <c r="D14" s="41"/>
      <c r="E14" s="41"/>
      <c r="F14" s="40" t="s">
        <v>29</v>
      </c>
      <c r="G14" s="31">
        <f>AVERAGE(H7:H12)</f>
        <v>1370</v>
      </c>
      <c r="I14" s="41"/>
      <c r="J14" s="41"/>
      <c r="K14" s="41"/>
      <c r="L14" s="41"/>
      <c r="M14" s="41"/>
      <c r="N14" s="46" t="s">
        <v>27</v>
      </c>
      <c r="O14" s="32">
        <f ca="1">SUM(O6:O12)</f>
        <v>51051.408341918388</v>
      </c>
    </row>
    <row r="15" spans="2:15" ht="18" thickBot="1" x14ac:dyDescent="0.3">
      <c r="B15" s="41"/>
      <c r="C15" s="41"/>
      <c r="D15" s="41"/>
      <c r="E15" s="41"/>
      <c r="F15" s="41"/>
      <c r="G15" s="41"/>
      <c r="I15" s="41"/>
      <c r="J15" s="41"/>
      <c r="K15" s="41"/>
      <c r="L15" s="41"/>
      <c r="M15" s="41"/>
      <c r="N15" s="41"/>
      <c r="O15" s="41"/>
    </row>
    <row r="16" spans="2:15" x14ac:dyDescent="0.25">
      <c r="B16" s="61" t="s">
        <v>59</v>
      </c>
      <c r="C16" s="62"/>
      <c r="D16" s="62"/>
      <c r="E16" s="62"/>
      <c r="F16" s="62"/>
      <c r="G16" s="63"/>
      <c r="K16" s="41"/>
      <c r="L16" s="41"/>
      <c r="M16" s="41"/>
      <c r="N16" s="41"/>
    </row>
    <row r="17" spans="2:21" ht="18" thickBot="1" x14ac:dyDescent="0.3">
      <c r="B17" s="64"/>
      <c r="C17" s="65"/>
      <c r="D17" s="65"/>
      <c r="E17" s="65"/>
      <c r="F17" s="65"/>
      <c r="G17" s="66"/>
      <c r="K17" s="41"/>
      <c r="L17" s="41"/>
      <c r="M17" s="41"/>
      <c r="N17" s="41"/>
    </row>
    <row r="18" spans="2:21" x14ac:dyDescent="0.25">
      <c r="L18" s="41"/>
      <c r="M18" s="41"/>
      <c r="N18" s="41"/>
      <c r="O18" s="41"/>
    </row>
    <row r="19" spans="2:21" x14ac:dyDescent="0.25">
      <c r="B19" s="53" t="s">
        <v>56</v>
      </c>
      <c r="C19" s="53"/>
      <c r="D19" s="41"/>
      <c r="E19" s="41"/>
      <c r="F19" s="53" t="s">
        <v>55</v>
      </c>
      <c r="G19" s="53"/>
      <c r="I19" s="41"/>
      <c r="J19" s="54" t="s">
        <v>63</v>
      </c>
      <c r="K19" s="54"/>
      <c r="L19" s="41"/>
      <c r="M19" s="49" t="s">
        <v>60</v>
      </c>
      <c r="N19" s="41"/>
      <c r="O19" s="29" t="s">
        <v>62</v>
      </c>
      <c r="Q19" s="53" t="s">
        <v>81</v>
      </c>
      <c r="R19" s="53"/>
      <c r="T19" s="53" t="s">
        <v>82</v>
      </c>
      <c r="U19" s="53"/>
    </row>
    <row r="20" spans="2:21" x14ac:dyDescent="0.25">
      <c r="B20" s="40" t="s">
        <v>31</v>
      </c>
      <c r="C20" s="21">
        <v>1340</v>
      </c>
      <c r="D20" s="41"/>
      <c r="E20" s="41"/>
      <c r="F20" s="40" t="s">
        <v>31</v>
      </c>
      <c r="G20" s="21">
        <v>1340</v>
      </c>
      <c r="H20" s="43"/>
      <c r="I20" s="41"/>
      <c r="J20" s="29" t="s">
        <v>12</v>
      </c>
      <c r="K20" s="21">
        <f ca="1">IF(C21=G21,0,SUM(OFFSET('3티 시즌2.5'!D297,,'노숨기댓값 계산'!C21+1,,'노숨기댓값 계산'!G21-'노숨기댓값 계산'!C21)))</f>
        <v>440745.32800000004</v>
      </c>
      <c r="M20" s="31">
        <f>14/10</f>
        <v>1.4</v>
      </c>
      <c r="O20" s="21">
        <f ca="1">M20*K20</f>
        <v>617043.45920000004</v>
      </c>
      <c r="Q20" s="52" t="s">
        <v>80</v>
      </c>
      <c r="R20" s="52" t="s">
        <v>14</v>
      </c>
      <c r="S20" s="88"/>
      <c r="T20" s="52" t="s">
        <v>80</v>
      </c>
      <c r="U20" s="52" t="s">
        <v>14</v>
      </c>
    </row>
    <row r="21" spans="2:21" x14ac:dyDescent="0.25">
      <c r="B21" s="40" t="s">
        <v>3</v>
      </c>
      <c r="C21" s="21">
        <v>20</v>
      </c>
      <c r="D21" s="43">
        <f>INDEX('3티 시즌2.5'!$D$40:$D$65,MATCH('노숨기댓값 계산'!C21,'3티 시즌2.5'!$E$40:$E$65,0))</f>
        <v>1490</v>
      </c>
      <c r="E21" s="41"/>
      <c r="F21" s="40" t="s">
        <v>3</v>
      </c>
      <c r="G21" s="21">
        <v>25</v>
      </c>
      <c r="H21" s="43">
        <f>INDEX('3티 시즌2.5'!$D$40:$D$65,MATCH('노숨기댓값 계산'!G21,'3티 시즌2.5'!$E$40:$E$65,0))</f>
        <v>1575</v>
      </c>
      <c r="I21" s="42"/>
      <c r="J21" s="29" t="s">
        <v>13</v>
      </c>
      <c r="K21" s="21">
        <f ca="1">SUM(IF('노숨기댓값 계산'!C22='노숨기댓값 계산'!G22,0,OFFSET('3티 시즌2.5'!D306,,'노숨기댓값 계산'!C22+1,,'노숨기댓값 계산'!G22-'노숨기댓값 계산'!C22)),IF('노숨기댓값 계산'!C23='노숨기댓값 계산'!G23,0,OFFSET('3티 시즌2.5'!D306,,'노숨기댓값 계산'!C23+1,,'노숨기댓값 계산'!G23-'노숨기댓값 계산'!C23)),IF('노숨기댓값 계산'!C24='노숨기댓값 계산'!G24,0,OFFSET('3티 시즌2.5'!D306,,'노숨기댓값 계산'!C24+1,,'노숨기댓값 계산'!G24-'노숨기댓값 계산'!C24)),IF('노숨기댓값 계산'!C25='노숨기댓값 계산'!G25,0,OFFSET('3티 시즌2.5'!D306,,'노숨기댓값 계산'!C25+1,,'노숨기댓값 계산'!G25-'노숨기댓값 계산'!C25)),IF('노숨기댓값 계산'!C26='노숨기댓값 계산'!G26,0,OFFSET('3티 시즌2.5'!D306,,'노숨기댓값 계산'!C26+1,,'노숨기댓값 계산'!G26-'노숨기댓값 계산'!C26)))</f>
        <v>1321310.8500000001</v>
      </c>
      <c r="M21" s="31">
        <f>350/9999</f>
        <v>3.5003500350035001E-2</v>
      </c>
      <c r="O21" s="21">
        <f t="shared" ref="O21:O26" ca="1" si="1">M21*K21</f>
        <v>46250.504800480048</v>
      </c>
      <c r="Q21" s="89">
        <v>20</v>
      </c>
      <c r="R21" s="89">
        <v>1490</v>
      </c>
      <c r="S21" s="90" t="s">
        <v>83</v>
      </c>
      <c r="T21" s="89">
        <v>12</v>
      </c>
      <c r="U21" s="89">
        <v>1510</v>
      </c>
    </row>
    <row r="22" spans="2:21" x14ac:dyDescent="0.25">
      <c r="B22" s="40" t="s">
        <v>61</v>
      </c>
      <c r="C22" s="21">
        <v>20</v>
      </c>
      <c r="D22" s="43">
        <f>INDEX('3티 시즌2.5'!$D$40:$D$65,MATCH('노숨기댓값 계산'!C22,'3티 시즌2.5'!$E$40:$E$65,0))</f>
        <v>1490</v>
      </c>
      <c r="E22" s="41"/>
      <c r="F22" s="40" t="s">
        <v>61</v>
      </c>
      <c r="G22" s="21">
        <v>25</v>
      </c>
      <c r="H22" s="43">
        <f>INDEX('3티 시즌2.5'!$D$40:$D$65,MATCH('노숨기댓값 계산'!G22,'3티 시즌2.5'!$E$40:$E$65,0))</f>
        <v>1575</v>
      </c>
      <c r="I22" s="42"/>
      <c r="J22" s="29" t="s">
        <v>66</v>
      </c>
      <c r="K22" s="21">
        <f ca="1">SUM(IF(C21=G21,0,OFFSET('3티 시즌2.5'!D298,,'노숨기댓값 계산'!C21+1,,'노숨기댓값 계산'!G21-'노숨기댓값 계산'!C21)),IF('노숨기댓값 계산'!C22='노숨기댓값 계산'!G22,0,OFFSET('3티 시즌2.5'!D307,,'노숨기댓값 계산'!C22+1,,'노숨기댓값 계산'!G22-'노숨기댓값 계산'!C22)),IF('노숨기댓값 계산'!C23='노숨기댓값 계산'!G23,0,OFFSET('3티 시즌2.5'!D307,,'노숨기댓값 계산'!C23+1,,'노숨기댓값 계산'!G23-'노숨기댓값 계산'!C23)),IF('노숨기댓값 계산'!C24='노숨기댓값 계산'!G24,0,OFFSET('3티 시즌2.5'!D307,,'노숨기댓값 계산'!C24+1,,'노숨기댓값 계산'!G24-'노숨기댓값 계산'!C24)),IF('노숨기댓값 계산'!C25='노숨기댓값 계산'!G25,0,OFFSET('3티 시즌2.5'!D307,,'노숨기댓값 계산'!C25+1,,'노숨기댓값 계산'!G25-'노숨기댓값 계산'!C25)),IF('노숨기댓값 계산'!C26='노숨기댓값 계산'!G26,0,OFFSET('3티 시즌2.5'!D307,,'노숨기댓값 계산'!C26+1,,'노숨기댓값 계산'!G26-'노숨기댓값 계산'!C26)))</f>
        <v>52960.563999999998</v>
      </c>
      <c r="M22" s="31">
        <v>55</v>
      </c>
      <c r="O22" s="21">
        <f t="shared" ca="1" si="1"/>
        <v>2912831.02</v>
      </c>
      <c r="Q22" s="89">
        <v>21</v>
      </c>
      <c r="R22" s="89">
        <v>1505</v>
      </c>
      <c r="S22" s="90" t="s">
        <v>83</v>
      </c>
      <c r="T22" s="89">
        <v>13</v>
      </c>
      <c r="U22" s="89">
        <v>1520</v>
      </c>
    </row>
    <row r="23" spans="2:21" x14ac:dyDescent="0.25">
      <c r="B23" s="40" t="s">
        <v>7</v>
      </c>
      <c r="C23" s="21">
        <v>20</v>
      </c>
      <c r="D23" s="43">
        <f>INDEX('3티 시즌2.5'!$D$40:$D$65,MATCH('노숨기댓값 계산'!C23,'3티 시즌2.5'!$E$40:$E$65,0))</f>
        <v>1490</v>
      </c>
      <c r="E23" s="41"/>
      <c r="F23" s="40" t="s">
        <v>7</v>
      </c>
      <c r="G23" s="21">
        <v>25</v>
      </c>
      <c r="H23" s="43">
        <f>INDEX('3티 시즌2.5'!$D$40:$D$65,MATCH('노숨기댓값 계산'!G23,'3티 시즌2.5'!$E$40:$E$65,0))</f>
        <v>1575</v>
      </c>
      <c r="I23" s="42"/>
      <c r="J23" s="29" t="s">
        <v>67</v>
      </c>
      <c r="K23" s="21">
        <f ca="1">SUM(IF(C21=G21,0,OFFSET('3티 시즌2.5'!D299,,'노숨기댓값 계산'!C21+1,,'노숨기댓값 계산'!G21-'노숨기댓값 계산'!C21)),IF('노숨기댓값 계산'!C22='노숨기댓값 계산'!G22,0,OFFSET('3티 시즌2.5'!D308,,'노숨기댓값 계산'!C22+1,,'노숨기댓값 계산'!G22-'노숨기댓값 계산'!C22)),IF('노숨기댓값 계산'!C23='노숨기댓값 계산'!G23,0,OFFSET('3티 시즌2.5'!D308,,'노숨기댓값 계산'!C23+1,,'노숨기댓값 계산'!G23-'노숨기댓값 계산'!C23)),IF('노숨기댓값 계산'!C24='노숨기댓값 계산'!G24,0,OFFSET('3티 시즌2.5'!D308,,'노숨기댓값 계산'!C24+1,,'노숨기댓값 계산'!G24-'노숨기댓값 계산'!C24)),IF('노숨기댓값 계산'!C25='노숨기댓값 계산'!G25,0,OFFSET('3티 시즌2.5'!D308,,'노숨기댓값 계산'!C25+1,,'노숨기댓값 계산'!G25-'노숨기댓값 계산'!C25)),IF('노숨기댓값 계산'!C26='노숨기댓값 계산'!G26,0,OFFSET('3티 시즌2.5'!D308,,'노숨기댓값 계산'!C26+1,,'노숨기댓값 계산'!G26-'노숨기댓값 계산'!C26)))</f>
        <v>40500.747999999992</v>
      </c>
      <c r="M23" s="31">
        <v>11</v>
      </c>
      <c r="O23" s="21">
        <f t="shared" ca="1" si="1"/>
        <v>445508.22799999989</v>
      </c>
      <c r="Q23" s="89">
        <v>22</v>
      </c>
      <c r="R23" s="89">
        <v>1520</v>
      </c>
      <c r="S23" s="90" t="s">
        <v>83</v>
      </c>
      <c r="T23" s="89">
        <v>14</v>
      </c>
      <c r="U23" s="89">
        <v>1530</v>
      </c>
    </row>
    <row r="24" spans="2:21" x14ac:dyDescent="0.25">
      <c r="B24" s="40" t="s">
        <v>8</v>
      </c>
      <c r="C24" s="21">
        <v>20</v>
      </c>
      <c r="D24" s="43">
        <f>INDEX('3티 시즌2.5'!$D$40:$D$65,MATCH('노숨기댓값 계산'!C24,'3티 시즌2.5'!$E$40:$E$65,0))</f>
        <v>1490</v>
      </c>
      <c r="E24" s="41"/>
      <c r="F24" s="40" t="s">
        <v>8</v>
      </c>
      <c r="G24" s="21">
        <v>25</v>
      </c>
      <c r="H24" s="43">
        <f>INDEX('3티 시즌2.5'!$D$40:$D$65,MATCH('노숨기댓값 계산'!G24,'3티 시즌2.5'!$E$40:$E$65,0))</f>
        <v>1575</v>
      </c>
      <c r="I24" s="42"/>
      <c r="J24" s="29" t="s">
        <v>11</v>
      </c>
      <c r="K24" s="21">
        <f ca="1">SUM(IF(C21=G21,0,SUM(OFFSET('3티 시즌2.5'!D296,,'노숨기댓값 계산'!C21+1,,'노숨기댓값 계산'!G21-'노숨기댓값 계산'!C21),OFFSET('3티 시즌2.5'!D300,,'노숨기댓값 계산'!C21+1,,'노숨기댓값 계산'!G21-'노숨기댓값 계산'!C21))),IF('노숨기댓값 계산'!C22='노숨기댓값 계산'!G22,0,SUM(OFFSET('3티 시즌2.5'!D305,,'노숨기댓값 계산'!C22+1,,'노숨기댓값 계산'!G22-'노숨기댓값 계산'!C22),OFFSET('3티 시즌2.5'!D309,,'노숨기댓값 계산'!C22+1,,'노숨기댓값 계산'!G22-'노숨기댓값 계산'!C22))),IF('노숨기댓값 계산'!C23='노숨기댓값 계산'!G23,0,SUM(OFFSET('3티 시즌2.5'!D305,,'노숨기댓값 계산'!C23+1,,'노숨기댓값 계산'!G23-'노숨기댓값 계산'!C23),OFFSET('3티 시즌2.5'!D309,,'노숨기댓값 계산'!C23+1,,'노숨기댓값 계산'!G23-'노숨기댓값 계산'!C23))),IF('노숨기댓값 계산'!C24='노숨기댓값 계산'!G24,0,SUM(OFFSET('3티 시즌2.5'!D305,,'노숨기댓값 계산'!C24+1,,'노숨기댓값 계산'!G24-'노숨기댓값 계산'!C24),OFFSET('3티 시즌2.5'!D309,,'노숨기댓값 계산'!C24+1,,'노숨기댓값 계산'!G24-'노숨기댓값 계산'!C24))),IF('노숨기댓값 계산'!C25='노숨기댓값 계산'!G25,0,SUM(OFFSET('3티 시즌2.5'!D305,,'노숨기댓값 계산'!C25+1,,'노숨기댓값 계산'!G25-'노숨기댓값 계산'!C25),OFFSET('3티 시즌2.5'!D309,,'노숨기댓값 계산'!C25+1,,'노숨기댓값 계산'!G25-'노숨기댓값 계산'!C25))),IF('노숨기댓값 계산'!C26='노숨기댓값 계산'!G26,0,SUM(OFFSET('3티 시즌2.5'!D305,,'노숨기댓값 계산'!C26+1,,'노숨기댓값 계산'!G26-'노숨기댓값 계산'!C26),OFFSET('3티 시즌2.5'!D309,,'노숨기댓값 계산'!C26+1,,'노숨기댓값 계산'!G26-'노숨기댓값 계산'!C26))))</f>
        <v>7250546.4239999996</v>
      </c>
      <c r="M24" s="31">
        <v>0.14599999999999999</v>
      </c>
      <c r="O24" s="21">
        <f t="shared" ca="1" si="1"/>
        <v>1058579.7779039999</v>
      </c>
      <c r="Q24" s="89">
        <v>23</v>
      </c>
      <c r="R24" s="89">
        <v>1535</v>
      </c>
      <c r="S24" s="90" t="s">
        <v>83</v>
      </c>
      <c r="T24" s="89">
        <v>15</v>
      </c>
      <c r="U24" s="89">
        <v>1540</v>
      </c>
    </row>
    <row r="25" spans="2:21" x14ac:dyDescent="0.25">
      <c r="B25" s="40" t="s">
        <v>9</v>
      </c>
      <c r="C25" s="21">
        <v>20</v>
      </c>
      <c r="D25" s="43">
        <f>INDEX('3티 시즌2.5'!$D$40:$D$65,MATCH('노숨기댓값 계산'!C25,'3티 시즌2.5'!$E$40:$E$65,0))</f>
        <v>1490</v>
      </c>
      <c r="E25" s="41"/>
      <c r="F25" s="40" t="s">
        <v>9</v>
      </c>
      <c r="G25" s="21">
        <v>25</v>
      </c>
      <c r="H25" s="43">
        <f>INDEX('3티 시즌2.5'!$D$40:$D$65,MATCH('노숨기댓값 계산'!G25,'3티 시즌2.5'!$E$40:$E$65,0))</f>
        <v>1575</v>
      </c>
      <c r="I25" s="42"/>
      <c r="J25" s="29" t="s">
        <v>0</v>
      </c>
      <c r="K25" s="21">
        <f ca="1">SUM(IF(C21=G21,0,OFFSET('3티 시즌2.5'!D301,,'노숨기댓값 계산'!C21+1,,'노숨기댓값 계산'!G21-'노숨기댓값 계산'!C21)),IF('노숨기댓값 계산'!C22='노숨기댓값 계산'!G22,0,OFFSET('3티 시즌2.5'!D310,,'노숨기댓값 계산'!C22+1,,'노숨기댓값 계산'!G22-'노숨기댓값 계산'!C22)),IF('노숨기댓값 계산'!C23='노숨기댓값 계산'!G23,0,OFFSET('3티 시즌2.5'!D310,,'노숨기댓값 계산'!C23+1,,'노숨기댓값 계산'!G23-'노숨기댓값 계산'!C23)),IF('노숨기댓값 계산'!C24='노숨기댓값 계산'!G24,0,OFFSET('3티 시즌2.5'!D310,,'노숨기댓값 계산'!C24+1,,'노숨기댓값 계산'!G24-'노숨기댓값 계산'!C24)),IF('노숨기댓값 계산'!C25='노숨기댓값 계산'!G25,0,OFFSET('3티 시즌2.5'!D310,,'노숨기댓값 계산'!C25+1,,'노숨기댓값 계산'!G25-'노숨기댓값 계산'!C25)),IF('노숨기댓값 계산'!C26='노숨기댓값 계산'!G26,0,OFFSET('3티 시즌2.5'!D310,,'노숨기댓값 계산'!C26+1,,'노숨기댓값 계산'!G26-'노숨기댓값 계산'!C26)))</f>
        <v>62061276.43999999</v>
      </c>
      <c r="M25" s="31">
        <v>0.01</v>
      </c>
      <c r="O25" s="21">
        <f t="shared" ca="1" si="1"/>
        <v>620612.76439999987</v>
      </c>
      <c r="Q25" s="89"/>
      <c r="R25" s="89"/>
      <c r="S25" s="88"/>
      <c r="T25" s="89">
        <v>16</v>
      </c>
      <c r="U25" s="89">
        <v>1550</v>
      </c>
    </row>
    <row r="26" spans="2:21" x14ac:dyDescent="0.25">
      <c r="B26" s="40" t="s">
        <v>10</v>
      </c>
      <c r="C26" s="21">
        <v>20</v>
      </c>
      <c r="D26" s="43">
        <f>INDEX('3티 시즌2.5'!$D$40:$D$65,MATCH('노숨기댓값 계산'!C26,'3티 시즌2.5'!$E$40:$E$65,0))</f>
        <v>1490</v>
      </c>
      <c r="E26" s="41"/>
      <c r="F26" s="40" t="s">
        <v>10</v>
      </c>
      <c r="G26" s="21">
        <v>25</v>
      </c>
      <c r="H26" s="43">
        <f>INDEX('3티 시즌2.5'!$D$40:$D$65,MATCH('노숨기댓값 계산'!G26,'3티 시즌2.5'!$E$40:$E$65,0))</f>
        <v>1575</v>
      </c>
      <c r="I26" s="42"/>
      <c r="J26" s="29" t="s">
        <v>1</v>
      </c>
      <c r="K26" s="21">
        <f ca="1">SUM(IF(C21=G21,0,OFFSET('3티 시즌2.5'!D302,,'노숨기댓값 계산'!C21+1,,'노숨기댓값 계산'!G21-'노숨기댓값 계산'!C21)),IF('노숨기댓값 계산'!C22='노숨기댓값 계산'!G22,0,OFFSET('3티 시즌2.5'!D311,,'노숨기댓값 계산'!C22+1,,'노숨기댓값 계산'!G22-'노숨기댓값 계산'!C22)),IF('노숨기댓값 계산'!C23='노숨기댓값 계산'!G23,0,OFFSET('3티 시즌2.5'!D311,,'노숨기댓값 계산'!C23+1,,'노숨기댓값 계산'!G23-'노숨기댓값 계산'!C23)),IF('노숨기댓값 계산'!C24='노숨기댓값 계산'!G24,0,OFFSET('3티 시즌2.5'!D311,,'노숨기댓값 계산'!C24+1,,'노숨기댓값 계산'!G24-'노숨기댓값 계산'!C24)),IF('노숨기댓값 계산'!C25='노숨기댓값 계산'!G25,0,OFFSET('3티 시즌2.5'!D311,,'노숨기댓값 계산'!C25+1,,'노숨기댓값 계산'!G25-'노숨기댓값 계산'!C25)),IF('노숨기댓값 계산'!C26='노숨기댓값 계산'!G26,0,OFFSET('3티 시즌2.5'!D311,,'노숨기댓값 계산'!C26+1,,'노숨기댓값 계산'!G26-'노숨기댓값 계산'!C26)))</f>
        <v>831632.60000000009</v>
      </c>
      <c r="M26" s="31">
        <v>1</v>
      </c>
      <c r="O26" s="21">
        <f t="shared" ca="1" si="1"/>
        <v>831632.60000000009</v>
      </c>
      <c r="Q26" s="89">
        <v>24</v>
      </c>
      <c r="R26" s="89">
        <v>1550</v>
      </c>
      <c r="S26" s="90" t="s">
        <v>83</v>
      </c>
      <c r="T26" s="89">
        <v>17</v>
      </c>
      <c r="U26" s="89">
        <v>1560</v>
      </c>
    </row>
    <row r="27" spans="2:21" x14ac:dyDescent="0.25">
      <c r="B27" s="41"/>
      <c r="C27" s="41"/>
      <c r="D27" s="41"/>
      <c r="E27" s="41"/>
      <c r="F27" s="41"/>
      <c r="G27" s="41"/>
      <c r="I27" s="41"/>
      <c r="J27" s="41"/>
      <c r="K27" s="41"/>
      <c r="Q27" s="89"/>
      <c r="R27" s="89"/>
      <c r="S27" s="88"/>
      <c r="T27" s="89">
        <v>18</v>
      </c>
      <c r="U27" s="89">
        <v>1570</v>
      </c>
    </row>
    <row r="28" spans="2:21" x14ac:dyDescent="0.25">
      <c r="B28" s="44" t="s">
        <v>29</v>
      </c>
      <c r="C28" s="31">
        <f>AVERAGE(D21:D26)</f>
        <v>1490</v>
      </c>
      <c r="D28" s="41"/>
      <c r="E28" s="41"/>
      <c r="F28" s="40" t="s">
        <v>29</v>
      </c>
      <c r="G28" s="31">
        <f>AVERAGE(H21:H26)</f>
        <v>1575</v>
      </c>
      <c r="I28" s="41"/>
      <c r="J28" s="41"/>
      <c r="K28" s="41"/>
      <c r="N28" s="46" t="s">
        <v>27</v>
      </c>
      <c r="O28" s="32">
        <f ca="1">SUM(O20:O26)</f>
        <v>6532458.3543044794</v>
      </c>
      <c r="Q28" s="89">
        <v>25</v>
      </c>
      <c r="R28" s="89">
        <v>1575</v>
      </c>
      <c r="S28" s="90" t="s">
        <v>83</v>
      </c>
      <c r="T28" s="89">
        <v>19</v>
      </c>
      <c r="U28" s="89">
        <v>1580</v>
      </c>
    </row>
    <row r="29" spans="2:21" ht="18" thickBot="1" x14ac:dyDescent="0.3">
      <c r="Q29" s="88"/>
      <c r="R29" s="88"/>
      <c r="S29" s="88"/>
      <c r="T29" s="89">
        <v>20</v>
      </c>
      <c r="U29" s="89">
        <v>1590</v>
      </c>
    </row>
    <row r="30" spans="2:21" x14ac:dyDescent="0.25">
      <c r="B30" s="82" t="s">
        <v>75</v>
      </c>
      <c r="C30" s="83"/>
      <c r="D30" s="83"/>
      <c r="E30" s="83"/>
      <c r="F30" s="83"/>
      <c r="G30" s="84"/>
    </row>
    <row r="31" spans="2:21" ht="18" thickBot="1" x14ac:dyDescent="0.3">
      <c r="B31" s="85"/>
      <c r="C31" s="86"/>
      <c r="D31" s="86"/>
      <c r="E31" s="86"/>
      <c r="F31" s="86"/>
      <c r="G31" s="87"/>
    </row>
    <row r="33" spans="2:15" x14ac:dyDescent="0.25">
      <c r="B33" s="53" t="s">
        <v>56</v>
      </c>
      <c r="C33" s="53"/>
      <c r="D33" s="41"/>
      <c r="E33" s="41"/>
      <c r="F33" s="53" t="s">
        <v>55</v>
      </c>
      <c r="G33" s="53"/>
      <c r="I33" s="41"/>
      <c r="J33" s="54" t="s">
        <v>63</v>
      </c>
      <c r="K33" s="54"/>
      <c r="L33" s="41"/>
      <c r="M33" s="52" t="s">
        <v>60</v>
      </c>
      <c r="N33" s="41"/>
      <c r="O33" s="52" t="s">
        <v>62</v>
      </c>
    </row>
    <row r="34" spans="2:15" x14ac:dyDescent="0.25">
      <c r="B34" s="51" t="s">
        <v>31</v>
      </c>
      <c r="C34" s="21">
        <v>1390</v>
      </c>
      <c r="D34" s="41"/>
      <c r="E34" s="41"/>
      <c r="F34" s="51" t="s">
        <v>31</v>
      </c>
      <c r="G34" s="21">
        <v>1390</v>
      </c>
      <c r="H34" s="43"/>
      <c r="I34" s="41"/>
      <c r="J34" s="52" t="s">
        <v>76</v>
      </c>
      <c r="K34" s="21">
        <f ca="1">IF(C35=G35,0,SUM(OFFSET('3티 시즌2.5'!D391,,'노숨기댓값 계산'!C35+1,,'노숨기댓값 계산'!G35-'노숨기댓값 계산'!C35)))</f>
        <v>127630.39999999999</v>
      </c>
      <c r="M34" s="31">
        <f>14/10</f>
        <v>1.4</v>
      </c>
      <c r="O34" s="21">
        <f ca="1">M34*K34</f>
        <v>178682.55999999997</v>
      </c>
    </row>
    <row r="35" spans="2:15" x14ac:dyDescent="0.25">
      <c r="B35" s="51" t="s">
        <v>3</v>
      </c>
      <c r="C35" s="21">
        <v>12</v>
      </c>
      <c r="D35" s="43">
        <f>INDEX('3티 시즌2.5'!$D$97:$D$117,MATCH('노숨기댓값 계산'!C35,'3티 시즌2.5'!$E$97:$E$117,0))</f>
        <v>1510</v>
      </c>
      <c r="E35" s="41"/>
      <c r="F35" s="51" t="s">
        <v>3</v>
      </c>
      <c r="G35" s="21">
        <v>20</v>
      </c>
      <c r="H35" s="43">
        <f>INDEX('3티 시즌2.5'!$D$97:$D$117,MATCH('노숨기댓값 계산'!G35,'3티 시즌2.5'!$E$97:$E$117,0))</f>
        <v>1590</v>
      </c>
      <c r="I35" s="42"/>
      <c r="J35" s="52" t="s">
        <v>77</v>
      </c>
      <c r="K35" s="21">
        <f ca="1">SUM(IF('노숨기댓값 계산'!C36='노숨기댓값 계산'!G36,0,OFFSET('3티 시즌2.5'!D400,,'노숨기댓값 계산'!C36+1,,'노숨기댓값 계산'!G36-'노숨기댓값 계산'!C36)),IF('노숨기댓값 계산'!C37='노숨기댓값 계산'!G37,0,OFFSET('3티 시즌2.5'!D400,,'노숨기댓값 계산'!C37+1,,'노숨기댓값 계산'!G37-'노숨기댓값 계산'!C37)),IF('노숨기댓값 계산'!C38='노숨기댓값 계산'!G38,0,OFFSET('3티 시즌2.5'!D400,,'노숨기댓값 계산'!C38+1,,'노숨기댓값 계산'!G38-'노숨기댓값 계산'!C38)),IF('노숨기댓값 계산'!C39='노숨기댓값 계산'!G39,0,OFFSET('3티 시즌2.5'!D400,,'노숨기댓값 계산'!C39+1,,'노숨기댓값 계산'!G39-'노숨기댓값 계산'!C39)),IF('노숨기댓값 계산'!C40='노숨기댓값 계산'!G40,0,OFFSET('3티 시즌2.5'!D400,,'노숨기댓값 계산'!C40+1,,'노숨기댓값 계산'!G40-'노숨기댓값 계산'!C40)))</f>
        <v>382891.2</v>
      </c>
      <c r="M35" s="31">
        <f>350/9999</f>
        <v>3.5003500350035001E-2</v>
      </c>
      <c r="O35" s="21">
        <f t="shared" ref="O35:O40" ca="1" si="2">M35*K35</f>
        <v>13402.532253225321</v>
      </c>
    </row>
    <row r="36" spans="2:15" x14ac:dyDescent="0.25">
      <c r="B36" s="51" t="s">
        <v>61</v>
      </c>
      <c r="C36" s="21">
        <v>12</v>
      </c>
      <c r="D36" s="43">
        <f>INDEX('3티 시즌2.5'!$D$97:$D$117,MATCH('노숨기댓값 계산'!C36,'3티 시즌2.5'!$E$97:$E$117,0))</f>
        <v>1510</v>
      </c>
      <c r="E36" s="41"/>
      <c r="F36" s="51" t="s">
        <v>61</v>
      </c>
      <c r="G36" s="21">
        <v>20</v>
      </c>
      <c r="H36" s="43">
        <f>INDEX('3티 시즌2.5'!$D$97:$D$117,MATCH('노숨기댓값 계산'!G36,'3티 시즌2.5'!$E$97:$E$117,0))</f>
        <v>1590</v>
      </c>
      <c r="I36" s="42"/>
      <c r="J36" s="52" t="s">
        <v>71</v>
      </c>
      <c r="K36" s="21">
        <f ca="1">SUM(IF(C35=G35,0,OFFSET('3티 시즌2.5'!D392,,'노숨기댓값 계산'!C35+1,,'노숨기댓값 계산'!G35-'노숨기댓값 계산'!C35)),IF('노숨기댓값 계산'!C36='노숨기댓값 계산'!G36,0,OFFSET('3티 시즌2.5'!D401,,'노숨기댓값 계산'!C36+1,,'노숨기댓값 계산'!G36-'노숨기댓값 계산'!C36)),IF('노숨기댓값 계산'!C37='노숨기댓값 계산'!G37,0,OFFSET('3티 시즌2.5'!D401,,'노숨기댓값 계산'!C37+1,,'노숨기댓값 계산'!G37-'노숨기댓값 계산'!C37)),IF('노숨기댓값 계산'!C38='노숨기댓값 계산'!G38,0,OFFSET('3티 시즌2.5'!D401,,'노숨기댓값 계산'!C38+1,,'노숨기댓값 계산'!G38-'노숨기댓값 계산'!C38)),IF('노숨기댓값 계산'!C39='노숨기댓값 계산'!G39,0,OFFSET('3티 시즌2.5'!D401,,'노숨기댓값 계산'!C39+1,,'노숨기댓값 계산'!G39-'노숨기댓값 계산'!C39)),IF('노숨기댓값 계산'!C40='노숨기댓값 계산'!G40,0,OFFSET('3티 시즌2.5'!D401,,'노숨기댓값 계산'!C40+1,,'노숨기댓값 계산'!G40-'노숨기댓값 계산'!C40)))</f>
        <v>12975.701999999997</v>
      </c>
      <c r="M36" s="31">
        <v>55</v>
      </c>
      <c r="O36" s="21">
        <f t="shared" ca="1" si="2"/>
        <v>713663.60999999987</v>
      </c>
    </row>
    <row r="37" spans="2:15" x14ac:dyDescent="0.25">
      <c r="B37" s="51" t="s">
        <v>7</v>
      </c>
      <c r="C37" s="21">
        <v>12</v>
      </c>
      <c r="D37" s="43">
        <f>INDEX('3티 시즌2.5'!$D$97:$D$117,MATCH('노숨기댓값 계산'!C37,'3티 시즌2.5'!$E$97:$E$117,0))</f>
        <v>1510</v>
      </c>
      <c r="E37" s="41"/>
      <c r="F37" s="51" t="s">
        <v>7</v>
      </c>
      <c r="G37" s="21">
        <v>20</v>
      </c>
      <c r="H37" s="43">
        <f>INDEX('3티 시즌2.5'!$D$97:$D$117,MATCH('노숨기댓값 계산'!G37,'3티 시즌2.5'!$E$97:$E$117,0))</f>
        <v>1590</v>
      </c>
      <c r="I37" s="42"/>
      <c r="J37" s="52" t="s">
        <v>78</v>
      </c>
      <c r="K37" s="21">
        <f ca="1">SUM(IF(C35=G35,0,OFFSET('3티 시즌2.5'!D393,,'노숨기댓값 계산'!C35+1,,'노숨기댓값 계산'!G35-'노숨기댓값 계산'!C35)),IF('노숨기댓값 계산'!C36='노숨기댓값 계산'!G36,0,OFFSET('3티 시즌2.5'!D402,,'노숨기댓값 계산'!C36+1,,'노숨기댓값 계산'!G36-'노숨기댓값 계산'!C36)),IF('노숨기댓값 계산'!C37='노숨기댓값 계산'!G37,0,OFFSET('3티 시즌2.5'!D402,,'노숨기댓값 계산'!C37+1,,'노숨기댓값 계산'!G37-'노숨기댓값 계산'!C37)),IF('노숨기댓값 계산'!C38='노숨기댓값 계산'!G38,0,OFFSET('3티 시즌2.5'!D402,,'노숨기댓값 계산'!C38+1,,'노숨기댓값 계산'!G38-'노숨기댓값 계산'!C38)),IF('노숨기댓값 계산'!C39='노숨기댓값 계산'!G39,0,OFFSET('3티 시즌2.5'!D402,,'노숨기댓값 계산'!C39+1,,'노숨기댓값 계산'!G39-'노숨기댓값 계산'!C39)),IF('노숨기댓값 계산'!C40='노숨기댓값 계산'!G40,0,OFFSET('3티 시즌2.5'!D402,,'노숨기댓값 계산'!C40+1,,'노숨기댓값 계산'!G40-'노숨기댓값 계산'!C40)))</f>
        <v>9261.0159999999978</v>
      </c>
      <c r="M37" s="31">
        <v>11</v>
      </c>
      <c r="O37" s="21">
        <f t="shared" ca="1" si="2"/>
        <v>101871.17599999998</v>
      </c>
    </row>
    <row r="38" spans="2:15" x14ac:dyDescent="0.25">
      <c r="B38" s="51" t="s">
        <v>8</v>
      </c>
      <c r="C38" s="21">
        <v>12</v>
      </c>
      <c r="D38" s="43">
        <f>INDEX('3티 시즌2.5'!$D$97:$D$117,MATCH('노숨기댓값 계산'!C38,'3티 시즌2.5'!$E$97:$E$117,0))</f>
        <v>1510</v>
      </c>
      <c r="E38" s="41"/>
      <c r="F38" s="51" t="s">
        <v>8</v>
      </c>
      <c r="G38" s="21">
        <v>20</v>
      </c>
      <c r="H38" s="43">
        <f>INDEX('3티 시즌2.5'!$D$97:$D$117,MATCH('노숨기댓값 계산'!G38,'3티 시즌2.5'!$E$97:$E$117,0))</f>
        <v>1590</v>
      </c>
      <c r="I38" s="42"/>
      <c r="J38" s="52" t="s">
        <v>11</v>
      </c>
      <c r="K38" s="21">
        <f ca="1">SUM(IF(C35=G35,0,SUM(OFFSET('3티 시즌2.5'!D390,,'노숨기댓값 계산'!C35+1,,'노숨기댓값 계산'!G35-'노숨기댓값 계산'!C35),OFFSET('3티 시즌2.5'!D394,,'노숨기댓값 계산'!C35+1,,'노숨기댓값 계산'!G35-'노숨기댓값 계산'!C35))),IF('노숨기댓값 계산'!C36='노숨기댓값 계산'!G36,0,SUM(OFFSET('3티 시즌2.5'!D399,,'노숨기댓값 계산'!C36+1,,'노숨기댓값 계산'!G36-'노숨기댓값 계산'!C36),OFFSET('3티 시즌2.5'!D403,,'노숨기댓값 계산'!C36+1,,'노숨기댓값 계산'!G36-'노숨기댓값 계산'!C36))),IF('노숨기댓값 계산'!C37='노숨기댓값 계산'!G37,0,SUM(OFFSET('3티 시즌2.5'!D399,,'노숨기댓값 계산'!C37+1,,'노숨기댓값 계산'!G37-'노숨기댓값 계산'!C37),OFFSET('3티 시즌2.5'!D403,,'노숨기댓값 계산'!C37+1,,'노숨기댓값 계산'!G37-'노숨기댓값 계산'!C37))),IF('노숨기댓값 계산'!C38='노숨기댓값 계산'!G38,0,SUM(OFFSET('3티 시즌2.5'!D399,,'노숨기댓값 계산'!C38+1,,'노숨기댓값 계산'!G38-'노숨기댓값 계산'!C38),OFFSET('3티 시즌2.5'!D403,,'노숨기댓값 계산'!C38+1,,'노숨기댓값 계산'!G38-'노숨기댓값 계산'!C38))),IF('노숨기댓값 계산'!C39='노숨기댓값 계산'!G39,0,SUM(OFFSET('3티 시즌2.5'!D399,,'노숨기댓값 계산'!C39+1,,'노숨기댓값 계산'!G39-'노숨기댓값 계산'!C39),OFFSET('3티 시즌2.5'!D403,,'노숨기댓값 계산'!C39+1,,'노숨기댓값 계산'!G39-'노숨기댓값 계산'!C39))),IF('노숨기댓값 계산'!C40='노숨기댓값 계산'!G40,0,SUM(OFFSET('3티 시즌2.5'!D399,,'노숨기댓값 계산'!C40+1,,'노숨기댓값 계산'!G40-'노숨기댓값 계산'!C40),OFFSET('3티 시즌2.5'!D403,,'노숨기댓값 계산'!C40+1,,'노숨기댓값 계산'!G40-'노숨기댓값 계산'!C40))))</f>
        <v>5728116.0000000019</v>
      </c>
      <c r="M38" s="31">
        <v>0.14599999999999999</v>
      </c>
      <c r="O38" s="21">
        <f t="shared" ca="1" si="2"/>
        <v>836304.93600000022</v>
      </c>
    </row>
    <row r="39" spans="2:15" x14ac:dyDescent="0.25">
      <c r="B39" s="51" t="s">
        <v>9</v>
      </c>
      <c r="C39" s="21">
        <v>12</v>
      </c>
      <c r="D39" s="43">
        <f>INDEX('3티 시즌2.5'!$D$97:$D$117,MATCH('노숨기댓값 계산'!C39,'3티 시즌2.5'!$E$97:$E$117,0))</f>
        <v>1510</v>
      </c>
      <c r="E39" s="41"/>
      <c r="F39" s="51" t="s">
        <v>9</v>
      </c>
      <c r="G39" s="21">
        <v>20</v>
      </c>
      <c r="H39" s="43">
        <f>INDEX('3티 시즌2.5'!$D$97:$D$117,MATCH('노숨기댓값 계산'!G39,'3티 시즌2.5'!$E$97:$E$117,0))</f>
        <v>1590</v>
      </c>
      <c r="I39" s="42"/>
      <c r="J39" s="52" t="s">
        <v>0</v>
      </c>
      <c r="K39" s="21">
        <f ca="1">SUM(IF(C35=G35,0,OFFSET('3티 시즌2.5'!D395,,'노숨기댓값 계산'!C35+1,,'노숨기댓값 계산'!G35-'노숨기댓값 계산'!C35)),IF('노숨기댓값 계산'!C36='노숨기댓값 계산'!G36,0,OFFSET('3티 시즌2.5'!D404,,'노숨기댓값 계산'!C36+1,,'노숨기댓값 계산'!G36-'노숨기댓값 계산'!C36)),IF('노숨기댓값 계산'!C37='노숨기댓값 계산'!G37,0,OFFSET('3티 시즌2.5'!D404,,'노숨기댓값 계산'!C37+1,,'노숨기댓값 계산'!G37-'노숨기댓값 계산'!C37)),IF('노숨기댓값 계산'!C38='노숨기댓값 계산'!G38,0,OFFSET('3티 시즌2.5'!D404,,'노숨기댓값 계산'!C38+1,,'노숨기댓값 계산'!G38-'노숨기댓값 계산'!C38)),IF('노숨기댓값 계산'!C39='노숨기댓값 계산'!G39,0,OFFSET('3티 시즌2.5'!D404,,'노숨기댓값 계산'!C39+1,,'노숨기댓값 계산'!G39-'노숨기댓값 계산'!C39)),IF('노숨기댓값 계산'!C40='노숨기댓값 계산'!G40,0,OFFSET('3티 시즌2.5'!D404,,'노숨기댓값 계산'!C40+1,,'노숨기댓값 계산'!G40-'노숨기댓값 계산'!C40)))</f>
        <v>27010938.859999999</v>
      </c>
      <c r="M39" s="31">
        <v>0.01</v>
      </c>
      <c r="O39" s="21">
        <f t="shared" ca="1" si="2"/>
        <v>270109.38860000001</v>
      </c>
    </row>
    <row r="40" spans="2:15" x14ac:dyDescent="0.25">
      <c r="B40" s="51" t="s">
        <v>10</v>
      </c>
      <c r="C40" s="21">
        <v>12</v>
      </c>
      <c r="D40" s="43">
        <f>INDEX('3티 시즌2.5'!$D$97:$D$117,MATCH('노숨기댓값 계산'!C40,'3티 시즌2.5'!$E$97:$E$117,0))</f>
        <v>1510</v>
      </c>
      <c r="E40" s="41"/>
      <c r="F40" s="51" t="s">
        <v>10</v>
      </c>
      <c r="G40" s="21">
        <v>20</v>
      </c>
      <c r="H40" s="43">
        <f>INDEX('3티 시즌2.5'!$D$97:$D$117,MATCH('노숨기댓값 계산'!G40,'3티 시즌2.5'!$E$97:$E$117,0))</f>
        <v>1590</v>
      </c>
      <c r="I40" s="42"/>
      <c r="J40" s="52" t="s">
        <v>1</v>
      </c>
      <c r="K40" s="21">
        <f ca="1">SUM(IF(C35=G35,0,OFFSET('3티 시즌2.5'!D396,,'노숨기댓값 계산'!C35+1,,'노숨기댓값 계산'!G35-'노숨기댓값 계산'!C35)),IF('노숨기댓값 계산'!C36='노숨기댓값 계산'!G36,0,OFFSET('3티 시즌2.5'!D405,,'노숨기댓값 계산'!C36+1,,'노숨기댓값 계산'!G36-'노숨기댓값 계산'!C36)),IF('노숨기댓값 계산'!C37='노숨기댓값 계산'!G37,0,OFFSET('3티 시즌2.5'!D405,,'노숨기댓값 계산'!C37+1,,'노숨기댓값 계산'!G37-'노숨기댓값 계산'!C37)),IF('노숨기댓값 계산'!C38='노숨기댓값 계산'!G38,0,OFFSET('3티 시즌2.5'!D405,,'노숨기댓값 계산'!C38+1,,'노숨기댓값 계산'!G38-'노숨기댓값 계산'!C38)),IF('노숨기댓값 계산'!C39='노숨기댓값 계산'!G39,0,OFFSET('3티 시즌2.5'!D405,,'노숨기댓값 계산'!C39+1,,'노숨기댓값 계산'!G39-'노숨기댓값 계산'!C39)),IF('노숨기댓값 계산'!C40='노숨기댓값 계산'!G40,0,OFFSET('3티 시즌2.5'!D405,,'노숨기댓값 계산'!C40+1,,'노숨기댓값 계산'!G40-'노숨기댓값 계산'!C40)))</f>
        <v>632478.64999999979</v>
      </c>
      <c r="M40" s="31">
        <v>1</v>
      </c>
      <c r="O40" s="21">
        <f t="shared" ca="1" si="2"/>
        <v>632478.64999999979</v>
      </c>
    </row>
    <row r="41" spans="2:15" x14ac:dyDescent="0.25">
      <c r="B41" s="41"/>
      <c r="C41" s="41"/>
      <c r="D41" s="41"/>
      <c r="E41" s="41"/>
      <c r="F41" s="41"/>
      <c r="G41" s="41"/>
      <c r="I41" s="41"/>
      <c r="J41" s="41"/>
      <c r="K41" s="41"/>
    </row>
    <row r="42" spans="2:15" x14ac:dyDescent="0.25">
      <c r="B42" s="51" t="s">
        <v>29</v>
      </c>
      <c r="C42" s="31">
        <f>AVERAGE(D35:D40)</f>
        <v>1510</v>
      </c>
      <c r="D42" s="41"/>
      <c r="E42" s="41"/>
      <c r="F42" s="51" t="s">
        <v>29</v>
      </c>
      <c r="G42" s="31">
        <f>AVERAGE(H35:H40)</f>
        <v>1590</v>
      </c>
      <c r="I42" s="41"/>
      <c r="J42" s="41"/>
      <c r="K42" s="41"/>
      <c r="N42" s="51" t="s">
        <v>27</v>
      </c>
      <c r="O42" s="32">
        <f ca="1">SUM(O34:O40)</f>
        <v>2746512.8528532255</v>
      </c>
    </row>
  </sheetData>
  <mergeCells count="14">
    <mergeCell ref="T19:U19"/>
    <mergeCell ref="B30:G31"/>
    <mergeCell ref="B33:C33"/>
    <mergeCell ref="F33:G33"/>
    <mergeCell ref="J33:K33"/>
    <mergeCell ref="Q19:R19"/>
    <mergeCell ref="B2:G3"/>
    <mergeCell ref="B16:G17"/>
    <mergeCell ref="J19:K19"/>
    <mergeCell ref="J5:K5"/>
    <mergeCell ref="B19:C19"/>
    <mergeCell ref="F19:G19"/>
    <mergeCell ref="F5:G5"/>
    <mergeCell ref="B5:C5"/>
  </mergeCells>
  <phoneticPr fontId="1" type="noConversion"/>
  <dataValidations count="7">
    <dataValidation type="whole" operator="equal" allowBlank="1" showInputMessage="1" showErrorMessage="1" sqref="G6 C6" xr:uid="{067F48D6-8FED-7048-A97B-364EF7565F52}">
      <formula1>1302</formula1>
    </dataValidation>
    <dataValidation type="whole" operator="equal" allowBlank="1" showInputMessage="1" showErrorMessage="1" sqref="G20 C20" xr:uid="{75501FA6-2161-F846-A232-6E5C4BFC3476}">
      <formula1>1340</formula1>
    </dataValidation>
    <dataValidation type="whole" allowBlank="1" showInputMessage="1" showErrorMessage="1" sqref="C21:C26 G21:G26" xr:uid="{B41A2D87-FAAC-D24C-ACD0-C6DF6F3FF776}">
      <formula1>0</formula1>
      <formula2>25</formula2>
    </dataValidation>
    <dataValidation type="whole" allowBlank="1" showInputMessage="1" showErrorMessage="1" sqref="C7:C12" xr:uid="{0D501E0F-358E-3C45-B9C9-59E69B5EBC7B}">
      <formula1>0</formula1>
      <formula2>15</formula2>
    </dataValidation>
    <dataValidation type="whole" allowBlank="1" showInputMessage="1" showErrorMessage="1" sqref="G7:G12" xr:uid="{4AB400B1-9FB6-0240-B223-ABA54EE43AAD}">
      <formula1>C7</formula1>
      <formula2>15</formula2>
    </dataValidation>
    <dataValidation type="whole" operator="equal" allowBlank="1" showInputMessage="1" showErrorMessage="1" sqref="C34 G34" xr:uid="{10067346-D6EC-B848-BB26-DEEC6F198C5F}">
      <formula1>1390</formula1>
    </dataValidation>
    <dataValidation type="whole" allowBlank="1" showInputMessage="1" showErrorMessage="1" sqref="C35:C40 G35:G40" xr:uid="{6D251105-56B4-E646-B42F-E2C5AD0A2851}">
      <formula1>0</formula1>
      <formula2>20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30C12-3DBC-3B46-BFF9-A9DC5E5B7168}">
  <dimension ref="A1:AC423"/>
  <sheetViews>
    <sheetView topLeftCell="A386" workbookViewId="0">
      <selection activeCell="D409" sqref="D409"/>
    </sheetView>
  </sheetViews>
  <sheetFormatPr baseColWidth="10" defaultRowHeight="14" x14ac:dyDescent="0.25"/>
  <cols>
    <col min="1" max="1" width="2.28515625" style="10" customWidth="1"/>
    <col min="2" max="2" width="6.28515625" style="10" customWidth="1"/>
    <col min="3" max="3" width="7.42578125" style="10" bestFit="1" customWidth="1"/>
    <col min="4" max="5" width="10.85546875" style="10" bestFit="1" customWidth="1"/>
    <col min="6" max="6" width="11" style="10" bestFit="1" customWidth="1"/>
    <col min="7" max="7" width="12" style="10" bestFit="1" customWidth="1"/>
    <col min="8" max="8" width="10.85546875" style="10" bestFit="1" customWidth="1"/>
    <col min="9" max="9" width="11.5703125" style="10" bestFit="1" customWidth="1"/>
    <col min="10" max="10" width="10.85546875" style="10" bestFit="1" customWidth="1"/>
    <col min="11" max="11" width="11" style="10" bestFit="1" customWidth="1"/>
    <col min="12" max="12" width="10.85546875" style="10" bestFit="1" customWidth="1"/>
    <col min="13" max="13" width="10.7109375" style="10" customWidth="1"/>
    <col min="14" max="15" width="12" style="10" bestFit="1" customWidth="1"/>
    <col min="16" max="16" width="13.7109375" style="10" bestFit="1" customWidth="1"/>
    <col min="17" max="17" width="11.140625" style="10" bestFit="1" customWidth="1"/>
    <col min="18" max="18" width="11.42578125" style="10" bestFit="1" customWidth="1"/>
    <col min="19" max="19" width="12.42578125" style="10" bestFit="1" customWidth="1"/>
    <col min="20" max="20" width="11.140625" style="10" bestFit="1" customWidth="1"/>
    <col min="21" max="21" width="11.140625" style="10" customWidth="1"/>
    <col min="22" max="22" width="10.85546875" style="10" customWidth="1"/>
    <col min="23" max="23" width="12.7109375" style="10" customWidth="1"/>
    <col min="24" max="27" width="11" style="10" bestFit="1" customWidth="1"/>
    <col min="28" max="28" width="11.140625" style="10" bestFit="1" customWidth="1"/>
    <col min="29" max="29" width="12.140625" style="10" bestFit="1" customWidth="1"/>
    <col min="30" max="30" width="11" style="10" bestFit="1" customWidth="1"/>
    <col min="31" max="31" width="11.140625" style="10" bestFit="1" customWidth="1"/>
    <col min="32" max="16384" width="10.7109375" style="10"/>
  </cols>
  <sheetData>
    <row r="1" spans="2:12" x14ac:dyDescent="0.25">
      <c r="C1" s="11" t="s">
        <v>20</v>
      </c>
      <c r="D1" s="11"/>
      <c r="E1" s="12"/>
      <c r="F1" s="12" t="s">
        <v>28</v>
      </c>
      <c r="G1" s="12"/>
      <c r="H1" s="13" t="s">
        <v>40</v>
      </c>
      <c r="I1" s="12" t="s">
        <v>39</v>
      </c>
      <c r="J1" s="12"/>
      <c r="K1" s="12"/>
      <c r="L1" s="11"/>
    </row>
    <row r="2" spans="2:12" ht="15" thickBot="1" x14ac:dyDescent="0.3">
      <c r="C2" s="11" t="s">
        <v>14</v>
      </c>
      <c r="D2" s="11"/>
      <c r="E2" s="11"/>
      <c r="F2" s="11"/>
      <c r="G2" s="11"/>
      <c r="H2" s="11"/>
      <c r="I2" s="11"/>
      <c r="J2" s="11"/>
      <c r="K2" s="11"/>
      <c r="L2" s="11"/>
    </row>
    <row r="3" spans="2:12" x14ac:dyDescent="0.25">
      <c r="B3" s="67" t="s">
        <v>22</v>
      </c>
      <c r="C3" s="14">
        <v>1302</v>
      </c>
      <c r="D3" s="15" t="s">
        <v>21</v>
      </c>
      <c r="E3" s="16" t="s">
        <v>3</v>
      </c>
      <c r="F3" s="17" t="s">
        <v>5</v>
      </c>
      <c r="G3" s="17" t="s">
        <v>17</v>
      </c>
      <c r="H3" s="17" t="s">
        <v>23</v>
      </c>
      <c r="I3" s="17" t="s">
        <v>6</v>
      </c>
      <c r="J3" s="17" t="s">
        <v>24</v>
      </c>
      <c r="K3" s="17" t="s">
        <v>0</v>
      </c>
      <c r="L3" s="18" t="s">
        <v>1</v>
      </c>
    </row>
    <row r="4" spans="2:12" x14ac:dyDescent="0.25">
      <c r="B4" s="68"/>
      <c r="C4" s="20"/>
      <c r="D4" s="21">
        <v>1302</v>
      </c>
      <c r="E4" s="22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</row>
    <row r="5" spans="2:12" x14ac:dyDescent="0.25">
      <c r="B5" s="68"/>
      <c r="C5" s="20"/>
      <c r="D5" s="21">
        <v>1304</v>
      </c>
      <c r="E5" s="22">
        <v>1</v>
      </c>
      <c r="F5" s="21">
        <f>'3티'!F5*0.5</f>
        <v>339</v>
      </c>
      <c r="G5" s="21">
        <f>'3티'!G5*0.5</f>
        <v>69</v>
      </c>
      <c r="H5" s="21">
        <f>'3티'!H5*0.5</f>
        <v>2</v>
      </c>
      <c r="I5" s="21">
        <f>'3티'!I5*0.5</f>
        <v>0</v>
      </c>
      <c r="J5" s="21">
        <f>'3티'!J5*0.5</f>
        <v>16</v>
      </c>
      <c r="K5" s="21">
        <f>'3티'!K5*0.5</f>
        <v>7930</v>
      </c>
      <c r="L5" s="21"/>
    </row>
    <row r="6" spans="2:12" x14ac:dyDescent="0.25">
      <c r="B6" s="68"/>
      <c r="C6" s="20"/>
      <c r="D6" s="21">
        <v>1307</v>
      </c>
      <c r="E6" s="22">
        <v>2</v>
      </c>
      <c r="F6" s="21">
        <f>'3티'!F6*0.5</f>
        <v>339</v>
      </c>
      <c r="G6" s="21">
        <f>'3티'!G6*0.5</f>
        <v>69</v>
      </c>
      <c r="H6" s="21">
        <f>'3티'!H6*0.5</f>
        <v>2</v>
      </c>
      <c r="I6" s="21">
        <f>'3티'!I6*0.5</f>
        <v>0</v>
      </c>
      <c r="J6" s="21">
        <f>'3티'!J6*0.5</f>
        <v>16</v>
      </c>
      <c r="K6" s="21">
        <f>'3티'!K6*0.5</f>
        <v>8120</v>
      </c>
      <c r="L6" s="21"/>
    </row>
    <row r="7" spans="2:12" x14ac:dyDescent="0.25">
      <c r="B7" s="68"/>
      <c r="C7" s="20"/>
      <c r="D7" s="21">
        <v>1310</v>
      </c>
      <c r="E7" s="22">
        <v>3</v>
      </c>
      <c r="F7" s="21">
        <f>'3티'!F7*0.5</f>
        <v>339</v>
      </c>
      <c r="G7" s="21">
        <f>'3티'!G7*0.5</f>
        <v>69</v>
      </c>
      <c r="H7" s="21">
        <f>'3티'!H7*0.5</f>
        <v>3</v>
      </c>
      <c r="I7" s="21">
        <f>'3티'!I7*0.5</f>
        <v>0</v>
      </c>
      <c r="J7" s="21">
        <f>'3티'!J7*0.5</f>
        <v>16</v>
      </c>
      <c r="K7" s="21">
        <f>'3티'!K7*0.5</f>
        <v>8320</v>
      </c>
      <c r="L7" s="21"/>
    </row>
    <row r="8" spans="2:12" x14ac:dyDescent="0.25">
      <c r="B8" s="68"/>
      <c r="C8" s="20"/>
      <c r="D8" s="21">
        <v>1315</v>
      </c>
      <c r="E8" s="22">
        <v>4</v>
      </c>
      <c r="F8" s="21">
        <f>'3티'!F8*0.5</f>
        <v>487</v>
      </c>
      <c r="G8" s="21">
        <f>'3티'!G8*0.5</f>
        <v>99</v>
      </c>
      <c r="H8" s="21">
        <f>'3티'!H8*0.5</f>
        <v>3</v>
      </c>
      <c r="I8" s="21">
        <f>'3티'!I8*0.5</f>
        <v>1</v>
      </c>
      <c r="J8" s="21">
        <f>'3티'!J8*0.5</f>
        <v>23</v>
      </c>
      <c r="K8" s="21">
        <f>'3티'!K8*0.5</f>
        <v>8520</v>
      </c>
      <c r="L8" s="21"/>
    </row>
    <row r="9" spans="2:12" x14ac:dyDescent="0.25">
      <c r="B9" s="68"/>
      <c r="C9" s="20"/>
      <c r="D9" s="21">
        <v>1320</v>
      </c>
      <c r="E9" s="22">
        <v>5</v>
      </c>
      <c r="F9" s="21">
        <f>'3티'!F9*0.5</f>
        <v>487</v>
      </c>
      <c r="G9" s="21">
        <f>'3티'!G9*0.5</f>
        <v>99</v>
      </c>
      <c r="H9" s="21">
        <f>'3티'!H9*0.5</f>
        <v>3</v>
      </c>
      <c r="I9" s="21">
        <f>'3티'!I9*0.5</f>
        <v>1</v>
      </c>
      <c r="J9" s="21">
        <f>'3티'!J9*0.5</f>
        <v>23</v>
      </c>
      <c r="K9" s="21">
        <f>'3티'!K9*0.5</f>
        <v>8730</v>
      </c>
      <c r="L9" s="21"/>
    </row>
    <row r="10" spans="2:12" x14ac:dyDescent="0.25">
      <c r="B10" s="68"/>
      <c r="C10" s="20"/>
      <c r="D10" s="21">
        <v>1325</v>
      </c>
      <c r="E10" s="22">
        <v>6</v>
      </c>
      <c r="F10" s="21">
        <f>'3티'!F10*0.5</f>
        <v>487</v>
      </c>
      <c r="G10" s="21">
        <f>'3티'!G10*0.5</f>
        <v>99</v>
      </c>
      <c r="H10" s="21">
        <f>'3티'!H10*0.5</f>
        <v>3</v>
      </c>
      <c r="I10" s="21">
        <f>'3티'!I10*0.5</f>
        <v>1</v>
      </c>
      <c r="J10" s="21">
        <f>'3티'!J10*0.5</f>
        <v>23</v>
      </c>
      <c r="K10" s="21">
        <f>'3티'!K10*0.5</f>
        <v>8950</v>
      </c>
      <c r="L10" s="21"/>
    </row>
    <row r="11" spans="2:12" x14ac:dyDescent="0.25">
      <c r="B11" s="68"/>
      <c r="C11" s="20"/>
      <c r="D11" s="21">
        <v>1330</v>
      </c>
      <c r="E11" s="22">
        <v>7</v>
      </c>
      <c r="F11" s="21">
        <f>'3티'!F11*0.5</f>
        <v>636</v>
      </c>
      <c r="G11" s="21">
        <f>'3티'!G11*0.5</f>
        <v>129</v>
      </c>
      <c r="H11" s="21">
        <f>'3티'!H11*0.5</f>
        <v>4</v>
      </c>
      <c r="I11" s="21">
        <f>'3티'!I11*0.5</f>
        <v>2</v>
      </c>
      <c r="J11" s="21">
        <f>'3티'!J11*0.5</f>
        <v>30</v>
      </c>
      <c r="K11" s="21">
        <f>'3티'!K11*0.5</f>
        <v>9160</v>
      </c>
      <c r="L11" s="21">
        <f>'3티'!L11*0.5</f>
        <v>200</v>
      </c>
    </row>
    <row r="12" spans="2:12" x14ac:dyDescent="0.25">
      <c r="B12" s="68"/>
      <c r="C12" s="20"/>
      <c r="D12" s="21">
        <v>1335</v>
      </c>
      <c r="E12" s="22">
        <v>8</v>
      </c>
      <c r="F12" s="21">
        <f>'3티'!F12*0.5</f>
        <v>636</v>
      </c>
      <c r="G12" s="21">
        <f>'3티'!G12*0.5</f>
        <v>129</v>
      </c>
      <c r="H12" s="21">
        <f>'3티'!H12*0.5</f>
        <v>4</v>
      </c>
      <c r="I12" s="21">
        <f>'3티'!I12*0.5</f>
        <v>2</v>
      </c>
      <c r="J12" s="21">
        <f>'3티'!J12*0.5</f>
        <v>30</v>
      </c>
      <c r="K12" s="21">
        <f>'3티'!K12*0.5</f>
        <v>9390</v>
      </c>
      <c r="L12" s="21">
        <f>'3티'!L12*0.5</f>
        <v>200</v>
      </c>
    </row>
    <row r="13" spans="2:12" x14ac:dyDescent="0.25">
      <c r="B13" s="68"/>
      <c r="C13" s="20"/>
      <c r="D13" s="21">
        <v>1340</v>
      </c>
      <c r="E13" s="22">
        <v>9</v>
      </c>
      <c r="F13" s="21">
        <f>'3티'!F13*0.5</f>
        <v>636</v>
      </c>
      <c r="G13" s="21">
        <f>'3티'!G13*0.5</f>
        <v>129</v>
      </c>
      <c r="H13" s="21">
        <f>'3티'!H13*0.5</f>
        <v>4</v>
      </c>
      <c r="I13" s="21">
        <f>'3티'!I13*0.5</f>
        <v>2</v>
      </c>
      <c r="J13" s="21">
        <f>'3티'!J13*0.5</f>
        <v>30</v>
      </c>
      <c r="K13" s="21">
        <f>'3티'!K13*0.5</f>
        <v>9620</v>
      </c>
      <c r="L13" s="21">
        <f>'3티'!L13*0.5</f>
        <v>200</v>
      </c>
    </row>
    <row r="14" spans="2:12" x14ac:dyDescent="0.25">
      <c r="B14" s="68"/>
      <c r="C14" s="20"/>
      <c r="D14" s="21">
        <v>1345</v>
      </c>
      <c r="E14" s="22">
        <v>10</v>
      </c>
      <c r="F14" s="21">
        <f>'3티'!F14*0.5</f>
        <v>784</v>
      </c>
      <c r="G14" s="21">
        <f>'3티'!G14*0.5</f>
        <v>160</v>
      </c>
      <c r="H14" s="21">
        <f>'3티'!H14*0.5</f>
        <v>5</v>
      </c>
      <c r="I14" s="21">
        <f>'3티'!I14*0.5</f>
        <v>2</v>
      </c>
      <c r="J14" s="21">
        <f>'3티'!J14*0.5</f>
        <v>37</v>
      </c>
      <c r="K14" s="21">
        <f>'3티'!K14*0.5</f>
        <v>9860</v>
      </c>
      <c r="L14" s="21">
        <f>'3티'!L14*0.5</f>
        <v>200</v>
      </c>
    </row>
    <row r="15" spans="2:12" x14ac:dyDescent="0.25">
      <c r="B15" s="68"/>
      <c r="C15" s="20"/>
      <c r="D15" s="21">
        <v>1350</v>
      </c>
      <c r="E15" s="22">
        <v>11</v>
      </c>
      <c r="F15" s="21">
        <f>'3티'!F15*0.5</f>
        <v>784</v>
      </c>
      <c r="G15" s="21">
        <f>'3티'!G15*0.5</f>
        <v>160</v>
      </c>
      <c r="H15" s="21">
        <f>'3티'!H15*0.5</f>
        <v>5</v>
      </c>
      <c r="I15" s="21">
        <f>'3티'!I15*0.5</f>
        <v>2</v>
      </c>
      <c r="J15" s="21">
        <f>'3티'!J15*0.5</f>
        <v>37</v>
      </c>
      <c r="K15" s="21">
        <f>'3티'!K15*0.5</f>
        <v>10100</v>
      </c>
      <c r="L15" s="21">
        <f>'3티'!L15*0.5</f>
        <v>200</v>
      </c>
    </row>
    <row r="16" spans="2:12" x14ac:dyDescent="0.25">
      <c r="B16" s="68"/>
      <c r="C16" s="20"/>
      <c r="D16" s="21">
        <v>1355</v>
      </c>
      <c r="E16" s="22">
        <v>12</v>
      </c>
      <c r="F16" s="21">
        <f>'3티'!F16*0.5</f>
        <v>784</v>
      </c>
      <c r="G16" s="21">
        <f>'3티'!G16*0.5</f>
        <v>160</v>
      </c>
      <c r="H16" s="21">
        <f>'3티'!H16*0.5</f>
        <v>5</v>
      </c>
      <c r="I16" s="21">
        <f>'3티'!I16*0.5</f>
        <v>2</v>
      </c>
      <c r="J16" s="21">
        <f>'3티'!J16*0.5</f>
        <v>37</v>
      </c>
      <c r="K16" s="21">
        <f>'3티'!K16*0.5</f>
        <v>10350</v>
      </c>
      <c r="L16" s="21">
        <f>'3티'!L16*0.5</f>
        <v>200</v>
      </c>
    </row>
    <row r="17" spans="2:12" x14ac:dyDescent="0.25">
      <c r="B17" s="68"/>
      <c r="C17" s="20"/>
      <c r="D17" s="21">
        <v>1360</v>
      </c>
      <c r="E17" s="22">
        <v>13</v>
      </c>
      <c r="F17" s="21">
        <f>'3티'!F17*0.5</f>
        <v>932</v>
      </c>
      <c r="G17" s="21">
        <f>'3티'!G17*0.5</f>
        <v>190</v>
      </c>
      <c r="H17" s="21">
        <f>'3티'!H17*0.5</f>
        <v>5</v>
      </c>
      <c r="I17" s="21">
        <f>'3티'!I17*0.5</f>
        <v>3</v>
      </c>
      <c r="J17" s="21">
        <f>'3티'!J17*0.5</f>
        <v>44</v>
      </c>
      <c r="K17" s="21">
        <f>'3티'!K17*0.5</f>
        <v>10600</v>
      </c>
      <c r="L17" s="21">
        <f>'3티'!L17*0.5</f>
        <v>200</v>
      </c>
    </row>
    <row r="18" spans="2:12" x14ac:dyDescent="0.25">
      <c r="B18" s="68"/>
      <c r="C18" s="20"/>
      <c r="D18" s="21">
        <v>1365</v>
      </c>
      <c r="E18" s="22">
        <v>14</v>
      </c>
      <c r="F18" s="21">
        <f>'3티'!F18*0.5</f>
        <v>932</v>
      </c>
      <c r="G18" s="21">
        <f>'3티'!G18*0.5</f>
        <v>190</v>
      </c>
      <c r="H18" s="21">
        <f>'3티'!H18*0.5</f>
        <v>6</v>
      </c>
      <c r="I18" s="21">
        <f>'3티'!I18*0.5</f>
        <v>3</v>
      </c>
      <c r="J18" s="21">
        <f>'3티'!J18*0.5</f>
        <v>44</v>
      </c>
      <c r="K18" s="21">
        <f>'3티'!K18*0.5</f>
        <v>10860</v>
      </c>
      <c r="L18" s="21">
        <f>'3티'!L18*0.5</f>
        <v>200</v>
      </c>
    </row>
    <row r="19" spans="2:12" x14ac:dyDescent="0.25">
      <c r="B19" s="68"/>
      <c r="C19" s="20"/>
      <c r="D19" s="21">
        <v>1370</v>
      </c>
      <c r="E19" s="22">
        <v>15</v>
      </c>
      <c r="F19" s="21">
        <f>'3티'!F19*0.5</f>
        <v>932</v>
      </c>
      <c r="G19" s="21">
        <f>'3티'!G19*0.5</f>
        <v>190</v>
      </c>
      <c r="H19" s="21">
        <f>'3티'!H19*0.5</f>
        <v>6</v>
      </c>
      <c r="I19" s="21">
        <f>'3티'!I19*0.5</f>
        <v>3</v>
      </c>
      <c r="J19" s="21">
        <f>'3티'!J19*0.5</f>
        <v>44</v>
      </c>
      <c r="K19" s="21">
        <f>'3티'!K19*0.5</f>
        <v>11130</v>
      </c>
      <c r="L19" s="21">
        <f>'3티'!L19*0.5</f>
        <v>200</v>
      </c>
    </row>
    <row r="20" spans="2:12" ht="15" thickBot="1" x14ac:dyDescent="0.3">
      <c r="B20" s="68"/>
      <c r="C20" s="20"/>
      <c r="D20" s="24"/>
      <c r="E20" s="25"/>
      <c r="F20" s="26">
        <f>SUM(F5:F19)</f>
        <v>9534</v>
      </c>
      <c r="G20" s="26">
        <f t="shared" ref="G20:L20" si="0">SUM(G5:G19)</f>
        <v>1941</v>
      </c>
      <c r="H20" s="26">
        <f t="shared" si="0"/>
        <v>60</v>
      </c>
      <c r="I20" s="26">
        <f t="shared" si="0"/>
        <v>24</v>
      </c>
      <c r="J20" s="26">
        <f t="shared" si="0"/>
        <v>450</v>
      </c>
      <c r="K20" s="26">
        <f t="shared" si="0"/>
        <v>141640</v>
      </c>
      <c r="L20" s="26">
        <f t="shared" si="0"/>
        <v>1800</v>
      </c>
    </row>
    <row r="21" spans="2:12" x14ac:dyDescent="0.25">
      <c r="B21" s="68"/>
      <c r="C21" s="20"/>
      <c r="D21" s="24"/>
      <c r="E21" s="16" t="s">
        <v>2</v>
      </c>
      <c r="F21" s="17" t="s">
        <v>5</v>
      </c>
      <c r="G21" s="17" t="s">
        <v>18</v>
      </c>
      <c r="H21" s="17" t="s">
        <v>23</v>
      </c>
      <c r="I21" s="17" t="s">
        <v>6</v>
      </c>
      <c r="J21" s="17" t="s">
        <v>24</v>
      </c>
      <c r="K21" s="17" t="s">
        <v>0</v>
      </c>
      <c r="L21" s="18" t="s">
        <v>1</v>
      </c>
    </row>
    <row r="22" spans="2:12" x14ac:dyDescent="0.25">
      <c r="B22" s="68"/>
      <c r="C22" s="20"/>
      <c r="D22" s="21">
        <v>1302</v>
      </c>
      <c r="E22" s="22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</row>
    <row r="23" spans="2:12" x14ac:dyDescent="0.25">
      <c r="B23" s="68"/>
      <c r="C23" s="20"/>
      <c r="D23" s="21">
        <v>1304</v>
      </c>
      <c r="E23" s="22">
        <v>1</v>
      </c>
      <c r="F23" s="21">
        <f>'3티'!F23*0.5</f>
        <v>237</v>
      </c>
      <c r="G23" s="21">
        <f>'3티'!G23*0.5</f>
        <v>41</v>
      </c>
      <c r="H23" s="21">
        <f>'3티'!H23*0.5</f>
        <v>1</v>
      </c>
      <c r="I23" s="21">
        <f>'3티'!I23*0.5</f>
        <v>0</v>
      </c>
      <c r="J23" s="21">
        <f>'3티'!J23*0.5</f>
        <v>11</v>
      </c>
      <c r="K23" s="21">
        <f>'3티'!K23*0.5</f>
        <v>5550</v>
      </c>
      <c r="L23" s="21"/>
    </row>
    <row r="24" spans="2:12" x14ac:dyDescent="0.25">
      <c r="B24" s="68"/>
      <c r="C24" s="20"/>
      <c r="D24" s="21">
        <v>1307</v>
      </c>
      <c r="E24" s="22">
        <v>2</v>
      </c>
      <c r="F24" s="21">
        <f>'3티'!F24*0.5</f>
        <v>237</v>
      </c>
      <c r="G24" s="21">
        <f>'3티'!G24*0.5</f>
        <v>41</v>
      </c>
      <c r="H24" s="21">
        <f>'3티'!H24*0.5</f>
        <v>1</v>
      </c>
      <c r="I24" s="21">
        <f>'3티'!I24*0.5</f>
        <v>0</v>
      </c>
      <c r="J24" s="21">
        <f>'3티'!J24*0.5</f>
        <v>11</v>
      </c>
      <c r="K24" s="21">
        <f>'3티'!K24*0.5</f>
        <v>5690</v>
      </c>
      <c r="L24" s="21"/>
    </row>
    <row r="25" spans="2:12" x14ac:dyDescent="0.25">
      <c r="B25" s="68"/>
      <c r="C25" s="20"/>
      <c r="D25" s="21">
        <v>1310</v>
      </c>
      <c r="E25" s="22">
        <v>3</v>
      </c>
      <c r="F25" s="21">
        <f>'3티'!F25*0.5</f>
        <v>237</v>
      </c>
      <c r="G25" s="21">
        <f>'3티'!G25*0.5</f>
        <v>41</v>
      </c>
      <c r="H25" s="21">
        <f>'3티'!H25*0.5</f>
        <v>2</v>
      </c>
      <c r="I25" s="21">
        <f>'3티'!I25*0.5</f>
        <v>0</v>
      </c>
      <c r="J25" s="21">
        <f>'3티'!J25*0.5</f>
        <v>11</v>
      </c>
      <c r="K25" s="21">
        <f>'3티'!K25*0.5</f>
        <v>5830</v>
      </c>
      <c r="L25" s="21"/>
    </row>
    <row r="26" spans="2:12" x14ac:dyDescent="0.25">
      <c r="B26" s="68"/>
      <c r="C26" s="20"/>
      <c r="D26" s="21">
        <v>1315</v>
      </c>
      <c r="E26" s="22">
        <v>4</v>
      </c>
      <c r="F26" s="21">
        <f>'3티'!F26*0.5</f>
        <v>341</v>
      </c>
      <c r="G26" s="21">
        <f>'3티'!G26*0.5</f>
        <v>60</v>
      </c>
      <c r="H26" s="21">
        <f>'3티'!H26*0.5</f>
        <v>2</v>
      </c>
      <c r="I26" s="21">
        <f>'3티'!I26*0.5</f>
        <v>1</v>
      </c>
      <c r="J26" s="21">
        <f>'3티'!J26*0.5</f>
        <v>16</v>
      </c>
      <c r="K26" s="21">
        <f>'3티'!K26*0.5</f>
        <v>5980</v>
      </c>
      <c r="L26" s="21"/>
    </row>
    <row r="27" spans="2:12" x14ac:dyDescent="0.25">
      <c r="B27" s="68"/>
      <c r="C27" s="20"/>
      <c r="D27" s="21">
        <v>1320</v>
      </c>
      <c r="E27" s="22">
        <v>5</v>
      </c>
      <c r="F27" s="21">
        <f>'3티'!F27*0.5</f>
        <v>341</v>
      </c>
      <c r="G27" s="21">
        <f>'3티'!G27*0.5</f>
        <v>60</v>
      </c>
      <c r="H27" s="21">
        <f>'3티'!H27*0.5</f>
        <v>2</v>
      </c>
      <c r="I27" s="21">
        <f>'3티'!I27*0.5</f>
        <v>1</v>
      </c>
      <c r="J27" s="21">
        <f>'3티'!J27*0.5</f>
        <v>16</v>
      </c>
      <c r="K27" s="21">
        <f>'3티'!K27*0.5</f>
        <v>6120</v>
      </c>
      <c r="L27" s="21"/>
    </row>
    <row r="28" spans="2:12" x14ac:dyDescent="0.25">
      <c r="B28" s="68"/>
      <c r="C28" s="20"/>
      <c r="D28" s="21">
        <v>1325</v>
      </c>
      <c r="E28" s="22">
        <v>6</v>
      </c>
      <c r="F28" s="21">
        <f>'3티'!F28*0.5</f>
        <v>341</v>
      </c>
      <c r="G28" s="21">
        <f>'3티'!G28*0.5</f>
        <v>60</v>
      </c>
      <c r="H28" s="21">
        <f>'3티'!H28*0.5</f>
        <v>2</v>
      </c>
      <c r="I28" s="21">
        <f>'3티'!I28*0.5</f>
        <v>1</v>
      </c>
      <c r="J28" s="21">
        <f>'3티'!J28*0.5</f>
        <v>16</v>
      </c>
      <c r="K28" s="21">
        <f>'3티'!K28*0.5</f>
        <v>6270</v>
      </c>
      <c r="L28" s="21"/>
    </row>
    <row r="29" spans="2:12" x14ac:dyDescent="0.25">
      <c r="B29" s="68"/>
      <c r="C29" s="20"/>
      <c r="D29" s="21">
        <v>1330</v>
      </c>
      <c r="E29" s="22">
        <v>7</v>
      </c>
      <c r="F29" s="21">
        <f>'3티'!F29*0.5</f>
        <v>444</v>
      </c>
      <c r="G29" s="21">
        <f>'3티'!G29*0.5</f>
        <v>78</v>
      </c>
      <c r="H29" s="21">
        <f>'3티'!H29*0.5</f>
        <v>2</v>
      </c>
      <c r="I29" s="21">
        <f>'3티'!I29*0.5</f>
        <v>1</v>
      </c>
      <c r="J29" s="21">
        <f>'3티'!J29*0.5</f>
        <v>21</v>
      </c>
      <c r="K29" s="21">
        <f>'3티'!K29*0.5</f>
        <v>6420</v>
      </c>
      <c r="L29" s="21">
        <f>'3티'!L29*0.5</f>
        <v>110</v>
      </c>
    </row>
    <row r="30" spans="2:12" x14ac:dyDescent="0.25">
      <c r="B30" s="68"/>
      <c r="C30" s="20"/>
      <c r="D30" s="21">
        <v>1335</v>
      </c>
      <c r="E30" s="22">
        <v>8</v>
      </c>
      <c r="F30" s="21">
        <f>'3티'!F30*0.5</f>
        <v>444</v>
      </c>
      <c r="G30" s="21">
        <f>'3티'!G30*0.5</f>
        <v>78</v>
      </c>
      <c r="H30" s="21">
        <f>'3티'!H30*0.5</f>
        <v>2</v>
      </c>
      <c r="I30" s="21">
        <f>'3티'!I30*0.5</f>
        <v>1</v>
      </c>
      <c r="J30" s="21">
        <f>'3티'!J30*0.5</f>
        <v>21</v>
      </c>
      <c r="K30" s="21">
        <f>'3티'!K30*0.5</f>
        <v>6580</v>
      </c>
      <c r="L30" s="21">
        <f>'3티'!L30*0.5</f>
        <v>110</v>
      </c>
    </row>
    <row r="31" spans="2:12" x14ac:dyDescent="0.25">
      <c r="B31" s="68"/>
      <c r="C31" s="20"/>
      <c r="D31" s="21">
        <v>1340</v>
      </c>
      <c r="E31" s="22">
        <v>9</v>
      </c>
      <c r="F31" s="21">
        <f>'3티'!F31*0.5</f>
        <v>444</v>
      </c>
      <c r="G31" s="21">
        <f>'3티'!G31*0.5</f>
        <v>78</v>
      </c>
      <c r="H31" s="21">
        <f>'3티'!H31*0.5</f>
        <v>2</v>
      </c>
      <c r="I31" s="21">
        <f>'3티'!I31*0.5</f>
        <v>1</v>
      </c>
      <c r="J31" s="21">
        <f>'3티'!J31*0.5</f>
        <v>21</v>
      </c>
      <c r="K31" s="21">
        <f>'3티'!K31*0.5</f>
        <v>6740</v>
      </c>
      <c r="L31" s="21">
        <f>'3티'!L31*0.5</f>
        <v>110</v>
      </c>
    </row>
    <row r="32" spans="2:12" x14ac:dyDescent="0.25">
      <c r="B32" s="68"/>
      <c r="C32" s="20"/>
      <c r="D32" s="21">
        <v>1345</v>
      </c>
      <c r="E32" s="22">
        <v>10</v>
      </c>
      <c r="F32" s="21">
        <f>'3티'!F32*0.5</f>
        <v>548</v>
      </c>
      <c r="G32" s="21">
        <f>'3티'!G32*0.5</f>
        <v>96</v>
      </c>
      <c r="H32" s="21">
        <f>'3티'!H32*0.5</f>
        <v>3</v>
      </c>
      <c r="I32" s="21">
        <f>'3티'!I32*0.5</f>
        <v>2</v>
      </c>
      <c r="J32" s="21">
        <f>'3티'!J32*0.5</f>
        <v>25</v>
      </c>
      <c r="K32" s="21">
        <f>'3티'!K32*0.5</f>
        <v>6910</v>
      </c>
      <c r="L32" s="21">
        <f>'3티'!L32*0.5</f>
        <v>110</v>
      </c>
    </row>
    <row r="33" spans="2:12" x14ac:dyDescent="0.25">
      <c r="B33" s="68"/>
      <c r="C33" s="20"/>
      <c r="D33" s="21">
        <v>1350</v>
      </c>
      <c r="E33" s="22">
        <v>11</v>
      </c>
      <c r="F33" s="21">
        <f>'3티'!F33*0.5</f>
        <v>548</v>
      </c>
      <c r="G33" s="21">
        <f>'3티'!G33*0.5</f>
        <v>96</v>
      </c>
      <c r="H33" s="21">
        <f>'3티'!H33*0.5</f>
        <v>3</v>
      </c>
      <c r="I33" s="21">
        <f>'3티'!I33*0.5</f>
        <v>2</v>
      </c>
      <c r="J33" s="21">
        <f>'3티'!J33*0.5</f>
        <v>25</v>
      </c>
      <c r="K33" s="21">
        <f>'3티'!K33*0.5</f>
        <v>7070</v>
      </c>
      <c r="L33" s="21">
        <f>'3티'!L33*0.5</f>
        <v>110</v>
      </c>
    </row>
    <row r="34" spans="2:12" x14ac:dyDescent="0.25">
      <c r="B34" s="68"/>
      <c r="C34" s="20"/>
      <c r="D34" s="21">
        <v>1355</v>
      </c>
      <c r="E34" s="22">
        <v>12</v>
      </c>
      <c r="F34" s="21">
        <f>'3티'!F34*0.5</f>
        <v>548</v>
      </c>
      <c r="G34" s="21">
        <f>'3티'!G34*0.5</f>
        <v>96</v>
      </c>
      <c r="H34" s="21">
        <f>'3티'!H34*0.5</f>
        <v>3</v>
      </c>
      <c r="I34" s="21">
        <f>'3티'!I34*0.5</f>
        <v>2</v>
      </c>
      <c r="J34" s="21">
        <f>'3티'!J34*0.5</f>
        <v>25</v>
      </c>
      <c r="K34" s="21">
        <f>'3티'!K34*0.5</f>
        <v>7250</v>
      </c>
      <c r="L34" s="21">
        <f>'3티'!L34*0.5</f>
        <v>110</v>
      </c>
    </row>
    <row r="35" spans="2:12" x14ac:dyDescent="0.25">
      <c r="B35" s="68"/>
      <c r="C35" s="20"/>
      <c r="D35" s="21">
        <v>1360</v>
      </c>
      <c r="E35" s="22">
        <v>13</v>
      </c>
      <c r="F35" s="21">
        <f>'3티'!F35*0.5</f>
        <v>652</v>
      </c>
      <c r="G35" s="21">
        <f>'3티'!G35*0.5</f>
        <v>114</v>
      </c>
      <c r="H35" s="21">
        <f>'3티'!H35*0.5</f>
        <v>3</v>
      </c>
      <c r="I35" s="21">
        <f>'3티'!I35*0.5</f>
        <v>2</v>
      </c>
      <c r="J35" s="21">
        <f>'3티'!J35*0.5</f>
        <v>30</v>
      </c>
      <c r="K35" s="21">
        <f>'3티'!K35*0.5</f>
        <v>7430</v>
      </c>
      <c r="L35" s="21">
        <f>'3티'!L35*0.5</f>
        <v>110</v>
      </c>
    </row>
    <row r="36" spans="2:12" x14ac:dyDescent="0.25">
      <c r="B36" s="68"/>
      <c r="C36" s="20"/>
      <c r="D36" s="21">
        <v>1365</v>
      </c>
      <c r="E36" s="22">
        <v>14</v>
      </c>
      <c r="F36" s="21">
        <f>'3티'!F36*0.5</f>
        <v>652</v>
      </c>
      <c r="G36" s="21">
        <f>'3티'!G36*0.5</f>
        <v>114</v>
      </c>
      <c r="H36" s="21">
        <f>'3티'!H36*0.5</f>
        <v>4</v>
      </c>
      <c r="I36" s="21">
        <f>'3티'!I36*0.5</f>
        <v>2</v>
      </c>
      <c r="J36" s="21">
        <f>'3티'!J36*0.5</f>
        <v>30</v>
      </c>
      <c r="K36" s="21">
        <f>'3티'!K36*0.5</f>
        <v>7610</v>
      </c>
      <c r="L36" s="21">
        <f>'3티'!L36*0.5</f>
        <v>110</v>
      </c>
    </row>
    <row r="37" spans="2:12" x14ac:dyDescent="0.25">
      <c r="B37" s="68"/>
      <c r="C37" s="20"/>
      <c r="D37" s="21">
        <v>1370</v>
      </c>
      <c r="E37" s="22">
        <v>15</v>
      </c>
      <c r="F37" s="21">
        <f>'3티'!F37*0.5</f>
        <v>652</v>
      </c>
      <c r="G37" s="21">
        <f>'3티'!G37*0.5</f>
        <v>114</v>
      </c>
      <c r="H37" s="21">
        <f>'3티'!H37*0.5</f>
        <v>4</v>
      </c>
      <c r="I37" s="21">
        <f>'3티'!I37*0.5</f>
        <v>2</v>
      </c>
      <c r="J37" s="21">
        <f>'3티'!J37*0.5</f>
        <v>30</v>
      </c>
      <c r="K37" s="21">
        <f>'3티'!K37*0.5</f>
        <v>7800</v>
      </c>
      <c r="L37" s="21">
        <f>'3티'!L37*0.5</f>
        <v>110</v>
      </c>
    </row>
    <row r="38" spans="2:12" ht="15" thickBot="1" x14ac:dyDescent="0.3">
      <c r="B38" s="68"/>
      <c r="C38" s="25"/>
      <c r="D38" s="28"/>
      <c r="E38" s="25"/>
      <c r="F38" s="26">
        <f>SUM(F23:F37)*5</f>
        <v>33330</v>
      </c>
      <c r="G38" s="26">
        <f t="shared" ref="G38:L38" si="1">SUM(G23:G37)*5</f>
        <v>5835</v>
      </c>
      <c r="H38" s="26">
        <f t="shared" si="1"/>
        <v>180</v>
      </c>
      <c r="I38" s="26">
        <f t="shared" si="1"/>
        <v>90</v>
      </c>
      <c r="J38" s="26">
        <f t="shared" si="1"/>
        <v>1545</v>
      </c>
      <c r="K38" s="26">
        <f t="shared" si="1"/>
        <v>496250</v>
      </c>
      <c r="L38" s="26">
        <f t="shared" si="1"/>
        <v>4950</v>
      </c>
    </row>
    <row r="39" spans="2:12" x14ac:dyDescent="0.25">
      <c r="B39" s="68"/>
      <c r="C39" s="14">
        <v>1340</v>
      </c>
      <c r="D39" s="15"/>
      <c r="E39" s="16" t="s">
        <v>3</v>
      </c>
      <c r="F39" s="17" t="s">
        <v>5</v>
      </c>
      <c r="G39" s="17" t="s">
        <v>17</v>
      </c>
      <c r="H39" s="17" t="s">
        <v>25</v>
      </c>
      <c r="I39" s="17" t="s">
        <v>26</v>
      </c>
      <c r="J39" s="17" t="s">
        <v>24</v>
      </c>
      <c r="K39" s="17" t="s">
        <v>0</v>
      </c>
      <c r="L39" s="18" t="s">
        <v>1</v>
      </c>
    </row>
    <row r="40" spans="2:12" x14ac:dyDescent="0.25">
      <c r="B40" s="68"/>
      <c r="C40" s="20"/>
      <c r="D40" s="21">
        <v>1340</v>
      </c>
      <c r="E40" s="22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</row>
    <row r="41" spans="2:12" x14ac:dyDescent="0.25">
      <c r="B41" s="68"/>
      <c r="C41" s="20"/>
      <c r="D41" s="21">
        <v>1345</v>
      </c>
      <c r="E41" s="22">
        <v>1</v>
      </c>
      <c r="F41" s="21">
        <f>ROUNDUP('3티'!F41*0.4,0)</f>
        <v>1411</v>
      </c>
      <c r="G41" s="21">
        <f>ROUNDUP('3티'!G41*0.4,0)</f>
        <v>144</v>
      </c>
      <c r="H41" s="21">
        <f>ROUNDUP('3티'!H41*0.4,0)</f>
        <v>3</v>
      </c>
      <c r="I41" s="21">
        <f>ROUNDUP('3티'!I41*0.4,0)</f>
        <v>2</v>
      </c>
      <c r="J41" s="21">
        <f>ROUNDUP('3티'!J41*0.4,0)</f>
        <v>34</v>
      </c>
      <c r="K41" s="21">
        <f>ROUNDUP('3티'!K41*0.4,0)</f>
        <v>11040</v>
      </c>
      <c r="L41" s="21">
        <f>ROUNDUP('3티'!L41*0.4,0)</f>
        <v>240</v>
      </c>
    </row>
    <row r="42" spans="2:12" x14ac:dyDescent="0.25">
      <c r="B42" s="68"/>
      <c r="C42" s="20"/>
      <c r="D42" s="21">
        <v>1350</v>
      </c>
      <c r="E42" s="22">
        <v>2</v>
      </c>
      <c r="F42" s="21">
        <f>ROUNDUP('3티'!F42*0.4,0)</f>
        <v>1411</v>
      </c>
      <c r="G42" s="21">
        <f>ROUNDUP('3티'!G42*0.4,0)</f>
        <v>144</v>
      </c>
      <c r="H42" s="21">
        <f>ROUNDUP('3티'!H42*0.4,0)</f>
        <v>4</v>
      </c>
      <c r="I42" s="21">
        <f>ROUNDUP('3티'!I42*0.4,0)</f>
        <v>2</v>
      </c>
      <c r="J42" s="21">
        <f>ROUNDUP('3티'!J42*0.4,0)</f>
        <v>34</v>
      </c>
      <c r="K42" s="21">
        <f>ROUNDUP('3티'!K42*0.4,0)</f>
        <v>11312</v>
      </c>
      <c r="L42" s="21">
        <f>ROUNDUP('3티'!L42*0.4,0)</f>
        <v>240</v>
      </c>
    </row>
    <row r="43" spans="2:12" x14ac:dyDescent="0.25">
      <c r="B43" s="68"/>
      <c r="C43" s="20"/>
      <c r="D43" s="21">
        <v>1355</v>
      </c>
      <c r="E43" s="22">
        <v>3</v>
      </c>
      <c r="F43" s="21">
        <f>ROUNDUP('3티'!F43*0.4,0)</f>
        <v>1411</v>
      </c>
      <c r="G43" s="21">
        <f>ROUNDUP('3티'!G43*0.4,0)</f>
        <v>144</v>
      </c>
      <c r="H43" s="21">
        <f>ROUNDUP('3티'!H43*0.4,0)</f>
        <v>4</v>
      </c>
      <c r="I43" s="21">
        <f>ROUNDUP('3티'!I43*0.4,0)</f>
        <v>2</v>
      </c>
      <c r="J43" s="21">
        <f>ROUNDUP('3티'!J43*0.4,0)</f>
        <v>34</v>
      </c>
      <c r="K43" s="21">
        <f>ROUNDUP('3티'!K43*0.4,0)</f>
        <v>11592</v>
      </c>
      <c r="L43" s="21">
        <f>ROUNDUP('3티'!L43*0.4,0)</f>
        <v>240</v>
      </c>
    </row>
    <row r="44" spans="2:12" x14ac:dyDescent="0.25">
      <c r="B44" s="68"/>
      <c r="C44" s="20"/>
      <c r="D44" s="21">
        <v>1360</v>
      </c>
      <c r="E44" s="22">
        <v>4</v>
      </c>
      <c r="F44" s="21">
        <f>ROUNDUP('3티'!F44*0.4,0)</f>
        <v>2028</v>
      </c>
      <c r="G44" s="21">
        <f>ROUNDUP('3티'!G44*0.4,0)</f>
        <v>207</v>
      </c>
      <c r="H44" s="21">
        <f>ROUNDUP('3티'!H44*0.4,0)</f>
        <v>4</v>
      </c>
      <c r="I44" s="21">
        <f>ROUNDUP('3티'!I44*0.4,0)</f>
        <v>3</v>
      </c>
      <c r="J44" s="21">
        <f>ROUNDUP('3티'!J44*0.4,0)</f>
        <v>48</v>
      </c>
      <c r="K44" s="21">
        <f>ROUNDUP('3티'!K44*0.4,0)</f>
        <v>11872</v>
      </c>
      <c r="L44" s="21">
        <f>ROUNDUP('3티'!L44*0.4,0)</f>
        <v>240</v>
      </c>
    </row>
    <row r="45" spans="2:12" x14ac:dyDescent="0.25">
      <c r="B45" s="68"/>
      <c r="C45" s="20"/>
      <c r="D45" s="21">
        <v>1365</v>
      </c>
      <c r="E45" s="22">
        <v>5</v>
      </c>
      <c r="F45" s="21">
        <f>ROUNDUP('3티'!F45*0.4,0)</f>
        <v>2028</v>
      </c>
      <c r="G45" s="21">
        <f>ROUNDUP('3티'!G45*0.4,0)</f>
        <v>207</v>
      </c>
      <c r="H45" s="21">
        <f>ROUNDUP('3티'!H45*0.4,0)</f>
        <v>4</v>
      </c>
      <c r="I45" s="21">
        <f>ROUNDUP('3티'!I45*0.4,0)</f>
        <v>3</v>
      </c>
      <c r="J45" s="21">
        <f>ROUNDUP('3티'!J45*0.4,0)</f>
        <v>48</v>
      </c>
      <c r="K45" s="21">
        <f>ROUNDUP('3티'!K45*0.4,0)</f>
        <v>12168</v>
      </c>
      <c r="L45" s="21">
        <f>ROUNDUP('3티'!L45*0.4,0)</f>
        <v>240</v>
      </c>
    </row>
    <row r="46" spans="2:12" x14ac:dyDescent="0.25">
      <c r="B46" s="68"/>
      <c r="C46" s="20"/>
      <c r="D46" s="21">
        <v>1370</v>
      </c>
      <c r="E46" s="22">
        <v>6</v>
      </c>
      <c r="F46" s="21">
        <f>ROUNDUP('3티'!F46*0.4,0)</f>
        <v>2028</v>
      </c>
      <c r="G46" s="21">
        <f>ROUNDUP('3티'!G46*0.4,0)</f>
        <v>207</v>
      </c>
      <c r="H46" s="21">
        <f>ROUNDUP('3티'!H46*0.4,0)</f>
        <v>5</v>
      </c>
      <c r="I46" s="21">
        <f>ROUNDUP('3티'!I46*0.4,0)</f>
        <v>3</v>
      </c>
      <c r="J46" s="21">
        <f>ROUNDUP('3티'!J46*0.4,0)</f>
        <v>48</v>
      </c>
      <c r="K46" s="21">
        <f>ROUNDUP('3티'!K46*0.4,0)</f>
        <v>12464</v>
      </c>
      <c r="L46" s="21">
        <f>ROUNDUP('3티'!L46*0.4,0)</f>
        <v>256</v>
      </c>
    </row>
    <row r="47" spans="2:12" x14ac:dyDescent="0.25">
      <c r="B47" s="68"/>
      <c r="C47" s="20"/>
      <c r="D47" s="21">
        <v>1375</v>
      </c>
      <c r="E47" s="22">
        <v>7</v>
      </c>
      <c r="F47" s="21">
        <f>ROUNDUP('3티'!F47*0.4,0)</f>
        <v>2644</v>
      </c>
      <c r="G47" s="21">
        <f>ROUNDUP('3티'!G47*0.4,0)</f>
        <v>269</v>
      </c>
      <c r="H47" s="21">
        <f>ROUNDUP('3티'!H47*0.4,0)</f>
        <v>5</v>
      </c>
      <c r="I47" s="21">
        <f>ROUNDUP('3티'!I47*0.4,0)</f>
        <v>3</v>
      </c>
      <c r="J47" s="21">
        <f>ROUNDUP('3티'!J47*0.4,0)</f>
        <v>63</v>
      </c>
      <c r="K47" s="21">
        <f>ROUNDUP('3티'!K47*0.4,0)</f>
        <v>12768</v>
      </c>
      <c r="L47" s="21">
        <f>ROUNDUP('3티'!L47*0.4,0)</f>
        <v>256</v>
      </c>
    </row>
    <row r="48" spans="2:12" x14ac:dyDescent="0.25">
      <c r="B48" s="68"/>
      <c r="C48" s="20"/>
      <c r="D48" s="21">
        <v>1380</v>
      </c>
      <c r="E48" s="22">
        <v>8</v>
      </c>
      <c r="F48" s="21">
        <f>ROUNDUP('3티'!F48*0.4,0)</f>
        <v>2644</v>
      </c>
      <c r="G48" s="21">
        <f>ROUNDUP('3티'!G48*0.4,0)</f>
        <v>269</v>
      </c>
      <c r="H48" s="21">
        <f>ROUNDUP('3티'!H48*0.4,0)</f>
        <v>6</v>
      </c>
      <c r="I48" s="21">
        <f>ROUNDUP('3티'!I48*0.4,0)</f>
        <v>3</v>
      </c>
      <c r="J48" s="21">
        <f>ROUNDUP('3티'!J48*0.4,0)</f>
        <v>63</v>
      </c>
      <c r="K48" s="21">
        <f>ROUNDUP('3티'!K48*0.4,0)</f>
        <v>13080</v>
      </c>
      <c r="L48" s="21">
        <f>ROUNDUP('3티'!L48*0.4,0)</f>
        <v>256</v>
      </c>
    </row>
    <row r="49" spans="2:12" x14ac:dyDescent="0.25">
      <c r="B49" s="68"/>
      <c r="C49" s="20"/>
      <c r="D49" s="21">
        <v>1385</v>
      </c>
      <c r="E49" s="22">
        <v>9</v>
      </c>
      <c r="F49" s="21">
        <f>ROUNDUP('3티'!F49*0.4,0)</f>
        <v>2644</v>
      </c>
      <c r="G49" s="21">
        <f>ROUNDUP('3티'!G49*0.4,0)</f>
        <v>269</v>
      </c>
      <c r="H49" s="21">
        <f>ROUNDUP('3티'!H49*0.4,0)</f>
        <v>6</v>
      </c>
      <c r="I49" s="21">
        <f>ROUNDUP('3티'!I49*0.4,0)</f>
        <v>4</v>
      </c>
      <c r="J49" s="21">
        <f>ROUNDUP('3티'!J49*0.4,0)</f>
        <v>63</v>
      </c>
      <c r="K49" s="21">
        <f>ROUNDUP('3티'!K49*0.4,0)</f>
        <v>13408</v>
      </c>
      <c r="L49" s="21">
        <f>ROUNDUP('3티'!L49*0.4,0)</f>
        <v>256</v>
      </c>
    </row>
    <row r="50" spans="2:12" x14ac:dyDescent="0.25">
      <c r="B50" s="68"/>
      <c r="C50" s="20"/>
      <c r="D50" s="21">
        <v>1390</v>
      </c>
      <c r="E50" s="22">
        <v>10</v>
      </c>
      <c r="F50" s="21">
        <f>ROUNDUP('3티'!F50*0.4,0)</f>
        <v>3261</v>
      </c>
      <c r="G50" s="21">
        <f>ROUNDUP('3티'!G50*0.4,0)</f>
        <v>332</v>
      </c>
      <c r="H50" s="21">
        <f>ROUNDUP('3티'!H50*0.4,0)</f>
        <v>7</v>
      </c>
      <c r="I50" s="21">
        <f>ROUNDUP('3티'!I50*0.4,0)</f>
        <v>4</v>
      </c>
      <c r="J50" s="21">
        <f>ROUNDUP('3티'!J50*0.4,0)</f>
        <v>77</v>
      </c>
      <c r="K50" s="21">
        <f>ROUNDUP('3티'!K50*0.4,0)</f>
        <v>13736</v>
      </c>
      <c r="L50" s="21">
        <f>ROUNDUP('3티'!L50*0.4,0)</f>
        <v>256</v>
      </c>
    </row>
    <row r="51" spans="2:12" x14ac:dyDescent="0.25">
      <c r="B51" s="68"/>
      <c r="C51" s="20"/>
      <c r="D51" s="21">
        <v>1395</v>
      </c>
      <c r="E51" s="22">
        <v>11</v>
      </c>
      <c r="F51" s="21">
        <f>ROUNDUP('3티'!F51*0.4,0)</f>
        <v>3261</v>
      </c>
      <c r="G51" s="21">
        <f>ROUNDUP('3티'!G51*0.4,0)</f>
        <v>332</v>
      </c>
      <c r="H51" s="21">
        <f>ROUNDUP('3티'!H51*0.4,0)</f>
        <v>7</v>
      </c>
      <c r="I51" s="21">
        <f>ROUNDUP('3티'!I51*0.4,0)</f>
        <v>4</v>
      </c>
      <c r="J51" s="21">
        <f>ROUNDUP('3티'!J51*0.4,0)</f>
        <v>77</v>
      </c>
      <c r="K51" s="21">
        <f>ROUNDUP('3티'!K51*0.4,0)</f>
        <v>14072</v>
      </c>
      <c r="L51" s="21">
        <f>ROUNDUP('3티'!L51*0.4,0)</f>
        <v>264</v>
      </c>
    </row>
    <row r="52" spans="2:12" x14ac:dyDescent="0.25">
      <c r="B52" s="68"/>
      <c r="C52" s="20"/>
      <c r="D52" s="21">
        <v>1400</v>
      </c>
      <c r="E52" s="22">
        <v>12</v>
      </c>
      <c r="F52" s="21">
        <f>ROUNDUP('3티'!F52*0.4,0)</f>
        <v>3261</v>
      </c>
      <c r="G52" s="21">
        <f>ROUNDUP('3티'!G52*0.4,0)</f>
        <v>332</v>
      </c>
      <c r="H52" s="21">
        <f>ROUNDUP('3티'!H52*0.4,0)</f>
        <v>8</v>
      </c>
      <c r="I52" s="21">
        <f>ROUNDUP('3티'!I52*0.4,0)</f>
        <v>4</v>
      </c>
      <c r="J52" s="21">
        <f>ROUNDUP('3티'!J52*0.4,0)</f>
        <v>77</v>
      </c>
      <c r="K52" s="21">
        <f>ROUNDUP('3티'!K52*0.4,0)</f>
        <v>14416</v>
      </c>
      <c r="L52" s="21">
        <f>ROUNDUP('3티'!L52*0.4,0)</f>
        <v>264</v>
      </c>
    </row>
    <row r="53" spans="2:12" x14ac:dyDescent="0.25">
      <c r="B53" s="68"/>
      <c r="C53" s="20"/>
      <c r="D53" s="21">
        <v>1405</v>
      </c>
      <c r="E53" s="22">
        <v>13</v>
      </c>
      <c r="F53" s="21">
        <f>ROUNDUP('3티'!F53*0.4,0)</f>
        <v>3879</v>
      </c>
      <c r="G53" s="21">
        <f>ROUNDUP('3티'!G53*0.4,0)</f>
        <v>395</v>
      </c>
      <c r="H53" s="21">
        <f>ROUNDUP('3티'!H53*0.4,0)</f>
        <v>8</v>
      </c>
      <c r="I53" s="21">
        <f>ROUNDUP('3티'!I53*0.4,0)</f>
        <v>4</v>
      </c>
      <c r="J53" s="21">
        <f>ROUNDUP('3티'!J53*0.4,0)</f>
        <v>92</v>
      </c>
      <c r="K53" s="21">
        <f>ROUNDUP('3티'!K53*0.4,0)</f>
        <v>14776</v>
      </c>
      <c r="L53" s="21">
        <f>ROUNDUP('3티'!L53*0.4,0)</f>
        <v>264</v>
      </c>
    </row>
    <row r="54" spans="2:12" x14ac:dyDescent="0.25">
      <c r="B54" s="68"/>
      <c r="C54" s="20"/>
      <c r="D54" s="21">
        <v>1410</v>
      </c>
      <c r="E54" s="22">
        <v>14</v>
      </c>
      <c r="F54" s="21">
        <f>ROUNDUP('3티'!F54*0.4,0)</f>
        <v>3879</v>
      </c>
      <c r="G54" s="21">
        <f>ROUNDUP('3티'!G54*0.4,0)</f>
        <v>395</v>
      </c>
      <c r="H54" s="21">
        <f>ROUNDUP('3티'!H54*0.4,0)</f>
        <v>8</v>
      </c>
      <c r="I54" s="21">
        <f>ROUNDUP('3티'!I54*0.4,0)</f>
        <v>4</v>
      </c>
      <c r="J54" s="21">
        <f>ROUNDUP('3티'!J54*0.4,0)</f>
        <v>92</v>
      </c>
      <c r="K54" s="21">
        <f>ROUNDUP('3티'!K54*0.4,0)</f>
        <v>15136</v>
      </c>
      <c r="L54" s="21">
        <f>ROUNDUP('3티'!L54*0.4,0)</f>
        <v>264</v>
      </c>
    </row>
    <row r="55" spans="2:12" x14ac:dyDescent="0.25">
      <c r="B55" s="68"/>
      <c r="C55" s="20"/>
      <c r="D55" s="21">
        <v>1415</v>
      </c>
      <c r="E55" s="22">
        <v>15</v>
      </c>
      <c r="F55" s="21">
        <f>ROUNDUP('3티'!F55*0.4,0)</f>
        <v>3879</v>
      </c>
      <c r="G55" s="21">
        <f>ROUNDUP('3티'!G55*0.4,0)</f>
        <v>395</v>
      </c>
      <c r="H55" s="21">
        <f>ROUNDUP('3티'!H55*0.4,0)</f>
        <v>8</v>
      </c>
      <c r="I55" s="21">
        <f>ROUNDUP('3티'!I55*0.4,0)</f>
        <v>4</v>
      </c>
      <c r="J55" s="21">
        <f>ROUNDUP('3티'!J55*0.4,0)</f>
        <v>92</v>
      </c>
      <c r="K55" s="21">
        <f>ROUNDUP('3티'!K55*0.4,0)</f>
        <v>15504</v>
      </c>
      <c r="L55" s="21">
        <f>ROUNDUP('3티'!L55*0.4,0)</f>
        <v>264</v>
      </c>
    </row>
    <row r="56" spans="2:12" x14ac:dyDescent="0.25">
      <c r="B56" s="68"/>
      <c r="C56" s="20"/>
      <c r="D56" s="21">
        <v>1430</v>
      </c>
      <c r="E56" s="22">
        <v>16</v>
      </c>
      <c r="F56" s="21">
        <f>'3티'!F56</f>
        <v>13014</v>
      </c>
      <c r="G56" s="21">
        <f>'3티'!G56</f>
        <v>1144</v>
      </c>
      <c r="H56" s="21">
        <f>'3티'!H56</f>
        <v>22</v>
      </c>
      <c r="I56" s="21">
        <f>'3티'!I56</f>
        <v>12</v>
      </c>
      <c r="J56" s="21">
        <f>'3티'!J56</f>
        <v>310</v>
      </c>
      <c r="K56" s="21">
        <f>'3티'!K56</f>
        <v>39720</v>
      </c>
      <c r="L56" s="21">
        <f>'3티'!L56</f>
        <v>680</v>
      </c>
    </row>
    <row r="57" spans="2:12" x14ac:dyDescent="0.25">
      <c r="B57" s="68"/>
      <c r="C57" s="20"/>
      <c r="D57" s="21">
        <v>1445</v>
      </c>
      <c r="E57" s="22">
        <v>17</v>
      </c>
      <c r="F57" s="21">
        <f>'3티'!F57</f>
        <v>17714</v>
      </c>
      <c r="G57" s="21">
        <f>'3티'!G57</f>
        <v>1144</v>
      </c>
      <c r="H57" s="21">
        <f>'3티'!H57</f>
        <v>24</v>
      </c>
      <c r="I57" s="21">
        <f>'3티'!I57</f>
        <v>14</v>
      </c>
      <c r="J57" s="21">
        <f>'3티'!J57</f>
        <v>422</v>
      </c>
      <c r="K57" s="21">
        <f>'3티'!K57</f>
        <v>40580</v>
      </c>
      <c r="L57" s="21">
        <f>'3티'!L57</f>
        <v>680</v>
      </c>
    </row>
    <row r="58" spans="2:12" x14ac:dyDescent="0.25">
      <c r="B58" s="68"/>
      <c r="C58" s="20"/>
      <c r="D58" s="21">
        <v>1460</v>
      </c>
      <c r="E58" s="22">
        <v>18</v>
      </c>
      <c r="F58" s="21">
        <f>'3티'!F58</f>
        <v>24012</v>
      </c>
      <c r="G58" s="21">
        <f>'3티'!G58</f>
        <v>1144</v>
      </c>
      <c r="H58" s="21">
        <f>'3티'!H58</f>
        <v>28</v>
      </c>
      <c r="I58" s="21">
        <f>'3티'!I58</f>
        <v>16</v>
      </c>
      <c r="J58" s="21">
        <f>'3티'!J58</f>
        <v>572</v>
      </c>
      <c r="K58" s="21">
        <f>'3티'!K58</f>
        <v>41460</v>
      </c>
      <c r="L58" s="21">
        <f>'3티'!L58</f>
        <v>680</v>
      </c>
    </row>
    <row r="59" spans="2:12" x14ac:dyDescent="0.25">
      <c r="B59" s="68"/>
      <c r="C59" s="20"/>
      <c r="D59" s="21">
        <v>1475</v>
      </c>
      <c r="E59" s="22">
        <v>19</v>
      </c>
      <c r="F59" s="21">
        <f>'3티'!F59</f>
        <v>32774</v>
      </c>
      <c r="G59" s="21">
        <f>'3티'!G59</f>
        <v>1300</v>
      </c>
      <c r="H59" s="21">
        <f>'3티'!H59</f>
        <v>30</v>
      </c>
      <c r="I59" s="21">
        <f>'3티'!I59</f>
        <v>18</v>
      </c>
      <c r="J59" s="21">
        <f>'3티'!J59</f>
        <v>776</v>
      </c>
      <c r="K59" s="21">
        <f>'3티'!K59</f>
        <v>42360</v>
      </c>
      <c r="L59" s="21">
        <f>'3티'!L59</f>
        <v>710</v>
      </c>
    </row>
    <row r="60" spans="2:12" x14ac:dyDescent="0.25">
      <c r="B60" s="68"/>
      <c r="C60" s="20"/>
      <c r="D60" s="21">
        <v>1490</v>
      </c>
      <c r="E60" s="22">
        <v>20</v>
      </c>
      <c r="F60" s="21">
        <f>'3티'!F60</f>
        <v>44514</v>
      </c>
      <c r="G60" s="21">
        <f>'3티'!G60</f>
        <v>1300</v>
      </c>
      <c r="H60" s="21">
        <f>'3티'!H60</f>
        <v>32</v>
      </c>
      <c r="I60" s="21">
        <f>'3티'!I60</f>
        <v>20</v>
      </c>
      <c r="J60" s="21">
        <f>'3티'!J60</f>
        <v>1054</v>
      </c>
      <c r="K60" s="21">
        <f>'3티'!K60</f>
        <v>43260</v>
      </c>
      <c r="L60" s="21">
        <f>'3티'!L60</f>
        <v>730</v>
      </c>
    </row>
    <row r="61" spans="2:12" x14ac:dyDescent="0.25">
      <c r="B61" s="68"/>
      <c r="C61" s="20"/>
      <c r="D61" s="21">
        <v>1505</v>
      </c>
      <c r="E61" s="22">
        <v>21</v>
      </c>
      <c r="F61" s="21">
        <f>'3티'!F61</f>
        <v>60480</v>
      </c>
      <c r="G61" s="21">
        <f>'3티'!G61</f>
        <v>1300</v>
      </c>
      <c r="H61" s="21">
        <f>'3티'!H61</f>
        <v>34</v>
      </c>
      <c r="I61" s="21">
        <f>'3티'!I61</f>
        <v>22</v>
      </c>
      <c r="J61" s="21">
        <f>'3티'!J61</f>
        <v>1432</v>
      </c>
      <c r="K61" s="21">
        <f>'3티'!K61</f>
        <v>44200</v>
      </c>
      <c r="L61" s="21">
        <f>'3티'!L61</f>
        <v>750</v>
      </c>
    </row>
    <row r="62" spans="2:12" x14ac:dyDescent="0.25">
      <c r="B62" s="68"/>
      <c r="C62" s="20"/>
      <c r="D62" s="21">
        <v>1520</v>
      </c>
      <c r="E62" s="22">
        <v>22</v>
      </c>
      <c r="F62" s="21">
        <f>'3티'!F62</f>
        <v>82372</v>
      </c>
      <c r="G62" s="21">
        <f>'3티'!G62</f>
        <v>1458</v>
      </c>
      <c r="H62" s="21">
        <f>'3티'!H62</f>
        <v>38</v>
      </c>
      <c r="I62" s="21">
        <f>'3티'!I62</f>
        <v>26</v>
      </c>
      <c r="J62" s="21">
        <f>'3티'!J62</f>
        <v>1944</v>
      </c>
      <c r="K62" s="21">
        <f>'3티'!K62</f>
        <v>45160</v>
      </c>
      <c r="L62" s="21">
        <f>'3티'!L62</f>
        <v>780</v>
      </c>
    </row>
    <row r="63" spans="2:12" x14ac:dyDescent="0.25">
      <c r="B63" s="68"/>
      <c r="C63" s="20"/>
      <c r="D63" s="21">
        <v>1535</v>
      </c>
      <c r="E63" s="22">
        <v>23</v>
      </c>
      <c r="F63" s="21">
        <f>'3티'!F63</f>
        <v>111862</v>
      </c>
      <c r="G63" s="21">
        <f>'3티'!G63</f>
        <v>1458</v>
      </c>
      <c r="H63" s="21">
        <f>'3티'!H63</f>
        <v>42</v>
      </c>
      <c r="I63" s="21">
        <f>'3티'!I63</f>
        <v>28</v>
      </c>
      <c r="J63" s="21">
        <f>'3티'!J63</f>
        <v>2640</v>
      </c>
      <c r="K63" s="21">
        <f>'3티'!K63</f>
        <v>46140</v>
      </c>
      <c r="L63" s="21">
        <f>'3티'!L63</f>
        <v>810</v>
      </c>
    </row>
    <row r="64" spans="2:12" x14ac:dyDescent="0.25">
      <c r="B64" s="68"/>
      <c r="C64" s="20"/>
      <c r="D64" s="21">
        <v>1550</v>
      </c>
      <c r="E64" s="22">
        <v>24</v>
      </c>
      <c r="F64" s="21">
        <f>'3티'!F64</f>
        <v>151946</v>
      </c>
      <c r="G64" s="21">
        <f>'3티'!G64</f>
        <v>1458</v>
      </c>
      <c r="H64" s="21">
        <f>'3티'!H64</f>
        <v>44</v>
      </c>
      <c r="I64" s="21">
        <f>'3티'!I64</f>
        <v>32</v>
      </c>
      <c r="J64" s="21">
        <f>'3티'!J64</f>
        <v>3586</v>
      </c>
      <c r="K64" s="21">
        <f>'3티'!K64</f>
        <v>47160</v>
      </c>
      <c r="L64" s="21">
        <f>'3티'!L64</f>
        <v>840</v>
      </c>
    </row>
    <row r="65" spans="2:12" x14ac:dyDescent="0.25">
      <c r="B65" s="68"/>
      <c r="C65" s="20"/>
      <c r="D65" s="21">
        <v>1575</v>
      </c>
      <c r="E65" s="22">
        <v>25</v>
      </c>
      <c r="F65" s="21">
        <f>'3티'!F65</f>
        <v>206688</v>
      </c>
      <c r="G65" s="21">
        <f>'3티'!G65</f>
        <v>1614</v>
      </c>
      <c r="H65" s="21">
        <f>'3티'!H65</f>
        <v>48</v>
      </c>
      <c r="I65" s="21">
        <f>'3티'!I65</f>
        <v>36</v>
      </c>
      <c r="J65" s="21">
        <f>'3티'!J65</f>
        <v>4868</v>
      </c>
      <c r="K65" s="21">
        <f>'3티'!K65</f>
        <v>48180</v>
      </c>
      <c r="L65" s="21">
        <f>'3티'!L65</f>
        <v>870</v>
      </c>
    </row>
    <row r="66" spans="2:12" ht="15" thickBot="1" x14ac:dyDescent="0.3">
      <c r="B66" s="68"/>
      <c r="C66" s="20"/>
      <c r="D66" s="24"/>
      <c r="E66" s="25"/>
      <c r="F66" s="26">
        <f t="shared" ref="F66:L66" si="2">SUM(F44:F65)</f>
        <v>780812</v>
      </c>
      <c r="G66" s="26">
        <f t="shared" si="2"/>
        <v>16929</v>
      </c>
      <c r="H66" s="26">
        <f t="shared" si="2"/>
        <v>418</v>
      </c>
      <c r="I66" s="26">
        <f t="shared" si="2"/>
        <v>267</v>
      </c>
      <c r="J66" s="26">
        <f t="shared" si="2"/>
        <v>18444</v>
      </c>
      <c r="K66" s="26">
        <f t="shared" si="2"/>
        <v>601620</v>
      </c>
      <c r="L66" s="27">
        <f t="shared" si="2"/>
        <v>10610</v>
      </c>
    </row>
    <row r="67" spans="2:12" ht="15" thickBot="1" x14ac:dyDescent="0.3">
      <c r="B67" s="68"/>
      <c r="C67" s="20"/>
      <c r="D67" s="24"/>
      <c r="E67" s="20"/>
      <c r="F67" s="29"/>
      <c r="G67" s="29"/>
      <c r="H67" s="29"/>
      <c r="I67" s="29"/>
      <c r="J67" s="29"/>
      <c r="K67" s="29"/>
      <c r="L67" s="30"/>
    </row>
    <row r="68" spans="2:12" x14ac:dyDescent="0.25">
      <c r="B68" s="68"/>
      <c r="C68" s="20"/>
      <c r="D68" s="24"/>
      <c r="E68" s="16" t="s">
        <v>2</v>
      </c>
      <c r="F68" s="17" t="s">
        <v>5</v>
      </c>
      <c r="G68" s="17" t="s">
        <v>18</v>
      </c>
      <c r="H68" s="17" t="s">
        <v>25</v>
      </c>
      <c r="I68" s="17" t="s">
        <v>26</v>
      </c>
      <c r="J68" s="17" t="s">
        <v>24</v>
      </c>
      <c r="K68" s="17" t="s">
        <v>0</v>
      </c>
      <c r="L68" s="18" t="s">
        <v>1</v>
      </c>
    </row>
    <row r="69" spans="2:12" x14ac:dyDescent="0.25">
      <c r="B69" s="68"/>
      <c r="C69" s="20"/>
      <c r="D69" s="21">
        <v>1340</v>
      </c>
      <c r="E69" s="22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</row>
    <row r="70" spans="2:12" x14ac:dyDescent="0.25">
      <c r="B70" s="68"/>
      <c r="C70" s="20"/>
      <c r="D70" s="21">
        <v>1345</v>
      </c>
      <c r="E70" s="22">
        <v>1</v>
      </c>
      <c r="F70" s="21">
        <f>ROUNDUP('3티'!F70*0.4,0)</f>
        <v>986</v>
      </c>
      <c r="G70" s="21">
        <f>ROUNDUP('3티'!G70*0.4,0)</f>
        <v>87</v>
      </c>
      <c r="H70" s="21">
        <f>ROUNDUP('3티'!H70*0.4,0)</f>
        <v>2</v>
      </c>
      <c r="I70" s="21">
        <f>ROUNDUP('3티'!I70*0.4,0)</f>
        <v>2</v>
      </c>
      <c r="J70" s="21">
        <f>ROUNDUP('3티'!J70*0.4,0)</f>
        <v>24</v>
      </c>
      <c r="K70" s="21">
        <f>ROUNDUP('3티'!K70*0.4,0)</f>
        <v>7728</v>
      </c>
      <c r="L70" s="21">
        <f>ROUNDUP('3티'!L70*0.4,0)</f>
        <v>128</v>
      </c>
    </row>
    <row r="71" spans="2:12" x14ac:dyDescent="0.25">
      <c r="B71" s="68"/>
      <c r="C71" s="20"/>
      <c r="D71" s="21">
        <v>1350</v>
      </c>
      <c r="E71" s="22">
        <v>2</v>
      </c>
      <c r="F71" s="21">
        <f>ROUNDUP('3티'!F71*0.4,0)</f>
        <v>986</v>
      </c>
      <c r="G71" s="21">
        <f>ROUNDUP('3티'!G71*0.4,0)</f>
        <v>87</v>
      </c>
      <c r="H71" s="21">
        <f>ROUNDUP('3티'!H71*0.4,0)</f>
        <v>3</v>
      </c>
      <c r="I71" s="21">
        <f>ROUNDUP('3티'!I71*0.4,0)</f>
        <v>2</v>
      </c>
      <c r="J71" s="21">
        <f>ROUNDUP('3티'!J71*0.4,0)</f>
        <v>24</v>
      </c>
      <c r="K71" s="21">
        <f>ROUNDUP('3티'!K71*0.4,0)</f>
        <v>7920</v>
      </c>
      <c r="L71" s="21">
        <f>ROUNDUP('3티'!L71*0.4,0)</f>
        <v>128</v>
      </c>
    </row>
    <row r="72" spans="2:12" x14ac:dyDescent="0.25">
      <c r="B72" s="68"/>
      <c r="C72" s="20"/>
      <c r="D72" s="21">
        <v>1355</v>
      </c>
      <c r="E72" s="22">
        <v>3</v>
      </c>
      <c r="F72" s="21">
        <f>ROUNDUP('3티'!F72*0.4,0)</f>
        <v>986</v>
      </c>
      <c r="G72" s="21">
        <f>ROUNDUP('3티'!G72*0.4,0)</f>
        <v>87</v>
      </c>
      <c r="H72" s="21">
        <f>ROUNDUP('3티'!H72*0.4,0)</f>
        <v>3</v>
      </c>
      <c r="I72" s="21">
        <f>ROUNDUP('3티'!I72*0.4,0)</f>
        <v>2</v>
      </c>
      <c r="J72" s="21">
        <f>ROUNDUP('3티'!J72*0.4,0)</f>
        <v>24</v>
      </c>
      <c r="K72" s="21">
        <f>ROUNDUP('3티'!K72*0.4,0)</f>
        <v>8120</v>
      </c>
      <c r="L72" s="21">
        <f>ROUNDUP('3티'!L72*0.4,0)</f>
        <v>128</v>
      </c>
    </row>
    <row r="73" spans="2:12" x14ac:dyDescent="0.25">
      <c r="B73" s="68"/>
      <c r="C73" s="20"/>
      <c r="D73" s="21">
        <v>1360</v>
      </c>
      <c r="E73" s="22">
        <v>4</v>
      </c>
      <c r="F73" s="21">
        <f>ROUNDUP('3티'!F73*0.4,0)</f>
        <v>1418</v>
      </c>
      <c r="G73" s="21">
        <f>ROUNDUP('3티'!G73*0.4,0)</f>
        <v>124</v>
      </c>
      <c r="H73" s="21">
        <f>ROUNDUP('3티'!H73*0.4,0)</f>
        <v>3</v>
      </c>
      <c r="I73" s="21">
        <f>ROUNDUP('3티'!I73*0.4,0)</f>
        <v>2</v>
      </c>
      <c r="J73" s="21">
        <f>ROUNDUP('3티'!J73*0.4,0)</f>
        <v>33</v>
      </c>
      <c r="K73" s="21">
        <f>ROUNDUP('3티'!K73*0.4,0)</f>
        <v>8320</v>
      </c>
      <c r="L73" s="21">
        <f>ROUNDUP('3티'!L73*0.4,0)</f>
        <v>132</v>
      </c>
    </row>
    <row r="74" spans="2:12" x14ac:dyDescent="0.25">
      <c r="B74" s="68"/>
      <c r="C74" s="20"/>
      <c r="D74" s="21">
        <v>1365</v>
      </c>
      <c r="E74" s="22">
        <v>5</v>
      </c>
      <c r="F74" s="21">
        <f>ROUNDUP('3티'!F74*0.4,0)</f>
        <v>1418</v>
      </c>
      <c r="G74" s="21">
        <f>ROUNDUP('3티'!G74*0.4,0)</f>
        <v>124</v>
      </c>
      <c r="H74" s="21">
        <f>ROUNDUP('3티'!H74*0.4,0)</f>
        <v>3</v>
      </c>
      <c r="I74" s="21">
        <f>ROUNDUP('3티'!I74*0.4,0)</f>
        <v>2</v>
      </c>
      <c r="J74" s="21">
        <f>ROUNDUP('3티'!J74*0.4,0)</f>
        <v>33</v>
      </c>
      <c r="K74" s="21">
        <f>ROUNDUP('3티'!K74*0.4,0)</f>
        <v>8520</v>
      </c>
      <c r="L74" s="21">
        <f>ROUNDUP('3티'!L74*0.4,0)</f>
        <v>132</v>
      </c>
    </row>
    <row r="75" spans="2:12" x14ac:dyDescent="0.25">
      <c r="B75" s="68"/>
      <c r="C75" s="20"/>
      <c r="D75" s="21">
        <v>1370</v>
      </c>
      <c r="E75" s="22">
        <v>6</v>
      </c>
      <c r="F75" s="21">
        <f>ROUNDUP('3티'!F75*0.4,0)</f>
        <v>1418</v>
      </c>
      <c r="G75" s="21">
        <f>ROUNDUP('3티'!G75*0.4,0)</f>
        <v>124</v>
      </c>
      <c r="H75" s="21">
        <f>ROUNDUP('3티'!H75*0.4,0)</f>
        <v>4</v>
      </c>
      <c r="I75" s="21">
        <f>ROUNDUP('3티'!I75*0.4,0)</f>
        <v>2</v>
      </c>
      <c r="J75" s="21">
        <f>ROUNDUP('3티'!J75*0.4,0)</f>
        <v>33</v>
      </c>
      <c r="K75" s="21">
        <f>ROUNDUP('3티'!K75*0.4,0)</f>
        <v>8728</v>
      </c>
      <c r="L75" s="21">
        <f>ROUNDUP('3티'!L75*0.4,0)</f>
        <v>132</v>
      </c>
    </row>
    <row r="76" spans="2:12" x14ac:dyDescent="0.25">
      <c r="B76" s="68"/>
      <c r="C76" s="20"/>
      <c r="D76" s="21">
        <v>1375</v>
      </c>
      <c r="E76" s="22">
        <v>7</v>
      </c>
      <c r="F76" s="21">
        <f>ROUNDUP('3티'!F76*0.4,0)</f>
        <v>1849</v>
      </c>
      <c r="G76" s="21">
        <f>ROUNDUP('3티'!G76*0.4,0)</f>
        <v>162</v>
      </c>
      <c r="H76" s="21">
        <f>ROUNDUP('3티'!H76*0.4,0)</f>
        <v>4</v>
      </c>
      <c r="I76" s="21">
        <f>ROUNDUP('3티'!I76*0.4,0)</f>
        <v>3</v>
      </c>
      <c r="J76" s="21">
        <f>ROUNDUP('3티'!J76*0.4,0)</f>
        <v>44</v>
      </c>
      <c r="K76" s="21">
        <f>ROUNDUP('3티'!K76*0.4,0)</f>
        <v>8952</v>
      </c>
      <c r="L76" s="21">
        <f>ROUNDUP('3티'!L76*0.4,0)</f>
        <v>132</v>
      </c>
    </row>
    <row r="77" spans="2:12" x14ac:dyDescent="0.25">
      <c r="B77" s="68"/>
      <c r="C77" s="20"/>
      <c r="D77" s="21">
        <v>1380</v>
      </c>
      <c r="E77" s="22">
        <v>8</v>
      </c>
      <c r="F77" s="21">
        <f>ROUNDUP('3티'!F77*0.4,0)</f>
        <v>1849</v>
      </c>
      <c r="G77" s="21">
        <f>ROUNDUP('3티'!G77*0.4,0)</f>
        <v>162</v>
      </c>
      <c r="H77" s="21">
        <f>ROUNDUP('3티'!H77*0.4,0)</f>
        <v>4</v>
      </c>
      <c r="I77" s="21">
        <f>ROUNDUP('3티'!I77*0.4,0)</f>
        <v>3</v>
      </c>
      <c r="J77" s="21">
        <f>ROUNDUP('3티'!J77*0.4,0)</f>
        <v>44</v>
      </c>
      <c r="K77" s="21">
        <f>ROUNDUP('3티'!K77*0.4,0)</f>
        <v>9168</v>
      </c>
      <c r="L77" s="21">
        <f>ROUNDUP('3티'!L77*0.4,0)</f>
        <v>132</v>
      </c>
    </row>
    <row r="78" spans="2:12" x14ac:dyDescent="0.25">
      <c r="B78" s="68"/>
      <c r="C78" s="20"/>
      <c r="D78" s="21">
        <v>1385</v>
      </c>
      <c r="E78" s="22">
        <v>9</v>
      </c>
      <c r="F78" s="21">
        <f>ROUNDUP('3티'!F78*0.4,0)</f>
        <v>1849</v>
      </c>
      <c r="G78" s="21">
        <f>ROUNDUP('3티'!G78*0.4,0)</f>
        <v>162</v>
      </c>
      <c r="H78" s="21">
        <f>ROUNDUP('3티'!H78*0.4,0)</f>
        <v>4</v>
      </c>
      <c r="I78" s="21">
        <f>ROUNDUP('3티'!I78*0.4,0)</f>
        <v>3</v>
      </c>
      <c r="J78" s="21">
        <f>ROUNDUP('3티'!J78*0.4,0)</f>
        <v>44</v>
      </c>
      <c r="K78" s="21">
        <f>ROUNDUP('3티'!K78*0.4,0)</f>
        <v>9392</v>
      </c>
      <c r="L78" s="21">
        <f>ROUNDUP('3티'!L78*0.4,0)</f>
        <v>132</v>
      </c>
    </row>
    <row r="79" spans="2:12" x14ac:dyDescent="0.25">
      <c r="B79" s="68"/>
      <c r="C79" s="20"/>
      <c r="D79" s="21">
        <v>1390</v>
      </c>
      <c r="E79" s="22">
        <v>10</v>
      </c>
      <c r="F79" s="21">
        <f>ROUNDUP('3티'!F79*0.4,0)</f>
        <v>2280</v>
      </c>
      <c r="G79" s="21">
        <f>ROUNDUP('3티'!G79*0.4,0)</f>
        <v>200</v>
      </c>
      <c r="H79" s="21">
        <f>ROUNDUP('3티'!H79*0.4,0)</f>
        <v>4</v>
      </c>
      <c r="I79" s="21">
        <f>ROUNDUP('3티'!I79*0.4,0)</f>
        <v>4</v>
      </c>
      <c r="J79" s="21">
        <f>ROUNDUP('3티'!J79*0.4,0)</f>
        <v>53</v>
      </c>
      <c r="K79" s="21">
        <f>ROUNDUP('3티'!K79*0.4,0)</f>
        <v>9616</v>
      </c>
      <c r="L79" s="21">
        <f>ROUNDUP('3티'!L79*0.4,0)</f>
        <v>132</v>
      </c>
    </row>
    <row r="80" spans="2:12" x14ac:dyDescent="0.25">
      <c r="B80" s="68"/>
      <c r="C80" s="20"/>
      <c r="D80" s="21">
        <v>1395</v>
      </c>
      <c r="E80" s="22">
        <v>11</v>
      </c>
      <c r="F80" s="21">
        <f>ROUNDUP('3티'!F80*0.4,0)</f>
        <v>2280</v>
      </c>
      <c r="G80" s="21">
        <f>ROUNDUP('3티'!G80*0.4,0)</f>
        <v>200</v>
      </c>
      <c r="H80" s="21">
        <f>ROUNDUP('3티'!H80*0.4,0)</f>
        <v>4</v>
      </c>
      <c r="I80" s="21">
        <f>ROUNDUP('3티'!I80*0.4,0)</f>
        <v>4</v>
      </c>
      <c r="J80" s="21">
        <f>ROUNDUP('3티'!J80*0.4,0)</f>
        <v>53</v>
      </c>
      <c r="K80" s="21">
        <f>ROUNDUP('3티'!K80*0.4,0)</f>
        <v>9856</v>
      </c>
      <c r="L80" s="21">
        <f>ROUNDUP('3티'!L80*0.4,0)</f>
        <v>132</v>
      </c>
    </row>
    <row r="81" spans="2:12" x14ac:dyDescent="0.25">
      <c r="B81" s="68"/>
      <c r="C81" s="20"/>
      <c r="D81" s="21">
        <v>1400</v>
      </c>
      <c r="E81" s="22">
        <v>12</v>
      </c>
      <c r="F81" s="21">
        <f>ROUNDUP('3티'!F81*0.4,0)</f>
        <v>2280</v>
      </c>
      <c r="G81" s="21">
        <f>ROUNDUP('3티'!G81*0.4,0)</f>
        <v>200</v>
      </c>
      <c r="H81" s="21">
        <f>ROUNDUP('3티'!H81*0.4,0)</f>
        <v>5</v>
      </c>
      <c r="I81" s="21">
        <f>ROUNDUP('3티'!I81*0.4,0)</f>
        <v>4</v>
      </c>
      <c r="J81" s="21">
        <f>ROUNDUP('3티'!J81*0.4,0)</f>
        <v>53</v>
      </c>
      <c r="K81" s="21">
        <f>ROUNDUP('3티'!K81*0.4,0)</f>
        <v>10096</v>
      </c>
      <c r="L81" s="21">
        <f>ROUNDUP('3티'!L81*0.4,0)</f>
        <v>132</v>
      </c>
    </row>
    <row r="82" spans="2:12" x14ac:dyDescent="0.25">
      <c r="B82" s="68"/>
      <c r="C82" s="20"/>
      <c r="D82" s="21">
        <v>1405</v>
      </c>
      <c r="E82" s="22">
        <v>13</v>
      </c>
      <c r="F82" s="21">
        <f>ROUNDUP('3티'!F82*0.4,0)</f>
        <v>2712</v>
      </c>
      <c r="G82" s="21">
        <f>ROUNDUP('3티'!G82*0.4,0)</f>
        <v>237</v>
      </c>
      <c r="H82" s="21">
        <f>ROUNDUP('3티'!H82*0.4,0)</f>
        <v>5</v>
      </c>
      <c r="I82" s="21">
        <f>ROUNDUP('3티'!I82*0.4,0)</f>
        <v>4</v>
      </c>
      <c r="J82" s="21">
        <f>ROUNDUP('3티'!J82*0.4,0)</f>
        <v>64</v>
      </c>
      <c r="K82" s="21">
        <f>ROUNDUP('3티'!K82*0.4,0)</f>
        <v>10344</v>
      </c>
      <c r="L82" s="21">
        <f>ROUNDUP('3티'!L82*0.4,0)</f>
        <v>132</v>
      </c>
    </row>
    <row r="83" spans="2:12" x14ac:dyDescent="0.25">
      <c r="B83" s="68"/>
      <c r="C83" s="20"/>
      <c r="D83" s="21">
        <v>1410</v>
      </c>
      <c r="E83" s="22">
        <v>14</v>
      </c>
      <c r="F83" s="21">
        <f>ROUNDUP('3티'!F83*0.4,0)</f>
        <v>2712</v>
      </c>
      <c r="G83" s="21">
        <f>ROUNDUP('3티'!G83*0.4,0)</f>
        <v>237</v>
      </c>
      <c r="H83" s="21">
        <f>ROUNDUP('3티'!H83*0.4,0)</f>
        <v>5</v>
      </c>
      <c r="I83" s="21">
        <f>ROUNDUP('3티'!I83*0.4,0)</f>
        <v>4</v>
      </c>
      <c r="J83" s="21">
        <f>ROUNDUP('3티'!J83*0.4,0)</f>
        <v>64</v>
      </c>
      <c r="K83" s="21">
        <f>ROUNDUP('3티'!K83*0.4,0)</f>
        <v>10600</v>
      </c>
      <c r="L83" s="21">
        <f>ROUNDUP('3티'!L83*0.4,0)</f>
        <v>132</v>
      </c>
    </row>
    <row r="84" spans="2:12" x14ac:dyDescent="0.25">
      <c r="B84" s="68"/>
      <c r="C84" s="20"/>
      <c r="D84" s="21">
        <v>1415</v>
      </c>
      <c r="E84" s="22">
        <v>15</v>
      </c>
      <c r="F84" s="21">
        <f>ROUNDUP('3티'!F84*0.4,0)</f>
        <v>2712</v>
      </c>
      <c r="G84" s="21">
        <f>ROUNDUP('3티'!G84*0.4,0)</f>
        <v>237</v>
      </c>
      <c r="H84" s="21">
        <f>ROUNDUP('3티'!H84*0.4,0)</f>
        <v>5</v>
      </c>
      <c r="I84" s="21">
        <f>ROUNDUP('3티'!I84*0.4,0)</f>
        <v>4</v>
      </c>
      <c r="J84" s="21">
        <f>ROUNDUP('3티'!J84*0.4,0)</f>
        <v>64</v>
      </c>
      <c r="K84" s="21">
        <f>ROUNDUP('3티'!K84*0.4,0)</f>
        <v>10864</v>
      </c>
      <c r="L84" s="21">
        <f>ROUNDUP('3티'!L84*0.4,0)</f>
        <v>140</v>
      </c>
    </row>
    <row r="85" spans="2:12" x14ac:dyDescent="0.25">
      <c r="B85" s="68"/>
      <c r="C85" s="20"/>
      <c r="D85" s="21">
        <v>1430</v>
      </c>
      <c r="E85" s="22">
        <v>16</v>
      </c>
      <c r="F85" s="21">
        <f>'3티'!F85</f>
        <v>9178</v>
      </c>
      <c r="G85" s="21">
        <f>'3티'!G85</f>
        <v>686</v>
      </c>
      <c r="H85" s="21">
        <f>'3티'!H85</f>
        <v>14</v>
      </c>
      <c r="I85" s="21">
        <f>'3티'!I85</f>
        <v>10</v>
      </c>
      <c r="J85" s="21">
        <f>'3티'!J85</f>
        <v>216</v>
      </c>
      <c r="K85" s="21">
        <f>'3티'!K85</f>
        <v>27820</v>
      </c>
      <c r="L85" s="21">
        <f>'3티'!L85</f>
        <v>350</v>
      </c>
    </row>
    <row r="86" spans="2:12" x14ac:dyDescent="0.25">
      <c r="B86" s="68"/>
      <c r="C86" s="20"/>
      <c r="D86" s="21">
        <v>1445</v>
      </c>
      <c r="E86" s="22">
        <v>17</v>
      </c>
      <c r="F86" s="21">
        <f>'3티'!F86</f>
        <v>12406</v>
      </c>
      <c r="G86" s="21">
        <f>'3티'!G86</f>
        <v>686</v>
      </c>
      <c r="H86" s="21">
        <f>'3티'!H86</f>
        <v>16</v>
      </c>
      <c r="I86" s="21">
        <f>'3티'!I86</f>
        <v>10</v>
      </c>
      <c r="J86" s="21">
        <f>'3티'!J86</f>
        <v>92</v>
      </c>
      <c r="K86" s="21">
        <f>'3티'!K86</f>
        <v>28420</v>
      </c>
      <c r="L86" s="21">
        <f>'3티'!L86</f>
        <v>350</v>
      </c>
    </row>
    <row r="87" spans="2:12" x14ac:dyDescent="0.25">
      <c r="B87" s="68"/>
      <c r="C87" s="20"/>
      <c r="D87" s="21">
        <v>1460</v>
      </c>
      <c r="E87" s="22">
        <v>18</v>
      </c>
      <c r="F87" s="21">
        <f>'3티'!F87</f>
        <v>16824</v>
      </c>
      <c r="G87" s="21">
        <f>'3티'!G87</f>
        <v>686</v>
      </c>
      <c r="H87" s="21">
        <f>'3티'!H87</f>
        <v>16</v>
      </c>
      <c r="I87" s="21">
        <f>'3티'!I87</f>
        <v>12</v>
      </c>
      <c r="J87" s="21">
        <f>'3티'!J87</f>
        <v>396</v>
      </c>
      <c r="K87" s="21">
        <f>'3티'!K87</f>
        <v>29040</v>
      </c>
      <c r="L87" s="21">
        <f>'3티'!L87</f>
        <v>350</v>
      </c>
    </row>
    <row r="88" spans="2:12" x14ac:dyDescent="0.25">
      <c r="B88" s="68"/>
      <c r="C88" s="20"/>
      <c r="D88" s="21">
        <v>1475</v>
      </c>
      <c r="E88" s="22">
        <v>19</v>
      </c>
      <c r="F88" s="21">
        <f>'3티'!F88</f>
        <v>23166</v>
      </c>
      <c r="G88" s="21">
        <f>'3티'!G88</f>
        <v>780</v>
      </c>
      <c r="H88" s="21">
        <f>'3티'!H88</f>
        <v>18</v>
      </c>
      <c r="I88" s="21">
        <f>'3티'!I88</f>
        <v>14</v>
      </c>
      <c r="J88" s="21">
        <f>'3티'!J88</f>
        <v>536</v>
      </c>
      <c r="K88" s="21">
        <f>'3티'!K88</f>
        <v>29660</v>
      </c>
      <c r="L88" s="21">
        <f>'3티'!L88</f>
        <v>350</v>
      </c>
    </row>
    <row r="89" spans="2:12" x14ac:dyDescent="0.25">
      <c r="B89" s="68"/>
      <c r="C89" s="20"/>
      <c r="D89" s="21">
        <v>1490</v>
      </c>
      <c r="E89" s="22">
        <v>20</v>
      </c>
      <c r="F89" s="21">
        <f>'3티'!F89</f>
        <v>31464</v>
      </c>
      <c r="G89" s="21">
        <f>'3티'!G89</f>
        <v>780</v>
      </c>
      <c r="H89" s="21">
        <f>'3티'!H89</f>
        <v>20</v>
      </c>
      <c r="I89" s="21">
        <f>'3티'!I89</f>
        <v>14</v>
      </c>
      <c r="J89" s="21">
        <f>'3티'!J89</f>
        <v>728</v>
      </c>
      <c r="K89" s="21">
        <f>'3티'!K89</f>
        <v>30320</v>
      </c>
      <c r="L89" s="21">
        <f>'3티'!L89</f>
        <v>350</v>
      </c>
    </row>
    <row r="90" spans="2:12" ht="16" customHeight="1" x14ac:dyDescent="0.25">
      <c r="B90" s="68"/>
      <c r="C90" s="20"/>
      <c r="D90" s="21">
        <v>1505</v>
      </c>
      <c r="E90" s="22">
        <v>21</v>
      </c>
      <c r="F90" s="21">
        <f>'3티'!F90</f>
        <v>42702</v>
      </c>
      <c r="G90" s="21">
        <f>'3티'!G90</f>
        <v>780</v>
      </c>
      <c r="H90" s="21">
        <f>'3티'!H90</f>
        <v>22</v>
      </c>
      <c r="I90" s="21">
        <f>'3티'!I90</f>
        <v>16</v>
      </c>
      <c r="J90" s="21">
        <f>'3티'!J90</f>
        <v>988</v>
      </c>
      <c r="K90" s="21">
        <f>'3티'!K90</f>
        <v>30980</v>
      </c>
      <c r="L90" s="21">
        <f>'3티'!L90</f>
        <v>360</v>
      </c>
    </row>
    <row r="91" spans="2:12" ht="16" customHeight="1" x14ac:dyDescent="0.25">
      <c r="B91" s="68"/>
      <c r="C91" s="20"/>
      <c r="D91" s="21">
        <v>1520</v>
      </c>
      <c r="E91" s="22">
        <v>22</v>
      </c>
      <c r="F91" s="21">
        <f>'3티'!F91</f>
        <v>57348</v>
      </c>
      <c r="G91" s="21">
        <f>'3티'!G91</f>
        <v>874</v>
      </c>
      <c r="H91" s="21">
        <f>'3티'!H91</f>
        <v>24</v>
      </c>
      <c r="I91" s="21">
        <f>'3티'!I91</f>
        <v>18</v>
      </c>
      <c r="J91" s="21">
        <f>'3티'!J91</f>
        <v>1340</v>
      </c>
      <c r="K91" s="21">
        <f>'3티'!K91</f>
        <v>31640</v>
      </c>
      <c r="L91" s="21">
        <f>'3티'!L91</f>
        <v>380</v>
      </c>
    </row>
    <row r="92" spans="2:12" ht="16" customHeight="1" x14ac:dyDescent="0.25">
      <c r="B92" s="68"/>
      <c r="C92" s="20"/>
      <c r="D92" s="21">
        <v>1535</v>
      </c>
      <c r="E92" s="22">
        <v>23</v>
      </c>
      <c r="F92" s="21">
        <f>'3티'!F92</f>
        <v>77804</v>
      </c>
      <c r="G92" s="21">
        <f>'3티'!G92</f>
        <v>874</v>
      </c>
      <c r="H92" s="21">
        <f>'3티'!H92</f>
        <v>26</v>
      </c>
      <c r="I92" s="21">
        <f>'3티'!I92</f>
        <v>20</v>
      </c>
      <c r="J92" s="21">
        <f>'3티'!J92</f>
        <v>1818</v>
      </c>
      <c r="K92" s="21">
        <f>'3티'!K92</f>
        <v>32320</v>
      </c>
      <c r="L92" s="21">
        <f>'3티'!L92</f>
        <v>390</v>
      </c>
    </row>
    <row r="93" spans="2:12" ht="16" customHeight="1" x14ac:dyDescent="0.25">
      <c r="B93" s="68"/>
      <c r="C93" s="20"/>
      <c r="D93" s="21">
        <v>1550</v>
      </c>
      <c r="E93" s="22">
        <v>24</v>
      </c>
      <c r="F93" s="21">
        <f>'3티'!F93</f>
        <v>105536</v>
      </c>
      <c r="G93" s="21">
        <f>'3티'!G93</f>
        <v>874</v>
      </c>
      <c r="H93" s="21">
        <f>'3티'!H93</f>
        <v>28</v>
      </c>
      <c r="I93" s="21">
        <f>'3티'!I93</f>
        <v>22</v>
      </c>
      <c r="J93" s="21">
        <f>'3티'!J93</f>
        <v>2466</v>
      </c>
      <c r="K93" s="21">
        <f>'3티'!K93</f>
        <v>33040</v>
      </c>
      <c r="L93" s="21">
        <f>'3티'!L93</f>
        <v>400</v>
      </c>
    </row>
    <row r="94" spans="2:12" ht="16" customHeight="1" x14ac:dyDescent="0.25">
      <c r="B94" s="68"/>
      <c r="C94" s="20"/>
      <c r="D94" s="21">
        <v>1575</v>
      </c>
      <c r="E94" s="22">
        <v>25</v>
      </c>
      <c r="F94" s="21">
        <f>'3티'!F94</f>
        <v>144488</v>
      </c>
      <c r="G94" s="21">
        <f>'3티'!G94</f>
        <v>968</v>
      </c>
      <c r="H94" s="21">
        <f>'3티'!H94</f>
        <v>30</v>
      </c>
      <c r="I94" s="21">
        <f>'3티'!I94</f>
        <v>24</v>
      </c>
      <c r="J94" s="21">
        <f>'3티'!J94</f>
        <v>3346</v>
      </c>
      <c r="K94" s="21">
        <f>'3티'!K94</f>
        <v>33740</v>
      </c>
      <c r="L94" s="21">
        <f>'3티'!L94</f>
        <v>420</v>
      </c>
    </row>
    <row r="95" spans="2:12" ht="15" thickBot="1" x14ac:dyDescent="0.3">
      <c r="B95" s="69"/>
      <c r="C95" s="25"/>
      <c r="D95" s="28"/>
      <c r="E95" s="25"/>
      <c r="F95" s="26">
        <f t="shared" ref="F95:L95" si="3">SUM(F73:F94)*5</f>
        <v>2728465</v>
      </c>
      <c r="G95" s="26">
        <f t="shared" si="3"/>
        <v>50785</v>
      </c>
      <c r="H95" s="26">
        <f t="shared" si="3"/>
        <v>1320</v>
      </c>
      <c r="I95" s="26">
        <f t="shared" si="3"/>
        <v>995</v>
      </c>
      <c r="J95" s="26">
        <f t="shared" si="3"/>
        <v>62540</v>
      </c>
      <c r="K95" s="26">
        <f t="shared" si="3"/>
        <v>2107180</v>
      </c>
      <c r="L95" s="27">
        <f t="shared" si="3"/>
        <v>26460</v>
      </c>
    </row>
    <row r="96" spans="2:12" x14ac:dyDescent="0.25">
      <c r="C96" s="10">
        <v>1390</v>
      </c>
      <c r="D96" s="15"/>
      <c r="E96" s="16" t="s">
        <v>3</v>
      </c>
      <c r="F96" s="17" t="s">
        <v>5</v>
      </c>
      <c r="G96" s="17" t="s">
        <v>70</v>
      </c>
      <c r="H96" s="17" t="s">
        <v>71</v>
      </c>
      <c r="I96" s="17" t="s">
        <v>72</v>
      </c>
      <c r="J96" s="17" t="s">
        <v>24</v>
      </c>
      <c r="K96" s="17" t="s">
        <v>0</v>
      </c>
      <c r="L96" s="18" t="s">
        <v>1</v>
      </c>
    </row>
    <row r="97" spans="4:12" x14ac:dyDescent="0.25">
      <c r="D97" s="21">
        <v>1390</v>
      </c>
      <c r="E97" s="22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3">
        <v>0</v>
      </c>
    </row>
    <row r="98" spans="4:12" x14ac:dyDescent="0.25">
      <c r="D98" s="21">
        <v>1400</v>
      </c>
      <c r="E98" s="22">
        <v>1</v>
      </c>
      <c r="F98" s="21">
        <v>15000</v>
      </c>
      <c r="G98" s="21">
        <v>350</v>
      </c>
      <c r="H98" s="21">
        <v>6</v>
      </c>
      <c r="I98" s="21">
        <v>5</v>
      </c>
      <c r="J98" s="21">
        <v>300</v>
      </c>
      <c r="K98" s="21">
        <v>45000</v>
      </c>
      <c r="L98" s="23">
        <v>720</v>
      </c>
    </row>
    <row r="99" spans="4:12" x14ac:dyDescent="0.25">
      <c r="D99" s="21">
        <v>1410</v>
      </c>
      <c r="E99" s="22">
        <v>2</v>
      </c>
      <c r="F99" s="21">
        <v>15000</v>
      </c>
      <c r="G99" s="21">
        <v>350</v>
      </c>
      <c r="H99" s="21">
        <v>8</v>
      </c>
      <c r="I99" s="21">
        <v>5</v>
      </c>
      <c r="J99" s="21">
        <v>300</v>
      </c>
      <c r="K99" s="21">
        <v>45000</v>
      </c>
      <c r="L99" s="23">
        <v>720</v>
      </c>
    </row>
    <row r="100" spans="4:12" x14ac:dyDescent="0.25">
      <c r="D100" s="21">
        <v>1420</v>
      </c>
      <c r="E100" s="22">
        <v>3</v>
      </c>
      <c r="F100" s="21">
        <v>15000</v>
      </c>
      <c r="G100" s="21">
        <v>350</v>
      </c>
      <c r="H100" s="21">
        <v>8</v>
      </c>
      <c r="I100" s="21">
        <v>5</v>
      </c>
      <c r="J100" s="21">
        <v>300</v>
      </c>
      <c r="K100" s="21">
        <v>45000</v>
      </c>
      <c r="L100" s="23">
        <v>720</v>
      </c>
    </row>
    <row r="101" spans="4:12" x14ac:dyDescent="0.25">
      <c r="D101" s="21">
        <v>1430</v>
      </c>
      <c r="E101" s="22">
        <v>4</v>
      </c>
      <c r="F101" s="21">
        <v>20000</v>
      </c>
      <c r="G101" s="21">
        <v>400</v>
      </c>
      <c r="H101" s="21">
        <v>10</v>
      </c>
      <c r="I101" s="21">
        <v>6</v>
      </c>
      <c r="J101" s="21">
        <v>400</v>
      </c>
      <c r="K101" s="21">
        <v>45000</v>
      </c>
      <c r="L101" s="23">
        <v>750</v>
      </c>
    </row>
    <row r="102" spans="4:12" x14ac:dyDescent="0.25">
      <c r="D102" s="21">
        <v>1440</v>
      </c>
      <c r="E102" s="76">
        <v>5</v>
      </c>
      <c r="F102" s="77">
        <v>20000</v>
      </c>
      <c r="G102" s="77">
        <v>400</v>
      </c>
      <c r="H102" s="77">
        <v>10</v>
      </c>
      <c r="I102" s="77">
        <v>6</v>
      </c>
      <c r="J102" s="77">
        <v>400</v>
      </c>
      <c r="K102" s="77">
        <v>45000</v>
      </c>
      <c r="L102" s="78">
        <v>750</v>
      </c>
    </row>
    <row r="103" spans="4:12" x14ac:dyDescent="0.25">
      <c r="D103" s="21">
        <v>1450</v>
      </c>
      <c r="E103" s="79">
        <v>6</v>
      </c>
      <c r="F103" s="80">
        <v>25000</v>
      </c>
      <c r="G103" s="80">
        <v>400</v>
      </c>
      <c r="H103" s="80">
        <v>12</v>
      </c>
      <c r="I103" s="80">
        <v>6</v>
      </c>
      <c r="J103" s="80">
        <v>500</v>
      </c>
      <c r="K103" s="80">
        <v>45000</v>
      </c>
      <c r="L103" s="81">
        <v>750</v>
      </c>
    </row>
    <row r="104" spans="4:12" x14ac:dyDescent="0.25">
      <c r="D104" s="21">
        <v>1460</v>
      </c>
      <c r="E104" s="22">
        <v>7</v>
      </c>
      <c r="F104" s="21">
        <v>25000</v>
      </c>
      <c r="G104" s="21">
        <v>450</v>
      </c>
      <c r="H104" s="21">
        <v>12</v>
      </c>
      <c r="I104" s="21">
        <v>6</v>
      </c>
      <c r="J104" s="21">
        <v>500</v>
      </c>
      <c r="K104" s="21">
        <v>45000</v>
      </c>
      <c r="L104" s="23">
        <v>770</v>
      </c>
    </row>
    <row r="105" spans="4:12" x14ac:dyDescent="0.25">
      <c r="D105" s="21">
        <v>1470</v>
      </c>
      <c r="E105" s="22">
        <v>8</v>
      </c>
      <c r="F105" s="21">
        <v>30000</v>
      </c>
      <c r="G105" s="21">
        <v>450</v>
      </c>
      <c r="H105" s="21">
        <v>14</v>
      </c>
      <c r="I105" s="21">
        <v>6</v>
      </c>
      <c r="J105" s="21">
        <v>600</v>
      </c>
      <c r="K105" s="21">
        <v>45000</v>
      </c>
      <c r="L105" s="23">
        <v>770</v>
      </c>
    </row>
    <row r="106" spans="4:12" x14ac:dyDescent="0.25">
      <c r="D106" s="21">
        <v>1480</v>
      </c>
      <c r="E106" s="22">
        <v>9</v>
      </c>
      <c r="F106" s="21">
        <v>30000</v>
      </c>
      <c r="G106" s="21">
        <v>450</v>
      </c>
      <c r="H106" s="21">
        <v>14</v>
      </c>
      <c r="I106" s="21">
        <v>6</v>
      </c>
      <c r="J106" s="21">
        <v>600</v>
      </c>
      <c r="K106" s="21">
        <v>45000</v>
      </c>
      <c r="L106" s="23">
        <v>770</v>
      </c>
    </row>
    <row r="107" spans="4:12" x14ac:dyDescent="0.25">
      <c r="D107" s="21">
        <v>1490</v>
      </c>
      <c r="E107" s="76">
        <v>10</v>
      </c>
      <c r="F107" s="77">
        <v>40000</v>
      </c>
      <c r="G107" s="77">
        <v>550</v>
      </c>
      <c r="H107" s="77">
        <v>16</v>
      </c>
      <c r="I107" s="77">
        <v>7</v>
      </c>
      <c r="J107" s="77">
        <v>800</v>
      </c>
      <c r="K107" s="77">
        <v>45000</v>
      </c>
      <c r="L107" s="78">
        <v>790</v>
      </c>
    </row>
    <row r="108" spans="4:12" x14ac:dyDescent="0.25">
      <c r="D108" s="21">
        <v>1500</v>
      </c>
      <c r="E108" s="79">
        <v>11</v>
      </c>
      <c r="F108" s="80">
        <v>40000</v>
      </c>
      <c r="G108" s="80">
        <v>550</v>
      </c>
      <c r="H108" s="80">
        <v>16</v>
      </c>
      <c r="I108" s="80">
        <v>7</v>
      </c>
      <c r="J108" s="80">
        <v>800</v>
      </c>
      <c r="K108" s="80">
        <v>45000</v>
      </c>
      <c r="L108" s="81">
        <v>790</v>
      </c>
    </row>
    <row r="109" spans="4:12" x14ac:dyDescent="0.25">
      <c r="D109" s="21">
        <v>1510</v>
      </c>
      <c r="E109" s="22">
        <v>12</v>
      </c>
      <c r="F109" s="21">
        <v>50000</v>
      </c>
      <c r="G109" s="21">
        <v>650</v>
      </c>
      <c r="H109" s="21">
        <v>18</v>
      </c>
      <c r="I109" s="21">
        <v>8</v>
      </c>
      <c r="J109" s="21">
        <v>1000</v>
      </c>
      <c r="K109" s="21">
        <v>45000</v>
      </c>
      <c r="L109" s="23">
        <v>800</v>
      </c>
    </row>
    <row r="110" spans="4:12" x14ac:dyDescent="0.25">
      <c r="D110" s="21">
        <v>1520</v>
      </c>
      <c r="E110" s="22">
        <v>13</v>
      </c>
      <c r="F110" s="21">
        <v>50000</v>
      </c>
      <c r="G110" s="21">
        <v>650</v>
      </c>
      <c r="H110" s="21">
        <v>18</v>
      </c>
      <c r="I110" s="21">
        <v>8</v>
      </c>
      <c r="J110" s="21">
        <v>1000</v>
      </c>
      <c r="K110" s="21">
        <v>45000</v>
      </c>
      <c r="L110" s="23">
        <v>800</v>
      </c>
    </row>
    <row r="111" spans="4:12" x14ac:dyDescent="0.25">
      <c r="D111" s="21">
        <v>1530</v>
      </c>
      <c r="E111" s="22">
        <v>14</v>
      </c>
      <c r="F111" s="21">
        <v>70000</v>
      </c>
      <c r="G111" s="21">
        <v>700</v>
      </c>
      <c r="H111" s="21">
        <v>20</v>
      </c>
      <c r="I111" s="21">
        <v>12</v>
      </c>
      <c r="J111" s="21">
        <v>1400</v>
      </c>
      <c r="K111" s="21">
        <v>45000</v>
      </c>
      <c r="L111" s="23">
        <v>870</v>
      </c>
    </row>
    <row r="112" spans="4:12" x14ac:dyDescent="0.25">
      <c r="D112" s="21">
        <v>1540</v>
      </c>
      <c r="E112" s="76">
        <v>15</v>
      </c>
      <c r="F112" s="77">
        <v>70000</v>
      </c>
      <c r="G112" s="77">
        <v>750</v>
      </c>
      <c r="H112" s="77">
        <v>20</v>
      </c>
      <c r="I112" s="77">
        <v>12</v>
      </c>
      <c r="J112" s="77">
        <v>1400</v>
      </c>
      <c r="K112" s="77">
        <v>38760</v>
      </c>
      <c r="L112" s="78">
        <v>940</v>
      </c>
    </row>
    <row r="113" spans="4:12" x14ac:dyDescent="0.25">
      <c r="D113" s="21">
        <v>1550</v>
      </c>
      <c r="E113" s="22">
        <v>16</v>
      </c>
      <c r="F113" s="21">
        <v>120000</v>
      </c>
      <c r="G113" s="21">
        <v>900</v>
      </c>
      <c r="H113" s="21">
        <v>22</v>
      </c>
      <c r="I113" s="21">
        <v>12</v>
      </c>
      <c r="J113" s="21">
        <v>2400</v>
      </c>
      <c r="K113" s="21">
        <v>39720</v>
      </c>
      <c r="L113" s="23">
        <v>1120</v>
      </c>
    </row>
    <row r="114" spans="4:12" x14ac:dyDescent="0.25">
      <c r="D114" s="21">
        <v>1560</v>
      </c>
      <c r="E114" s="22">
        <v>17</v>
      </c>
      <c r="F114" s="21">
        <v>120000</v>
      </c>
      <c r="G114" s="21">
        <v>950</v>
      </c>
      <c r="H114" s="21">
        <v>24</v>
      </c>
      <c r="I114" s="21">
        <v>12</v>
      </c>
      <c r="J114" s="21">
        <v>2400</v>
      </c>
      <c r="K114" s="21">
        <v>40580</v>
      </c>
      <c r="L114" s="23">
        <v>1200</v>
      </c>
    </row>
    <row r="115" spans="4:12" x14ac:dyDescent="0.25">
      <c r="D115" s="21">
        <v>1570</v>
      </c>
      <c r="E115" s="22">
        <v>18</v>
      </c>
      <c r="F115" s="21">
        <v>180000</v>
      </c>
      <c r="G115" s="21">
        <v>1100</v>
      </c>
      <c r="H115" s="21">
        <v>28</v>
      </c>
      <c r="I115" s="21">
        <v>20</v>
      </c>
      <c r="J115" s="21">
        <v>3600</v>
      </c>
      <c r="K115" s="21">
        <v>41460</v>
      </c>
      <c r="L115" s="23">
        <v>1350</v>
      </c>
    </row>
    <row r="116" spans="4:12" x14ac:dyDescent="0.25">
      <c r="D116" s="21">
        <v>1580</v>
      </c>
      <c r="E116" s="22">
        <v>19</v>
      </c>
      <c r="F116" s="21">
        <v>180000</v>
      </c>
      <c r="G116" s="21">
        <v>1150</v>
      </c>
      <c r="H116" s="21">
        <v>30</v>
      </c>
      <c r="I116" s="21">
        <v>20</v>
      </c>
      <c r="J116" s="21">
        <v>3600</v>
      </c>
      <c r="K116" s="21">
        <v>42360</v>
      </c>
      <c r="L116" s="23">
        <v>1440</v>
      </c>
    </row>
    <row r="117" spans="4:12" x14ac:dyDescent="0.25">
      <c r="D117" s="21">
        <v>1590</v>
      </c>
      <c r="E117" s="22">
        <v>20</v>
      </c>
      <c r="F117" s="21">
        <v>250000</v>
      </c>
      <c r="G117" s="21">
        <v>1300</v>
      </c>
      <c r="H117" s="21">
        <v>32</v>
      </c>
      <c r="I117" s="21">
        <v>30</v>
      </c>
      <c r="J117" s="21">
        <v>5000</v>
      </c>
      <c r="K117" s="21">
        <v>43260</v>
      </c>
      <c r="L117" s="23">
        <v>1600</v>
      </c>
    </row>
    <row r="118" spans="4:12" ht="15" thickBot="1" x14ac:dyDescent="0.3">
      <c r="D118" s="24"/>
      <c r="E118" s="25"/>
      <c r="F118" s="26">
        <f>SUM(F97:F117)</f>
        <v>1365000</v>
      </c>
      <c r="G118" s="26">
        <f t="shared" ref="G118:L118" si="4">SUM(G97:G117)</f>
        <v>12850</v>
      </c>
      <c r="H118" s="26">
        <f t="shared" si="4"/>
        <v>338</v>
      </c>
      <c r="I118" s="26">
        <f t="shared" si="4"/>
        <v>199</v>
      </c>
      <c r="J118" s="26">
        <f t="shared" si="4"/>
        <v>27300</v>
      </c>
      <c r="K118" s="26">
        <f t="shared" si="4"/>
        <v>876140</v>
      </c>
      <c r="L118" s="26">
        <f t="shared" si="4"/>
        <v>18420</v>
      </c>
    </row>
    <row r="119" spans="4:12" ht="15" thickBot="1" x14ac:dyDescent="0.3">
      <c r="D119" s="24"/>
      <c r="E119" s="20"/>
      <c r="F119" s="52"/>
      <c r="G119" s="52"/>
      <c r="H119" s="52"/>
      <c r="I119" s="52"/>
      <c r="J119" s="52"/>
      <c r="K119" s="52"/>
      <c r="L119" s="30"/>
    </row>
    <row r="120" spans="4:12" x14ac:dyDescent="0.25">
      <c r="D120" s="24"/>
      <c r="E120" s="16" t="s">
        <v>2</v>
      </c>
      <c r="F120" s="17" t="s">
        <v>5</v>
      </c>
      <c r="G120" s="17" t="s">
        <v>73</v>
      </c>
      <c r="H120" s="17" t="s">
        <v>71</v>
      </c>
      <c r="I120" s="17" t="s">
        <v>72</v>
      </c>
      <c r="J120" s="17" t="s">
        <v>24</v>
      </c>
      <c r="K120" s="17" t="s">
        <v>0</v>
      </c>
      <c r="L120" s="18" t="s">
        <v>1</v>
      </c>
    </row>
    <row r="121" spans="4:12" x14ac:dyDescent="0.25">
      <c r="D121" s="21">
        <v>1390</v>
      </c>
      <c r="E121" s="22">
        <v>0</v>
      </c>
      <c r="F121" s="21"/>
      <c r="G121" s="21"/>
      <c r="H121" s="21"/>
      <c r="I121" s="21"/>
      <c r="J121" s="21"/>
      <c r="K121" s="21"/>
      <c r="L121" s="23"/>
    </row>
    <row r="122" spans="4:12" x14ac:dyDescent="0.25">
      <c r="D122" s="21">
        <v>1400</v>
      </c>
      <c r="E122" s="22">
        <v>1</v>
      </c>
      <c r="F122" s="21">
        <v>9000</v>
      </c>
      <c r="G122" s="21">
        <v>210</v>
      </c>
      <c r="H122" s="21">
        <v>4</v>
      </c>
      <c r="I122" s="21">
        <v>3</v>
      </c>
      <c r="J122" s="21">
        <v>180</v>
      </c>
      <c r="K122" s="21">
        <v>31500</v>
      </c>
      <c r="L122" s="23">
        <v>430</v>
      </c>
    </row>
    <row r="123" spans="4:12" x14ac:dyDescent="0.25">
      <c r="D123" s="21">
        <v>1410</v>
      </c>
      <c r="E123" s="22">
        <v>2</v>
      </c>
      <c r="F123" s="21">
        <v>9000</v>
      </c>
      <c r="G123" s="21">
        <v>210</v>
      </c>
      <c r="H123" s="21">
        <v>5</v>
      </c>
      <c r="I123" s="21">
        <v>3</v>
      </c>
      <c r="J123" s="21">
        <v>180</v>
      </c>
      <c r="K123" s="21">
        <v>31500</v>
      </c>
      <c r="L123" s="23">
        <v>430</v>
      </c>
    </row>
    <row r="124" spans="4:12" x14ac:dyDescent="0.25">
      <c r="D124" s="21">
        <v>1420</v>
      </c>
      <c r="E124" s="22">
        <v>3</v>
      </c>
      <c r="F124" s="21">
        <v>9000</v>
      </c>
      <c r="G124" s="21">
        <v>210</v>
      </c>
      <c r="H124" s="21">
        <v>6</v>
      </c>
      <c r="I124" s="21">
        <v>3</v>
      </c>
      <c r="J124" s="21">
        <v>180</v>
      </c>
      <c r="K124" s="21">
        <v>31500</v>
      </c>
      <c r="L124" s="23">
        <v>430</v>
      </c>
    </row>
    <row r="125" spans="4:12" x14ac:dyDescent="0.25">
      <c r="D125" s="21">
        <v>1430</v>
      </c>
      <c r="E125" s="22">
        <v>4</v>
      </c>
      <c r="F125" s="21">
        <v>12000</v>
      </c>
      <c r="G125" s="21">
        <v>240</v>
      </c>
      <c r="H125" s="21">
        <v>6</v>
      </c>
      <c r="I125" s="21">
        <v>4</v>
      </c>
      <c r="J125" s="21">
        <v>240</v>
      </c>
      <c r="K125" s="21">
        <v>31500</v>
      </c>
      <c r="L125" s="23">
        <v>450</v>
      </c>
    </row>
    <row r="126" spans="4:12" x14ac:dyDescent="0.25">
      <c r="D126" s="21">
        <v>1440</v>
      </c>
      <c r="E126" s="76">
        <v>5</v>
      </c>
      <c r="F126" s="77">
        <v>12000</v>
      </c>
      <c r="G126" s="77">
        <v>240</v>
      </c>
      <c r="H126" s="77">
        <v>6</v>
      </c>
      <c r="I126" s="77">
        <v>4</v>
      </c>
      <c r="J126" s="77">
        <v>240</v>
      </c>
      <c r="K126" s="77">
        <v>31500</v>
      </c>
      <c r="L126" s="78">
        <v>450</v>
      </c>
    </row>
    <row r="127" spans="4:12" x14ac:dyDescent="0.25">
      <c r="D127" s="21">
        <v>1450</v>
      </c>
      <c r="E127" s="22">
        <v>6</v>
      </c>
      <c r="F127" s="21">
        <v>15000</v>
      </c>
      <c r="G127" s="21">
        <v>240</v>
      </c>
      <c r="H127" s="21">
        <v>7</v>
      </c>
      <c r="I127" s="21">
        <v>4</v>
      </c>
      <c r="J127" s="21">
        <v>300</v>
      </c>
      <c r="K127" s="21">
        <v>31500</v>
      </c>
      <c r="L127" s="23">
        <v>450</v>
      </c>
    </row>
    <row r="128" spans="4:12" x14ac:dyDescent="0.25">
      <c r="D128" s="21">
        <v>1460</v>
      </c>
      <c r="E128" s="22">
        <v>7</v>
      </c>
      <c r="F128" s="21">
        <v>15000</v>
      </c>
      <c r="G128" s="21">
        <v>270</v>
      </c>
      <c r="H128" s="21">
        <v>7</v>
      </c>
      <c r="I128" s="21">
        <v>4</v>
      </c>
      <c r="J128" s="21">
        <v>300</v>
      </c>
      <c r="K128" s="21">
        <v>31500</v>
      </c>
      <c r="L128" s="23">
        <v>460</v>
      </c>
    </row>
    <row r="129" spans="4:12" x14ac:dyDescent="0.25">
      <c r="D129" s="21">
        <v>1470</v>
      </c>
      <c r="E129" s="22">
        <v>8</v>
      </c>
      <c r="F129" s="21">
        <v>18000</v>
      </c>
      <c r="G129" s="21">
        <v>270</v>
      </c>
      <c r="H129" s="21">
        <v>8</v>
      </c>
      <c r="I129" s="21">
        <v>4</v>
      </c>
      <c r="J129" s="21">
        <v>360</v>
      </c>
      <c r="K129" s="21">
        <v>31500</v>
      </c>
      <c r="L129" s="23">
        <v>460</v>
      </c>
    </row>
    <row r="130" spans="4:12" x14ac:dyDescent="0.25">
      <c r="D130" s="21">
        <v>1480</v>
      </c>
      <c r="E130" s="22">
        <v>9</v>
      </c>
      <c r="F130" s="21">
        <v>18000</v>
      </c>
      <c r="G130" s="21">
        <v>270</v>
      </c>
      <c r="H130" s="21">
        <v>8</v>
      </c>
      <c r="I130" s="21">
        <v>4</v>
      </c>
      <c r="J130" s="21">
        <v>360</v>
      </c>
      <c r="K130" s="21">
        <v>31500</v>
      </c>
      <c r="L130" s="23">
        <v>460</v>
      </c>
    </row>
    <row r="131" spans="4:12" x14ac:dyDescent="0.25">
      <c r="D131" s="21">
        <v>1490</v>
      </c>
      <c r="E131" s="76">
        <v>10</v>
      </c>
      <c r="F131" s="77">
        <v>24000</v>
      </c>
      <c r="G131" s="77">
        <v>330</v>
      </c>
      <c r="H131" s="77">
        <v>10</v>
      </c>
      <c r="I131" s="77">
        <v>4</v>
      </c>
      <c r="J131" s="77">
        <v>480</v>
      </c>
      <c r="K131" s="77">
        <v>31500</v>
      </c>
      <c r="L131" s="78">
        <v>470</v>
      </c>
    </row>
    <row r="132" spans="4:12" x14ac:dyDescent="0.25">
      <c r="D132" s="21">
        <v>1500</v>
      </c>
      <c r="E132" s="22">
        <v>11</v>
      </c>
      <c r="F132" s="21">
        <v>24000</v>
      </c>
      <c r="G132" s="21">
        <v>330</v>
      </c>
      <c r="H132" s="21">
        <v>10</v>
      </c>
      <c r="I132" s="21">
        <v>4</v>
      </c>
      <c r="J132" s="21">
        <v>480</v>
      </c>
      <c r="K132" s="21">
        <v>31500</v>
      </c>
      <c r="L132" s="23">
        <v>470</v>
      </c>
    </row>
    <row r="133" spans="4:12" x14ac:dyDescent="0.25">
      <c r="D133" s="21">
        <v>1510</v>
      </c>
      <c r="E133" s="22">
        <v>12</v>
      </c>
      <c r="F133" s="21">
        <v>30000</v>
      </c>
      <c r="G133" s="21">
        <v>390</v>
      </c>
      <c r="H133" s="21">
        <v>11</v>
      </c>
      <c r="I133" s="21">
        <v>5</v>
      </c>
      <c r="J133" s="21">
        <v>600</v>
      </c>
      <c r="K133" s="21">
        <v>31500</v>
      </c>
      <c r="L133" s="23">
        <v>480</v>
      </c>
    </row>
    <row r="134" spans="4:12" x14ac:dyDescent="0.25">
      <c r="D134" s="21">
        <v>1520</v>
      </c>
      <c r="E134" s="22">
        <v>13</v>
      </c>
      <c r="F134" s="21">
        <v>30000</v>
      </c>
      <c r="G134" s="21">
        <v>390</v>
      </c>
      <c r="H134" s="21">
        <v>11</v>
      </c>
      <c r="I134" s="21">
        <v>5</v>
      </c>
      <c r="J134" s="21">
        <v>600</v>
      </c>
      <c r="K134" s="21">
        <v>31500</v>
      </c>
      <c r="L134" s="23">
        <v>480</v>
      </c>
    </row>
    <row r="135" spans="4:12" x14ac:dyDescent="0.25">
      <c r="D135" s="21">
        <v>1530</v>
      </c>
      <c r="E135" s="22">
        <v>14</v>
      </c>
      <c r="F135" s="21">
        <v>42000</v>
      </c>
      <c r="G135" s="21">
        <v>420</v>
      </c>
      <c r="H135" s="21">
        <v>12</v>
      </c>
      <c r="I135" s="21">
        <v>7</v>
      </c>
      <c r="J135" s="21">
        <v>840</v>
      </c>
      <c r="K135" s="21">
        <v>31500</v>
      </c>
      <c r="L135" s="23">
        <v>520</v>
      </c>
    </row>
    <row r="136" spans="4:12" x14ac:dyDescent="0.25">
      <c r="D136" s="21">
        <v>1540</v>
      </c>
      <c r="E136" s="76">
        <v>15</v>
      </c>
      <c r="F136" s="77">
        <v>42000</v>
      </c>
      <c r="G136" s="77">
        <v>450</v>
      </c>
      <c r="H136" s="77">
        <v>12</v>
      </c>
      <c r="I136" s="77">
        <v>7</v>
      </c>
      <c r="J136" s="77">
        <v>840</v>
      </c>
      <c r="K136" s="77">
        <v>31500</v>
      </c>
      <c r="L136" s="78">
        <v>560</v>
      </c>
    </row>
    <row r="137" spans="4:12" x14ac:dyDescent="0.25">
      <c r="D137" s="21">
        <v>1550</v>
      </c>
      <c r="E137" s="22">
        <v>16</v>
      </c>
      <c r="F137" s="21">
        <v>72000</v>
      </c>
      <c r="G137" s="21">
        <v>540</v>
      </c>
      <c r="H137" s="21">
        <v>13</v>
      </c>
      <c r="I137" s="21">
        <v>7</v>
      </c>
      <c r="J137" s="21">
        <v>1440</v>
      </c>
      <c r="K137" s="21">
        <v>35000</v>
      </c>
      <c r="L137" s="23">
        <v>670</v>
      </c>
    </row>
    <row r="138" spans="4:12" x14ac:dyDescent="0.25">
      <c r="D138" s="21">
        <v>1560</v>
      </c>
      <c r="E138" s="22">
        <v>17</v>
      </c>
      <c r="F138" s="21">
        <v>72000</v>
      </c>
      <c r="G138" s="21">
        <v>570</v>
      </c>
      <c r="H138" s="21">
        <v>14</v>
      </c>
      <c r="I138" s="21">
        <v>7</v>
      </c>
      <c r="J138" s="21">
        <v>1440</v>
      </c>
      <c r="K138" s="21">
        <v>35000</v>
      </c>
      <c r="L138" s="23">
        <v>720</v>
      </c>
    </row>
    <row r="139" spans="4:12" x14ac:dyDescent="0.25">
      <c r="D139" s="21">
        <v>1570</v>
      </c>
      <c r="E139" s="22">
        <v>18</v>
      </c>
      <c r="F139" s="21">
        <v>108000</v>
      </c>
      <c r="G139" s="21">
        <v>660</v>
      </c>
      <c r="H139" s="21">
        <v>17</v>
      </c>
      <c r="I139" s="21">
        <v>12</v>
      </c>
      <c r="J139" s="21">
        <v>2160</v>
      </c>
      <c r="K139" s="21">
        <v>35000</v>
      </c>
      <c r="L139" s="23">
        <v>810</v>
      </c>
    </row>
    <row r="140" spans="4:12" x14ac:dyDescent="0.25">
      <c r="D140" s="21">
        <v>1580</v>
      </c>
      <c r="E140" s="22">
        <v>19</v>
      </c>
      <c r="F140" s="21">
        <v>108000</v>
      </c>
      <c r="G140" s="21">
        <v>690</v>
      </c>
      <c r="H140" s="21">
        <v>18</v>
      </c>
      <c r="I140" s="21">
        <v>12</v>
      </c>
      <c r="J140" s="21">
        <v>2160</v>
      </c>
      <c r="K140" s="21">
        <v>35000</v>
      </c>
      <c r="L140" s="23">
        <v>860</v>
      </c>
    </row>
    <row r="141" spans="4:12" x14ac:dyDescent="0.25">
      <c r="D141" s="21">
        <v>1590</v>
      </c>
      <c r="E141" s="22">
        <v>20</v>
      </c>
      <c r="F141" s="21">
        <v>150000</v>
      </c>
      <c r="G141" s="21">
        <v>780</v>
      </c>
      <c r="H141" s="21">
        <v>19</v>
      </c>
      <c r="I141" s="21">
        <v>18</v>
      </c>
      <c r="J141" s="21">
        <v>3000</v>
      </c>
      <c r="K141" s="21">
        <v>38500</v>
      </c>
      <c r="L141" s="23">
        <v>960</v>
      </c>
    </row>
    <row r="142" spans="4:12" ht="15" thickBot="1" x14ac:dyDescent="0.3">
      <c r="D142" s="28"/>
      <c r="E142" s="25"/>
      <c r="F142" s="26">
        <f>SUM(F121:F141)*5</f>
        <v>4095000</v>
      </c>
      <c r="G142" s="26">
        <f t="shared" ref="G142:L142" si="5">SUM(G121:G141)*5</f>
        <v>38550</v>
      </c>
      <c r="H142" s="26">
        <f t="shared" si="5"/>
        <v>1020</v>
      </c>
      <c r="I142" s="26">
        <f t="shared" si="5"/>
        <v>605</v>
      </c>
      <c r="J142" s="26">
        <f t="shared" si="5"/>
        <v>81900</v>
      </c>
      <c r="K142" s="26">
        <f t="shared" si="5"/>
        <v>3255000</v>
      </c>
      <c r="L142" s="26">
        <f t="shared" si="5"/>
        <v>55100</v>
      </c>
    </row>
    <row r="144" spans="4:12" x14ac:dyDescent="0.25">
      <c r="D144" s="22" t="s">
        <v>53</v>
      </c>
    </row>
    <row r="145" spans="3:19" x14ac:dyDescent="0.25">
      <c r="C145" s="22" t="s">
        <v>37</v>
      </c>
      <c r="D145" s="34">
        <v>0</v>
      </c>
      <c r="E145" s="34">
        <v>1</v>
      </c>
      <c r="F145" s="34">
        <v>2</v>
      </c>
      <c r="G145" s="34">
        <v>3</v>
      </c>
      <c r="H145" s="34">
        <v>4</v>
      </c>
      <c r="I145" s="34">
        <v>5</v>
      </c>
      <c r="J145" s="34">
        <v>6</v>
      </c>
      <c r="K145" s="34">
        <v>7</v>
      </c>
      <c r="L145" s="34">
        <v>8</v>
      </c>
      <c r="M145" s="34">
        <v>9</v>
      </c>
      <c r="N145" s="34">
        <v>10</v>
      </c>
      <c r="O145" s="34">
        <v>11</v>
      </c>
      <c r="P145" s="34">
        <v>12</v>
      </c>
      <c r="Q145" s="34">
        <v>13</v>
      </c>
      <c r="R145" s="34">
        <v>14</v>
      </c>
      <c r="S145" s="34">
        <v>15</v>
      </c>
    </row>
    <row r="146" spans="3:19" x14ac:dyDescent="0.25">
      <c r="C146" s="29" t="s">
        <v>3</v>
      </c>
      <c r="D146" s="33">
        <v>0</v>
      </c>
      <c r="E146" s="33">
        <v>1</v>
      </c>
      <c r="F146" s="33">
        <v>1</v>
      </c>
      <c r="G146" s="33">
        <v>1</v>
      </c>
      <c r="H146" s="33">
        <v>1</v>
      </c>
      <c r="I146" s="33">
        <v>1</v>
      </c>
      <c r="J146" s="33">
        <v>1</v>
      </c>
      <c r="K146" s="33">
        <v>1.204</v>
      </c>
      <c r="L146" s="33">
        <v>1.5649999999999999</v>
      </c>
      <c r="M146" s="33">
        <v>2.0139999999999998</v>
      </c>
      <c r="N146" s="33">
        <v>2.0139999999999998</v>
      </c>
      <c r="O146" s="33">
        <v>2.0139999999999998</v>
      </c>
      <c r="P146" s="33">
        <v>2.6619999999999999</v>
      </c>
      <c r="Q146" s="33">
        <v>2.6619999999999999</v>
      </c>
      <c r="R146" s="33">
        <v>2.6619999999999999</v>
      </c>
      <c r="S146" s="33">
        <v>2.9780000000000002</v>
      </c>
    </row>
    <row r="147" spans="3:19" x14ac:dyDescent="0.25">
      <c r="C147" s="29" t="s">
        <v>30</v>
      </c>
      <c r="D147" s="33">
        <v>0</v>
      </c>
      <c r="E147" s="33">
        <v>1</v>
      </c>
      <c r="F147" s="33">
        <v>1</v>
      </c>
      <c r="G147" s="33">
        <v>1</v>
      </c>
      <c r="H147" s="33">
        <v>1</v>
      </c>
      <c r="I147" s="33">
        <v>1</v>
      </c>
      <c r="J147" s="33">
        <v>1</v>
      </c>
      <c r="K147" s="33">
        <v>1.204</v>
      </c>
      <c r="L147" s="33">
        <v>1.5649999999999999</v>
      </c>
      <c r="M147" s="33">
        <v>2.0139999999999998</v>
      </c>
      <c r="N147" s="33">
        <v>2.0139999999999998</v>
      </c>
      <c r="O147" s="33">
        <v>2.0139999999999998</v>
      </c>
      <c r="P147" s="33">
        <v>2.6619999999999999</v>
      </c>
      <c r="Q147" s="33">
        <v>2.6619999999999999</v>
      </c>
      <c r="R147" s="33">
        <v>2.6619999999999999</v>
      </c>
      <c r="S147" s="33">
        <v>2.9780000000000002</v>
      </c>
    </row>
    <row r="148" spans="3:19" x14ac:dyDescent="0.25">
      <c r="C148" s="29" t="s">
        <v>7</v>
      </c>
      <c r="D148" s="33">
        <v>0</v>
      </c>
      <c r="E148" s="33">
        <v>1</v>
      </c>
      <c r="F148" s="33">
        <v>1</v>
      </c>
      <c r="G148" s="33">
        <v>1</v>
      </c>
      <c r="H148" s="33">
        <v>1</v>
      </c>
      <c r="I148" s="33">
        <v>1</v>
      </c>
      <c r="J148" s="33">
        <v>1</v>
      </c>
      <c r="K148" s="33">
        <v>1.204</v>
      </c>
      <c r="L148" s="33">
        <v>1.5649999999999999</v>
      </c>
      <c r="M148" s="33">
        <v>2.0139999999999998</v>
      </c>
      <c r="N148" s="33">
        <v>2.0139999999999998</v>
      </c>
      <c r="O148" s="33">
        <v>2.0139999999999998</v>
      </c>
      <c r="P148" s="33">
        <v>2.6619999999999999</v>
      </c>
      <c r="Q148" s="33">
        <v>2.6619999999999999</v>
      </c>
      <c r="R148" s="33">
        <v>2.6619999999999999</v>
      </c>
      <c r="S148" s="33">
        <v>2.9780000000000002</v>
      </c>
    </row>
    <row r="149" spans="3:19" x14ac:dyDescent="0.25">
      <c r="C149" s="29" t="s">
        <v>8</v>
      </c>
      <c r="D149" s="33">
        <v>0</v>
      </c>
      <c r="E149" s="33">
        <v>1</v>
      </c>
      <c r="F149" s="33">
        <v>1</v>
      </c>
      <c r="G149" s="33">
        <v>1</v>
      </c>
      <c r="H149" s="33">
        <v>1</v>
      </c>
      <c r="I149" s="33">
        <v>1</v>
      </c>
      <c r="J149" s="33">
        <v>1</v>
      </c>
      <c r="K149" s="33">
        <v>1.204</v>
      </c>
      <c r="L149" s="33">
        <v>1.5649999999999999</v>
      </c>
      <c r="M149" s="33">
        <v>2.0139999999999998</v>
      </c>
      <c r="N149" s="33">
        <v>2.0139999999999998</v>
      </c>
      <c r="O149" s="33">
        <v>2.0139999999999998</v>
      </c>
      <c r="P149" s="33">
        <v>2.6619999999999999</v>
      </c>
      <c r="Q149" s="33">
        <v>2.6619999999999999</v>
      </c>
      <c r="R149" s="33">
        <v>2.6619999999999999</v>
      </c>
      <c r="S149" s="33">
        <v>2.9780000000000002</v>
      </c>
    </row>
    <row r="150" spans="3:19" x14ac:dyDescent="0.25">
      <c r="C150" s="29" t="s">
        <v>9</v>
      </c>
      <c r="D150" s="33">
        <v>0</v>
      </c>
      <c r="E150" s="33">
        <v>1</v>
      </c>
      <c r="F150" s="33">
        <v>1</v>
      </c>
      <c r="G150" s="33">
        <v>1</v>
      </c>
      <c r="H150" s="33">
        <v>1</v>
      </c>
      <c r="I150" s="33">
        <v>1</v>
      </c>
      <c r="J150" s="33">
        <v>1</v>
      </c>
      <c r="K150" s="33">
        <v>1.204</v>
      </c>
      <c r="L150" s="33">
        <v>1.5649999999999999</v>
      </c>
      <c r="M150" s="33">
        <v>2.0139999999999998</v>
      </c>
      <c r="N150" s="33">
        <v>2.0139999999999998</v>
      </c>
      <c r="O150" s="33">
        <v>2.0139999999999998</v>
      </c>
      <c r="P150" s="33">
        <v>2.6619999999999999</v>
      </c>
      <c r="Q150" s="33">
        <v>2.6619999999999999</v>
      </c>
      <c r="R150" s="33">
        <v>2.6619999999999999</v>
      </c>
      <c r="S150" s="33">
        <v>2.9780000000000002</v>
      </c>
    </row>
    <row r="151" spans="3:19" x14ac:dyDescent="0.25">
      <c r="C151" s="29" t="s">
        <v>10</v>
      </c>
      <c r="D151" s="33">
        <v>0</v>
      </c>
      <c r="E151" s="33">
        <v>1</v>
      </c>
      <c r="F151" s="33">
        <v>1</v>
      </c>
      <c r="G151" s="33">
        <v>1</v>
      </c>
      <c r="H151" s="33">
        <v>1</v>
      </c>
      <c r="I151" s="33">
        <v>1</v>
      </c>
      <c r="J151" s="33">
        <v>1</v>
      </c>
      <c r="K151" s="33">
        <v>1.204</v>
      </c>
      <c r="L151" s="33">
        <v>1.5649999999999999</v>
      </c>
      <c r="M151" s="33">
        <v>2.0139999999999998</v>
      </c>
      <c r="N151" s="33">
        <v>2.0139999999999998</v>
      </c>
      <c r="O151" s="33">
        <v>2.0139999999999998</v>
      </c>
      <c r="P151" s="33">
        <v>2.6619999999999999</v>
      </c>
      <c r="Q151" s="33">
        <v>2.6619999999999999</v>
      </c>
      <c r="R151" s="33">
        <v>2.6619999999999999</v>
      </c>
      <c r="S151" s="33">
        <v>2.9780000000000002</v>
      </c>
    </row>
    <row r="152" spans="3:19" x14ac:dyDescent="0.25">
      <c r="D152" s="22" t="s">
        <v>53</v>
      </c>
    </row>
    <row r="153" spans="3:19" x14ac:dyDescent="0.25">
      <c r="C153" s="22" t="s">
        <v>64</v>
      </c>
      <c r="D153" s="34">
        <v>0</v>
      </c>
      <c r="E153" s="34">
        <v>1</v>
      </c>
      <c r="F153" s="34">
        <v>2</v>
      </c>
      <c r="G153" s="34">
        <v>3</v>
      </c>
      <c r="H153" s="34">
        <v>4</v>
      </c>
      <c r="I153" s="34">
        <v>5</v>
      </c>
      <c r="J153" s="34">
        <v>6</v>
      </c>
      <c r="K153" s="34">
        <v>7</v>
      </c>
      <c r="L153" s="34">
        <v>8</v>
      </c>
      <c r="M153" s="34">
        <v>9</v>
      </c>
      <c r="N153" s="34">
        <v>10</v>
      </c>
      <c r="O153" s="34">
        <v>11</v>
      </c>
      <c r="P153" s="34">
        <v>12</v>
      </c>
      <c r="Q153" s="34">
        <v>13</v>
      </c>
      <c r="R153" s="34">
        <v>14</v>
      </c>
      <c r="S153" s="34">
        <v>15</v>
      </c>
    </row>
    <row r="154" spans="3:19" x14ac:dyDescent="0.25">
      <c r="C154" s="47" t="s">
        <v>3</v>
      </c>
      <c r="D154" s="33">
        <v>0</v>
      </c>
      <c r="E154" s="33">
        <v>1</v>
      </c>
      <c r="F154" s="33">
        <v>1</v>
      </c>
      <c r="G154" s="33">
        <v>1</v>
      </c>
      <c r="H154" s="33">
        <v>1</v>
      </c>
      <c r="I154" s="33">
        <v>1</v>
      </c>
      <c r="J154" s="33">
        <v>1</v>
      </c>
      <c r="K154" s="33">
        <v>4</v>
      </c>
      <c r="L154" s="33">
        <v>4</v>
      </c>
      <c r="M154" s="33">
        <v>5</v>
      </c>
      <c r="N154" s="33">
        <v>5</v>
      </c>
      <c r="O154" s="33">
        <v>5</v>
      </c>
      <c r="P154" s="33">
        <v>6</v>
      </c>
      <c r="Q154" s="33">
        <v>6</v>
      </c>
      <c r="R154" s="33">
        <v>6</v>
      </c>
      <c r="S154" s="33">
        <v>7</v>
      </c>
    </row>
    <row r="155" spans="3:19" x14ac:dyDescent="0.25">
      <c r="C155" s="47" t="s">
        <v>30</v>
      </c>
      <c r="D155" s="33">
        <v>0</v>
      </c>
      <c r="E155" s="33">
        <v>1</v>
      </c>
      <c r="F155" s="33">
        <v>1</v>
      </c>
      <c r="G155" s="33">
        <v>1</v>
      </c>
      <c r="H155" s="33">
        <v>1</v>
      </c>
      <c r="I155" s="33">
        <v>1</v>
      </c>
      <c r="J155" s="33">
        <v>1</v>
      </c>
      <c r="K155" s="33">
        <v>4</v>
      </c>
      <c r="L155" s="33">
        <v>4</v>
      </c>
      <c r="M155" s="33">
        <v>5</v>
      </c>
      <c r="N155" s="33">
        <v>5</v>
      </c>
      <c r="O155" s="33">
        <v>5</v>
      </c>
      <c r="P155" s="33">
        <v>6</v>
      </c>
      <c r="Q155" s="33">
        <v>6</v>
      </c>
      <c r="R155" s="33">
        <v>6</v>
      </c>
      <c r="S155" s="33">
        <v>7</v>
      </c>
    </row>
    <row r="156" spans="3:19" x14ac:dyDescent="0.25">
      <c r="C156" s="47" t="s">
        <v>7</v>
      </c>
      <c r="D156" s="33">
        <v>0</v>
      </c>
      <c r="E156" s="33">
        <v>1</v>
      </c>
      <c r="F156" s="33">
        <v>1</v>
      </c>
      <c r="G156" s="33">
        <v>1</v>
      </c>
      <c r="H156" s="33">
        <v>1</v>
      </c>
      <c r="I156" s="33">
        <v>1</v>
      </c>
      <c r="J156" s="33">
        <v>1</v>
      </c>
      <c r="K156" s="33">
        <v>4</v>
      </c>
      <c r="L156" s="33">
        <v>4</v>
      </c>
      <c r="M156" s="33">
        <v>5</v>
      </c>
      <c r="N156" s="33">
        <v>5</v>
      </c>
      <c r="O156" s="33">
        <v>5</v>
      </c>
      <c r="P156" s="33">
        <v>6</v>
      </c>
      <c r="Q156" s="33">
        <v>6</v>
      </c>
      <c r="R156" s="33">
        <v>6</v>
      </c>
      <c r="S156" s="33">
        <v>7</v>
      </c>
    </row>
    <row r="157" spans="3:19" x14ac:dyDescent="0.25">
      <c r="C157" s="47" t="s">
        <v>8</v>
      </c>
      <c r="D157" s="33">
        <v>0</v>
      </c>
      <c r="E157" s="33">
        <v>1</v>
      </c>
      <c r="F157" s="33">
        <v>1</v>
      </c>
      <c r="G157" s="33">
        <v>1</v>
      </c>
      <c r="H157" s="33">
        <v>1</v>
      </c>
      <c r="I157" s="33">
        <v>1</v>
      </c>
      <c r="J157" s="33">
        <v>1</v>
      </c>
      <c r="K157" s="33">
        <v>4</v>
      </c>
      <c r="L157" s="33">
        <v>4</v>
      </c>
      <c r="M157" s="33">
        <v>5</v>
      </c>
      <c r="N157" s="33">
        <v>5</v>
      </c>
      <c r="O157" s="33">
        <v>5</v>
      </c>
      <c r="P157" s="33">
        <v>6</v>
      </c>
      <c r="Q157" s="33">
        <v>6</v>
      </c>
      <c r="R157" s="33">
        <v>6</v>
      </c>
      <c r="S157" s="33">
        <v>7</v>
      </c>
    </row>
    <row r="158" spans="3:19" x14ac:dyDescent="0.25">
      <c r="C158" s="47" t="s">
        <v>9</v>
      </c>
      <c r="D158" s="33">
        <v>0</v>
      </c>
      <c r="E158" s="33">
        <v>1</v>
      </c>
      <c r="F158" s="33">
        <v>1</v>
      </c>
      <c r="G158" s="33">
        <v>1</v>
      </c>
      <c r="H158" s="33">
        <v>1</v>
      </c>
      <c r="I158" s="33">
        <v>1</v>
      </c>
      <c r="J158" s="33">
        <v>1</v>
      </c>
      <c r="K158" s="33">
        <v>4</v>
      </c>
      <c r="L158" s="33">
        <v>4</v>
      </c>
      <c r="M158" s="33">
        <v>5</v>
      </c>
      <c r="N158" s="33">
        <v>5</v>
      </c>
      <c r="O158" s="33">
        <v>5</v>
      </c>
      <c r="P158" s="33">
        <v>6</v>
      </c>
      <c r="Q158" s="33">
        <v>6</v>
      </c>
      <c r="R158" s="33">
        <v>6</v>
      </c>
      <c r="S158" s="33">
        <v>7</v>
      </c>
    </row>
    <row r="159" spans="3:19" x14ac:dyDescent="0.25">
      <c r="C159" s="47" t="s">
        <v>10</v>
      </c>
      <c r="D159" s="33">
        <v>0</v>
      </c>
      <c r="E159" s="33">
        <v>1</v>
      </c>
      <c r="F159" s="33">
        <v>1</v>
      </c>
      <c r="G159" s="33">
        <v>1</v>
      </c>
      <c r="H159" s="33">
        <v>1</v>
      </c>
      <c r="I159" s="33">
        <v>1</v>
      </c>
      <c r="J159" s="33">
        <v>1</v>
      </c>
      <c r="K159" s="33">
        <v>4</v>
      </c>
      <c r="L159" s="33">
        <v>4</v>
      </c>
      <c r="M159" s="33">
        <v>5</v>
      </c>
      <c r="N159" s="33">
        <v>5</v>
      </c>
      <c r="O159" s="33">
        <v>5</v>
      </c>
      <c r="P159" s="33">
        <v>6</v>
      </c>
      <c r="Q159" s="33">
        <v>6</v>
      </c>
      <c r="R159" s="33">
        <v>6</v>
      </c>
      <c r="S159" s="33">
        <v>7</v>
      </c>
    </row>
    <row r="161" spans="3:24" x14ac:dyDescent="0.25">
      <c r="C161" s="21" t="s">
        <v>36</v>
      </c>
      <c r="D161" s="19" t="s">
        <v>34</v>
      </c>
      <c r="E161" s="19" t="s">
        <v>17</v>
      </c>
      <c r="F161" s="19" t="s">
        <v>23</v>
      </c>
      <c r="G161" s="19" t="s">
        <v>6</v>
      </c>
      <c r="H161" s="19" t="s">
        <v>24</v>
      </c>
      <c r="I161" s="19" t="s">
        <v>33</v>
      </c>
      <c r="J161" s="19" t="s">
        <v>32</v>
      </c>
      <c r="Q161" s="21" t="s">
        <v>35</v>
      </c>
      <c r="R161" s="19" t="s">
        <v>34</v>
      </c>
      <c r="S161" s="19" t="s">
        <v>18</v>
      </c>
      <c r="T161" s="19" t="s">
        <v>23</v>
      </c>
      <c r="U161" s="19" t="s">
        <v>6</v>
      </c>
      <c r="V161" s="19" t="s">
        <v>24</v>
      </c>
      <c r="W161" s="19" t="s">
        <v>33</v>
      </c>
      <c r="X161" s="19" t="s">
        <v>32</v>
      </c>
    </row>
    <row r="162" spans="3:24" x14ac:dyDescent="0.25">
      <c r="C162" s="46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Q162" s="46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</row>
    <row r="163" spans="3:24" x14ac:dyDescent="0.25">
      <c r="C163" s="19">
        <v>1</v>
      </c>
      <c r="D163" s="21">
        <v>339</v>
      </c>
      <c r="E163" s="21">
        <v>69</v>
      </c>
      <c r="F163" s="21">
        <v>2</v>
      </c>
      <c r="G163" s="21">
        <v>0</v>
      </c>
      <c r="H163" s="21">
        <v>16</v>
      </c>
      <c r="I163" s="21">
        <v>7930</v>
      </c>
      <c r="J163" s="21"/>
      <c r="Q163" s="19">
        <v>1</v>
      </c>
      <c r="R163" s="21">
        <v>237</v>
      </c>
      <c r="S163" s="21">
        <v>41</v>
      </c>
      <c r="T163" s="21">
        <v>1</v>
      </c>
      <c r="U163" s="21">
        <v>0</v>
      </c>
      <c r="V163" s="21">
        <v>11</v>
      </c>
      <c r="W163" s="21">
        <v>5550</v>
      </c>
      <c r="X163" s="21"/>
    </row>
    <row r="164" spans="3:24" x14ac:dyDescent="0.25">
      <c r="C164" s="19">
        <v>2</v>
      </c>
      <c r="D164" s="21">
        <v>339</v>
      </c>
      <c r="E164" s="21">
        <v>69</v>
      </c>
      <c r="F164" s="21">
        <v>2</v>
      </c>
      <c r="G164" s="21">
        <v>0</v>
      </c>
      <c r="H164" s="21">
        <v>16</v>
      </c>
      <c r="I164" s="21">
        <v>8120</v>
      </c>
      <c r="J164" s="21"/>
      <c r="Q164" s="19">
        <v>2</v>
      </c>
      <c r="R164" s="21">
        <v>237</v>
      </c>
      <c r="S164" s="21">
        <v>41</v>
      </c>
      <c r="T164" s="21">
        <v>1</v>
      </c>
      <c r="U164" s="21">
        <v>0</v>
      </c>
      <c r="V164" s="21">
        <v>11</v>
      </c>
      <c r="W164" s="21">
        <v>5690</v>
      </c>
      <c r="X164" s="21"/>
    </row>
    <row r="165" spans="3:24" x14ac:dyDescent="0.25">
      <c r="C165" s="19">
        <v>3</v>
      </c>
      <c r="D165" s="21">
        <v>339</v>
      </c>
      <c r="E165" s="21">
        <v>69</v>
      </c>
      <c r="F165" s="21">
        <v>3</v>
      </c>
      <c r="G165" s="21">
        <v>0</v>
      </c>
      <c r="H165" s="21">
        <v>16</v>
      </c>
      <c r="I165" s="21">
        <v>8320</v>
      </c>
      <c r="J165" s="21"/>
      <c r="Q165" s="19">
        <v>3</v>
      </c>
      <c r="R165" s="21">
        <v>237</v>
      </c>
      <c r="S165" s="21">
        <v>41</v>
      </c>
      <c r="T165" s="21">
        <v>2</v>
      </c>
      <c r="U165" s="21">
        <v>0</v>
      </c>
      <c r="V165" s="21">
        <v>11</v>
      </c>
      <c r="W165" s="21">
        <v>5830</v>
      </c>
      <c r="X165" s="21"/>
    </row>
    <row r="166" spans="3:24" x14ac:dyDescent="0.25">
      <c r="C166" s="19">
        <v>4</v>
      </c>
      <c r="D166" s="21">
        <v>487</v>
      </c>
      <c r="E166" s="21">
        <v>99</v>
      </c>
      <c r="F166" s="21">
        <v>3</v>
      </c>
      <c r="G166" s="21">
        <v>1</v>
      </c>
      <c r="H166" s="21">
        <v>23</v>
      </c>
      <c r="I166" s="21">
        <v>8520</v>
      </c>
      <c r="J166" s="21"/>
      <c r="Q166" s="19">
        <v>4</v>
      </c>
      <c r="R166" s="21">
        <v>341</v>
      </c>
      <c r="S166" s="21">
        <v>60</v>
      </c>
      <c r="T166" s="21">
        <v>2</v>
      </c>
      <c r="U166" s="21">
        <v>1</v>
      </c>
      <c r="V166" s="21">
        <v>16</v>
      </c>
      <c r="W166" s="21">
        <v>5980</v>
      </c>
      <c r="X166" s="21"/>
    </row>
    <row r="167" spans="3:24" x14ac:dyDescent="0.25">
      <c r="C167" s="19">
        <v>5</v>
      </c>
      <c r="D167" s="21">
        <v>487</v>
      </c>
      <c r="E167" s="21">
        <v>99</v>
      </c>
      <c r="F167" s="21">
        <v>3</v>
      </c>
      <c r="G167" s="21">
        <v>1</v>
      </c>
      <c r="H167" s="21">
        <v>23</v>
      </c>
      <c r="I167" s="21">
        <v>8730</v>
      </c>
      <c r="J167" s="21"/>
      <c r="Q167" s="19">
        <v>5</v>
      </c>
      <c r="R167" s="21">
        <v>341</v>
      </c>
      <c r="S167" s="21">
        <v>60</v>
      </c>
      <c r="T167" s="21">
        <v>2</v>
      </c>
      <c r="U167" s="21">
        <v>1</v>
      </c>
      <c r="V167" s="21">
        <v>16</v>
      </c>
      <c r="W167" s="21">
        <v>6120</v>
      </c>
      <c r="X167" s="21"/>
    </row>
    <row r="168" spans="3:24" x14ac:dyDescent="0.25">
      <c r="C168" s="19">
        <v>6</v>
      </c>
      <c r="D168" s="21">
        <v>487</v>
      </c>
      <c r="E168" s="21">
        <v>99</v>
      </c>
      <c r="F168" s="21">
        <v>3</v>
      </c>
      <c r="G168" s="21">
        <v>1</v>
      </c>
      <c r="H168" s="21">
        <v>23</v>
      </c>
      <c r="I168" s="21">
        <v>8950</v>
      </c>
      <c r="J168" s="21"/>
      <c r="Q168" s="19">
        <v>6</v>
      </c>
      <c r="R168" s="21">
        <v>341</v>
      </c>
      <c r="S168" s="21">
        <v>60</v>
      </c>
      <c r="T168" s="21">
        <v>2</v>
      </c>
      <c r="U168" s="21">
        <v>1</v>
      </c>
      <c r="V168" s="21">
        <v>16</v>
      </c>
      <c r="W168" s="21">
        <v>6270</v>
      </c>
      <c r="X168" s="21"/>
    </row>
    <row r="169" spans="3:24" x14ac:dyDescent="0.25">
      <c r="C169" s="19">
        <v>7</v>
      </c>
      <c r="D169" s="21">
        <v>636</v>
      </c>
      <c r="E169" s="21">
        <v>129</v>
      </c>
      <c r="F169" s="21">
        <v>4</v>
      </c>
      <c r="G169" s="21">
        <v>2</v>
      </c>
      <c r="H169" s="21">
        <v>30</v>
      </c>
      <c r="I169" s="21">
        <v>9160</v>
      </c>
      <c r="J169" s="21">
        <v>200</v>
      </c>
      <c r="Q169" s="19">
        <v>7</v>
      </c>
      <c r="R169" s="21">
        <v>444</v>
      </c>
      <c r="S169" s="21">
        <v>78</v>
      </c>
      <c r="T169" s="21">
        <v>2</v>
      </c>
      <c r="U169" s="21">
        <v>1</v>
      </c>
      <c r="V169" s="21">
        <v>21</v>
      </c>
      <c r="W169" s="21">
        <v>6420</v>
      </c>
      <c r="X169" s="21">
        <v>110</v>
      </c>
    </row>
    <row r="170" spans="3:24" x14ac:dyDescent="0.25">
      <c r="C170" s="19">
        <v>8</v>
      </c>
      <c r="D170" s="21">
        <v>636</v>
      </c>
      <c r="E170" s="21">
        <v>129</v>
      </c>
      <c r="F170" s="21">
        <v>4</v>
      </c>
      <c r="G170" s="21">
        <v>2</v>
      </c>
      <c r="H170" s="21">
        <v>30</v>
      </c>
      <c r="I170" s="21">
        <v>9390</v>
      </c>
      <c r="J170" s="21">
        <v>200</v>
      </c>
      <c r="Q170" s="19">
        <v>8</v>
      </c>
      <c r="R170" s="21">
        <v>444</v>
      </c>
      <c r="S170" s="21">
        <v>78</v>
      </c>
      <c r="T170" s="21">
        <v>2</v>
      </c>
      <c r="U170" s="21">
        <v>1</v>
      </c>
      <c r="V170" s="21">
        <v>21</v>
      </c>
      <c r="W170" s="21">
        <v>6580</v>
      </c>
      <c r="X170" s="21">
        <v>110</v>
      </c>
    </row>
    <row r="171" spans="3:24" x14ac:dyDescent="0.25">
      <c r="C171" s="19">
        <v>9</v>
      </c>
      <c r="D171" s="21">
        <v>636</v>
      </c>
      <c r="E171" s="21">
        <v>129</v>
      </c>
      <c r="F171" s="21">
        <v>4</v>
      </c>
      <c r="G171" s="21">
        <v>2</v>
      </c>
      <c r="H171" s="21">
        <v>30</v>
      </c>
      <c r="I171" s="21">
        <v>9620</v>
      </c>
      <c r="J171" s="21">
        <v>200</v>
      </c>
      <c r="Q171" s="19">
        <v>9</v>
      </c>
      <c r="R171" s="21">
        <v>444</v>
      </c>
      <c r="S171" s="21">
        <v>78</v>
      </c>
      <c r="T171" s="21">
        <v>2</v>
      </c>
      <c r="U171" s="21">
        <v>1</v>
      </c>
      <c r="V171" s="21">
        <v>21</v>
      </c>
      <c r="W171" s="21">
        <v>6740</v>
      </c>
      <c r="X171" s="21">
        <v>110</v>
      </c>
    </row>
    <row r="172" spans="3:24" x14ac:dyDescent="0.25">
      <c r="C172" s="19">
        <v>10</v>
      </c>
      <c r="D172" s="21">
        <v>784</v>
      </c>
      <c r="E172" s="21">
        <v>160</v>
      </c>
      <c r="F172" s="21">
        <v>5</v>
      </c>
      <c r="G172" s="21">
        <v>2</v>
      </c>
      <c r="H172" s="21">
        <v>37</v>
      </c>
      <c r="I172" s="21">
        <v>9860</v>
      </c>
      <c r="J172" s="21">
        <v>200</v>
      </c>
      <c r="Q172" s="19">
        <v>10</v>
      </c>
      <c r="R172" s="21">
        <v>548</v>
      </c>
      <c r="S172" s="21">
        <v>96</v>
      </c>
      <c r="T172" s="21">
        <v>3</v>
      </c>
      <c r="U172" s="21">
        <v>2</v>
      </c>
      <c r="V172" s="21">
        <v>25</v>
      </c>
      <c r="W172" s="21">
        <v>6910</v>
      </c>
      <c r="X172" s="21">
        <v>110</v>
      </c>
    </row>
    <row r="173" spans="3:24" x14ac:dyDescent="0.25">
      <c r="C173" s="19">
        <v>11</v>
      </c>
      <c r="D173" s="21">
        <v>784</v>
      </c>
      <c r="E173" s="21">
        <v>160</v>
      </c>
      <c r="F173" s="21">
        <v>5</v>
      </c>
      <c r="G173" s="21">
        <v>2</v>
      </c>
      <c r="H173" s="21">
        <v>37</v>
      </c>
      <c r="I173" s="21">
        <v>10100</v>
      </c>
      <c r="J173" s="21">
        <v>200</v>
      </c>
      <c r="Q173" s="19">
        <v>11</v>
      </c>
      <c r="R173" s="21">
        <v>548</v>
      </c>
      <c r="S173" s="21">
        <v>96</v>
      </c>
      <c r="T173" s="21">
        <v>3</v>
      </c>
      <c r="U173" s="21">
        <v>2</v>
      </c>
      <c r="V173" s="21">
        <v>25</v>
      </c>
      <c r="W173" s="21">
        <v>7070</v>
      </c>
      <c r="X173" s="21">
        <v>110</v>
      </c>
    </row>
    <row r="174" spans="3:24" x14ac:dyDescent="0.25">
      <c r="C174" s="19">
        <v>12</v>
      </c>
      <c r="D174" s="21">
        <v>784</v>
      </c>
      <c r="E174" s="21">
        <v>160</v>
      </c>
      <c r="F174" s="21">
        <v>5</v>
      </c>
      <c r="G174" s="21">
        <v>2</v>
      </c>
      <c r="H174" s="21">
        <v>37</v>
      </c>
      <c r="I174" s="21">
        <v>10350</v>
      </c>
      <c r="J174" s="21">
        <v>200</v>
      </c>
      <c r="Q174" s="19">
        <v>12</v>
      </c>
      <c r="R174" s="21">
        <v>548</v>
      </c>
      <c r="S174" s="21">
        <v>96</v>
      </c>
      <c r="T174" s="21">
        <v>3</v>
      </c>
      <c r="U174" s="21">
        <v>2</v>
      </c>
      <c r="V174" s="21">
        <v>25</v>
      </c>
      <c r="W174" s="21">
        <v>7250</v>
      </c>
      <c r="X174" s="21">
        <v>110</v>
      </c>
    </row>
    <row r="175" spans="3:24" x14ac:dyDescent="0.25">
      <c r="C175" s="19">
        <v>13</v>
      </c>
      <c r="D175" s="21">
        <v>932</v>
      </c>
      <c r="E175" s="21">
        <v>190</v>
      </c>
      <c r="F175" s="21">
        <v>5</v>
      </c>
      <c r="G175" s="21">
        <v>3</v>
      </c>
      <c r="H175" s="21">
        <v>44</v>
      </c>
      <c r="I175" s="21">
        <v>10600</v>
      </c>
      <c r="J175" s="21">
        <v>200</v>
      </c>
      <c r="Q175" s="19">
        <v>13</v>
      </c>
      <c r="R175" s="21">
        <v>652</v>
      </c>
      <c r="S175" s="21">
        <v>114</v>
      </c>
      <c r="T175" s="21">
        <v>3</v>
      </c>
      <c r="U175" s="21">
        <v>2</v>
      </c>
      <c r="V175" s="21">
        <v>30</v>
      </c>
      <c r="W175" s="21">
        <v>7430</v>
      </c>
      <c r="X175" s="21">
        <v>110</v>
      </c>
    </row>
    <row r="176" spans="3:24" x14ac:dyDescent="0.25">
      <c r="C176" s="19">
        <v>14</v>
      </c>
      <c r="D176" s="21">
        <v>932</v>
      </c>
      <c r="E176" s="21">
        <v>190</v>
      </c>
      <c r="F176" s="21">
        <v>6</v>
      </c>
      <c r="G176" s="21">
        <v>3</v>
      </c>
      <c r="H176" s="21">
        <v>44</v>
      </c>
      <c r="I176" s="21">
        <v>10860</v>
      </c>
      <c r="J176" s="21">
        <v>200</v>
      </c>
      <c r="Q176" s="19">
        <v>14</v>
      </c>
      <c r="R176" s="21">
        <v>652</v>
      </c>
      <c r="S176" s="21">
        <v>114</v>
      </c>
      <c r="T176" s="21">
        <v>4</v>
      </c>
      <c r="U176" s="21">
        <v>2</v>
      </c>
      <c r="V176" s="21">
        <v>30</v>
      </c>
      <c r="W176" s="21">
        <v>7610</v>
      </c>
      <c r="X176" s="21">
        <v>110</v>
      </c>
    </row>
    <row r="177" spans="2:24" x14ac:dyDescent="0.25">
      <c r="C177" s="19">
        <v>15</v>
      </c>
      <c r="D177" s="21">
        <v>932</v>
      </c>
      <c r="E177" s="21">
        <v>190</v>
      </c>
      <c r="F177" s="21">
        <v>6</v>
      </c>
      <c r="G177" s="21">
        <v>3</v>
      </c>
      <c r="H177" s="21">
        <v>44</v>
      </c>
      <c r="I177" s="21">
        <v>11130</v>
      </c>
      <c r="J177" s="21">
        <v>200</v>
      </c>
      <c r="Q177" s="19">
        <v>15</v>
      </c>
      <c r="R177" s="21">
        <v>652</v>
      </c>
      <c r="S177" s="21">
        <v>114</v>
      </c>
      <c r="T177" s="21">
        <v>4</v>
      </c>
      <c r="U177" s="21">
        <v>2</v>
      </c>
      <c r="V177" s="21">
        <v>30</v>
      </c>
      <c r="W177" s="21">
        <v>7800</v>
      </c>
      <c r="X177" s="21">
        <v>110</v>
      </c>
    </row>
    <row r="179" spans="2:24" x14ac:dyDescent="0.25">
      <c r="B179" s="10">
        <v>1302</v>
      </c>
      <c r="C179" s="21" t="s">
        <v>36</v>
      </c>
      <c r="D179" s="46">
        <v>0</v>
      </c>
      <c r="E179" s="19">
        <v>1</v>
      </c>
      <c r="F179" s="19">
        <v>2</v>
      </c>
      <c r="G179" s="19">
        <v>3</v>
      </c>
      <c r="H179" s="19">
        <v>4</v>
      </c>
      <c r="I179" s="19">
        <v>5</v>
      </c>
      <c r="J179" s="19">
        <v>6</v>
      </c>
      <c r="K179" s="19">
        <v>7</v>
      </c>
      <c r="L179" s="19">
        <v>8</v>
      </c>
      <c r="M179" s="19">
        <v>9</v>
      </c>
      <c r="N179" s="19">
        <v>10</v>
      </c>
      <c r="O179" s="19">
        <v>11</v>
      </c>
      <c r="P179" s="19">
        <v>12</v>
      </c>
      <c r="Q179" s="19">
        <v>13</v>
      </c>
      <c r="R179" s="19">
        <v>14</v>
      </c>
      <c r="S179" s="19">
        <v>15</v>
      </c>
    </row>
    <row r="180" spans="2:24" x14ac:dyDescent="0.25">
      <c r="C180" s="19" t="s">
        <v>34</v>
      </c>
      <c r="D180" s="21">
        <v>0</v>
      </c>
      <c r="E180" s="21">
        <v>339</v>
      </c>
      <c r="F180" s="21">
        <v>339</v>
      </c>
      <c r="G180" s="21">
        <v>339</v>
      </c>
      <c r="H180" s="21">
        <v>487</v>
      </c>
      <c r="I180" s="21">
        <v>487</v>
      </c>
      <c r="J180" s="21">
        <v>487</v>
      </c>
      <c r="K180" s="21">
        <v>636</v>
      </c>
      <c r="L180" s="21">
        <v>636</v>
      </c>
      <c r="M180" s="21">
        <v>636</v>
      </c>
      <c r="N180" s="21">
        <v>784</v>
      </c>
      <c r="O180" s="21">
        <v>784</v>
      </c>
      <c r="P180" s="21">
        <v>784</v>
      </c>
      <c r="Q180" s="21">
        <v>932</v>
      </c>
      <c r="R180" s="21">
        <v>932</v>
      </c>
      <c r="S180" s="21">
        <v>932</v>
      </c>
    </row>
    <row r="181" spans="2:24" x14ac:dyDescent="0.25">
      <c r="C181" s="19" t="s">
        <v>17</v>
      </c>
      <c r="D181" s="21">
        <v>0</v>
      </c>
      <c r="E181" s="21">
        <v>69</v>
      </c>
      <c r="F181" s="21">
        <v>69</v>
      </c>
      <c r="G181" s="21">
        <v>69</v>
      </c>
      <c r="H181" s="21">
        <v>99</v>
      </c>
      <c r="I181" s="21">
        <v>99</v>
      </c>
      <c r="J181" s="21">
        <v>99</v>
      </c>
      <c r="K181" s="21">
        <v>129</v>
      </c>
      <c r="L181" s="21">
        <v>129</v>
      </c>
      <c r="M181" s="21">
        <v>129</v>
      </c>
      <c r="N181" s="21">
        <v>160</v>
      </c>
      <c r="O181" s="21">
        <v>160</v>
      </c>
      <c r="P181" s="21">
        <v>160</v>
      </c>
      <c r="Q181" s="21">
        <v>190</v>
      </c>
      <c r="R181" s="21">
        <v>190</v>
      </c>
      <c r="S181" s="21">
        <v>190</v>
      </c>
    </row>
    <row r="182" spans="2:24" x14ac:dyDescent="0.25">
      <c r="C182" s="19" t="s">
        <v>23</v>
      </c>
      <c r="D182" s="21">
        <v>0</v>
      </c>
      <c r="E182" s="21">
        <v>2</v>
      </c>
      <c r="F182" s="21">
        <v>2</v>
      </c>
      <c r="G182" s="21">
        <v>3</v>
      </c>
      <c r="H182" s="21">
        <v>3</v>
      </c>
      <c r="I182" s="21">
        <v>3</v>
      </c>
      <c r="J182" s="21">
        <v>3</v>
      </c>
      <c r="K182" s="21">
        <v>4</v>
      </c>
      <c r="L182" s="21">
        <v>4</v>
      </c>
      <c r="M182" s="21">
        <v>4</v>
      </c>
      <c r="N182" s="21">
        <v>5</v>
      </c>
      <c r="O182" s="21">
        <v>5</v>
      </c>
      <c r="P182" s="21">
        <v>5</v>
      </c>
      <c r="Q182" s="21">
        <v>5</v>
      </c>
      <c r="R182" s="21">
        <v>6</v>
      </c>
      <c r="S182" s="21">
        <v>6</v>
      </c>
    </row>
    <row r="183" spans="2:24" x14ac:dyDescent="0.25">
      <c r="C183" s="19" t="s">
        <v>6</v>
      </c>
      <c r="D183" s="21">
        <v>0</v>
      </c>
      <c r="E183" s="21">
        <v>0</v>
      </c>
      <c r="F183" s="21">
        <v>0</v>
      </c>
      <c r="G183" s="21">
        <v>0</v>
      </c>
      <c r="H183" s="21">
        <v>1</v>
      </c>
      <c r="I183" s="21">
        <v>1</v>
      </c>
      <c r="J183" s="21">
        <v>1</v>
      </c>
      <c r="K183" s="21">
        <v>2</v>
      </c>
      <c r="L183" s="21">
        <v>2</v>
      </c>
      <c r="M183" s="21">
        <v>2</v>
      </c>
      <c r="N183" s="21">
        <v>2</v>
      </c>
      <c r="O183" s="21">
        <v>2</v>
      </c>
      <c r="P183" s="21">
        <v>2</v>
      </c>
      <c r="Q183" s="21">
        <v>3</v>
      </c>
      <c r="R183" s="21">
        <v>3</v>
      </c>
      <c r="S183" s="21">
        <v>3</v>
      </c>
    </row>
    <row r="184" spans="2:24" x14ac:dyDescent="0.25">
      <c r="C184" s="19" t="s">
        <v>24</v>
      </c>
      <c r="D184" s="21">
        <v>0</v>
      </c>
      <c r="E184" s="21">
        <v>16</v>
      </c>
      <c r="F184" s="21">
        <v>16</v>
      </c>
      <c r="G184" s="21">
        <v>16</v>
      </c>
      <c r="H184" s="21">
        <v>23</v>
      </c>
      <c r="I184" s="21">
        <v>23</v>
      </c>
      <c r="J184" s="21">
        <v>23</v>
      </c>
      <c r="K184" s="21">
        <v>30</v>
      </c>
      <c r="L184" s="21">
        <v>30</v>
      </c>
      <c r="M184" s="21">
        <v>30</v>
      </c>
      <c r="N184" s="21">
        <v>37</v>
      </c>
      <c r="O184" s="21">
        <v>37</v>
      </c>
      <c r="P184" s="21">
        <v>37</v>
      </c>
      <c r="Q184" s="21">
        <v>44</v>
      </c>
      <c r="R184" s="21">
        <v>44</v>
      </c>
      <c r="S184" s="21">
        <v>44</v>
      </c>
    </row>
    <row r="185" spans="2:24" x14ac:dyDescent="0.25">
      <c r="C185" s="19" t="s">
        <v>33</v>
      </c>
      <c r="D185" s="21">
        <v>0</v>
      </c>
      <c r="E185" s="21">
        <v>7930</v>
      </c>
      <c r="F185" s="21">
        <v>8120</v>
      </c>
      <c r="G185" s="21">
        <v>8320</v>
      </c>
      <c r="H185" s="21">
        <v>8520</v>
      </c>
      <c r="I185" s="21">
        <v>8730</v>
      </c>
      <c r="J185" s="21">
        <v>8950</v>
      </c>
      <c r="K185" s="21">
        <v>9160</v>
      </c>
      <c r="L185" s="21">
        <v>9390</v>
      </c>
      <c r="M185" s="21">
        <v>9620</v>
      </c>
      <c r="N185" s="21">
        <v>9860</v>
      </c>
      <c r="O185" s="21">
        <v>10100</v>
      </c>
      <c r="P185" s="21">
        <v>10350</v>
      </c>
      <c r="Q185" s="21">
        <v>10600</v>
      </c>
      <c r="R185" s="21">
        <v>10860</v>
      </c>
      <c r="S185" s="21">
        <v>11130</v>
      </c>
    </row>
    <row r="186" spans="2:24" x14ac:dyDescent="0.25">
      <c r="C186" s="19" t="s">
        <v>32</v>
      </c>
      <c r="D186" s="21">
        <v>0</v>
      </c>
      <c r="E186" s="21"/>
      <c r="F186" s="21"/>
      <c r="G186" s="21"/>
      <c r="H186" s="21"/>
      <c r="I186" s="21"/>
      <c r="J186" s="21"/>
      <c r="K186" s="21">
        <v>200</v>
      </c>
      <c r="L186" s="21">
        <v>200</v>
      </c>
      <c r="M186" s="21">
        <v>200</v>
      </c>
      <c r="N186" s="21">
        <v>200</v>
      </c>
      <c r="O186" s="21">
        <v>200</v>
      </c>
      <c r="P186" s="21">
        <v>200</v>
      </c>
      <c r="Q186" s="21">
        <v>200</v>
      </c>
      <c r="R186" s="21">
        <v>200</v>
      </c>
      <c r="S186" s="21">
        <v>200</v>
      </c>
    </row>
    <row r="188" spans="2:24" x14ac:dyDescent="0.25">
      <c r="C188" s="21" t="s">
        <v>35</v>
      </c>
      <c r="D188" s="46">
        <v>0</v>
      </c>
      <c r="E188" s="19">
        <v>1</v>
      </c>
      <c r="F188" s="19">
        <v>2</v>
      </c>
      <c r="G188" s="19">
        <v>3</v>
      </c>
      <c r="H188" s="19">
        <v>4</v>
      </c>
      <c r="I188" s="19">
        <v>5</v>
      </c>
      <c r="J188" s="19">
        <v>6</v>
      </c>
      <c r="K188" s="19">
        <v>7</v>
      </c>
      <c r="L188" s="19">
        <v>8</v>
      </c>
      <c r="M188" s="19">
        <v>9</v>
      </c>
      <c r="N188" s="19">
        <v>10</v>
      </c>
      <c r="O188" s="19">
        <v>11</v>
      </c>
      <c r="P188" s="19">
        <v>12</v>
      </c>
      <c r="Q188" s="19">
        <v>13</v>
      </c>
      <c r="R188" s="19">
        <v>14</v>
      </c>
      <c r="S188" s="19">
        <v>15</v>
      </c>
    </row>
    <row r="189" spans="2:24" x14ac:dyDescent="0.25">
      <c r="C189" s="19" t="s">
        <v>34</v>
      </c>
      <c r="D189" s="21">
        <v>0</v>
      </c>
      <c r="E189" s="21">
        <v>237</v>
      </c>
      <c r="F189" s="21">
        <v>237</v>
      </c>
      <c r="G189" s="21">
        <v>237</v>
      </c>
      <c r="H189" s="21">
        <v>341</v>
      </c>
      <c r="I189" s="21">
        <v>341</v>
      </c>
      <c r="J189" s="21">
        <v>341</v>
      </c>
      <c r="K189" s="21">
        <v>444</v>
      </c>
      <c r="L189" s="21">
        <v>444</v>
      </c>
      <c r="M189" s="21">
        <v>444</v>
      </c>
      <c r="N189" s="21">
        <v>548</v>
      </c>
      <c r="O189" s="21">
        <v>548</v>
      </c>
      <c r="P189" s="21">
        <v>548</v>
      </c>
      <c r="Q189" s="21">
        <v>652</v>
      </c>
      <c r="R189" s="21">
        <v>652</v>
      </c>
      <c r="S189" s="21">
        <v>652</v>
      </c>
    </row>
    <row r="190" spans="2:24" x14ac:dyDescent="0.25">
      <c r="C190" s="19" t="s">
        <v>18</v>
      </c>
      <c r="D190" s="21">
        <v>0</v>
      </c>
      <c r="E190" s="21">
        <v>41</v>
      </c>
      <c r="F190" s="21">
        <v>41</v>
      </c>
      <c r="G190" s="21">
        <v>41</v>
      </c>
      <c r="H190" s="21">
        <v>60</v>
      </c>
      <c r="I190" s="21">
        <v>60</v>
      </c>
      <c r="J190" s="21">
        <v>60</v>
      </c>
      <c r="K190" s="21">
        <v>78</v>
      </c>
      <c r="L190" s="21">
        <v>78</v>
      </c>
      <c r="M190" s="21">
        <v>78</v>
      </c>
      <c r="N190" s="21">
        <v>96</v>
      </c>
      <c r="O190" s="21">
        <v>96</v>
      </c>
      <c r="P190" s="21">
        <v>96</v>
      </c>
      <c r="Q190" s="21">
        <v>114</v>
      </c>
      <c r="R190" s="21">
        <v>114</v>
      </c>
      <c r="S190" s="21">
        <v>114</v>
      </c>
    </row>
    <row r="191" spans="2:24" x14ac:dyDescent="0.25">
      <c r="C191" s="19" t="s">
        <v>23</v>
      </c>
      <c r="D191" s="21">
        <v>0</v>
      </c>
      <c r="E191" s="21">
        <v>1</v>
      </c>
      <c r="F191" s="21">
        <v>1</v>
      </c>
      <c r="G191" s="21">
        <v>2</v>
      </c>
      <c r="H191" s="21">
        <v>2</v>
      </c>
      <c r="I191" s="21">
        <v>2</v>
      </c>
      <c r="J191" s="21">
        <v>2</v>
      </c>
      <c r="K191" s="21">
        <v>2</v>
      </c>
      <c r="L191" s="21">
        <v>2</v>
      </c>
      <c r="M191" s="21">
        <v>2</v>
      </c>
      <c r="N191" s="21">
        <v>3</v>
      </c>
      <c r="O191" s="21">
        <v>3</v>
      </c>
      <c r="P191" s="21">
        <v>3</v>
      </c>
      <c r="Q191" s="21">
        <v>3</v>
      </c>
      <c r="R191" s="21">
        <v>4</v>
      </c>
      <c r="S191" s="21">
        <v>4</v>
      </c>
    </row>
    <row r="192" spans="2:24" x14ac:dyDescent="0.25">
      <c r="C192" s="19" t="s">
        <v>6</v>
      </c>
      <c r="D192" s="21">
        <v>0</v>
      </c>
      <c r="E192" s="21">
        <v>0</v>
      </c>
      <c r="F192" s="21">
        <v>0</v>
      </c>
      <c r="G192" s="21">
        <v>0</v>
      </c>
      <c r="H192" s="21">
        <v>1</v>
      </c>
      <c r="I192" s="21">
        <v>1</v>
      </c>
      <c r="J192" s="21">
        <v>1</v>
      </c>
      <c r="K192" s="21">
        <v>1</v>
      </c>
      <c r="L192" s="21">
        <v>1</v>
      </c>
      <c r="M192" s="21">
        <v>1</v>
      </c>
      <c r="N192" s="21">
        <v>2</v>
      </c>
      <c r="O192" s="21">
        <v>2</v>
      </c>
      <c r="P192" s="21">
        <v>2</v>
      </c>
      <c r="Q192" s="21">
        <v>2</v>
      </c>
      <c r="R192" s="21">
        <v>2</v>
      </c>
      <c r="S192" s="21">
        <v>2</v>
      </c>
    </row>
    <row r="193" spans="2:19" x14ac:dyDescent="0.25">
      <c r="C193" s="19" t="s">
        <v>24</v>
      </c>
      <c r="D193" s="21">
        <v>0</v>
      </c>
      <c r="E193" s="21">
        <v>11</v>
      </c>
      <c r="F193" s="21">
        <v>11</v>
      </c>
      <c r="G193" s="21">
        <v>11</v>
      </c>
      <c r="H193" s="21">
        <v>16</v>
      </c>
      <c r="I193" s="21">
        <v>16</v>
      </c>
      <c r="J193" s="21">
        <v>16</v>
      </c>
      <c r="K193" s="21">
        <v>21</v>
      </c>
      <c r="L193" s="21">
        <v>21</v>
      </c>
      <c r="M193" s="21">
        <v>21</v>
      </c>
      <c r="N193" s="21">
        <v>25</v>
      </c>
      <c r="O193" s="21">
        <v>25</v>
      </c>
      <c r="P193" s="21">
        <v>25</v>
      </c>
      <c r="Q193" s="21">
        <v>30</v>
      </c>
      <c r="R193" s="21">
        <v>30</v>
      </c>
      <c r="S193" s="21">
        <v>30</v>
      </c>
    </row>
    <row r="194" spans="2:19" x14ac:dyDescent="0.25">
      <c r="C194" s="19" t="s">
        <v>33</v>
      </c>
      <c r="D194" s="21">
        <v>0</v>
      </c>
      <c r="E194" s="21">
        <v>5550</v>
      </c>
      <c r="F194" s="21">
        <v>5690</v>
      </c>
      <c r="G194" s="21">
        <v>5830</v>
      </c>
      <c r="H194" s="21">
        <v>5980</v>
      </c>
      <c r="I194" s="21">
        <v>6120</v>
      </c>
      <c r="J194" s="21">
        <v>6270</v>
      </c>
      <c r="K194" s="21">
        <v>6420</v>
      </c>
      <c r="L194" s="21">
        <v>6580</v>
      </c>
      <c r="M194" s="21">
        <v>6740</v>
      </c>
      <c r="N194" s="21">
        <v>6910</v>
      </c>
      <c r="O194" s="21">
        <v>7070</v>
      </c>
      <c r="P194" s="21">
        <v>7250</v>
      </c>
      <c r="Q194" s="21">
        <v>7430</v>
      </c>
      <c r="R194" s="21">
        <v>7610</v>
      </c>
      <c r="S194" s="21">
        <v>7800</v>
      </c>
    </row>
    <row r="195" spans="2:19" x14ac:dyDescent="0.25">
      <c r="C195" s="19" t="s">
        <v>32</v>
      </c>
      <c r="D195" s="21">
        <v>0</v>
      </c>
      <c r="E195" s="21"/>
      <c r="F195" s="21"/>
      <c r="G195" s="21"/>
      <c r="H195" s="21"/>
      <c r="I195" s="21"/>
      <c r="J195" s="21"/>
      <c r="K195" s="21">
        <v>110</v>
      </c>
      <c r="L195" s="21">
        <v>110</v>
      </c>
      <c r="M195" s="21">
        <v>110</v>
      </c>
      <c r="N195" s="21">
        <v>110</v>
      </c>
      <c r="O195" s="21">
        <v>110</v>
      </c>
      <c r="P195" s="21">
        <v>110</v>
      </c>
      <c r="Q195" s="21">
        <v>110</v>
      </c>
      <c r="R195" s="21">
        <v>110</v>
      </c>
      <c r="S195" s="21">
        <v>110</v>
      </c>
    </row>
    <row r="196" spans="2:19" x14ac:dyDescent="0.25">
      <c r="K196" s="10">
        <f>SUM(K200:M200,K209)</f>
        <v>21.54</v>
      </c>
    </row>
    <row r="197" spans="2:19" x14ac:dyDescent="0.25">
      <c r="B197" s="10">
        <v>1302</v>
      </c>
      <c r="C197" s="21" t="s">
        <v>36</v>
      </c>
      <c r="D197" s="40">
        <v>0</v>
      </c>
      <c r="E197" s="19">
        <v>1</v>
      </c>
      <c r="F197" s="19">
        <v>2</v>
      </c>
      <c r="G197" s="19">
        <v>3</v>
      </c>
      <c r="H197" s="19">
        <v>4</v>
      </c>
      <c r="I197" s="19">
        <v>5</v>
      </c>
      <c r="J197" s="19">
        <v>6</v>
      </c>
      <c r="K197" s="19">
        <v>7</v>
      </c>
      <c r="L197" s="19">
        <v>8</v>
      </c>
      <c r="M197" s="19">
        <v>9</v>
      </c>
      <c r="N197" s="19">
        <v>10</v>
      </c>
      <c r="O197" s="19">
        <v>11</v>
      </c>
      <c r="P197" s="19">
        <v>12</v>
      </c>
      <c r="Q197" s="19">
        <v>13</v>
      </c>
      <c r="R197" s="19">
        <v>14</v>
      </c>
      <c r="S197" s="19">
        <v>15</v>
      </c>
    </row>
    <row r="198" spans="2:19" x14ac:dyDescent="0.25">
      <c r="B198" s="22" t="s">
        <v>54</v>
      </c>
      <c r="C198" s="19" t="s">
        <v>34</v>
      </c>
      <c r="D198" s="36">
        <v>0</v>
      </c>
      <c r="E198" s="36">
        <f t="shared" ref="E198:S198" si="6">E180</f>
        <v>339</v>
      </c>
      <c r="F198" s="36">
        <f t="shared" si="6"/>
        <v>339</v>
      </c>
      <c r="G198" s="36">
        <f t="shared" si="6"/>
        <v>339</v>
      </c>
      <c r="H198" s="36">
        <f t="shared" si="6"/>
        <v>487</v>
      </c>
      <c r="I198" s="36">
        <f t="shared" si="6"/>
        <v>487</v>
      </c>
      <c r="J198" s="36">
        <f t="shared" si="6"/>
        <v>487</v>
      </c>
      <c r="K198" s="36">
        <f t="shared" si="6"/>
        <v>636</v>
      </c>
      <c r="L198" s="36">
        <f t="shared" si="6"/>
        <v>636</v>
      </c>
      <c r="M198" s="36">
        <f t="shared" si="6"/>
        <v>636</v>
      </c>
      <c r="N198" s="36">
        <f t="shared" si="6"/>
        <v>784</v>
      </c>
      <c r="O198" s="36">
        <f t="shared" si="6"/>
        <v>784</v>
      </c>
      <c r="P198" s="36">
        <f t="shared" si="6"/>
        <v>784</v>
      </c>
      <c r="Q198" s="36">
        <f t="shared" si="6"/>
        <v>932</v>
      </c>
      <c r="R198" s="36">
        <f t="shared" si="6"/>
        <v>932</v>
      </c>
      <c r="S198" s="36">
        <f t="shared" si="6"/>
        <v>932</v>
      </c>
    </row>
    <row r="199" spans="2:19" x14ac:dyDescent="0.25">
      <c r="C199" s="19" t="s">
        <v>17</v>
      </c>
      <c r="D199" s="36">
        <v>0</v>
      </c>
      <c r="E199" s="36">
        <f t="shared" ref="E199:S199" si="7">E181*E$146</f>
        <v>69</v>
      </c>
      <c r="F199" s="36">
        <f t="shared" si="7"/>
        <v>69</v>
      </c>
      <c r="G199" s="36">
        <f t="shared" si="7"/>
        <v>69</v>
      </c>
      <c r="H199" s="36">
        <f t="shared" si="7"/>
        <v>99</v>
      </c>
      <c r="I199" s="36">
        <f t="shared" si="7"/>
        <v>99</v>
      </c>
      <c r="J199" s="36">
        <f t="shared" si="7"/>
        <v>99</v>
      </c>
      <c r="K199" s="36">
        <f t="shared" si="7"/>
        <v>155.316</v>
      </c>
      <c r="L199" s="36">
        <f t="shared" si="7"/>
        <v>201.88499999999999</v>
      </c>
      <c r="M199" s="36">
        <f t="shared" si="7"/>
        <v>259.80599999999998</v>
      </c>
      <c r="N199" s="36">
        <f t="shared" si="7"/>
        <v>322.23999999999995</v>
      </c>
      <c r="O199" s="36">
        <f t="shared" si="7"/>
        <v>322.23999999999995</v>
      </c>
      <c r="P199" s="36">
        <f t="shared" si="7"/>
        <v>425.91999999999996</v>
      </c>
      <c r="Q199" s="36">
        <f t="shared" si="7"/>
        <v>505.78</v>
      </c>
      <c r="R199" s="36">
        <f t="shared" si="7"/>
        <v>505.78</v>
      </c>
      <c r="S199" s="36">
        <f t="shared" si="7"/>
        <v>565.82000000000005</v>
      </c>
    </row>
    <row r="200" spans="2:19" x14ac:dyDescent="0.25">
      <c r="C200" s="19" t="s">
        <v>23</v>
      </c>
      <c r="D200" s="36">
        <v>0</v>
      </c>
      <c r="E200" s="36">
        <f t="shared" ref="E200:S200" si="8">E182*E$146</f>
        <v>2</v>
      </c>
      <c r="F200" s="36">
        <f t="shared" si="8"/>
        <v>2</v>
      </c>
      <c r="G200" s="36">
        <f t="shared" si="8"/>
        <v>3</v>
      </c>
      <c r="H200" s="36">
        <f t="shared" si="8"/>
        <v>3</v>
      </c>
      <c r="I200" s="36">
        <f t="shared" si="8"/>
        <v>3</v>
      </c>
      <c r="J200" s="36">
        <f t="shared" si="8"/>
        <v>3</v>
      </c>
      <c r="K200" s="36">
        <f t="shared" si="8"/>
        <v>4.8159999999999998</v>
      </c>
      <c r="L200" s="36">
        <f t="shared" si="8"/>
        <v>6.26</v>
      </c>
      <c r="M200" s="36">
        <f t="shared" si="8"/>
        <v>8.0559999999999992</v>
      </c>
      <c r="N200" s="36">
        <f t="shared" si="8"/>
        <v>10.069999999999999</v>
      </c>
      <c r="O200" s="36">
        <f t="shared" si="8"/>
        <v>10.069999999999999</v>
      </c>
      <c r="P200" s="36">
        <f t="shared" si="8"/>
        <v>13.309999999999999</v>
      </c>
      <c r="Q200" s="36">
        <f t="shared" si="8"/>
        <v>13.309999999999999</v>
      </c>
      <c r="R200" s="36">
        <f t="shared" si="8"/>
        <v>15.972</v>
      </c>
      <c r="S200" s="36">
        <f t="shared" si="8"/>
        <v>17.868000000000002</v>
      </c>
    </row>
    <row r="201" spans="2:19" x14ac:dyDescent="0.25">
      <c r="C201" s="19" t="s">
        <v>6</v>
      </c>
      <c r="D201" s="36">
        <v>0</v>
      </c>
      <c r="E201" s="36">
        <f t="shared" ref="E201:S201" si="9">E183*E$146</f>
        <v>0</v>
      </c>
      <c r="F201" s="36">
        <f t="shared" si="9"/>
        <v>0</v>
      </c>
      <c r="G201" s="36">
        <f t="shared" si="9"/>
        <v>0</v>
      </c>
      <c r="H201" s="36">
        <f t="shared" si="9"/>
        <v>1</v>
      </c>
      <c r="I201" s="36">
        <f t="shared" si="9"/>
        <v>1</v>
      </c>
      <c r="J201" s="36">
        <f t="shared" si="9"/>
        <v>1</v>
      </c>
      <c r="K201" s="36">
        <f t="shared" si="9"/>
        <v>2.4079999999999999</v>
      </c>
      <c r="L201" s="36">
        <f t="shared" si="9"/>
        <v>3.13</v>
      </c>
      <c r="M201" s="36">
        <f t="shared" si="9"/>
        <v>4.0279999999999996</v>
      </c>
      <c r="N201" s="36">
        <f t="shared" si="9"/>
        <v>4.0279999999999996</v>
      </c>
      <c r="O201" s="36">
        <f t="shared" si="9"/>
        <v>4.0279999999999996</v>
      </c>
      <c r="P201" s="36">
        <f t="shared" si="9"/>
        <v>5.3239999999999998</v>
      </c>
      <c r="Q201" s="36">
        <f t="shared" si="9"/>
        <v>7.9859999999999998</v>
      </c>
      <c r="R201" s="36">
        <f t="shared" si="9"/>
        <v>7.9859999999999998</v>
      </c>
      <c r="S201" s="36">
        <f t="shared" si="9"/>
        <v>8.9340000000000011</v>
      </c>
    </row>
    <row r="202" spans="2:19" x14ac:dyDescent="0.25">
      <c r="C202" s="19" t="s">
        <v>24</v>
      </c>
      <c r="D202" s="36">
        <v>0</v>
      </c>
      <c r="E202" s="36">
        <f t="shared" ref="E202:S202" si="10">E184*E$146</f>
        <v>16</v>
      </c>
      <c r="F202" s="36">
        <f t="shared" si="10"/>
        <v>16</v>
      </c>
      <c r="G202" s="36">
        <f t="shared" si="10"/>
        <v>16</v>
      </c>
      <c r="H202" s="36">
        <f t="shared" si="10"/>
        <v>23</v>
      </c>
      <c r="I202" s="36">
        <f t="shared" si="10"/>
        <v>23</v>
      </c>
      <c r="J202" s="36">
        <f t="shared" si="10"/>
        <v>23</v>
      </c>
      <c r="K202" s="36">
        <f t="shared" si="10"/>
        <v>36.119999999999997</v>
      </c>
      <c r="L202" s="36">
        <f t="shared" si="10"/>
        <v>46.949999999999996</v>
      </c>
      <c r="M202" s="36">
        <f t="shared" si="10"/>
        <v>60.419999999999995</v>
      </c>
      <c r="N202" s="36">
        <f t="shared" si="10"/>
        <v>74.517999999999986</v>
      </c>
      <c r="O202" s="36">
        <f t="shared" si="10"/>
        <v>74.517999999999986</v>
      </c>
      <c r="P202" s="36">
        <f t="shared" si="10"/>
        <v>98.494</v>
      </c>
      <c r="Q202" s="36">
        <f t="shared" si="10"/>
        <v>117.128</v>
      </c>
      <c r="R202" s="36">
        <f t="shared" si="10"/>
        <v>117.128</v>
      </c>
      <c r="S202" s="36">
        <f t="shared" si="10"/>
        <v>131.03200000000001</v>
      </c>
    </row>
    <row r="203" spans="2:19" x14ac:dyDescent="0.25">
      <c r="C203" s="19" t="s">
        <v>33</v>
      </c>
      <c r="D203" s="36">
        <v>0</v>
      </c>
      <c r="E203" s="36">
        <f t="shared" ref="E203:S203" si="11">E185*E$146</f>
        <v>7930</v>
      </c>
      <c r="F203" s="36">
        <f t="shared" si="11"/>
        <v>8120</v>
      </c>
      <c r="G203" s="36">
        <f t="shared" si="11"/>
        <v>8320</v>
      </c>
      <c r="H203" s="36">
        <f t="shared" si="11"/>
        <v>8520</v>
      </c>
      <c r="I203" s="36">
        <f t="shared" si="11"/>
        <v>8730</v>
      </c>
      <c r="J203" s="36">
        <f t="shared" si="11"/>
        <v>8950</v>
      </c>
      <c r="K203" s="36">
        <f t="shared" si="11"/>
        <v>11028.64</v>
      </c>
      <c r="L203" s="36">
        <f t="shared" si="11"/>
        <v>14695.35</v>
      </c>
      <c r="M203" s="36">
        <f t="shared" si="11"/>
        <v>19374.679999999997</v>
      </c>
      <c r="N203" s="36">
        <f t="shared" si="11"/>
        <v>19858.039999999997</v>
      </c>
      <c r="O203" s="36">
        <f t="shared" si="11"/>
        <v>20341.399999999998</v>
      </c>
      <c r="P203" s="36">
        <f t="shared" si="11"/>
        <v>27551.7</v>
      </c>
      <c r="Q203" s="36">
        <f t="shared" si="11"/>
        <v>28217.200000000001</v>
      </c>
      <c r="R203" s="36">
        <f t="shared" si="11"/>
        <v>28909.32</v>
      </c>
      <c r="S203" s="36">
        <f t="shared" si="11"/>
        <v>33145.14</v>
      </c>
    </row>
    <row r="204" spans="2:19" x14ac:dyDescent="0.25">
      <c r="C204" s="19" t="s">
        <v>32</v>
      </c>
      <c r="D204" s="36">
        <v>0</v>
      </c>
      <c r="E204" s="36">
        <f t="shared" ref="E204:S204" si="12">E186*E$146</f>
        <v>0</v>
      </c>
      <c r="F204" s="36">
        <f t="shared" si="12"/>
        <v>0</v>
      </c>
      <c r="G204" s="36">
        <f t="shared" si="12"/>
        <v>0</v>
      </c>
      <c r="H204" s="36">
        <f t="shared" si="12"/>
        <v>0</v>
      </c>
      <c r="I204" s="36">
        <f t="shared" si="12"/>
        <v>0</v>
      </c>
      <c r="J204" s="36">
        <f t="shared" si="12"/>
        <v>0</v>
      </c>
      <c r="K204" s="36">
        <f t="shared" si="12"/>
        <v>240.79999999999998</v>
      </c>
      <c r="L204" s="36">
        <f t="shared" si="12"/>
        <v>313</v>
      </c>
      <c r="M204" s="36">
        <f t="shared" si="12"/>
        <v>402.79999999999995</v>
      </c>
      <c r="N204" s="36">
        <f t="shared" si="12"/>
        <v>402.79999999999995</v>
      </c>
      <c r="O204" s="36">
        <f t="shared" si="12"/>
        <v>402.79999999999995</v>
      </c>
      <c r="P204" s="36">
        <f t="shared" si="12"/>
        <v>532.4</v>
      </c>
      <c r="Q204" s="36">
        <f t="shared" si="12"/>
        <v>532.4</v>
      </c>
      <c r="R204" s="36">
        <f t="shared" si="12"/>
        <v>532.4</v>
      </c>
      <c r="S204" s="36">
        <f t="shared" si="12"/>
        <v>595.6</v>
      </c>
    </row>
    <row r="205" spans="2:19" x14ac:dyDescent="0.25">
      <c r="C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</row>
    <row r="206" spans="2:19" x14ac:dyDescent="0.25">
      <c r="B206" s="10">
        <v>1302</v>
      </c>
      <c r="C206" s="21" t="s">
        <v>35</v>
      </c>
      <c r="D206" s="40">
        <v>0</v>
      </c>
      <c r="E206" s="19">
        <v>1</v>
      </c>
      <c r="F206" s="19">
        <v>2</v>
      </c>
      <c r="G206" s="19">
        <v>3</v>
      </c>
      <c r="H206" s="19">
        <v>4</v>
      </c>
      <c r="I206" s="19">
        <v>5</v>
      </c>
      <c r="J206" s="19">
        <v>6</v>
      </c>
      <c r="K206" s="19">
        <v>7</v>
      </c>
      <c r="L206" s="19">
        <v>8</v>
      </c>
      <c r="M206" s="19">
        <v>9</v>
      </c>
      <c r="N206" s="19">
        <v>10</v>
      </c>
      <c r="O206" s="19">
        <v>11</v>
      </c>
      <c r="P206" s="19">
        <v>12</v>
      </c>
      <c r="Q206" s="19">
        <v>13</v>
      </c>
      <c r="R206" s="19">
        <v>14</v>
      </c>
      <c r="S206" s="19">
        <v>15</v>
      </c>
    </row>
    <row r="207" spans="2:19" x14ac:dyDescent="0.25">
      <c r="B207" s="22" t="s">
        <v>54</v>
      </c>
      <c r="C207" s="19" t="s">
        <v>34</v>
      </c>
      <c r="D207" s="36">
        <v>0</v>
      </c>
      <c r="E207" s="36">
        <f t="shared" ref="E207:S207" si="13">E189</f>
        <v>237</v>
      </c>
      <c r="F207" s="36">
        <f t="shared" si="13"/>
        <v>237</v>
      </c>
      <c r="G207" s="36">
        <f t="shared" si="13"/>
        <v>237</v>
      </c>
      <c r="H207" s="36">
        <f t="shared" si="13"/>
        <v>341</v>
      </c>
      <c r="I207" s="36">
        <f t="shared" si="13"/>
        <v>341</v>
      </c>
      <c r="J207" s="36">
        <f t="shared" si="13"/>
        <v>341</v>
      </c>
      <c r="K207" s="36">
        <f t="shared" si="13"/>
        <v>444</v>
      </c>
      <c r="L207" s="36">
        <f t="shared" si="13"/>
        <v>444</v>
      </c>
      <c r="M207" s="36">
        <f t="shared" si="13"/>
        <v>444</v>
      </c>
      <c r="N207" s="36">
        <f t="shared" si="13"/>
        <v>548</v>
      </c>
      <c r="O207" s="36">
        <f t="shared" si="13"/>
        <v>548</v>
      </c>
      <c r="P207" s="36">
        <f t="shared" si="13"/>
        <v>548</v>
      </c>
      <c r="Q207" s="36">
        <f t="shared" si="13"/>
        <v>652</v>
      </c>
      <c r="R207" s="36">
        <f t="shared" si="13"/>
        <v>652</v>
      </c>
      <c r="S207" s="36">
        <f t="shared" si="13"/>
        <v>652</v>
      </c>
    </row>
    <row r="208" spans="2:19" x14ac:dyDescent="0.25">
      <c r="C208" s="19" t="s">
        <v>18</v>
      </c>
      <c r="D208" s="36">
        <v>0</v>
      </c>
      <c r="E208" s="36">
        <f t="shared" ref="E208:S208" si="14">E190*E$146</f>
        <v>41</v>
      </c>
      <c r="F208" s="36">
        <f t="shared" si="14"/>
        <v>41</v>
      </c>
      <c r="G208" s="36">
        <f t="shared" si="14"/>
        <v>41</v>
      </c>
      <c r="H208" s="36">
        <f t="shared" si="14"/>
        <v>60</v>
      </c>
      <c r="I208" s="36">
        <f t="shared" si="14"/>
        <v>60</v>
      </c>
      <c r="J208" s="36">
        <f t="shared" si="14"/>
        <v>60</v>
      </c>
      <c r="K208" s="36">
        <f t="shared" si="14"/>
        <v>93.911999999999992</v>
      </c>
      <c r="L208" s="36">
        <f t="shared" si="14"/>
        <v>122.07</v>
      </c>
      <c r="M208" s="36">
        <f t="shared" si="14"/>
        <v>157.09199999999998</v>
      </c>
      <c r="N208" s="36">
        <f t="shared" si="14"/>
        <v>193.34399999999999</v>
      </c>
      <c r="O208" s="36">
        <f t="shared" si="14"/>
        <v>193.34399999999999</v>
      </c>
      <c r="P208" s="36">
        <f t="shared" si="14"/>
        <v>255.55199999999999</v>
      </c>
      <c r="Q208" s="36">
        <f t="shared" si="14"/>
        <v>303.46800000000002</v>
      </c>
      <c r="R208" s="36">
        <f t="shared" si="14"/>
        <v>303.46800000000002</v>
      </c>
      <c r="S208" s="36">
        <f t="shared" si="14"/>
        <v>339.49200000000002</v>
      </c>
    </row>
    <row r="209" spans="2:19" x14ac:dyDescent="0.25">
      <c r="C209" s="19" t="s">
        <v>23</v>
      </c>
      <c r="D209" s="36">
        <v>0</v>
      </c>
      <c r="E209" s="36">
        <f t="shared" ref="E209:S209" si="15">E191*E$146</f>
        <v>1</v>
      </c>
      <c r="F209" s="36">
        <f t="shared" si="15"/>
        <v>1</v>
      </c>
      <c r="G209" s="36">
        <f t="shared" si="15"/>
        <v>2</v>
      </c>
      <c r="H209" s="36">
        <f t="shared" si="15"/>
        <v>2</v>
      </c>
      <c r="I209" s="36">
        <f t="shared" si="15"/>
        <v>2</v>
      </c>
      <c r="J209" s="36">
        <f t="shared" si="15"/>
        <v>2</v>
      </c>
      <c r="K209" s="36">
        <f t="shared" si="15"/>
        <v>2.4079999999999999</v>
      </c>
      <c r="L209" s="36">
        <f t="shared" si="15"/>
        <v>3.13</v>
      </c>
      <c r="M209" s="36">
        <f t="shared" si="15"/>
        <v>4.0279999999999996</v>
      </c>
      <c r="N209" s="36">
        <f t="shared" si="15"/>
        <v>6.0419999999999998</v>
      </c>
      <c r="O209" s="36">
        <f t="shared" si="15"/>
        <v>6.0419999999999998</v>
      </c>
      <c r="P209" s="36">
        <f t="shared" si="15"/>
        <v>7.9859999999999998</v>
      </c>
      <c r="Q209" s="36">
        <f t="shared" si="15"/>
        <v>7.9859999999999998</v>
      </c>
      <c r="R209" s="36">
        <f t="shared" si="15"/>
        <v>10.648</v>
      </c>
      <c r="S209" s="36">
        <f t="shared" si="15"/>
        <v>11.912000000000001</v>
      </c>
    </row>
    <row r="210" spans="2:19" x14ac:dyDescent="0.25">
      <c r="C210" s="19" t="s">
        <v>6</v>
      </c>
      <c r="D210" s="36">
        <v>0</v>
      </c>
      <c r="E210" s="36">
        <f t="shared" ref="E210:S210" si="16">E192*E$146</f>
        <v>0</v>
      </c>
      <c r="F210" s="36">
        <f t="shared" si="16"/>
        <v>0</v>
      </c>
      <c r="G210" s="36">
        <f t="shared" si="16"/>
        <v>0</v>
      </c>
      <c r="H210" s="36">
        <f t="shared" si="16"/>
        <v>1</v>
      </c>
      <c r="I210" s="36">
        <f t="shared" si="16"/>
        <v>1</v>
      </c>
      <c r="J210" s="36">
        <f t="shared" si="16"/>
        <v>1</v>
      </c>
      <c r="K210" s="36">
        <f t="shared" si="16"/>
        <v>1.204</v>
      </c>
      <c r="L210" s="36">
        <f t="shared" si="16"/>
        <v>1.5649999999999999</v>
      </c>
      <c r="M210" s="36">
        <f t="shared" si="16"/>
        <v>2.0139999999999998</v>
      </c>
      <c r="N210" s="36">
        <f t="shared" si="16"/>
        <v>4.0279999999999996</v>
      </c>
      <c r="O210" s="36">
        <f t="shared" si="16"/>
        <v>4.0279999999999996</v>
      </c>
      <c r="P210" s="36">
        <f t="shared" si="16"/>
        <v>5.3239999999999998</v>
      </c>
      <c r="Q210" s="36">
        <f t="shared" si="16"/>
        <v>5.3239999999999998</v>
      </c>
      <c r="R210" s="36">
        <f t="shared" si="16"/>
        <v>5.3239999999999998</v>
      </c>
      <c r="S210" s="36">
        <f t="shared" si="16"/>
        <v>5.9560000000000004</v>
      </c>
    </row>
    <row r="211" spans="2:19" x14ac:dyDescent="0.25">
      <c r="C211" s="19" t="s">
        <v>24</v>
      </c>
      <c r="D211" s="36">
        <v>0</v>
      </c>
      <c r="E211" s="36">
        <f t="shared" ref="E211:S211" si="17">E193*E$146</f>
        <v>11</v>
      </c>
      <c r="F211" s="36">
        <f t="shared" si="17"/>
        <v>11</v>
      </c>
      <c r="G211" s="36">
        <f t="shared" si="17"/>
        <v>11</v>
      </c>
      <c r="H211" s="36">
        <f t="shared" si="17"/>
        <v>16</v>
      </c>
      <c r="I211" s="36">
        <f t="shared" si="17"/>
        <v>16</v>
      </c>
      <c r="J211" s="36">
        <f t="shared" si="17"/>
        <v>16</v>
      </c>
      <c r="K211" s="36">
        <f t="shared" si="17"/>
        <v>25.283999999999999</v>
      </c>
      <c r="L211" s="36">
        <f t="shared" si="17"/>
        <v>32.865000000000002</v>
      </c>
      <c r="M211" s="36">
        <f t="shared" si="17"/>
        <v>42.293999999999997</v>
      </c>
      <c r="N211" s="36">
        <f t="shared" si="17"/>
        <v>50.349999999999994</v>
      </c>
      <c r="O211" s="36">
        <f t="shared" si="17"/>
        <v>50.349999999999994</v>
      </c>
      <c r="P211" s="36">
        <f t="shared" si="17"/>
        <v>66.55</v>
      </c>
      <c r="Q211" s="36">
        <f t="shared" si="17"/>
        <v>79.86</v>
      </c>
      <c r="R211" s="36">
        <f t="shared" si="17"/>
        <v>79.86</v>
      </c>
      <c r="S211" s="36">
        <f t="shared" si="17"/>
        <v>89.34</v>
      </c>
    </row>
    <row r="212" spans="2:19" x14ac:dyDescent="0.25">
      <c r="C212" s="19" t="s">
        <v>33</v>
      </c>
      <c r="D212" s="36">
        <v>0</v>
      </c>
      <c r="E212" s="36">
        <f t="shared" ref="E212:S212" si="18">E194*E$146</f>
        <v>5550</v>
      </c>
      <c r="F212" s="36">
        <f t="shared" si="18"/>
        <v>5690</v>
      </c>
      <c r="G212" s="36">
        <f t="shared" si="18"/>
        <v>5830</v>
      </c>
      <c r="H212" s="36">
        <f t="shared" si="18"/>
        <v>5980</v>
      </c>
      <c r="I212" s="36">
        <f t="shared" si="18"/>
        <v>6120</v>
      </c>
      <c r="J212" s="36">
        <f t="shared" si="18"/>
        <v>6270</v>
      </c>
      <c r="K212" s="36">
        <f t="shared" si="18"/>
        <v>7729.6799999999994</v>
      </c>
      <c r="L212" s="36">
        <f t="shared" si="18"/>
        <v>10297.699999999999</v>
      </c>
      <c r="M212" s="36">
        <f t="shared" si="18"/>
        <v>13574.359999999999</v>
      </c>
      <c r="N212" s="36">
        <f t="shared" si="18"/>
        <v>13916.739999999998</v>
      </c>
      <c r="O212" s="36">
        <f t="shared" si="18"/>
        <v>14238.979999999998</v>
      </c>
      <c r="P212" s="36">
        <f t="shared" si="18"/>
        <v>19299.5</v>
      </c>
      <c r="Q212" s="36">
        <f t="shared" si="18"/>
        <v>19778.66</v>
      </c>
      <c r="R212" s="36">
        <f t="shared" si="18"/>
        <v>20257.82</v>
      </c>
      <c r="S212" s="36">
        <f t="shared" si="18"/>
        <v>23228.400000000001</v>
      </c>
    </row>
    <row r="213" spans="2:19" x14ac:dyDescent="0.25">
      <c r="C213" s="19" t="s">
        <v>32</v>
      </c>
      <c r="D213" s="36">
        <v>0</v>
      </c>
      <c r="E213" s="36">
        <f t="shared" ref="E213:S213" si="19">E195*E$146</f>
        <v>0</v>
      </c>
      <c r="F213" s="36">
        <f t="shared" si="19"/>
        <v>0</v>
      </c>
      <c r="G213" s="36">
        <f t="shared" si="19"/>
        <v>0</v>
      </c>
      <c r="H213" s="36">
        <f t="shared" si="19"/>
        <v>0</v>
      </c>
      <c r="I213" s="36">
        <f t="shared" si="19"/>
        <v>0</v>
      </c>
      <c r="J213" s="36">
        <f t="shared" si="19"/>
        <v>0</v>
      </c>
      <c r="K213" s="36">
        <f t="shared" si="19"/>
        <v>132.44</v>
      </c>
      <c r="L213" s="36">
        <f t="shared" si="19"/>
        <v>172.15</v>
      </c>
      <c r="M213" s="36">
        <f t="shared" si="19"/>
        <v>221.53999999999996</v>
      </c>
      <c r="N213" s="36">
        <f t="shared" si="19"/>
        <v>221.53999999999996</v>
      </c>
      <c r="O213" s="36">
        <f t="shared" si="19"/>
        <v>221.53999999999996</v>
      </c>
      <c r="P213" s="36">
        <f t="shared" si="19"/>
        <v>292.82</v>
      </c>
      <c r="Q213" s="36">
        <f t="shared" si="19"/>
        <v>292.82</v>
      </c>
      <c r="R213" s="36">
        <f t="shared" si="19"/>
        <v>292.82</v>
      </c>
      <c r="S213" s="36">
        <f t="shared" si="19"/>
        <v>327.58000000000004</v>
      </c>
    </row>
    <row r="215" spans="2:19" x14ac:dyDescent="0.25">
      <c r="B215" s="10">
        <v>1302</v>
      </c>
      <c r="C215" s="21" t="s">
        <v>36</v>
      </c>
      <c r="D215" s="48">
        <v>0</v>
      </c>
      <c r="E215" s="48">
        <v>1</v>
      </c>
      <c r="F215" s="48">
        <v>2</v>
      </c>
      <c r="G215" s="48">
        <v>3</v>
      </c>
      <c r="H215" s="48">
        <v>4</v>
      </c>
      <c r="I215" s="48">
        <v>5</v>
      </c>
      <c r="J215" s="48">
        <v>6</v>
      </c>
      <c r="K215" s="48">
        <v>7</v>
      </c>
      <c r="L215" s="48">
        <v>8</v>
      </c>
      <c r="M215" s="48">
        <v>9</v>
      </c>
      <c r="N215" s="48">
        <v>10</v>
      </c>
      <c r="O215" s="48">
        <v>11</v>
      </c>
      <c r="P215" s="48">
        <v>12</v>
      </c>
      <c r="Q215" s="48">
        <v>13</v>
      </c>
      <c r="R215" s="48">
        <v>14</v>
      </c>
      <c r="S215" s="48">
        <v>15</v>
      </c>
    </row>
    <row r="216" spans="2:19" x14ac:dyDescent="0.25">
      <c r="B216" s="50" t="s">
        <v>65</v>
      </c>
      <c r="C216" s="48" t="s">
        <v>34</v>
      </c>
      <c r="D216" s="36">
        <v>0</v>
      </c>
      <c r="E216" s="36">
        <f>E180</f>
        <v>339</v>
      </c>
      <c r="F216" s="36">
        <f t="shared" ref="F216:S216" si="20">F180</f>
        <v>339</v>
      </c>
      <c r="G216" s="36">
        <f t="shared" si="20"/>
        <v>339</v>
      </c>
      <c r="H216" s="36">
        <f t="shared" si="20"/>
        <v>487</v>
      </c>
      <c r="I216" s="36">
        <f t="shared" si="20"/>
        <v>487</v>
      </c>
      <c r="J216" s="36">
        <f t="shared" si="20"/>
        <v>487</v>
      </c>
      <c r="K216" s="36">
        <f t="shared" si="20"/>
        <v>636</v>
      </c>
      <c r="L216" s="36">
        <f t="shared" si="20"/>
        <v>636</v>
      </c>
      <c r="M216" s="36">
        <f t="shared" si="20"/>
        <v>636</v>
      </c>
      <c r="N216" s="36">
        <f t="shared" si="20"/>
        <v>784</v>
      </c>
      <c r="O216" s="36">
        <f t="shared" si="20"/>
        <v>784</v>
      </c>
      <c r="P216" s="36">
        <f t="shared" si="20"/>
        <v>784</v>
      </c>
      <c r="Q216" s="36">
        <f t="shared" si="20"/>
        <v>932</v>
      </c>
      <c r="R216" s="36">
        <f t="shared" si="20"/>
        <v>932</v>
      </c>
      <c r="S216" s="36">
        <f t="shared" si="20"/>
        <v>932</v>
      </c>
    </row>
    <row r="217" spans="2:19" x14ac:dyDescent="0.25">
      <c r="C217" s="48" t="s">
        <v>17</v>
      </c>
      <c r="D217" s="36">
        <v>0</v>
      </c>
      <c r="E217" s="36">
        <f>E181*E$154</f>
        <v>69</v>
      </c>
      <c r="F217" s="36">
        <f t="shared" ref="F217:N217" si="21">F181*F$154</f>
        <v>69</v>
      </c>
      <c r="G217" s="36">
        <f t="shared" si="21"/>
        <v>69</v>
      </c>
      <c r="H217" s="36">
        <f t="shared" si="21"/>
        <v>99</v>
      </c>
      <c r="I217" s="36">
        <f t="shared" si="21"/>
        <v>99</v>
      </c>
      <c r="J217" s="36">
        <f t="shared" si="21"/>
        <v>99</v>
      </c>
      <c r="K217" s="36">
        <f t="shared" si="21"/>
        <v>516</v>
      </c>
      <c r="L217" s="36">
        <f t="shared" si="21"/>
        <v>516</v>
      </c>
      <c r="M217" s="36">
        <f t="shared" si="21"/>
        <v>645</v>
      </c>
      <c r="N217" s="36">
        <f t="shared" si="21"/>
        <v>800</v>
      </c>
      <c r="O217" s="36">
        <f t="shared" ref="O217:S217" si="22">O181*O$154</f>
        <v>800</v>
      </c>
      <c r="P217" s="36">
        <f t="shared" si="22"/>
        <v>960</v>
      </c>
      <c r="Q217" s="36">
        <f t="shared" si="22"/>
        <v>1140</v>
      </c>
      <c r="R217" s="36">
        <f t="shared" si="22"/>
        <v>1140</v>
      </c>
      <c r="S217" s="36">
        <f t="shared" si="22"/>
        <v>1330</v>
      </c>
    </row>
    <row r="218" spans="2:19" x14ac:dyDescent="0.25">
      <c r="C218" s="48" t="s">
        <v>23</v>
      </c>
      <c r="D218" s="36">
        <v>0</v>
      </c>
      <c r="E218" s="36">
        <f t="shared" ref="E218:N222" si="23">E182*E$154</f>
        <v>2</v>
      </c>
      <c r="F218" s="36">
        <f t="shared" si="23"/>
        <v>2</v>
      </c>
      <c r="G218" s="36">
        <f t="shared" si="23"/>
        <v>3</v>
      </c>
      <c r="H218" s="36">
        <f t="shared" si="23"/>
        <v>3</v>
      </c>
      <c r="I218" s="36">
        <f t="shared" si="23"/>
        <v>3</v>
      </c>
      <c r="J218" s="36">
        <f t="shared" si="23"/>
        <v>3</v>
      </c>
      <c r="K218" s="36">
        <f t="shared" si="23"/>
        <v>16</v>
      </c>
      <c r="L218" s="36">
        <f t="shared" si="23"/>
        <v>16</v>
      </c>
      <c r="M218" s="36">
        <f t="shared" si="23"/>
        <v>20</v>
      </c>
      <c r="N218" s="36">
        <f t="shared" si="23"/>
        <v>25</v>
      </c>
      <c r="O218" s="36">
        <f t="shared" ref="O218:S218" si="24">O182*O$154</f>
        <v>25</v>
      </c>
      <c r="P218" s="36">
        <f t="shared" si="24"/>
        <v>30</v>
      </c>
      <c r="Q218" s="36">
        <f t="shared" si="24"/>
        <v>30</v>
      </c>
      <c r="R218" s="36">
        <f t="shared" si="24"/>
        <v>36</v>
      </c>
      <c r="S218" s="36">
        <f t="shared" si="24"/>
        <v>42</v>
      </c>
    </row>
    <row r="219" spans="2:19" x14ac:dyDescent="0.25">
      <c r="C219" s="48" t="s">
        <v>6</v>
      </c>
      <c r="D219" s="36">
        <v>0</v>
      </c>
      <c r="E219" s="36">
        <f t="shared" si="23"/>
        <v>0</v>
      </c>
      <c r="F219" s="36">
        <f t="shared" si="23"/>
        <v>0</v>
      </c>
      <c r="G219" s="36">
        <f t="shared" si="23"/>
        <v>0</v>
      </c>
      <c r="H219" s="36">
        <f t="shared" si="23"/>
        <v>1</v>
      </c>
      <c r="I219" s="36">
        <f t="shared" si="23"/>
        <v>1</v>
      </c>
      <c r="J219" s="36">
        <f t="shared" si="23"/>
        <v>1</v>
      </c>
      <c r="K219" s="36">
        <f t="shared" si="23"/>
        <v>8</v>
      </c>
      <c r="L219" s="36">
        <f t="shared" si="23"/>
        <v>8</v>
      </c>
      <c r="M219" s="36">
        <f t="shared" si="23"/>
        <v>10</v>
      </c>
      <c r="N219" s="36">
        <f t="shared" si="23"/>
        <v>10</v>
      </c>
      <c r="O219" s="36">
        <f t="shared" ref="O219:S219" si="25">O183*O$154</f>
        <v>10</v>
      </c>
      <c r="P219" s="36">
        <f t="shared" si="25"/>
        <v>12</v>
      </c>
      <c r="Q219" s="36">
        <f t="shared" si="25"/>
        <v>18</v>
      </c>
      <c r="R219" s="36">
        <f t="shared" si="25"/>
        <v>18</v>
      </c>
      <c r="S219" s="36">
        <f t="shared" si="25"/>
        <v>21</v>
      </c>
    </row>
    <row r="220" spans="2:19" x14ac:dyDescent="0.25">
      <c r="C220" s="48" t="s">
        <v>24</v>
      </c>
      <c r="D220" s="36">
        <v>0</v>
      </c>
      <c r="E220" s="36">
        <f t="shared" si="23"/>
        <v>16</v>
      </c>
      <c r="F220" s="36">
        <f t="shared" si="23"/>
        <v>16</v>
      </c>
      <c r="G220" s="36">
        <f t="shared" si="23"/>
        <v>16</v>
      </c>
      <c r="H220" s="36">
        <f t="shared" si="23"/>
        <v>23</v>
      </c>
      <c r="I220" s="36">
        <f t="shared" si="23"/>
        <v>23</v>
      </c>
      <c r="J220" s="36">
        <f t="shared" si="23"/>
        <v>23</v>
      </c>
      <c r="K220" s="36">
        <f t="shared" si="23"/>
        <v>120</v>
      </c>
      <c r="L220" s="36">
        <f t="shared" si="23"/>
        <v>120</v>
      </c>
      <c r="M220" s="36">
        <f t="shared" si="23"/>
        <v>150</v>
      </c>
      <c r="N220" s="36">
        <f t="shared" si="23"/>
        <v>185</v>
      </c>
      <c r="O220" s="36">
        <f t="shared" ref="O220:S220" si="26">O184*O$154</f>
        <v>185</v>
      </c>
      <c r="P220" s="36">
        <f t="shared" si="26"/>
        <v>222</v>
      </c>
      <c r="Q220" s="36">
        <f t="shared" si="26"/>
        <v>264</v>
      </c>
      <c r="R220" s="36">
        <f t="shared" si="26"/>
        <v>264</v>
      </c>
      <c r="S220" s="36">
        <f t="shared" si="26"/>
        <v>308</v>
      </c>
    </row>
    <row r="221" spans="2:19" x14ac:dyDescent="0.25">
      <c r="C221" s="48" t="s">
        <v>33</v>
      </c>
      <c r="D221" s="36">
        <v>0</v>
      </c>
      <c r="E221" s="36">
        <f t="shared" si="23"/>
        <v>7930</v>
      </c>
      <c r="F221" s="36">
        <f t="shared" si="23"/>
        <v>8120</v>
      </c>
      <c r="G221" s="36">
        <f t="shared" si="23"/>
        <v>8320</v>
      </c>
      <c r="H221" s="36">
        <f t="shared" si="23"/>
        <v>8520</v>
      </c>
      <c r="I221" s="36">
        <f t="shared" si="23"/>
        <v>8730</v>
      </c>
      <c r="J221" s="36">
        <f t="shared" si="23"/>
        <v>8950</v>
      </c>
      <c r="K221" s="36">
        <f t="shared" si="23"/>
        <v>36640</v>
      </c>
      <c r="L221" s="36">
        <f t="shared" si="23"/>
        <v>37560</v>
      </c>
      <c r="M221" s="36">
        <f t="shared" si="23"/>
        <v>48100</v>
      </c>
      <c r="N221" s="36">
        <f t="shared" si="23"/>
        <v>49300</v>
      </c>
      <c r="O221" s="36">
        <f t="shared" ref="O221:S221" si="27">O185*O$154</f>
        <v>50500</v>
      </c>
      <c r="P221" s="36">
        <f t="shared" si="27"/>
        <v>62100</v>
      </c>
      <c r="Q221" s="36">
        <f t="shared" si="27"/>
        <v>63600</v>
      </c>
      <c r="R221" s="36">
        <f t="shared" si="27"/>
        <v>65160</v>
      </c>
      <c r="S221" s="36">
        <f t="shared" si="27"/>
        <v>77910</v>
      </c>
    </row>
    <row r="222" spans="2:19" x14ac:dyDescent="0.25">
      <c r="C222" s="48" t="s">
        <v>32</v>
      </c>
      <c r="D222" s="36">
        <v>0</v>
      </c>
      <c r="E222" s="36">
        <f t="shared" si="23"/>
        <v>0</v>
      </c>
      <c r="F222" s="36">
        <f t="shared" si="23"/>
        <v>0</v>
      </c>
      <c r="G222" s="36">
        <f t="shared" si="23"/>
        <v>0</v>
      </c>
      <c r="H222" s="36">
        <f t="shared" si="23"/>
        <v>0</v>
      </c>
      <c r="I222" s="36">
        <f t="shared" si="23"/>
        <v>0</v>
      </c>
      <c r="J222" s="36">
        <f t="shared" si="23"/>
        <v>0</v>
      </c>
      <c r="K222" s="36">
        <f t="shared" si="23"/>
        <v>800</v>
      </c>
      <c r="L222" s="36">
        <f t="shared" si="23"/>
        <v>800</v>
      </c>
      <c r="M222" s="36">
        <f t="shared" si="23"/>
        <v>1000</v>
      </c>
      <c r="N222" s="36">
        <f t="shared" si="23"/>
        <v>1000</v>
      </c>
      <c r="O222" s="36">
        <f t="shared" ref="O222:S222" si="28">O186*O$154</f>
        <v>1000</v>
      </c>
      <c r="P222" s="36">
        <f t="shared" si="28"/>
        <v>1200</v>
      </c>
      <c r="Q222" s="36">
        <f t="shared" si="28"/>
        <v>1200</v>
      </c>
      <c r="R222" s="36">
        <f t="shared" si="28"/>
        <v>1200</v>
      </c>
      <c r="S222" s="36">
        <f t="shared" si="28"/>
        <v>1400</v>
      </c>
    </row>
    <row r="223" spans="2:19" x14ac:dyDescent="0.25">
      <c r="C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</row>
    <row r="224" spans="2:19" x14ac:dyDescent="0.25">
      <c r="B224" s="10">
        <v>1302</v>
      </c>
      <c r="C224" s="21" t="s">
        <v>35</v>
      </c>
      <c r="D224" s="48">
        <v>0</v>
      </c>
      <c r="E224" s="48">
        <v>1</v>
      </c>
      <c r="F224" s="48">
        <v>2</v>
      </c>
      <c r="G224" s="48">
        <v>3</v>
      </c>
      <c r="H224" s="48">
        <v>4</v>
      </c>
      <c r="I224" s="48">
        <v>5</v>
      </c>
      <c r="J224" s="48">
        <v>6</v>
      </c>
      <c r="K224" s="48">
        <v>7</v>
      </c>
      <c r="L224" s="48">
        <v>8</v>
      </c>
      <c r="M224" s="48">
        <v>9</v>
      </c>
      <c r="N224" s="48">
        <v>10</v>
      </c>
      <c r="O224" s="48">
        <v>11</v>
      </c>
      <c r="P224" s="48">
        <v>12</v>
      </c>
      <c r="Q224" s="48">
        <v>13</v>
      </c>
      <c r="R224" s="48">
        <v>14</v>
      </c>
      <c r="S224" s="48">
        <v>15</v>
      </c>
    </row>
    <row r="225" spans="1:29" x14ac:dyDescent="0.25">
      <c r="B225" s="50" t="s">
        <v>65</v>
      </c>
      <c r="C225" s="48" t="s">
        <v>34</v>
      </c>
      <c r="D225" s="36">
        <v>0</v>
      </c>
      <c r="E225" s="36">
        <f t="shared" ref="E225:S225" si="29">E207</f>
        <v>237</v>
      </c>
      <c r="F225" s="36">
        <f t="shared" si="29"/>
        <v>237</v>
      </c>
      <c r="G225" s="36">
        <f t="shared" si="29"/>
        <v>237</v>
      </c>
      <c r="H225" s="36">
        <f t="shared" si="29"/>
        <v>341</v>
      </c>
      <c r="I225" s="36">
        <f t="shared" si="29"/>
        <v>341</v>
      </c>
      <c r="J225" s="36">
        <f t="shared" si="29"/>
        <v>341</v>
      </c>
      <c r="K225" s="36">
        <f t="shared" si="29"/>
        <v>444</v>
      </c>
      <c r="L225" s="36">
        <f t="shared" si="29"/>
        <v>444</v>
      </c>
      <c r="M225" s="36">
        <f t="shared" si="29"/>
        <v>444</v>
      </c>
      <c r="N225" s="36">
        <f t="shared" si="29"/>
        <v>548</v>
      </c>
      <c r="O225" s="36">
        <f t="shared" si="29"/>
        <v>548</v>
      </c>
      <c r="P225" s="36">
        <f t="shared" si="29"/>
        <v>548</v>
      </c>
      <c r="Q225" s="36">
        <f t="shared" si="29"/>
        <v>652</v>
      </c>
      <c r="R225" s="36">
        <f t="shared" si="29"/>
        <v>652</v>
      </c>
      <c r="S225" s="36">
        <f t="shared" si="29"/>
        <v>652</v>
      </c>
    </row>
    <row r="226" spans="1:29" x14ac:dyDescent="0.25">
      <c r="C226" s="48" t="s">
        <v>18</v>
      </c>
      <c r="D226" s="36">
        <v>0</v>
      </c>
      <c r="E226" s="36">
        <f t="shared" ref="E226:S226" si="30">E208*E$146</f>
        <v>41</v>
      </c>
      <c r="F226" s="36">
        <f t="shared" si="30"/>
        <v>41</v>
      </c>
      <c r="G226" s="36">
        <f t="shared" si="30"/>
        <v>41</v>
      </c>
      <c r="H226" s="36">
        <f t="shared" si="30"/>
        <v>60</v>
      </c>
      <c r="I226" s="36">
        <f t="shared" si="30"/>
        <v>60</v>
      </c>
      <c r="J226" s="36">
        <f t="shared" si="30"/>
        <v>60</v>
      </c>
      <c r="K226" s="36">
        <f t="shared" si="30"/>
        <v>113.07004799999999</v>
      </c>
      <c r="L226" s="36">
        <f t="shared" si="30"/>
        <v>191.03954999999999</v>
      </c>
      <c r="M226" s="36">
        <f t="shared" si="30"/>
        <v>316.38328799999994</v>
      </c>
      <c r="N226" s="36">
        <f t="shared" si="30"/>
        <v>389.39481599999993</v>
      </c>
      <c r="O226" s="36">
        <f t="shared" si="30"/>
        <v>389.39481599999993</v>
      </c>
      <c r="P226" s="36">
        <f t="shared" si="30"/>
        <v>680.27942399999995</v>
      </c>
      <c r="Q226" s="36">
        <f t="shared" si="30"/>
        <v>807.831816</v>
      </c>
      <c r="R226" s="36">
        <f t="shared" si="30"/>
        <v>807.831816</v>
      </c>
      <c r="S226" s="36">
        <f t="shared" si="30"/>
        <v>1011.0071760000001</v>
      </c>
    </row>
    <row r="227" spans="1:29" x14ac:dyDescent="0.25">
      <c r="C227" s="48" t="s">
        <v>23</v>
      </c>
      <c r="D227" s="36">
        <v>0</v>
      </c>
      <c r="E227" s="36">
        <f t="shared" ref="E227:S227" si="31">E209*E$146</f>
        <v>1</v>
      </c>
      <c r="F227" s="36">
        <f t="shared" si="31"/>
        <v>1</v>
      </c>
      <c r="G227" s="36">
        <f t="shared" si="31"/>
        <v>2</v>
      </c>
      <c r="H227" s="36">
        <f t="shared" si="31"/>
        <v>2</v>
      </c>
      <c r="I227" s="36">
        <f t="shared" si="31"/>
        <v>2</v>
      </c>
      <c r="J227" s="36">
        <f t="shared" si="31"/>
        <v>2</v>
      </c>
      <c r="K227" s="36">
        <f t="shared" si="31"/>
        <v>2.8992319999999996</v>
      </c>
      <c r="L227" s="36">
        <f t="shared" si="31"/>
        <v>4.8984499999999995</v>
      </c>
      <c r="M227" s="36">
        <f t="shared" si="31"/>
        <v>8.112391999999998</v>
      </c>
      <c r="N227" s="36">
        <f t="shared" si="31"/>
        <v>12.168587999999998</v>
      </c>
      <c r="O227" s="36">
        <f t="shared" si="31"/>
        <v>12.168587999999998</v>
      </c>
      <c r="P227" s="36">
        <f t="shared" si="31"/>
        <v>21.258731999999998</v>
      </c>
      <c r="Q227" s="36">
        <f t="shared" si="31"/>
        <v>21.258731999999998</v>
      </c>
      <c r="R227" s="36">
        <f t="shared" si="31"/>
        <v>28.344975999999999</v>
      </c>
      <c r="S227" s="36">
        <f t="shared" si="31"/>
        <v>35.473936000000002</v>
      </c>
    </row>
    <row r="228" spans="1:29" x14ac:dyDescent="0.25">
      <c r="C228" s="48" t="s">
        <v>6</v>
      </c>
      <c r="D228" s="36">
        <v>0</v>
      </c>
      <c r="E228" s="36">
        <f t="shared" ref="E228:S228" si="32">E210*E$146</f>
        <v>0</v>
      </c>
      <c r="F228" s="36">
        <f t="shared" si="32"/>
        <v>0</v>
      </c>
      <c r="G228" s="36">
        <f t="shared" si="32"/>
        <v>0</v>
      </c>
      <c r="H228" s="36">
        <f t="shared" si="32"/>
        <v>1</v>
      </c>
      <c r="I228" s="36">
        <f t="shared" si="32"/>
        <v>1</v>
      </c>
      <c r="J228" s="36">
        <f t="shared" si="32"/>
        <v>1</v>
      </c>
      <c r="K228" s="36">
        <f t="shared" si="32"/>
        <v>1.4496159999999998</v>
      </c>
      <c r="L228" s="36">
        <f t="shared" si="32"/>
        <v>2.4492249999999998</v>
      </c>
      <c r="M228" s="36">
        <f t="shared" si="32"/>
        <v>4.056195999999999</v>
      </c>
      <c r="N228" s="36">
        <f t="shared" si="32"/>
        <v>8.112391999999998</v>
      </c>
      <c r="O228" s="36">
        <f t="shared" si="32"/>
        <v>8.112391999999998</v>
      </c>
      <c r="P228" s="36">
        <f t="shared" si="32"/>
        <v>14.172488</v>
      </c>
      <c r="Q228" s="36">
        <f t="shared" si="32"/>
        <v>14.172488</v>
      </c>
      <c r="R228" s="36">
        <f t="shared" si="32"/>
        <v>14.172488</v>
      </c>
      <c r="S228" s="36">
        <f t="shared" si="32"/>
        <v>17.736968000000001</v>
      </c>
    </row>
    <row r="229" spans="1:29" x14ac:dyDescent="0.25">
      <c r="C229" s="48" t="s">
        <v>24</v>
      </c>
      <c r="D229" s="36">
        <v>0</v>
      </c>
      <c r="E229" s="36">
        <f t="shared" ref="E229:S229" si="33">E211*E$146</f>
        <v>11</v>
      </c>
      <c r="F229" s="36">
        <f t="shared" si="33"/>
        <v>11</v>
      </c>
      <c r="G229" s="36">
        <f t="shared" si="33"/>
        <v>11</v>
      </c>
      <c r="H229" s="36">
        <f t="shared" si="33"/>
        <v>16</v>
      </c>
      <c r="I229" s="36">
        <f t="shared" si="33"/>
        <v>16</v>
      </c>
      <c r="J229" s="36">
        <f t="shared" si="33"/>
        <v>16</v>
      </c>
      <c r="K229" s="36">
        <f t="shared" si="33"/>
        <v>30.441935999999998</v>
      </c>
      <c r="L229" s="36">
        <f t="shared" si="33"/>
        <v>51.433725000000003</v>
      </c>
      <c r="M229" s="36">
        <f t="shared" si="33"/>
        <v>85.180115999999984</v>
      </c>
      <c r="N229" s="36">
        <f t="shared" si="33"/>
        <v>101.40489999999998</v>
      </c>
      <c r="O229" s="36">
        <f t="shared" si="33"/>
        <v>101.40489999999998</v>
      </c>
      <c r="P229" s="36">
        <f t="shared" si="33"/>
        <v>177.15609999999998</v>
      </c>
      <c r="Q229" s="36">
        <f t="shared" si="33"/>
        <v>212.58732000000001</v>
      </c>
      <c r="R229" s="36">
        <f t="shared" si="33"/>
        <v>212.58732000000001</v>
      </c>
      <c r="S229" s="36">
        <f t="shared" si="33"/>
        <v>266.05452000000002</v>
      </c>
    </row>
    <row r="230" spans="1:29" x14ac:dyDescent="0.25">
      <c r="C230" s="48" t="s">
        <v>33</v>
      </c>
      <c r="D230" s="36">
        <v>0</v>
      </c>
      <c r="E230" s="36">
        <f t="shared" ref="E230:S230" si="34">E212*E$146</f>
        <v>5550</v>
      </c>
      <c r="F230" s="36">
        <f t="shared" si="34"/>
        <v>5690</v>
      </c>
      <c r="G230" s="36">
        <f t="shared" si="34"/>
        <v>5830</v>
      </c>
      <c r="H230" s="36">
        <f t="shared" si="34"/>
        <v>5980</v>
      </c>
      <c r="I230" s="36">
        <f t="shared" si="34"/>
        <v>6120</v>
      </c>
      <c r="J230" s="36">
        <f t="shared" si="34"/>
        <v>6270</v>
      </c>
      <c r="K230" s="36">
        <f t="shared" si="34"/>
        <v>9306.5347199999997</v>
      </c>
      <c r="L230" s="36">
        <f t="shared" si="34"/>
        <v>16115.900499999998</v>
      </c>
      <c r="M230" s="36">
        <f t="shared" si="34"/>
        <v>27338.761039999994</v>
      </c>
      <c r="N230" s="36">
        <f t="shared" si="34"/>
        <v>28028.314359999993</v>
      </c>
      <c r="O230" s="36">
        <f t="shared" si="34"/>
        <v>28677.305719999993</v>
      </c>
      <c r="P230" s="36">
        <f t="shared" si="34"/>
        <v>51375.269</v>
      </c>
      <c r="Q230" s="36">
        <f t="shared" si="34"/>
        <v>52650.79292</v>
      </c>
      <c r="R230" s="36">
        <f t="shared" si="34"/>
        <v>53926.31684</v>
      </c>
      <c r="S230" s="36">
        <f t="shared" si="34"/>
        <v>69174.175200000012</v>
      </c>
    </row>
    <row r="231" spans="1:29" x14ac:dyDescent="0.25">
      <c r="C231" s="48" t="s">
        <v>32</v>
      </c>
      <c r="D231" s="36">
        <v>0</v>
      </c>
      <c r="E231" s="36">
        <f t="shared" ref="E231:S231" si="35">E213*E$146</f>
        <v>0</v>
      </c>
      <c r="F231" s="36">
        <f t="shared" si="35"/>
        <v>0</v>
      </c>
      <c r="G231" s="36">
        <f t="shared" si="35"/>
        <v>0</v>
      </c>
      <c r="H231" s="36">
        <f t="shared" si="35"/>
        <v>0</v>
      </c>
      <c r="I231" s="36">
        <f t="shared" si="35"/>
        <v>0</v>
      </c>
      <c r="J231" s="36">
        <f t="shared" si="35"/>
        <v>0</v>
      </c>
      <c r="K231" s="36">
        <f t="shared" si="35"/>
        <v>159.45775999999998</v>
      </c>
      <c r="L231" s="36">
        <f t="shared" si="35"/>
        <v>269.41475000000003</v>
      </c>
      <c r="M231" s="36">
        <f t="shared" si="35"/>
        <v>446.18155999999988</v>
      </c>
      <c r="N231" s="36">
        <f t="shared" si="35"/>
        <v>446.18155999999988</v>
      </c>
      <c r="O231" s="36">
        <f t="shared" si="35"/>
        <v>446.18155999999988</v>
      </c>
      <c r="P231" s="36">
        <f t="shared" si="35"/>
        <v>779.48683999999992</v>
      </c>
      <c r="Q231" s="36">
        <f t="shared" si="35"/>
        <v>779.48683999999992</v>
      </c>
      <c r="R231" s="36">
        <f t="shared" si="35"/>
        <v>779.48683999999992</v>
      </c>
      <c r="S231" s="36">
        <f t="shared" si="35"/>
        <v>975.53324000000021</v>
      </c>
    </row>
    <row r="233" spans="1:29" s="38" customFormat="1" x14ac:dyDescent="0.25">
      <c r="A233" s="10"/>
      <c r="B233" s="10">
        <v>1340</v>
      </c>
      <c r="C233" s="19" t="s">
        <v>37</v>
      </c>
      <c r="D233" s="34">
        <v>0</v>
      </c>
      <c r="E233" s="34">
        <v>1</v>
      </c>
      <c r="F233" s="34">
        <v>2</v>
      </c>
      <c r="G233" s="34">
        <v>3</v>
      </c>
      <c r="H233" s="34">
        <v>4</v>
      </c>
      <c r="I233" s="34">
        <v>5</v>
      </c>
      <c r="J233" s="34">
        <v>6</v>
      </c>
      <c r="K233" s="34">
        <v>7</v>
      </c>
      <c r="L233" s="34">
        <v>8</v>
      </c>
      <c r="M233" s="34">
        <v>9</v>
      </c>
      <c r="N233" s="34">
        <v>10</v>
      </c>
      <c r="O233" s="34">
        <v>11</v>
      </c>
      <c r="P233" s="34">
        <v>12</v>
      </c>
      <c r="Q233" s="34">
        <v>13</v>
      </c>
      <c r="R233" s="34">
        <v>14</v>
      </c>
      <c r="S233" s="34">
        <v>15</v>
      </c>
      <c r="T233" s="34">
        <v>16</v>
      </c>
      <c r="U233" s="34">
        <v>17</v>
      </c>
      <c r="V233" s="34">
        <v>18</v>
      </c>
      <c r="W233" s="34">
        <v>19</v>
      </c>
      <c r="X233" s="34">
        <v>20</v>
      </c>
      <c r="Y233" s="34">
        <v>21</v>
      </c>
      <c r="Z233" s="34">
        <v>22</v>
      </c>
      <c r="AA233" s="34">
        <v>23</v>
      </c>
      <c r="AB233" s="34">
        <v>24</v>
      </c>
      <c r="AC233" s="34">
        <v>25</v>
      </c>
    </row>
    <row r="234" spans="1:29" s="38" customFormat="1" x14ac:dyDescent="0.25">
      <c r="A234" s="10"/>
      <c r="B234" s="10"/>
      <c r="C234" s="29" t="s">
        <v>3</v>
      </c>
      <c r="D234" s="33">
        <v>0</v>
      </c>
      <c r="E234" s="33">
        <v>1</v>
      </c>
      <c r="F234" s="33">
        <v>1</v>
      </c>
      <c r="G234" s="33">
        <v>1</v>
      </c>
      <c r="H234" s="33">
        <v>1</v>
      </c>
      <c r="I234" s="33">
        <v>1</v>
      </c>
      <c r="J234" s="33">
        <v>1</v>
      </c>
      <c r="K234" s="33">
        <v>1.43</v>
      </c>
      <c r="L234" s="33">
        <v>1.84</v>
      </c>
      <c r="M234" s="33">
        <v>2.3809999999999998</v>
      </c>
      <c r="N234" s="33">
        <v>2.3809999999999998</v>
      </c>
      <c r="O234" s="33">
        <v>2.3809999999999998</v>
      </c>
      <c r="P234" s="33">
        <v>3.2669999999999999</v>
      </c>
      <c r="Q234" s="33">
        <v>3.2669999999999999</v>
      </c>
      <c r="R234" s="33">
        <v>3.2669999999999999</v>
      </c>
      <c r="S234" s="33">
        <v>3.7320000000000002</v>
      </c>
      <c r="T234" s="39">
        <v>6.6379999999999999</v>
      </c>
      <c r="U234" s="39">
        <v>6.6379999999999999</v>
      </c>
      <c r="V234" s="39">
        <v>11.443</v>
      </c>
      <c r="W234" s="39">
        <v>11.443</v>
      </c>
      <c r="X234" s="39">
        <v>17.472999999999999</v>
      </c>
      <c r="Y234" s="39">
        <v>17.472999999999999</v>
      </c>
      <c r="Z234" s="39">
        <v>47.151000000000003</v>
      </c>
      <c r="AA234" s="39">
        <v>47.151000000000003</v>
      </c>
      <c r="AB234" s="39">
        <v>91.320999999999998</v>
      </c>
      <c r="AC234" s="39">
        <v>91.320999999999998</v>
      </c>
    </row>
    <row r="235" spans="1:29" s="38" customFormat="1" x14ac:dyDescent="0.25">
      <c r="A235" s="10"/>
      <c r="B235" s="10"/>
      <c r="C235" s="29" t="s">
        <v>30</v>
      </c>
      <c r="D235" s="33">
        <v>0</v>
      </c>
      <c r="E235" s="33">
        <v>1</v>
      </c>
      <c r="F235" s="33">
        <v>1</v>
      </c>
      <c r="G235" s="33">
        <v>1</v>
      </c>
      <c r="H235" s="33">
        <v>1</v>
      </c>
      <c r="I235" s="33">
        <v>1</v>
      </c>
      <c r="J235" s="33">
        <v>1</v>
      </c>
      <c r="K235" s="33">
        <v>1.43</v>
      </c>
      <c r="L235" s="33">
        <v>1.84</v>
      </c>
      <c r="M235" s="33">
        <v>2.3809999999999998</v>
      </c>
      <c r="N235" s="33">
        <v>2.3809999999999998</v>
      </c>
      <c r="O235" s="33">
        <v>2.3809999999999998</v>
      </c>
      <c r="P235" s="33">
        <v>3.2669999999999999</v>
      </c>
      <c r="Q235" s="33">
        <v>3.2669999999999999</v>
      </c>
      <c r="R235" s="33">
        <v>3.2669999999999999</v>
      </c>
      <c r="S235" s="33">
        <v>3.7320000000000002</v>
      </c>
      <c r="T235" s="39">
        <v>6.6379999999999999</v>
      </c>
      <c r="U235" s="39">
        <v>6.6379999999999999</v>
      </c>
      <c r="V235" s="39">
        <v>11.443</v>
      </c>
      <c r="W235" s="39">
        <v>11.443</v>
      </c>
      <c r="X235" s="39">
        <v>17.472999999999999</v>
      </c>
      <c r="Y235" s="39">
        <v>17.472999999999999</v>
      </c>
      <c r="Z235" s="39">
        <v>47.151000000000003</v>
      </c>
      <c r="AA235" s="39">
        <v>47.151000000000003</v>
      </c>
      <c r="AB235" s="39">
        <v>91.320999999999998</v>
      </c>
      <c r="AC235" s="39">
        <v>91.320999999999998</v>
      </c>
    </row>
    <row r="236" spans="1:29" s="38" customFormat="1" x14ac:dyDescent="0.25">
      <c r="A236" s="10"/>
      <c r="B236" s="10"/>
      <c r="C236" s="29" t="s">
        <v>7</v>
      </c>
      <c r="D236" s="33">
        <v>0</v>
      </c>
      <c r="E236" s="33">
        <v>1</v>
      </c>
      <c r="F236" s="33">
        <v>1</v>
      </c>
      <c r="G236" s="33">
        <v>1</v>
      </c>
      <c r="H236" s="33">
        <v>1</v>
      </c>
      <c r="I236" s="33">
        <v>1</v>
      </c>
      <c r="J236" s="33">
        <v>1</v>
      </c>
      <c r="K236" s="33">
        <v>1.43</v>
      </c>
      <c r="L236" s="33">
        <v>1.84</v>
      </c>
      <c r="M236" s="33">
        <v>2.3809999999999998</v>
      </c>
      <c r="N236" s="33">
        <v>2.3809999999999998</v>
      </c>
      <c r="O236" s="33">
        <v>2.3809999999999998</v>
      </c>
      <c r="P236" s="33">
        <v>3.2669999999999999</v>
      </c>
      <c r="Q236" s="33">
        <v>3.2669999999999999</v>
      </c>
      <c r="R236" s="33">
        <v>3.2669999999999999</v>
      </c>
      <c r="S236" s="33">
        <v>3.7320000000000002</v>
      </c>
      <c r="T236" s="39">
        <v>6.6379999999999999</v>
      </c>
      <c r="U236" s="39">
        <v>6.6379999999999999</v>
      </c>
      <c r="V236" s="39">
        <v>11.443</v>
      </c>
      <c r="W236" s="39">
        <v>11.443</v>
      </c>
      <c r="X236" s="39">
        <v>17.472999999999999</v>
      </c>
      <c r="Y236" s="39">
        <v>17.472999999999999</v>
      </c>
      <c r="Z236" s="39">
        <v>47.151000000000003</v>
      </c>
      <c r="AA236" s="39">
        <v>47.151000000000003</v>
      </c>
      <c r="AB236" s="39">
        <v>91.320999999999998</v>
      </c>
      <c r="AC236" s="39">
        <v>91.320999999999998</v>
      </c>
    </row>
    <row r="237" spans="1:29" s="38" customFormat="1" x14ac:dyDescent="0.25">
      <c r="A237" s="10"/>
      <c r="B237" s="10"/>
      <c r="C237" s="29" t="s">
        <v>8</v>
      </c>
      <c r="D237" s="33">
        <v>0</v>
      </c>
      <c r="E237" s="33">
        <v>1</v>
      </c>
      <c r="F237" s="33">
        <v>1</v>
      </c>
      <c r="G237" s="33">
        <v>1</v>
      </c>
      <c r="H237" s="33">
        <v>1</v>
      </c>
      <c r="I237" s="33">
        <v>1</v>
      </c>
      <c r="J237" s="33">
        <v>1</v>
      </c>
      <c r="K237" s="33">
        <v>1.43</v>
      </c>
      <c r="L237" s="33">
        <v>1.84</v>
      </c>
      <c r="M237" s="33">
        <v>2.3809999999999998</v>
      </c>
      <c r="N237" s="33">
        <v>2.3809999999999998</v>
      </c>
      <c r="O237" s="33">
        <v>2.3809999999999998</v>
      </c>
      <c r="P237" s="33">
        <v>3.2669999999999999</v>
      </c>
      <c r="Q237" s="33">
        <v>3.2669999999999999</v>
      </c>
      <c r="R237" s="33">
        <v>3.2669999999999999</v>
      </c>
      <c r="S237" s="33">
        <v>3.7320000000000002</v>
      </c>
      <c r="T237" s="39">
        <v>6.6379999999999999</v>
      </c>
      <c r="U237" s="39">
        <v>6.6379999999999999</v>
      </c>
      <c r="V237" s="39">
        <v>11.443</v>
      </c>
      <c r="W237" s="39">
        <v>11.443</v>
      </c>
      <c r="X237" s="39">
        <v>17.472999999999999</v>
      </c>
      <c r="Y237" s="39">
        <v>17.472999999999999</v>
      </c>
      <c r="Z237" s="39">
        <v>47.151000000000003</v>
      </c>
      <c r="AA237" s="39">
        <v>47.151000000000003</v>
      </c>
      <c r="AB237" s="39">
        <v>91.320999999999998</v>
      </c>
      <c r="AC237" s="39">
        <v>91.320999999999998</v>
      </c>
    </row>
    <row r="238" spans="1:29" s="38" customFormat="1" x14ac:dyDescent="0.25">
      <c r="A238" s="10"/>
      <c r="B238" s="10"/>
      <c r="C238" s="29" t="s">
        <v>9</v>
      </c>
      <c r="D238" s="33">
        <v>0</v>
      </c>
      <c r="E238" s="33">
        <v>1</v>
      </c>
      <c r="F238" s="33">
        <v>1</v>
      </c>
      <c r="G238" s="33">
        <v>1</v>
      </c>
      <c r="H238" s="33">
        <v>1</v>
      </c>
      <c r="I238" s="33">
        <v>1</v>
      </c>
      <c r="J238" s="33">
        <v>1</v>
      </c>
      <c r="K238" s="33">
        <v>1.43</v>
      </c>
      <c r="L238" s="33">
        <v>1.84</v>
      </c>
      <c r="M238" s="33">
        <v>2.3809999999999998</v>
      </c>
      <c r="N238" s="33">
        <v>2.3809999999999998</v>
      </c>
      <c r="O238" s="33">
        <v>2.3809999999999998</v>
      </c>
      <c r="P238" s="33">
        <v>3.2669999999999999</v>
      </c>
      <c r="Q238" s="33">
        <v>3.2669999999999999</v>
      </c>
      <c r="R238" s="33">
        <v>3.2669999999999999</v>
      </c>
      <c r="S238" s="33">
        <v>3.7320000000000002</v>
      </c>
      <c r="T238" s="39">
        <v>6.6379999999999999</v>
      </c>
      <c r="U238" s="39">
        <v>6.6379999999999999</v>
      </c>
      <c r="V238" s="39">
        <v>11.443</v>
      </c>
      <c r="W238" s="39">
        <v>11.443</v>
      </c>
      <c r="X238" s="39">
        <v>17.472999999999999</v>
      </c>
      <c r="Y238" s="39">
        <v>17.472999999999999</v>
      </c>
      <c r="Z238" s="39">
        <v>47.151000000000003</v>
      </c>
      <c r="AA238" s="39">
        <v>47.151000000000003</v>
      </c>
      <c r="AB238" s="39">
        <v>91.320999999999998</v>
      </c>
      <c r="AC238" s="39">
        <v>91.320999999999998</v>
      </c>
    </row>
    <row r="239" spans="1:29" s="38" customFormat="1" x14ac:dyDescent="0.25">
      <c r="A239" s="10"/>
      <c r="B239" s="10"/>
      <c r="C239" s="29" t="s">
        <v>10</v>
      </c>
      <c r="D239" s="33">
        <v>0</v>
      </c>
      <c r="E239" s="33">
        <v>1</v>
      </c>
      <c r="F239" s="33">
        <v>1</v>
      </c>
      <c r="G239" s="33">
        <v>1</v>
      </c>
      <c r="H239" s="33">
        <v>1</v>
      </c>
      <c r="I239" s="33">
        <v>1</v>
      </c>
      <c r="J239" s="33">
        <v>1</v>
      </c>
      <c r="K239" s="33">
        <v>1.43</v>
      </c>
      <c r="L239" s="33">
        <v>1.84</v>
      </c>
      <c r="M239" s="33">
        <v>2.3809999999999998</v>
      </c>
      <c r="N239" s="33">
        <v>2.3809999999999998</v>
      </c>
      <c r="O239" s="33">
        <v>2.3809999999999998</v>
      </c>
      <c r="P239" s="33">
        <v>3.2669999999999999</v>
      </c>
      <c r="Q239" s="33">
        <v>3.2669999999999999</v>
      </c>
      <c r="R239" s="33">
        <v>3.2669999999999999</v>
      </c>
      <c r="S239" s="33">
        <v>3.7320000000000002</v>
      </c>
      <c r="T239" s="39">
        <v>6.6379999999999999</v>
      </c>
      <c r="U239" s="39">
        <v>6.6379999999999999</v>
      </c>
      <c r="V239" s="39">
        <v>11.443</v>
      </c>
      <c r="W239" s="39">
        <v>11.443</v>
      </c>
      <c r="X239" s="39">
        <v>17.472999999999999</v>
      </c>
      <c r="Y239" s="39">
        <v>17.472999999999999</v>
      </c>
      <c r="Z239" s="39">
        <v>47.151000000000003</v>
      </c>
      <c r="AA239" s="39">
        <v>47.151000000000003</v>
      </c>
      <c r="AB239" s="39">
        <v>91.320999999999998</v>
      </c>
      <c r="AC239" s="39">
        <v>91.320999999999998</v>
      </c>
    </row>
    <row r="240" spans="1:29" s="38" customFormat="1" x14ac:dyDescent="0.25">
      <c r="A240" s="10"/>
      <c r="B240" s="10"/>
      <c r="O240" s="35"/>
      <c r="P240" s="35"/>
      <c r="Q240" s="35"/>
    </row>
    <row r="241" spans="1:29" s="38" customFormat="1" x14ac:dyDescent="0.25">
      <c r="A241" s="10"/>
      <c r="B241" s="10">
        <v>1340</v>
      </c>
      <c r="C241" s="48" t="s">
        <v>64</v>
      </c>
      <c r="D241" s="34">
        <v>0</v>
      </c>
      <c r="E241" s="34">
        <v>1</v>
      </c>
      <c r="F241" s="34">
        <v>2</v>
      </c>
      <c r="G241" s="34">
        <v>3</v>
      </c>
      <c r="H241" s="34">
        <v>4</v>
      </c>
      <c r="I241" s="34">
        <v>5</v>
      </c>
      <c r="J241" s="34">
        <v>6</v>
      </c>
      <c r="K241" s="34">
        <v>7</v>
      </c>
      <c r="L241" s="34">
        <v>8</v>
      </c>
      <c r="M241" s="34">
        <v>9</v>
      </c>
      <c r="N241" s="34">
        <v>10</v>
      </c>
      <c r="O241" s="34">
        <v>11</v>
      </c>
      <c r="P241" s="34">
        <v>12</v>
      </c>
      <c r="Q241" s="34">
        <v>13</v>
      </c>
      <c r="R241" s="34">
        <v>14</v>
      </c>
      <c r="S241" s="34">
        <v>15</v>
      </c>
      <c r="T241" s="34">
        <v>16</v>
      </c>
      <c r="U241" s="34">
        <v>17</v>
      </c>
      <c r="V241" s="34">
        <v>18</v>
      </c>
      <c r="W241" s="34">
        <v>19</v>
      </c>
      <c r="X241" s="34">
        <v>20</v>
      </c>
      <c r="Y241" s="34">
        <v>21</v>
      </c>
      <c r="Z241" s="34">
        <v>22</v>
      </c>
      <c r="AA241" s="34">
        <v>23</v>
      </c>
      <c r="AB241" s="34">
        <v>24</v>
      </c>
      <c r="AC241" s="34">
        <v>25</v>
      </c>
    </row>
    <row r="242" spans="1:29" s="38" customFormat="1" x14ac:dyDescent="0.25">
      <c r="A242" s="10"/>
      <c r="B242" s="10"/>
      <c r="C242" s="47" t="s">
        <v>3</v>
      </c>
      <c r="D242" s="33">
        <v>0</v>
      </c>
      <c r="E242" s="33">
        <v>1</v>
      </c>
      <c r="F242" s="33">
        <v>1</v>
      </c>
      <c r="G242" s="33">
        <v>1</v>
      </c>
      <c r="H242" s="33">
        <v>1</v>
      </c>
      <c r="I242" s="33">
        <v>1</v>
      </c>
      <c r="J242" s="33">
        <v>1</v>
      </c>
      <c r="K242" s="33">
        <v>4</v>
      </c>
      <c r="L242" s="33">
        <v>5</v>
      </c>
      <c r="M242" s="33">
        <v>5</v>
      </c>
      <c r="N242" s="33">
        <v>5</v>
      </c>
      <c r="O242" s="33">
        <v>5</v>
      </c>
      <c r="P242" s="33">
        <v>7</v>
      </c>
      <c r="Q242" s="33">
        <v>7</v>
      </c>
      <c r="R242" s="33">
        <v>7</v>
      </c>
      <c r="S242" s="33">
        <v>8</v>
      </c>
      <c r="T242" s="39">
        <v>16</v>
      </c>
      <c r="U242" s="39">
        <v>16</v>
      </c>
      <c r="V242" s="39">
        <v>27</v>
      </c>
      <c r="W242" s="39">
        <v>27</v>
      </c>
      <c r="X242" s="39">
        <v>41</v>
      </c>
      <c r="Y242" s="39">
        <v>41</v>
      </c>
      <c r="Z242" s="39">
        <v>113</v>
      </c>
      <c r="AA242" s="39">
        <v>113</v>
      </c>
      <c r="AB242" s="39">
        <v>220</v>
      </c>
      <c r="AC242" s="39">
        <v>220</v>
      </c>
    </row>
    <row r="243" spans="1:29" s="38" customFormat="1" x14ac:dyDescent="0.25">
      <c r="A243" s="10"/>
      <c r="B243" s="10"/>
      <c r="C243" s="47" t="s">
        <v>30</v>
      </c>
      <c r="D243" s="33">
        <v>0</v>
      </c>
      <c r="E243" s="33">
        <v>1</v>
      </c>
      <c r="F243" s="33">
        <v>1</v>
      </c>
      <c r="G243" s="33">
        <v>1</v>
      </c>
      <c r="H243" s="33">
        <v>1</v>
      </c>
      <c r="I243" s="33">
        <v>1</v>
      </c>
      <c r="J243" s="33">
        <v>1</v>
      </c>
      <c r="K243" s="33">
        <v>4</v>
      </c>
      <c r="L243" s="33">
        <v>5</v>
      </c>
      <c r="M243" s="33">
        <v>5</v>
      </c>
      <c r="N243" s="33">
        <v>5</v>
      </c>
      <c r="O243" s="33">
        <v>5</v>
      </c>
      <c r="P243" s="33">
        <v>7</v>
      </c>
      <c r="Q243" s="33">
        <v>7</v>
      </c>
      <c r="R243" s="33">
        <v>7</v>
      </c>
      <c r="S243" s="33">
        <v>8</v>
      </c>
      <c r="T243" s="39">
        <v>16</v>
      </c>
      <c r="U243" s="39">
        <v>16</v>
      </c>
      <c r="V243" s="39">
        <v>27</v>
      </c>
      <c r="W243" s="39">
        <v>27</v>
      </c>
      <c r="X243" s="39">
        <v>41</v>
      </c>
      <c r="Y243" s="39">
        <v>41</v>
      </c>
      <c r="Z243" s="39">
        <v>113</v>
      </c>
      <c r="AA243" s="39">
        <v>113</v>
      </c>
      <c r="AB243" s="39">
        <v>220</v>
      </c>
      <c r="AC243" s="39">
        <v>220</v>
      </c>
    </row>
    <row r="244" spans="1:29" s="38" customFormat="1" x14ac:dyDescent="0.25">
      <c r="A244" s="10"/>
      <c r="B244" s="10"/>
      <c r="C244" s="47" t="s">
        <v>7</v>
      </c>
      <c r="D244" s="33">
        <v>0</v>
      </c>
      <c r="E244" s="33">
        <v>1</v>
      </c>
      <c r="F244" s="33">
        <v>1</v>
      </c>
      <c r="G244" s="33">
        <v>1</v>
      </c>
      <c r="H244" s="33">
        <v>1</v>
      </c>
      <c r="I244" s="33">
        <v>1</v>
      </c>
      <c r="J244" s="33">
        <v>1</v>
      </c>
      <c r="K244" s="33">
        <v>4</v>
      </c>
      <c r="L244" s="33">
        <v>5</v>
      </c>
      <c r="M244" s="33">
        <v>5</v>
      </c>
      <c r="N244" s="33">
        <v>5</v>
      </c>
      <c r="O244" s="33">
        <v>5</v>
      </c>
      <c r="P244" s="33">
        <v>7</v>
      </c>
      <c r="Q244" s="33">
        <v>7</v>
      </c>
      <c r="R244" s="33">
        <v>7</v>
      </c>
      <c r="S244" s="33">
        <v>8</v>
      </c>
      <c r="T244" s="39">
        <v>16</v>
      </c>
      <c r="U244" s="39">
        <v>16</v>
      </c>
      <c r="V244" s="39">
        <v>27</v>
      </c>
      <c r="W244" s="39">
        <v>27</v>
      </c>
      <c r="X244" s="39">
        <v>41</v>
      </c>
      <c r="Y244" s="39">
        <v>41</v>
      </c>
      <c r="Z244" s="39">
        <v>113</v>
      </c>
      <c r="AA244" s="39">
        <v>113</v>
      </c>
      <c r="AB244" s="39">
        <v>220</v>
      </c>
      <c r="AC244" s="39">
        <v>220</v>
      </c>
    </row>
    <row r="245" spans="1:29" s="38" customFormat="1" x14ac:dyDescent="0.25">
      <c r="A245" s="10"/>
      <c r="B245" s="10"/>
      <c r="C245" s="47" t="s">
        <v>8</v>
      </c>
      <c r="D245" s="33">
        <v>0</v>
      </c>
      <c r="E245" s="33">
        <v>1</v>
      </c>
      <c r="F245" s="33">
        <v>1</v>
      </c>
      <c r="G245" s="33">
        <v>1</v>
      </c>
      <c r="H245" s="33">
        <v>1</v>
      </c>
      <c r="I245" s="33">
        <v>1</v>
      </c>
      <c r="J245" s="33">
        <v>1</v>
      </c>
      <c r="K245" s="33">
        <v>4</v>
      </c>
      <c r="L245" s="33">
        <v>5</v>
      </c>
      <c r="M245" s="33">
        <v>5</v>
      </c>
      <c r="N245" s="33">
        <v>5</v>
      </c>
      <c r="O245" s="33">
        <v>5</v>
      </c>
      <c r="P245" s="33">
        <v>7</v>
      </c>
      <c r="Q245" s="33">
        <v>7</v>
      </c>
      <c r="R245" s="33">
        <v>7</v>
      </c>
      <c r="S245" s="33">
        <v>8</v>
      </c>
      <c r="T245" s="39">
        <v>16</v>
      </c>
      <c r="U245" s="39">
        <v>16</v>
      </c>
      <c r="V245" s="39">
        <v>27</v>
      </c>
      <c r="W245" s="39">
        <v>27</v>
      </c>
      <c r="X245" s="39">
        <v>41</v>
      </c>
      <c r="Y245" s="39">
        <v>41</v>
      </c>
      <c r="Z245" s="39">
        <v>113</v>
      </c>
      <c r="AA245" s="39">
        <v>113</v>
      </c>
      <c r="AB245" s="39">
        <v>220</v>
      </c>
      <c r="AC245" s="39">
        <v>220</v>
      </c>
    </row>
    <row r="246" spans="1:29" s="38" customFormat="1" x14ac:dyDescent="0.25">
      <c r="A246" s="10"/>
      <c r="B246" s="10"/>
      <c r="C246" s="47" t="s">
        <v>9</v>
      </c>
      <c r="D246" s="33">
        <v>0</v>
      </c>
      <c r="E246" s="33">
        <v>1</v>
      </c>
      <c r="F246" s="33">
        <v>1</v>
      </c>
      <c r="G246" s="33">
        <v>1</v>
      </c>
      <c r="H246" s="33">
        <v>1</v>
      </c>
      <c r="I246" s="33">
        <v>1</v>
      </c>
      <c r="J246" s="33">
        <v>1</v>
      </c>
      <c r="K246" s="33">
        <v>4</v>
      </c>
      <c r="L246" s="33">
        <v>5</v>
      </c>
      <c r="M246" s="33">
        <v>5</v>
      </c>
      <c r="N246" s="33">
        <v>5</v>
      </c>
      <c r="O246" s="33">
        <v>5</v>
      </c>
      <c r="P246" s="33">
        <v>7</v>
      </c>
      <c r="Q246" s="33">
        <v>7</v>
      </c>
      <c r="R246" s="33">
        <v>7</v>
      </c>
      <c r="S246" s="33">
        <v>8</v>
      </c>
      <c r="T246" s="39">
        <v>16</v>
      </c>
      <c r="U246" s="39">
        <v>16</v>
      </c>
      <c r="V246" s="39">
        <v>27</v>
      </c>
      <c r="W246" s="39">
        <v>27</v>
      </c>
      <c r="X246" s="39">
        <v>41</v>
      </c>
      <c r="Y246" s="39">
        <v>41</v>
      </c>
      <c r="Z246" s="39">
        <v>113</v>
      </c>
      <c r="AA246" s="39">
        <v>113</v>
      </c>
      <c r="AB246" s="39">
        <v>220</v>
      </c>
      <c r="AC246" s="39">
        <v>220</v>
      </c>
    </row>
    <row r="247" spans="1:29" s="38" customFormat="1" x14ac:dyDescent="0.25">
      <c r="A247" s="10"/>
      <c r="B247" s="10"/>
      <c r="C247" s="47" t="s">
        <v>10</v>
      </c>
      <c r="D247" s="33">
        <v>0</v>
      </c>
      <c r="E247" s="33">
        <v>1</v>
      </c>
      <c r="F247" s="33">
        <v>1</v>
      </c>
      <c r="G247" s="33">
        <v>1</v>
      </c>
      <c r="H247" s="33">
        <v>1</v>
      </c>
      <c r="I247" s="33">
        <v>1</v>
      </c>
      <c r="J247" s="33">
        <v>1</v>
      </c>
      <c r="K247" s="33">
        <v>4</v>
      </c>
      <c r="L247" s="33">
        <v>5</v>
      </c>
      <c r="M247" s="33">
        <v>5</v>
      </c>
      <c r="N247" s="33">
        <v>5</v>
      </c>
      <c r="O247" s="33">
        <v>5</v>
      </c>
      <c r="P247" s="33">
        <v>7</v>
      </c>
      <c r="Q247" s="33">
        <v>7</v>
      </c>
      <c r="R247" s="33">
        <v>7</v>
      </c>
      <c r="S247" s="33">
        <v>8</v>
      </c>
      <c r="T247" s="39">
        <v>16</v>
      </c>
      <c r="U247" s="39">
        <v>16</v>
      </c>
      <c r="V247" s="39">
        <v>27</v>
      </c>
      <c r="W247" s="39">
        <v>27</v>
      </c>
      <c r="X247" s="39">
        <v>41</v>
      </c>
      <c r="Y247" s="39">
        <v>41</v>
      </c>
      <c r="Z247" s="39">
        <v>113</v>
      </c>
      <c r="AA247" s="39">
        <v>113</v>
      </c>
      <c r="AB247" s="39">
        <v>220</v>
      </c>
      <c r="AC247" s="39">
        <v>220</v>
      </c>
    </row>
    <row r="248" spans="1:29" s="38" customFormat="1" x14ac:dyDescent="0.25">
      <c r="A248" s="10"/>
      <c r="B248" s="10"/>
      <c r="O248" s="35"/>
      <c r="P248" s="35"/>
      <c r="Q248" s="35"/>
    </row>
    <row r="249" spans="1:29" s="38" customFormat="1" x14ac:dyDescent="0.25">
      <c r="A249" s="10"/>
      <c r="B249" s="10"/>
      <c r="C249" s="21" t="s">
        <v>36</v>
      </c>
      <c r="D249" s="19" t="s">
        <v>34</v>
      </c>
      <c r="E249" s="19" t="s">
        <v>17</v>
      </c>
      <c r="F249" s="19" t="s">
        <v>25</v>
      </c>
      <c r="G249" s="19" t="s">
        <v>26</v>
      </c>
      <c r="H249" s="19" t="s">
        <v>24</v>
      </c>
      <c r="I249" s="19" t="s">
        <v>33</v>
      </c>
      <c r="J249" s="19" t="s">
        <v>32</v>
      </c>
      <c r="Q249" s="21" t="s">
        <v>35</v>
      </c>
      <c r="R249" s="19" t="s">
        <v>34</v>
      </c>
      <c r="S249" s="19" t="s">
        <v>18</v>
      </c>
      <c r="T249" s="19" t="s">
        <v>25</v>
      </c>
      <c r="U249" s="19" t="s">
        <v>26</v>
      </c>
      <c r="V249" s="19" t="s">
        <v>24</v>
      </c>
      <c r="W249" s="19" t="s">
        <v>33</v>
      </c>
      <c r="X249" s="19" t="s">
        <v>32</v>
      </c>
    </row>
    <row r="250" spans="1:29" s="38" customFormat="1" x14ac:dyDescent="0.25">
      <c r="A250" s="10"/>
      <c r="B250" s="10"/>
      <c r="C250" s="46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Q250" s="46">
        <v>0</v>
      </c>
      <c r="R250" s="21">
        <v>0</v>
      </c>
      <c r="S250" s="21">
        <v>0</v>
      </c>
      <c r="T250" s="21">
        <v>0</v>
      </c>
      <c r="U250" s="21">
        <v>0</v>
      </c>
      <c r="V250" s="21">
        <v>0</v>
      </c>
      <c r="W250" s="21">
        <v>0</v>
      </c>
      <c r="X250" s="21">
        <v>0</v>
      </c>
    </row>
    <row r="251" spans="1:29" s="38" customFormat="1" x14ac:dyDescent="0.25">
      <c r="A251" s="10"/>
      <c r="B251" s="10"/>
      <c r="C251" s="46">
        <v>1</v>
      </c>
      <c r="D251" s="21">
        <v>1411</v>
      </c>
      <c r="E251" s="21">
        <v>144</v>
      </c>
      <c r="F251" s="21">
        <v>3</v>
      </c>
      <c r="G251" s="21">
        <v>2</v>
      </c>
      <c r="H251" s="21">
        <v>34</v>
      </c>
      <c r="I251" s="21">
        <v>11040</v>
      </c>
      <c r="J251" s="21">
        <v>240</v>
      </c>
      <c r="Q251" s="46">
        <v>1</v>
      </c>
      <c r="R251" s="21">
        <v>986</v>
      </c>
      <c r="S251" s="21">
        <v>87</v>
      </c>
      <c r="T251" s="21">
        <v>2</v>
      </c>
      <c r="U251" s="21">
        <v>2</v>
      </c>
      <c r="V251" s="21">
        <v>24</v>
      </c>
      <c r="W251" s="21">
        <v>7728</v>
      </c>
      <c r="X251" s="21">
        <v>128</v>
      </c>
    </row>
    <row r="252" spans="1:29" s="38" customFormat="1" x14ac:dyDescent="0.25">
      <c r="A252" s="10"/>
      <c r="B252" s="10"/>
      <c r="C252" s="46">
        <v>2</v>
      </c>
      <c r="D252" s="21">
        <v>1411</v>
      </c>
      <c r="E252" s="21">
        <v>144</v>
      </c>
      <c r="F252" s="21">
        <v>4</v>
      </c>
      <c r="G252" s="21">
        <v>2</v>
      </c>
      <c r="H252" s="21">
        <v>34</v>
      </c>
      <c r="I252" s="21">
        <v>11312</v>
      </c>
      <c r="J252" s="21">
        <v>240</v>
      </c>
      <c r="Q252" s="46">
        <v>2</v>
      </c>
      <c r="R252" s="21">
        <v>986</v>
      </c>
      <c r="S252" s="21">
        <v>87</v>
      </c>
      <c r="T252" s="21">
        <v>3</v>
      </c>
      <c r="U252" s="21">
        <v>2</v>
      </c>
      <c r="V252" s="21">
        <v>24</v>
      </c>
      <c r="W252" s="21">
        <v>7920</v>
      </c>
      <c r="X252" s="21">
        <v>128</v>
      </c>
    </row>
    <row r="253" spans="1:29" s="38" customFormat="1" x14ac:dyDescent="0.25">
      <c r="A253" s="10"/>
      <c r="B253" s="10"/>
      <c r="C253" s="46">
        <v>3</v>
      </c>
      <c r="D253" s="21">
        <v>1411</v>
      </c>
      <c r="E253" s="21">
        <v>144</v>
      </c>
      <c r="F253" s="21">
        <v>4</v>
      </c>
      <c r="G253" s="21">
        <v>2</v>
      </c>
      <c r="H253" s="21">
        <v>34</v>
      </c>
      <c r="I253" s="21">
        <v>11592</v>
      </c>
      <c r="J253" s="21">
        <v>240</v>
      </c>
      <c r="Q253" s="46">
        <v>3</v>
      </c>
      <c r="R253" s="21">
        <v>986</v>
      </c>
      <c r="S253" s="21">
        <v>87</v>
      </c>
      <c r="T253" s="21">
        <v>3</v>
      </c>
      <c r="U253" s="21">
        <v>2</v>
      </c>
      <c r="V253" s="21">
        <v>24</v>
      </c>
      <c r="W253" s="21">
        <v>8120</v>
      </c>
      <c r="X253" s="21">
        <v>128</v>
      </c>
    </row>
    <row r="254" spans="1:29" s="38" customFormat="1" x14ac:dyDescent="0.25">
      <c r="A254" s="10"/>
      <c r="B254" s="10"/>
      <c r="C254" s="19">
        <v>4</v>
      </c>
      <c r="D254" s="21">
        <v>2028</v>
      </c>
      <c r="E254" s="21">
        <v>207</v>
      </c>
      <c r="F254" s="21">
        <v>4</v>
      </c>
      <c r="G254" s="21">
        <v>3</v>
      </c>
      <c r="H254" s="21">
        <v>48</v>
      </c>
      <c r="I254" s="21">
        <v>11872</v>
      </c>
      <c r="J254" s="21">
        <v>240</v>
      </c>
      <c r="Q254" s="19">
        <v>4</v>
      </c>
      <c r="R254" s="21">
        <v>1418</v>
      </c>
      <c r="S254" s="21">
        <v>124</v>
      </c>
      <c r="T254" s="21">
        <v>3</v>
      </c>
      <c r="U254" s="21">
        <v>2</v>
      </c>
      <c r="V254" s="21">
        <v>33</v>
      </c>
      <c r="W254" s="21">
        <v>8320</v>
      </c>
      <c r="X254" s="21">
        <v>132</v>
      </c>
    </row>
    <row r="255" spans="1:29" s="38" customFormat="1" x14ac:dyDescent="0.25">
      <c r="A255" s="10"/>
      <c r="B255" s="10"/>
      <c r="C255" s="19">
        <v>5</v>
      </c>
      <c r="D255" s="21">
        <v>2028</v>
      </c>
      <c r="E255" s="21">
        <v>207</v>
      </c>
      <c r="F255" s="21">
        <v>4</v>
      </c>
      <c r="G255" s="21">
        <v>3</v>
      </c>
      <c r="H255" s="21">
        <v>48</v>
      </c>
      <c r="I255" s="21">
        <v>12168</v>
      </c>
      <c r="J255" s="21">
        <v>240</v>
      </c>
      <c r="Q255" s="19">
        <v>5</v>
      </c>
      <c r="R255" s="21">
        <v>1418</v>
      </c>
      <c r="S255" s="21">
        <v>124</v>
      </c>
      <c r="T255" s="21">
        <v>3</v>
      </c>
      <c r="U255" s="21">
        <v>2</v>
      </c>
      <c r="V255" s="21">
        <v>33</v>
      </c>
      <c r="W255" s="21">
        <v>8520</v>
      </c>
      <c r="X255" s="21">
        <v>132</v>
      </c>
    </row>
    <row r="256" spans="1:29" s="38" customFormat="1" x14ac:dyDescent="0.25">
      <c r="A256" s="10"/>
      <c r="B256" s="10"/>
      <c r="C256" s="19">
        <v>6</v>
      </c>
      <c r="D256" s="21">
        <v>2028</v>
      </c>
      <c r="E256" s="21">
        <v>207</v>
      </c>
      <c r="F256" s="21">
        <v>5</v>
      </c>
      <c r="G256" s="21">
        <v>3</v>
      </c>
      <c r="H256" s="21">
        <v>48</v>
      </c>
      <c r="I256" s="21">
        <v>12464</v>
      </c>
      <c r="J256" s="21">
        <v>256</v>
      </c>
      <c r="Q256" s="19">
        <v>6</v>
      </c>
      <c r="R256" s="21">
        <v>1418</v>
      </c>
      <c r="S256" s="21">
        <v>124</v>
      </c>
      <c r="T256" s="21">
        <v>4</v>
      </c>
      <c r="U256" s="21">
        <v>2</v>
      </c>
      <c r="V256" s="21">
        <v>33</v>
      </c>
      <c r="W256" s="21">
        <v>8728</v>
      </c>
      <c r="X256" s="21">
        <v>132</v>
      </c>
    </row>
    <row r="257" spans="1:24" s="38" customFormat="1" x14ac:dyDescent="0.25">
      <c r="A257" s="10"/>
      <c r="B257" s="10"/>
      <c r="C257" s="19">
        <v>7</v>
      </c>
      <c r="D257" s="21">
        <v>2644</v>
      </c>
      <c r="E257" s="21">
        <v>269</v>
      </c>
      <c r="F257" s="21">
        <v>5</v>
      </c>
      <c r="G257" s="21">
        <v>3</v>
      </c>
      <c r="H257" s="21">
        <v>63</v>
      </c>
      <c r="I257" s="21">
        <v>12768</v>
      </c>
      <c r="J257" s="21">
        <v>256</v>
      </c>
      <c r="Q257" s="19">
        <v>7</v>
      </c>
      <c r="R257" s="21">
        <v>1849</v>
      </c>
      <c r="S257" s="21">
        <v>162</v>
      </c>
      <c r="T257" s="21">
        <v>4</v>
      </c>
      <c r="U257" s="21">
        <v>3</v>
      </c>
      <c r="V257" s="21">
        <v>44</v>
      </c>
      <c r="W257" s="21">
        <v>8952</v>
      </c>
      <c r="X257" s="21">
        <v>132</v>
      </c>
    </row>
    <row r="258" spans="1:24" s="38" customFormat="1" x14ac:dyDescent="0.25">
      <c r="A258" s="10"/>
      <c r="B258" s="10"/>
      <c r="C258" s="19">
        <v>8</v>
      </c>
      <c r="D258" s="21">
        <v>2644</v>
      </c>
      <c r="E258" s="21">
        <v>269</v>
      </c>
      <c r="F258" s="21">
        <v>6</v>
      </c>
      <c r="G258" s="21">
        <v>3</v>
      </c>
      <c r="H258" s="21">
        <v>63</v>
      </c>
      <c r="I258" s="21">
        <v>13080</v>
      </c>
      <c r="J258" s="21">
        <v>256</v>
      </c>
      <c r="Q258" s="19">
        <v>8</v>
      </c>
      <c r="R258" s="21">
        <v>1849</v>
      </c>
      <c r="S258" s="21">
        <v>162</v>
      </c>
      <c r="T258" s="21">
        <v>4</v>
      </c>
      <c r="U258" s="21">
        <v>3</v>
      </c>
      <c r="V258" s="21">
        <v>44</v>
      </c>
      <c r="W258" s="21">
        <v>9168</v>
      </c>
      <c r="X258" s="21">
        <v>132</v>
      </c>
    </row>
    <row r="259" spans="1:24" s="38" customFormat="1" x14ac:dyDescent="0.25">
      <c r="A259" s="10"/>
      <c r="B259" s="10"/>
      <c r="C259" s="19">
        <v>9</v>
      </c>
      <c r="D259" s="21">
        <v>2644</v>
      </c>
      <c r="E259" s="21">
        <v>269</v>
      </c>
      <c r="F259" s="21">
        <v>6</v>
      </c>
      <c r="G259" s="21">
        <v>4</v>
      </c>
      <c r="H259" s="21">
        <v>63</v>
      </c>
      <c r="I259" s="21">
        <v>13408</v>
      </c>
      <c r="J259" s="21">
        <v>256</v>
      </c>
      <c r="Q259" s="19">
        <v>9</v>
      </c>
      <c r="R259" s="21">
        <v>1849</v>
      </c>
      <c r="S259" s="21">
        <v>162</v>
      </c>
      <c r="T259" s="21">
        <v>4</v>
      </c>
      <c r="U259" s="21">
        <v>3</v>
      </c>
      <c r="V259" s="21">
        <v>44</v>
      </c>
      <c r="W259" s="21">
        <v>9392</v>
      </c>
      <c r="X259" s="21">
        <v>132</v>
      </c>
    </row>
    <row r="260" spans="1:24" s="38" customFormat="1" x14ac:dyDescent="0.25">
      <c r="A260" s="10"/>
      <c r="B260" s="10"/>
      <c r="C260" s="19">
        <v>10</v>
      </c>
      <c r="D260" s="21">
        <v>3261</v>
      </c>
      <c r="E260" s="21">
        <v>332</v>
      </c>
      <c r="F260" s="21">
        <v>7</v>
      </c>
      <c r="G260" s="21">
        <v>4</v>
      </c>
      <c r="H260" s="21">
        <v>77</v>
      </c>
      <c r="I260" s="21">
        <v>13736</v>
      </c>
      <c r="J260" s="21">
        <v>256</v>
      </c>
      <c r="Q260" s="19">
        <v>10</v>
      </c>
      <c r="R260" s="21">
        <v>2280</v>
      </c>
      <c r="S260" s="21">
        <v>200</v>
      </c>
      <c r="T260" s="21">
        <v>4</v>
      </c>
      <c r="U260" s="21">
        <v>4</v>
      </c>
      <c r="V260" s="21">
        <v>53</v>
      </c>
      <c r="W260" s="21">
        <v>9616</v>
      </c>
      <c r="X260" s="21">
        <v>132</v>
      </c>
    </row>
    <row r="261" spans="1:24" s="38" customFormat="1" x14ac:dyDescent="0.25">
      <c r="A261" s="10"/>
      <c r="B261" s="10"/>
      <c r="C261" s="19">
        <v>11</v>
      </c>
      <c r="D261" s="21">
        <v>3261</v>
      </c>
      <c r="E261" s="21">
        <v>332</v>
      </c>
      <c r="F261" s="21">
        <v>7</v>
      </c>
      <c r="G261" s="21">
        <v>4</v>
      </c>
      <c r="H261" s="21">
        <v>77</v>
      </c>
      <c r="I261" s="21">
        <v>14072</v>
      </c>
      <c r="J261" s="21">
        <v>264</v>
      </c>
      <c r="Q261" s="19">
        <v>11</v>
      </c>
      <c r="R261" s="21">
        <v>2280</v>
      </c>
      <c r="S261" s="21">
        <v>200</v>
      </c>
      <c r="T261" s="21">
        <v>4</v>
      </c>
      <c r="U261" s="21">
        <v>4</v>
      </c>
      <c r="V261" s="21">
        <v>53</v>
      </c>
      <c r="W261" s="21">
        <v>9856</v>
      </c>
      <c r="X261" s="21">
        <v>132</v>
      </c>
    </row>
    <row r="262" spans="1:24" s="38" customFormat="1" x14ac:dyDescent="0.25">
      <c r="A262" s="10"/>
      <c r="B262" s="10"/>
      <c r="C262" s="19">
        <v>12</v>
      </c>
      <c r="D262" s="21">
        <v>3261</v>
      </c>
      <c r="E262" s="21">
        <v>332</v>
      </c>
      <c r="F262" s="21">
        <v>8</v>
      </c>
      <c r="G262" s="21">
        <v>4</v>
      </c>
      <c r="H262" s="21">
        <v>77</v>
      </c>
      <c r="I262" s="21">
        <v>14416</v>
      </c>
      <c r="J262" s="21">
        <v>264</v>
      </c>
      <c r="Q262" s="19">
        <v>12</v>
      </c>
      <c r="R262" s="21">
        <v>2280</v>
      </c>
      <c r="S262" s="21">
        <v>200</v>
      </c>
      <c r="T262" s="21">
        <v>5</v>
      </c>
      <c r="U262" s="21">
        <v>4</v>
      </c>
      <c r="V262" s="21">
        <v>53</v>
      </c>
      <c r="W262" s="21">
        <v>10096</v>
      </c>
      <c r="X262" s="21">
        <v>132</v>
      </c>
    </row>
    <row r="263" spans="1:24" s="38" customFormat="1" x14ac:dyDescent="0.25">
      <c r="A263" s="10"/>
      <c r="B263" s="10"/>
      <c r="C263" s="19">
        <v>13</v>
      </c>
      <c r="D263" s="21">
        <v>3879</v>
      </c>
      <c r="E263" s="21">
        <v>395</v>
      </c>
      <c r="F263" s="21">
        <v>8</v>
      </c>
      <c r="G263" s="21">
        <v>4</v>
      </c>
      <c r="H263" s="21">
        <v>92</v>
      </c>
      <c r="I263" s="21">
        <v>14776</v>
      </c>
      <c r="J263" s="21">
        <v>264</v>
      </c>
      <c r="Q263" s="19">
        <v>13</v>
      </c>
      <c r="R263" s="21">
        <v>2712</v>
      </c>
      <c r="S263" s="21">
        <v>237</v>
      </c>
      <c r="T263" s="21">
        <v>5</v>
      </c>
      <c r="U263" s="21">
        <v>4</v>
      </c>
      <c r="V263" s="21">
        <v>64</v>
      </c>
      <c r="W263" s="21">
        <v>10344</v>
      </c>
      <c r="X263" s="21">
        <v>132</v>
      </c>
    </row>
    <row r="264" spans="1:24" s="38" customFormat="1" x14ac:dyDescent="0.25">
      <c r="A264" s="10"/>
      <c r="B264" s="10"/>
      <c r="C264" s="19">
        <v>14</v>
      </c>
      <c r="D264" s="21">
        <v>3879</v>
      </c>
      <c r="E264" s="21">
        <v>395</v>
      </c>
      <c r="F264" s="21">
        <v>8</v>
      </c>
      <c r="G264" s="21">
        <v>4</v>
      </c>
      <c r="H264" s="21">
        <v>92</v>
      </c>
      <c r="I264" s="21">
        <v>15136</v>
      </c>
      <c r="J264" s="21">
        <v>264</v>
      </c>
      <c r="Q264" s="19">
        <v>14</v>
      </c>
      <c r="R264" s="21">
        <v>2712</v>
      </c>
      <c r="S264" s="21">
        <v>237</v>
      </c>
      <c r="T264" s="21">
        <v>5</v>
      </c>
      <c r="U264" s="21">
        <v>4</v>
      </c>
      <c r="V264" s="21">
        <v>64</v>
      </c>
      <c r="W264" s="21">
        <v>10600</v>
      </c>
      <c r="X264" s="21">
        <v>132</v>
      </c>
    </row>
    <row r="265" spans="1:24" s="38" customFormat="1" x14ac:dyDescent="0.25">
      <c r="A265" s="10"/>
      <c r="B265" s="10"/>
      <c r="C265" s="19">
        <v>15</v>
      </c>
      <c r="D265" s="21">
        <v>3879</v>
      </c>
      <c r="E265" s="21">
        <v>395</v>
      </c>
      <c r="F265" s="21">
        <v>8</v>
      </c>
      <c r="G265" s="21">
        <v>4</v>
      </c>
      <c r="H265" s="21">
        <v>92</v>
      </c>
      <c r="I265" s="21">
        <v>15504</v>
      </c>
      <c r="J265" s="21">
        <v>264</v>
      </c>
      <c r="Q265" s="19">
        <v>15</v>
      </c>
      <c r="R265" s="21">
        <v>2712</v>
      </c>
      <c r="S265" s="21">
        <v>237</v>
      </c>
      <c r="T265" s="21">
        <v>5</v>
      </c>
      <c r="U265" s="21">
        <v>4</v>
      </c>
      <c r="V265" s="21">
        <v>64</v>
      </c>
      <c r="W265" s="21">
        <v>10864</v>
      </c>
      <c r="X265" s="21">
        <v>140</v>
      </c>
    </row>
    <row r="266" spans="1:24" s="38" customFormat="1" x14ac:dyDescent="0.25">
      <c r="A266" s="10"/>
      <c r="B266" s="10"/>
      <c r="C266" s="19">
        <v>16</v>
      </c>
      <c r="D266" s="21">
        <v>13014</v>
      </c>
      <c r="E266" s="21">
        <v>1144</v>
      </c>
      <c r="F266" s="21">
        <v>22</v>
      </c>
      <c r="G266" s="21">
        <v>12</v>
      </c>
      <c r="H266" s="21">
        <v>310</v>
      </c>
      <c r="I266" s="21">
        <v>39720</v>
      </c>
      <c r="J266" s="21">
        <v>680</v>
      </c>
      <c r="Q266" s="19">
        <v>16</v>
      </c>
      <c r="R266" s="21">
        <v>9178</v>
      </c>
      <c r="S266" s="21">
        <v>686</v>
      </c>
      <c r="T266" s="21">
        <v>14</v>
      </c>
      <c r="U266" s="21">
        <v>10</v>
      </c>
      <c r="V266" s="21">
        <v>216</v>
      </c>
      <c r="W266" s="21">
        <v>27820</v>
      </c>
      <c r="X266" s="21">
        <v>350</v>
      </c>
    </row>
    <row r="267" spans="1:24" s="38" customFormat="1" x14ac:dyDescent="0.25">
      <c r="A267" s="10"/>
      <c r="B267" s="10"/>
      <c r="C267" s="19">
        <v>17</v>
      </c>
      <c r="D267" s="21">
        <v>17714</v>
      </c>
      <c r="E267" s="21">
        <v>1144</v>
      </c>
      <c r="F267" s="21">
        <v>24</v>
      </c>
      <c r="G267" s="21">
        <v>14</v>
      </c>
      <c r="H267" s="21">
        <v>422</v>
      </c>
      <c r="I267" s="21">
        <v>40580</v>
      </c>
      <c r="J267" s="21">
        <v>680</v>
      </c>
      <c r="Q267" s="19">
        <v>17</v>
      </c>
      <c r="R267" s="21">
        <v>12406</v>
      </c>
      <c r="S267" s="21">
        <v>686</v>
      </c>
      <c r="T267" s="21">
        <v>16</v>
      </c>
      <c r="U267" s="21">
        <v>10</v>
      </c>
      <c r="V267" s="21">
        <v>92</v>
      </c>
      <c r="W267" s="21">
        <v>28420</v>
      </c>
      <c r="X267" s="21">
        <v>350</v>
      </c>
    </row>
    <row r="268" spans="1:24" s="38" customFormat="1" x14ac:dyDescent="0.25">
      <c r="A268" s="10"/>
      <c r="B268" s="10"/>
      <c r="C268" s="19">
        <v>18</v>
      </c>
      <c r="D268" s="21">
        <v>24012</v>
      </c>
      <c r="E268" s="21">
        <v>1144</v>
      </c>
      <c r="F268" s="21">
        <v>28</v>
      </c>
      <c r="G268" s="21">
        <v>16</v>
      </c>
      <c r="H268" s="21">
        <v>572</v>
      </c>
      <c r="I268" s="21">
        <v>41460</v>
      </c>
      <c r="J268" s="21">
        <v>680</v>
      </c>
      <c r="Q268" s="19">
        <v>18</v>
      </c>
      <c r="R268" s="21">
        <v>16824</v>
      </c>
      <c r="S268" s="21">
        <v>686</v>
      </c>
      <c r="T268" s="21">
        <v>16</v>
      </c>
      <c r="U268" s="21">
        <v>12</v>
      </c>
      <c r="V268" s="21">
        <v>396</v>
      </c>
      <c r="W268" s="21">
        <v>29040</v>
      </c>
      <c r="X268" s="21">
        <v>350</v>
      </c>
    </row>
    <row r="269" spans="1:24" s="38" customFormat="1" x14ac:dyDescent="0.25">
      <c r="A269" s="10"/>
      <c r="B269" s="10"/>
      <c r="C269" s="19">
        <v>19</v>
      </c>
      <c r="D269" s="21">
        <v>32774</v>
      </c>
      <c r="E269" s="21">
        <v>1300</v>
      </c>
      <c r="F269" s="21">
        <v>30</v>
      </c>
      <c r="G269" s="21">
        <v>18</v>
      </c>
      <c r="H269" s="21">
        <v>776</v>
      </c>
      <c r="I269" s="21">
        <v>42360</v>
      </c>
      <c r="J269" s="21">
        <v>710</v>
      </c>
      <c r="Q269" s="19">
        <v>19</v>
      </c>
      <c r="R269" s="21">
        <v>23166</v>
      </c>
      <c r="S269" s="21">
        <v>780</v>
      </c>
      <c r="T269" s="21">
        <v>18</v>
      </c>
      <c r="U269" s="21">
        <v>14</v>
      </c>
      <c r="V269" s="21">
        <v>536</v>
      </c>
      <c r="W269" s="21">
        <v>29660</v>
      </c>
      <c r="X269" s="21">
        <v>350</v>
      </c>
    </row>
    <row r="270" spans="1:24" s="38" customFormat="1" x14ac:dyDescent="0.25">
      <c r="A270" s="10"/>
      <c r="B270" s="10"/>
      <c r="C270" s="19">
        <v>20</v>
      </c>
      <c r="D270" s="21">
        <v>44514</v>
      </c>
      <c r="E270" s="21">
        <v>1300</v>
      </c>
      <c r="F270" s="21">
        <v>32</v>
      </c>
      <c r="G270" s="21">
        <v>20</v>
      </c>
      <c r="H270" s="21">
        <v>1054</v>
      </c>
      <c r="I270" s="21">
        <v>43260</v>
      </c>
      <c r="J270" s="21">
        <v>730</v>
      </c>
      <c r="Q270" s="19">
        <v>20</v>
      </c>
      <c r="R270" s="21">
        <v>31464</v>
      </c>
      <c r="S270" s="21">
        <v>780</v>
      </c>
      <c r="T270" s="21">
        <v>20</v>
      </c>
      <c r="U270" s="21">
        <v>14</v>
      </c>
      <c r="V270" s="21">
        <v>728</v>
      </c>
      <c r="W270" s="21">
        <v>30320</v>
      </c>
      <c r="X270" s="21">
        <v>350</v>
      </c>
    </row>
    <row r="271" spans="1:24" s="38" customFormat="1" x14ac:dyDescent="0.25">
      <c r="A271" s="10"/>
      <c r="B271" s="10"/>
      <c r="C271" s="19">
        <v>21</v>
      </c>
      <c r="D271" s="21">
        <v>60480</v>
      </c>
      <c r="E271" s="21">
        <v>1300</v>
      </c>
      <c r="F271" s="21">
        <v>34</v>
      </c>
      <c r="G271" s="21">
        <v>22</v>
      </c>
      <c r="H271" s="21">
        <v>1432</v>
      </c>
      <c r="I271" s="21">
        <v>44200</v>
      </c>
      <c r="J271" s="21">
        <v>750</v>
      </c>
      <c r="Q271" s="19">
        <v>21</v>
      </c>
      <c r="R271" s="21">
        <v>42702</v>
      </c>
      <c r="S271" s="21">
        <v>780</v>
      </c>
      <c r="T271" s="21">
        <v>22</v>
      </c>
      <c r="U271" s="21">
        <v>16</v>
      </c>
      <c r="V271" s="21">
        <v>988</v>
      </c>
      <c r="W271" s="21">
        <v>30980</v>
      </c>
      <c r="X271" s="21">
        <v>360</v>
      </c>
    </row>
    <row r="272" spans="1:24" s="38" customFormat="1" x14ac:dyDescent="0.25">
      <c r="A272" s="10"/>
      <c r="B272" s="10"/>
      <c r="C272" s="19">
        <v>22</v>
      </c>
      <c r="D272" s="21">
        <v>82372</v>
      </c>
      <c r="E272" s="21">
        <v>1458</v>
      </c>
      <c r="F272" s="21">
        <v>38</v>
      </c>
      <c r="G272" s="21">
        <v>26</v>
      </c>
      <c r="H272" s="21">
        <v>1944</v>
      </c>
      <c r="I272" s="21">
        <v>45160</v>
      </c>
      <c r="J272" s="21">
        <v>780</v>
      </c>
      <c r="Q272" s="19">
        <v>22</v>
      </c>
      <c r="R272" s="21">
        <v>57348</v>
      </c>
      <c r="S272" s="21">
        <v>874</v>
      </c>
      <c r="T272" s="21">
        <v>24</v>
      </c>
      <c r="U272" s="21">
        <v>18</v>
      </c>
      <c r="V272" s="21">
        <v>1340</v>
      </c>
      <c r="W272" s="21">
        <v>31640</v>
      </c>
      <c r="X272" s="21">
        <v>380</v>
      </c>
    </row>
    <row r="273" spans="1:29" s="38" customFormat="1" x14ac:dyDescent="0.25">
      <c r="A273" s="10"/>
      <c r="B273" s="10"/>
      <c r="C273" s="19">
        <v>23</v>
      </c>
      <c r="D273" s="21">
        <v>111862</v>
      </c>
      <c r="E273" s="21">
        <v>1458</v>
      </c>
      <c r="F273" s="21">
        <v>42</v>
      </c>
      <c r="G273" s="21">
        <v>28</v>
      </c>
      <c r="H273" s="21">
        <v>2640</v>
      </c>
      <c r="I273" s="21">
        <v>46140</v>
      </c>
      <c r="J273" s="21">
        <v>810</v>
      </c>
      <c r="Q273" s="19">
        <v>23</v>
      </c>
      <c r="R273" s="21">
        <v>77804</v>
      </c>
      <c r="S273" s="21">
        <v>874</v>
      </c>
      <c r="T273" s="21">
        <v>26</v>
      </c>
      <c r="U273" s="21">
        <v>20</v>
      </c>
      <c r="V273" s="21">
        <v>1818</v>
      </c>
      <c r="W273" s="21">
        <v>32320</v>
      </c>
      <c r="X273" s="21">
        <v>390</v>
      </c>
    </row>
    <row r="274" spans="1:29" s="38" customFormat="1" x14ac:dyDescent="0.25">
      <c r="A274" s="10"/>
      <c r="B274" s="10"/>
      <c r="C274" s="19">
        <v>24</v>
      </c>
      <c r="D274" s="21">
        <v>151946</v>
      </c>
      <c r="E274" s="21">
        <v>1458</v>
      </c>
      <c r="F274" s="21">
        <v>44</v>
      </c>
      <c r="G274" s="21">
        <v>32</v>
      </c>
      <c r="H274" s="21">
        <v>3586</v>
      </c>
      <c r="I274" s="21">
        <v>47160</v>
      </c>
      <c r="J274" s="21">
        <v>840</v>
      </c>
      <c r="Q274" s="19">
        <v>24</v>
      </c>
      <c r="R274" s="21">
        <v>105536</v>
      </c>
      <c r="S274" s="21">
        <v>874</v>
      </c>
      <c r="T274" s="21">
        <v>28</v>
      </c>
      <c r="U274" s="21">
        <v>22</v>
      </c>
      <c r="V274" s="21">
        <v>2466</v>
      </c>
      <c r="W274" s="21">
        <v>33040</v>
      </c>
      <c r="X274" s="21">
        <v>400</v>
      </c>
    </row>
    <row r="275" spans="1:29" s="38" customFormat="1" x14ac:dyDescent="0.25">
      <c r="A275" s="10"/>
      <c r="B275" s="10"/>
      <c r="C275" s="19">
        <v>25</v>
      </c>
      <c r="D275" s="21">
        <v>206688</v>
      </c>
      <c r="E275" s="21">
        <v>1614</v>
      </c>
      <c r="F275" s="21">
        <v>48</v>
      </c>
      <c r="G275" s="21">
        <v>36</v>
      </c>
      <c r="H275" s="21">
        <v>4868</v>
      </c>
      <c r="I275" s="21">
        <v>48180</v>
      </c>
      <c r="J275" s="21">
        <v>870</v>
      </c>
      <c r="Q275" s="19">
        <v>25</v>
      </c>
      <c r="R275" s="21">
        <v>144488</v>
      </c>
      <c r="S275" s="21">
        <v>968</v>
      </c>
      <c r="T275" s="21">
        <v>30</v>
      </c>
      <c r="U275" s="21">
        <v>24</v>
      </c>
      <c r="V275" s="21">
        <v>3346</v>
      </c>
      <c r="W275" s="21">
        <v>33740</v>
      </c>
      <c r="X275" s="21">
        <v>420</v>
      </c>
    </row>
    <row r="276" spans="1:29" s="38" customFormat="1" x14ac:dyDescent="0.25">
      <c r="A276" s="10"/>
      <c r="B276" s="10"/>
    </row>
    <row r="277" spans="1:29" s="38" customFormat="1" x14ac:dyDescent="0.25">
      <c r="A277" s="10"/>
      <c r="B277" s="10"/>
      <c r="C277" s="21" t="s">
        <v>36</v>
      </c>
      <c r="D277" s="46">
        <v>0</v>
      </c>
      <c r="E277" s="46">
        <v>1</v>
      </c>
      <c r="F277" s="46">
        <v>2</v>
      </c>
      <c r="G277" s="46">
        <v>3</v>
      </c>
      <c r="H277" s="46">
        <v>4</v>
      </c>
      <c r="I277" s="46">
        <v>5</v>
      </c>
      <c r="J277" s="46">
        <v>6</v>
      </c>
      <c r="K277" s="46">
        <v>7</v>
      </c>
      <c r="L277" s="46">
        <v>8</v>
      </c>
      <c r="M277" s="46">
        <v>9</v>
      </c>
      <c r="N277" s="46">
        <v>10</v>
      </c>
      <c r="O277" s="46">
        <v>11</v>
      </c>
      <c r="P277" s="46">
        <v>12</v>
      </c>
      <c r="Q277" s="46">
        <v>13</v>
      </c>
      <c r="R277" s="46">
        <v>14</v>
      </c>
      <c r="S277" s="46">
        <v>15</v>
      </c>
      <c r="T277" s="46">
        <v>16</v>
      </c>
      <c r="U277" s="46">
        <v>17</v>
      </c>
      <c r="V277" s="46">
        <v>18</v>
      </c>
      <c r="W277" s="46">
        <v>19</v>
      </c>
      <c r="X277" s="46">
        <v>20</v>
      </c>
      <c r="Y277" s="46">
        <v>21</v>
      </c>
      <c r="Z277" s="46">
        <v>22</v>
      </c>
      <c r="AA277" s="46">
        <v>23</v>
      </c>
      <c r="AB277" s="46">
        <v>24</v>
      </c>
      <c r="AC277" s="46">
        <v>25</v>
      </c>
    </row>
    <row r="278" spans="1:29" s="38" customFormat="1" x14ac:dyDescent="0.25">
      <c r="A278" s="10"/>
      <c r="B278" s="10"/>
      <c r="C278" s="46" t="s">
        <v>34</v>
      </c>
      <c r="D278" s="21">
        <v>0</v>
      </c>
      <c r="E278" s="21">
        <v>1411</v>
      </c>
      <c r="F278" s="21">
        <v>1411</v>
      </c>
      <c r="G278" s="21">
        <v>1411</v>
      </c>
      <c r="H278" s="21">
        <v>2028</v>
      </c>
      <c r="I278" s="21">
        <v>2028</v>
      </c>
      <c r="J278" s="21">
        <v>2028</v>
      </c>
      <c r="K278" s="21">
        <v>2644</v>
      </c>
      <c r="L278" s="21">
        <v>2644</v>
      </c>
      <c r="M278" s="21">
        <v>2644</v>
      </c>
      <c r="N278" s="21">
        <v>3261</v>
      </c>
      <c r="O278" s="21">
        <v>3261</v>
      </c>
      <c r="P278" s="21">
        <v>3261</v>
      </c>
      <c r="Q278" s="21">
        <v>3879</v>
      </c>
      <c r="R278" s="21">
        <v>3879</v>
      </c>
      <c r="S278" s="21">
        <v>3879</v>
      </c>
      <c r="T278" s="21">
        <v>13014</v>
      </c>
      <c r="U278" s="21">
        <v>17714</v>
      </c>
      <c r="V278" s="21">
        <v>24012</v>
      </c>
      <c r="W278" s="21">
        <v>32774</v>
      </c>
      <c r="X278" s="21">
        <v>44514</v>
      </c>
      <c r="Y278" s="21">
        <v>60480</v>
      </c>
      <c r="Z278" s="21">
        <v>82372</v>
      </c>
      <c r="AA278" s="21">
        <v>111862</v>
      </c>
      <c r="AB278" s="21">
        <v>151946</v>
      </c>
      <c r="AC278" s="21">
        <v>206688</v>
      </c>
    </row>
    <row r="279" spans="1:29" s="38" customFormat="1" x14ac:dyDescent="0.25">
      <c r="A279" s="10"/>
      <c r="B279" s="10"/>
      <c r="C279" s="46" t="s">
        <v>17</v>
      </c>
      <c r="D279" s="21">
        <v>0</v>
      </c>
      <c r="E279" s="21">
        <v>144</v>
      </c>
      <c r="F279" s="21">
        <v>144</v>
      </c>
      <c r="G279" s="21">
        <v>144</v>
      </c>
      <c r="H279" s="21">
        <v>207</v>
      </c>
      <c r="I279" s="21">
        <v>207</v>
      </c>
      <c r="J279" s="21">
        <v>207</v>
      </c>
      <c r="K279" s="21">
        <v>269</v>
      </c>
      <c r="L279" s="21">
        <v>269</v>
      </c>
      <c r="M279" s="21">
        <v>269</v>
      </c>
      <c r="N279" s="21">
        <v>332</v>
      </c>
      <c r="O279" s="21">
        <v>332</v>
      </c>
      <c r="P279" s="21">
        <v>332</v>
      </c>
      <c r="Q279" s="21">
        <v>395</v>
      </c>
      <c r="R279" s="21">
        <v>395</v>
      </c>
      <c r="S279" s="21">
        <v>395</v>
      </c>
      <c r="T279" s="21">
        <v>1144</v>
      </c>
      <c r="U279" s="21">
        <v>1144</v>
      </c>
      <c r="V279" s="21">
        <v>1144</v>
      </c>
      <c r="W279" s="21">
        <v>1300</v>
      </c>
      <c r="X279" s="21">
        <v>1300</v>
      </c>
      <c r="Y279" s="21">
        <v>1300</v>
      </c>
      <c r="Z279" s="21">
        <v>1458</v>
      </c>
      <c r="AA279" s="21">
        <v>1458</v>
      </c>
      <c r="AB279" s="21">
        <v>1458</v>
      </c>
      <c r="AC279" s="21">
        <v>1614</v>
      </c>
    </row>
    <row r="280" spans="1:29" s="38" customFormat="1" x14ac:dyDescent="0.25">
      <c r="A280" s="10"/>
      <c r="B280" s="10"/>
      <c r="C280" s="46" t="s">
        <v>25</v>
      </c>
      <c r="D280" s="21">
        <v>0</v>
      </c>
      <c r="E280" s="21">
        <v>3</v>
      </c>
      <c r="F280" s="21">
        <v>4</v>
      </c>
      <c r="G280" s="21">
        <v>4</v>
      </c>
      <c r="H280" s="21">
        <v>4</v>
      </c>
      <c r="I280" s="21">
        <v>4</v>
      </c>
      <c r="J280" s="21">
        <v>5</v>
      </c>
      <c r="K280" s="21">
        <v>5</v>
      </c>
      <c r="L280" s="21">
        <v>6</v>
      </c>
      <c r="M280" s="21">
        <v>6</v>
      </c>
      <c r="N280" s="21">
        <v>7</v>
      </c>
      <c r="O280" s="21">
        <v>7</v>
      </c>
      <c r="P280" s="21">
        <v>8</v>
      </c>
      <c r="Q280" s="21">
        <v>8</v>
      </c>
      <c r="R280" s="21">
        <v>8</v>
      </c>
      <c r="S280" s="21">
        <v>8</v>
      </c>
      <c r="T280" s="21">
        <v>22</v>
      </c>
      <c r="U280" s="21">
        <v>24</v>
      </c>
      <c r="V280" s="21">
        <v>28</v>
      </c>
      <c r="W280" s="21">
        <v>30</v>
      </c>
      <c r="X280" s="21">
        <v>32</v>
      </c>
      <c r="Y280" s="21">
        <v>34</v>
      </c>
      <c r="Z280" s="21">
        <v>38</v>
      </c>
      <c r="AA280" s="21">
        <v>42</v>
      </c>
      <c r="AB280" s="21">
        <v>44</v>
      </c>
      <c r="AC280" s="21">
        <v>48</v>
      </c>
    </row>
    <row r="281" spans="1:29" s="38" customFormat="1" x14ac:dyDescent="0.25">
      <c r="A281" s="10"/>
      <c r="B281" s="10"/>
      <c r="C281" s="46" t="s">
        <v>26</v>
      </c>
      <c r="D281" s="21">
        <v>0</v>
      </c>
      <c r="E281" s="21">
        <v>2</v>
      </c>
      <c r="F281" s="21">
        <v>2</v>
      </c>
      <c r="G281" s="21">
        <v>2</v>
      </c>
      <c r="H281" s="21">
        <v>3</v>
      </c>
      <c r="I281" s="21">
        <v>3</v>
      </c>
      <c r="J281" s="21">
        <v>3</v>
      </c>
      <c r="K281" s="21">
        <v>3</v>
      </c>
      <c r="L281" s="21">
        <v>3</v>
      </c>
      <c r="M281" s="21">
        <v>4</v>
      </c>
      <c r="N281" s="21">
        <v>4</v>
      </c>
      <c r="O281" s="21">
        <v>4</v>
      </c>
      <c r="P281" s="21">
        <v>4</v>
      </c>
      <c r="Q281" s="21">
        <v>4</v>
      </c>
      <c r="R281" s="21">
        <v>4</v>
      </c>
      <c r="S281" s="21">
        <v>4</v>
      </c>
      <c r="T281" s="21">
        <v>12</v>
      </c>
      <c r="U281" s="21">
        <v>14</v>
      </c>
      <c r="V281" s="21">
        <v>16</v>
      </c>
      <c r="W281" s="21">
        <v>18</v>
      </c>
      <c r="X281" s="21">
        <v>20</v>
      </c>
      <c r="Y281" s="21">
        <v>22</v>
      </c>
      <c r="Z281" s="21">
        <v>26</v>
      </c>
      <c r="AA281" s="21">
        <v>28</v>
      </c>
      <c r="AB281" s="21">
        <v>32</v>
      </c>
      <c r="AC281" s="21">
        <v>36</v>
      </c>
    </row>
    <row r="282" spans="1:29" s="38" customFormat="1" x14ac:dyDescent="0.25">
      <c r="A282" s="10"/>
      <c r="B282" s="10"/>
      <c r="C282" s="46" t="s">
        <v>24</v>
      </c>
      <c r="D282" s="21">
        <v>0</v>
      </c>
      <c r="E282" s="21">
        <v>34</v>
      </c>
      <c r="F282" s="21">
        <v>34</v>
      </c>
      <c r="G282" s="21">
        <v>34</v>
      </c>
      <c r="H282" s="21">
        <v>48</v>
      </c>
      <c r="I282" s="21">
        <v>48</v>
      </c>
      <c r="J282" s="21">
        <v>48</v>
      </c>
      <c r="K282" s="21">
        <v>63</v>
      </c>
      <c r="L282" s="21">
        <v>63</v>
      </c>
      <c r="M282" s="21">
        <v>63</v>
      </c>
      <c r="N282" s="21">
        <v>77</v>
      </c>
      <c r="O282" s="21">
        <v>77</v>
      </c>
      <c r="P282" s="21">
        <v>77</v>
      </c>
      <c r="Q282" s="21">
        <v>92</v>
      </c>
      <c r="R282" s="21">
        <v>92</v>
      </c>
      <c r="S282" s="21">
        <v>92</v>
      </c>
      <c r="T282" s="21">
        <v>310</v>
      </c>
      <c r="U282" s="21">
        <v>422</v>
      </c>
      <c r="V282" s="21">
        <v>572</v>
      </c>
      <c r="W282" s="21">
        <v>776</v>
      </c>
      <c r="X282" s="21">
        <v>1054</v>
      </c>
      <c r="Y282" s="21">
        <v>1432</v>
      </c>
      <c r="Z282" s="21">
        <v>1944</v>
      </c>
      <c r="AA282" s="21">
        <v>2640</v>
      </c>
      <c r="AB282" s="21">
        <v>3586</v>
      </c>
      <c r="AC282" s="21">
        <v>4868</v>
      </c>
    </row>
    <row r="283" spans="1:29" s="38" customFormat="1" x14ac:dyDescent="0.25">
      <c r="A283" s="10"/>
      <c r="B283" s="10"/>
      <c r="C283" s="46" t="s">
        <v>33</v>
      </c>
      <c r="D283" s="21">
        <v>0</v>
      </c>
      <c r="E283" s="21">
        <v>11040</v>
      </c>
      <c r="F283" s="21">
        <v>11312</v>
      </c>
      <c r="G283" s="21">
        <v>11592</v>
      </c>
      <c r="H283" s="21">
        <v>11872</v>
      </c>
      <c r="I283" s="21">
        <v>12168</v>
      </c>
      <c r="J283" s="21">
        <v>12464</v>
      </c>
      <c r="K283" s="21">
        <v>12768</v>
      </c>
      <c r="L283" s="21">
        <v>13080</v>
      </c>
      <c r="M283" s="21">
        <v>13408</v>
      </c>
      <c r="N283" s="21">
        <v>13736</v>
      </c>
      <c r="O283" s="21">
        <v>14072</v>
      </c>
      <c r="P283" s="21">
        <v>14416</v>
      </c>
      <c r="Q283" s="21">
        <v>14776</v>
      </c>
      <c r="R283" s="21">
        <v>15136</v>
      </c>
      <c r="S283" s="21">
        <v>15504</v>
      </c>
      <c r="T283" s="21">
        <v>39720</v>
      </c>
      <c r="U283" s="21">
        <v>40580</v>
      </c>
      <c r="V283" s="21">
        <v>41460</v>
      </c>
      <c r="W283" s="21">
        <v>42360</v>
      </c>
      <c r="X283" s="21">
        <v>43260</v>
      </c>
      <c r="Y283" s="21">
        <v>44200</v>
      </c>
      <c r="Z283" s="21">
        <v>45160</v>
      </c>
      <c r="AA283" s="21">
        <v>46140</v>
      </c>
      <c r="AB283" s="21">
        <v>47160</v>
      </c>
      <c r="AC283" s="21">
        <v>48180</v>
      </c>
    </row>
    <row r="284" spans="1:29" s="38" customFormat="1" x14ac:dyDescent="0.25">
      <c r="A284" s="10"/>
      <c r="B284" s="10"/>
      <c r="C284" s="46" t="s">
        <v>32</v>
      </c>
      <c r="D284" s="21">
        <v>0</v>
      </c>
      <c r="E284" s="21">
        <v>240</v>
      </c>
      <c r="F284" s="21">
        <v>240</v>
      </c>
      <c r="G284" s="21">
        <v>240</v>
      </c>
      <c r="H284" s="21">
        <v>240</v>
      </c>
      <c r="I284" s="21">
        <v>240</v>
      </c>
      <c r="J284" s="21">
        <v>256</v>
      </c>
      <c r="K284" s="21">
        <v>256</v>
      </c>
      <c r="L284" s="21">
        <v>256</v>
      </c>
      <c r="M284" s="21">
        <v>256</v>
      </c>
      <c r="N284" s="21">
        <v>256</v>
      </c>
      <c r="O284" s="21">
        <v>264</v>
      </c>
      <c r="P284" s="21">
        <v>264</v>
      </c>
      <c r="Q284" s="21">
        <v>264</v>
      </c>
      <c r="R284" s="21">
        <v>264</v>
      </c>
      <c r="S284" s="21">
        <v>264</v>
      </c>
      <c r="T284" s="21">
        <v>680</v>
      </c>
      <c r="U284" s="21">
        <v>680</v>
      </c>
      <c r="V284" s="21">
        <v>680</v>
      </c>
      <c r="W284" s="21">
        <v>710</v>
      </c>
      <c r="X284" s="21">
        <v>730</v>
      </c>
      <c r="Y284" s="21">
        <v>750</v>
      </c>
      <c r="Z284" s="21">
        <v>780</v>
      </c>
      <c r="AA284" s="21">
        <v>810</v>
      </c>
      <c r="AB284" s="21">
        <v>840</v>
      </c>
      <c r="AC284" s="21">
        <v>870</v>
      </c>
    </row>
    <row r="285" spans="1:29" s="38" customFormat="1" x14ac:dyDescent="0.25">
      <c r="A285" s="10"/>
      <c r="B285" s="10"/>
    </row>
    <row r="286" spans="1:29" s="38" customFormat="1" x14ac:dyDescent="0.25">
      <c r="A286" s="10"/>
      <c r="B286" s="10"/>
      <c r="C286" s="21" t="s">
        <v>35</v>
      </c>
      <c r="D286" s="46">
        <v>0</v>
      </c>
      <c r="E286" s="46">
        <v>1</v>
      </c>
      <c r="F286" s="46">
        <v>2</v>
      </c>
      <c r="G286" s="46">
        <v>3</v>
      </c>
      <c r="H286" s="46">
        <v>4</v>
      </c>
      <c r="I286" s="46">
        <v>5</v>
      </c>
      <c r="J286" s="46">
        <v>6</v>
      </c>
      <c r="K286" s="46">
        <v>7</v>
      </c>
      <c r="L286" s="46">
        <v>8</v>
      </c>
      <c r="M286" s="46">
        <v>9</v>
      </c>
      <c r="N286" s="46">
        <v>10</v>
      </c>
      <c r="O286" s="46">
        <v>11</v>
      </c>
      <c r="P286" s="46">
        <v>12</v>
      </c>
      <c r="Q286" s="46">
        <v>13</v>
      </c>
      <c r="R286" s="46">
        <v>14</v>
      </c>
      <c r="S286" s="46">
        <v>15</v>
      </c>
      <c r="T286" s="46">
        <v>16</v>
      </c>
      <c r="U286" s="46">
        <v>17</v>
      </c>
      <c r="V286" s="46">
        <v>18</v>
      </c>
      <c r="W286" s="46">
        <v>19</v>
      </c>
      <c r="X286" s="46">
        <v>20</v>
      </c>
      <c r="Y286" s="46">
        <v>21</v>
      </c>
      <c r="Z286" s="46">
        <v>22</v>
      </c>
      <c r="AA286" s="46">
        <v>23</v>
      </c>
      <c r="AB286" s="46">
        <v>24</v>
      </c>
      <c r="AC286" s="46">
        <v>25</v>
      </c>
    </row>
    <row r="287" spans="1:29" s="38" customFormat="1" x14ac:dyDescent="0.25">
      <c r="A287" s="10"/>
      <c r="B287" s="10"/>
      <c r="C287" s="46" t="s">
        <v>34</v>
      </c>
      <c r="D287" s="21">
        <v>0</v>
      </c>
      <c r="E287" s="21">
        <v>986</v>
      </c>
      <c r="F287" s="21">
        <v>986</v>
      </c>
      <c r="G287" s="21">
        <v>986</v>
      </c>
      <c r="H287" s="21">
        <v>1418</v>
      </c>
      <c r="I287" s="21">
        <v>1418</v>
      </c>
      <c r="J287" s="21">
        <v>1418</v>
      </c>
      <c r="K287" s="21">
        <v>1849</v>
      </c>
      <c r="L287" s="21">
        <v>1849</v>
      </c>
      <c r="M287" s="21">
        <v>1849</v>
      </c>
      <c r="N287" s="21">
        <v>2280</v>
      </c>
      <c r="O287" s="21">
        <v>2280</v>
      </c>
      <c r="P287" s="21">
        <v>2280</v>
      </c>
      <c r="Q287" s="21">
        <v>2712</v>
      </c>
      <c r="R287" s="21">
        <v>2712</v>
      </c>
      <c r="S287" s="21">
        <v>2712</v>
      </c>
      <c r="T287" s="21">
        <v>9178</v>
      </c>
      <c r="U287" s="21">
        <v>12406</v>
      </c>
      <c r="V287" s="21">
        <v>16824</v>
      </c>
      <c r="W287" s="21">
        <v>23166</v>
      </c>
      <c r="X287" s="21">
        <v>31464</v>
      </c>
      <c r="Y287" s="21">
        <v>42702</v>
      </c>
      <c r="Z287" s="21">
        <v>57348</v>
      </c>
      <c r="AA287" s="21">
        <v>77804</v>
      </c>
      <c r="AB287" s="21">
        <v>105536</v>
      </c>
      <c r="AC287" s="21">
        <v>144488</v>
      </c>
    </row>
    <row r="288" spans="1:29" s="38" customFormat="1" x14ac:dyDescent="0.25">
      <c r="A288" s="10"/>
      <c r="B288" s="10"/>
      <c r="C288" s="46" t="s">
        <v>18</v>
      </c>
      <c r="D288" s="21">
        <v>0</v>
      </c>
      <c r="E288" s="21">
        <v>87</v>
      </c>
      <c r="F288" s="21">
        <v>87</v>
      </c>
      <c r="G288" s="21">
        <v>87</v>
      </c>
      <c r="H288" s="21">
        <v>124</v>
      </c>
      <c r="I288" s="21">
        <v>124</v>
      </c>
      <c r="J288" s="21">
        <v>124</v>
      </c>
      <c r="K288" s="21">
        <v>162</v>
      </c>
      <c r="L288" s="21">
        <v>162</v>
      </c>
      <c r="M288" s="21">
        <v>162</v>
      </c>
      <c r="N288" s="21">
        <v>200</v>
      </c>
      <c r="O288" s="21">
        <v>200</v>
      </c>
      <c r="P288" s="21">
        <v>200</v>
      </c>
      <c r="Q288" s="21">
        <v>237</v>
      </c>
      <c r="R288" s="21">
        <v>237</v>
      </c>
      <c r="S288" s="21">
        <v>237</v>
      </c>
      <c r="T288" s="21">
        <v>686</v>
      </c>
      <c r="U288" s="21">
        <v>686</v>
      </c>
      <c r="V288" s="21">
        <v>686</v>
      </c>
      <c r="W288" s="21">
        <v>780</v>
      </c>
      <c r="X288" s="21">
        <v>780</v>
      </c>
      <c r="Y288" s="21">
        <v>780</v>
      </c>
      <c r="Z288" s="21">
        <v>874</v>
      </c>
      <c r="AA288" s="21">
        <v>874</v>
      </c>
      <c r="AB288" s="21">
        <v>874</v>
      </c>
      <c r="AC288" s="21">
        <v>968</v>
      </c>
    </row>
    <row r="289" spans="1:29" s="38" customFormat="1" x14ac:dyDescent="0.25">
      <c r="A289" s="10"/>
      <c r="B289" s="10"/>
      <c r="C289" s="46" t="s">
        <v>25</v>
      </c>
      <c r="D289" s="21">
        <v>0</v>
      </c>
      <c r="E289" s="21">
        <v>2</v>
      </c>
      <c r="F289" s="21">
        <v>3</v>
      </c>
      <c r="G289" s="21">
        <v>3</v>
      </c>
      <c r="H289" s="21">
        <v>3</v>
      </c>
      <c r="I289" s="21">
        <v>3</v>
      </c>
      <c r="J289" s="21">
        <v>4</v>
      </c>
      <c r="K289" s="21">
        <v>4</v>
      </c>
      <c r="L289" s="21">
        <v>4</v>
      </c>
      <c r="M289" s="21">
        <v>4</v>
      </c>
      <c r="N289" s="21">
        <v>4</v>
      </c>
      <c r="O289" s="21">
        <v>4</v>
      </c>
      <c r="P289" s="21">
        <v>5</v>
      </c>
      <c r="Q289" s="21">
        <v>5</v>
      </c>
      <c r="R289" s="21">
        <v>5</v>
      </c>
      <c r="S289" s="21">
        <v>5</v>
      </c>
      <c r="T289" s="21">
        <v>14</v>
      </c>
      <c r="U289" s="21">
        <v>16</v>
      </c>
      <c r="V289" s="21">
        <v>16</v>
      </c>
      <c r="W289" s="21">
        <v>18</v>
      </c>
      <c r="X289" s="21">
        <v>20</v>
      </c>
      <c r="Y289" s="21">
        <v>22</v>
      </c>
      <c r="Z289" s="21">
        <v>24</v>
      </c>
      <c r="AA289" s="21">
        <v>26</v>
      </c>
      <c r="AB289" s="21">
        <v>28</v>
      </c>
      <c r="AC289" s="21">
        <v>30</v>
      </c>
    </row>
    <row r="290" spans="1:29" s="38" customFormat="1" x14ac:dyDescent="0.25">
      <c r="A290" s="10"/>
      <c r="B290" s="10"/>
      <c r="C290" s="46" t="s">
        <v>26</v>
      </c>
      <c r="D290" s="21">
        <v>0</v>
      </c>
      <c r="E290" s="21">
        <v>2</v>
      </c>
      <c r="F290" s="21">
        <v>2</v>
      </c>
      <c r="G290" s="21">
        <v>2</v>
      </c>
      <c r="H290" s="21">
        <v>2</v>
      </c>
      <c r="I290" s="21">
        <v>2</v>
      </c>
      <c r="J290" s="21">
        <v>2</v>
      </c>
      <c r="K290" s="21">
        <v>3</v>
      </c>
      <c r="L290" s="21">
        <v>3</v>
      </c>
      <c r="M290" s="21">
        <v>3</v>
      </c>
      <c r="N290" s="21">
        <v>4</v>
      </c>
      <c r="O290" s="21">
        <v>4</v>
      </c>
      <c r="P290" s="21">
        <v>4</v>
      </c>
      <c r="Q290" s="21">
        <v>4</v>
      </c>
      <c r="R290" s="21">
        <v>4</v>
      </c>
      <c r="S290" s="21">
        <v>4</v>
      </c>
      <c r="T290" s="21">
        <v>10</v>
      </c>
      <c r="U290" s="21">
        <v>10</v>
      </c>
      <c r="V290" s="21">
        <v>12</v>
      </c>
      <c r="W290" s="21">
        <v>14</v>
      </c>
      <c r="X290" s="21">
        <v>14</v>
      </c>
      <c r="Y290" s="21">
        <v>16</v>
      </c>
      <c r="Z290" s="21">
        <v>18</v>
      </c>
      <c r="AA290" s="21">
        <v>20</v>
      </c>
      <c r="AB290" s="21">
        <v>22</v>
      </c>
      <c r="AC290" s="21">
        <v>24</v>
      </c>
    </row>
    <row r="291" spans="1:29" s="38" customFormat="1" x14ac:dyDescent="0.25">
      <c r="A291" s="10"/>
      <c r="B291" s="10"/>
      <c r="C291" s="46" t="s">
        <v>24</v>
      </c>
      <c r="D291" s="21">
        <v>0</v>
      </c>
      <c r="E291" s="21">
        <v>24</v>
      </c>
      <c r="F291" s="21">
        <v>24</v>
      </c>
      <c r="G291" s="21">
        <v>24</v>
      </c>
      <c r="H291" s="21">
        <v>33</v>
      </c>
      <c r="I291" s="21">
        <v>33</v>
      </c>
      <c r="J291" s="21">
        <v>33</v>
      </c>
      <c r="K291" s="21">
        <v>44</v>
      </c>
      <c r="L291" s="21">
        <v>44</v>
      </c>
      <c r="M291" s="21">
        <v>44</v>
      </c>
      <c r="N291" s="21">
        <v>53</v>
      </c>
      <c r="O291" s="21">
        <v>53</v>
      </c>
      <c r="P291" s="21">
        <v>53</v>
      </c>
      <c r="Q291" s="21">
        <v>64</v>
      </c>
      <c r="R291" s="21">
        <v>64</v>
      </c>
      <c r="S291" s="21">
        <v>64</v>
      </c>
      <c r="T291" s="21">
        <v>216</v>
      </c>
      <c r="U291" s="21">
        <v>92</v>
      </c>
      <c r="V291" s="21">
        <v>396</v>
      </c>
      <c r="W291" s="21">
        <v>536</v>
      </c>
      <c r="X291" s="21">
        <v>728</v>
      </c>
      <c r="Y291" s="21">
        <v>988</v>
      </c>
      <c r="Z291" s="21">
        <v>1340</v>
      </c>
      <c r="AA291" s="21">
        <v>1818</v>
      </c>
      <c r="AB291" s="21">
        <v>2466</v>
      </c>
      <c r="AC291" s="21">
        <v>3346</v>
      </c>
    </row>
    <row r="292" spans="1:29" s="38" customFormat="1" x14ac:dyDescent="0.25">
      <c r="A292" s="10"/>
      <c r="B292" s="10"/>
      <c r="C292" s="46" t="s">
        <v>33</v>
      </c>
      <c r="D292" s="21">
        <v>0</v>
      </c>
      <c r="E292" s="21">
        <v>7728</v>
      </c>
      <c r="F292" s="21">
        <v>7920</v>
      </c>
      <c r="G292" s="21">
        <v>8120</v>
      </c>
      <c r="H292" s="21">
        <v>8320</v>
      </c>
      <c r="I292" s="21">
        <v>8520</v>
      </c>
      <c r="J292" s="21">
        <v>8728</v>
      </c>
      <c r="K292" s="21">
        <v>8952</v>
      </c>
      <c r="L292" s="21">
        <v>9168</v>
      </c>
      <c r="M292" s="21">
        <v>9392</v>
      </c>
      <c r="N292" s="21">
        <v>9616</v>
      </c>
      <c r="O292" s="21">
        <v>9856</v>
      </c>
      <c r="P292" s="21">
        <v>10096</v>
      </c>
      <c r="Q292" s="21">
        <v>10344</v>
      </c>
      <c r="R292" s="21">
        <v>10600</v>
      </c>
      <c r="S292" s="21">
        <v>10864</v>
      </c>
      <c r="T292" s="21">
        <v>27820</v>
      </c>
      <c r="U292" s="21">
        <v>28420</v>
      </c>
      <c r="V292" s="21">
        <v>29040</v>
      </c>
      <c r="W292" s="21">
        <v>29660</v>
      </c>
      <c r="X292" s="21">
        <v>30320</v>
      </c>
      <c r="Y292" s="21">
        <v>30980</v>
      </c>
      <c r="Z292" s="21">
        <v>31640</v>
      </c>
      <c r="AA292" s="21">
        <v>32320</v>
      </c>
      <c r="AB292" s="21">
        <v>33040</v>
      </c>
      <c r="AC292" s="21">
        <v>33740</v>
      </c>
    </row>
    <row r="293" spans="1:29" s="38" customFormat="1" x14ac:dyDescent="0.25">
      <c r="A293" s="10"/>
      <c r="B293" s="10"/>
      <c r="C293" s="46" t="s">
        <v>32</v>
      </c>
      <c r="D293" s="21">
        <v>0</v>
      </c>
      <c r="E293" s="21">
        <v>128</v>
      </c>
      <c r="F293" s="21">
        <v>128</v>
      </c>
      <c r="G293" s="21">
        <v>128</v>
      </c>
      <c r="H293" s="21">
        <v>132</v>
      </c>
      <c r="I293" s="21">
        <v>132</v>
      </c>
      <c r="J293" s="21">
        <v>132</v>
      </c>
      <c r="K293" s="21">
        <v>132</v>
      </c>
      <c r="L293" s="21">
        <v>132</v>
      </c>
      <c r="M293" s="21">
        <v>132</v>
      </c>
      <c r="N293" s="21">
        <v>132</v>
      </c>
      <c r="O293" s="21">
        <v>132</v>
      </c>
      <c r="P293" s="21">
        <v>132</v>
      </c>
      <c r="Q293" s="21">
        <v>132</v>
      </c>
      <c r="R293" s="21">
        <v>132</v>
      </c>
      <c r="S293" s="21">
        <v>140</v>
      </c>
      <c r="T293" s="21">
        <v>350</v>
      </c>
      <c r="U293" s="21">
        <v>350</v>
      </c>
      <c r="V293" s="21">
        <v>350</v>
      </c>
      <c r="W293" s="21">
        <v>350</v>
      </c>
      <c r="X293" s="21">
        <v>350</v>
      </c>
      <c r="Y293" s="21">
        <v>360</v>
      </c>
      <c r="Z293" s="21">
        <v>380</v>
      </c>
      <c r="AA293" s="21">
        <v>390</v>
      </c>
      <c r="AB293" s="21">
        <v>400</v>
      </c>
      <c r="AC293" s="21">
        <v>420</v>
      </c>
    </row>
    <row r="295" spans="1:29" x14ac:dyDescent="0.25">
      <c r="B295" s="38" t="s">
        <v>38</v>
      </c>
      <c r="C295" s="21" t="s">
        <v>36</v>
      </c>
      <c r="D295" s="46">
        <v>0</v>
      </c>
      <c r="E295" s="46">
        <v>1</v>
      </c>
      <c r="F295" s="46">
        <v>2</v>
      </c>
      <c r="G295" s="46">
        <v>3</v>
      </c>
      <c r="H295" s="19">
        <v>4</v>
      </c>
      <c r="I295" s="19">
        <v>5</v>
      </c>
      <c r="J295" s="19">
        <v>6</v>
      </c>
      <c r="K295" s="19">
        <v>7</v>
      </c>
      <c r="L295" s="19">
        <v>8</v>
      </c>
      <c r="M295" s="19">
        <v>9</v>
      </c>
      <c r="N295" s="19">
        <v>10</v>
      </c>
      <c r="O295" s="19">
        <v>11</v>
      </c>
      <c r="P295" s="19">
        <v>12</v>
      </c>
      <c r="Q295" s="19">
        <v>13</v>
      </c>
      <c r="R295" s="19">
        <v>14</v>
      </c>
      <c r="S295" s="19">
        <v>15</v>
      </c>
      <c r="T295" s="19">
        <v>16</v>
      </c>
      <c r="U295" s="19">
        <v>17</v>
      </c>
      <c r="V295" s="19">
        <v>18</v>
      </c>
      <c r="W295" s="19">
        <v>19</v>
      </c>
      <c r="X295" s="19">
        <v>20</v>
      </c>
      <c r="Y295" s="19">
        <v>21</v>
      </c>
      <c r="Z295" s="19">
        <v>22</v>
      </c>
      <c r="AA295" s="19">
        <v>23</v>
      </c>
      <c r="AB295" s="19">
        <v>24</v>
      </c>
      <c r="AC295" s="19">
        <v>25</v>
      </c>
    </row>
    <row r="296" spans="1:29" x14ac:dyDescent="0.25">
      <c r="C296" s="19" t="s">
        <v>34</v>
      </c>
      <c r="D296" s="36">
        <f t="shared" ref="D296:G296" si="36">D278</f>
        <v>0</v>
      </c>
      <c r="E296" s="36">
        <f t="shared" si="36"/>
        <v>1411</v>
      </c>
      <c r="F296" s="36">
        <f t="shared" si="36"/>
        <v>1411</v>
      </c>
      <c r="G296" s="36">
        <f t="shared" si="36"/>
        <v>1411</v>
      </c>
      <c r="H296" s="36">
        <f>H278</f>
        <v>2028</v>
      </c>
      <c r="I296" s="36">
        <f t="shared" ref="I296:S296" si="37">I278</f>
        <v>2028</v>
      </c>
      <c r="J296" s="36">
        <f t="shared" si="37"/>
        <v>2028</v>
      </c>
      <c r="K296" s="36">
        <f t="shared" si="37"/>
        <v>2644</v>
      </c>
      <c r="L296" s="36">
        <f t="shared" si="37"/>
        <v>2644</v>
      </c>
      <c r="M296" s="36">
        <f t="shared" si="37"/>
        <v>2644</v>
      </c>
      <c r="N296" s="36">
        <f t="shared" si="37"/>
        <v>3261</v>
      </c>
      <c r="O296" s="36">
        <f t="shared" si="37"/>
        <v>3261</v>
      </c>
      <c r="P296" s="36">
        <f t="shared" si="37"/>
        <v>3261</v>
      </c>
      <c r="Q296" s="36">
        <f t="shared" si="37"/>
        <v>3879</v>
      </c>
      <c r="R296" s="36">
        <f t="shared" si="37"/>
        <v>3879</v>
      </c>
      <c r="S296" s="36">
        <f t="shared" si="37"/>
        <v>3879</v>
      </c>
      <c r="T296" s="36">
        <f t="shared" ref="T296:AC296" si="38">T278</f>
        <v>13014</v>
      </c>
      <c r="U296" s="36">
        <f t="shared" si="38"/>
        <v>17714</v>
      </c>
      <c r="V296" s="36">
        <f t="shared" si="38"/>
        <v>24012</v>
      </c>
      <c r="W296" s="36">
        <f t="shared" si="38"/>
        <v>32774</v>
      </c>
      <c r="X296" s="36">
        <f t="shared" si="38"/>
        <v>44514</v>
      </c>
      <c r="Y296" s="36">
        <f t="shared" si="38"/>
        <v>60480</v>
      </c>
      <c r="Z296" s="36">
        <f t="shared" si="38"/>
        <v>82372</v>
      </c>
      <c r="AA296" s="36">
        <f t="shared" si="38"/>
        <v>111862</v>
      </c>
      <c r="AB296" s="36">
        <f t="shared" si="38"/>
        <v>151946</v>
      </c>
      <c r="AC296" s="36">
        <f t="shared" si="38"/>
        <v>206688</v>
      </c>
    </row>
    <row r="297" spans="1:29" x14ac:dyDescent="0.25">
      <c r="C297" s="19" t="s">
        <v>17</v>
      </c>
      <c r="D297" s="36">
        <f t="shared" ref="D297:G297" si="39">D279*D$234</f>
        <v>0</v>
      </c>
      <c r="E297" s="36">
        <f t="shared" si="39"/>
        <v>144</v>
      </c>
      <c r="F297" s="36">
        <f t="shared" si="39"/>
        <v>144</v>
      </c>
      <c r="G297" s="36">
        <f t="shared" si="39"/>
        <v>144</v>
      </c>
      <c r="H297" s="36">
        <f t="shared" ref="H297:AC297" si="40">H279*H$234</f>
        <v>207</v>
      </c>
      <c r="I297" s="36">
        <f t="shared" si="40"/>
        <v>207</v>
      </c>
      <c r="J297" s="36">
        <f t="shared" si="40"/>
        <v>207</v>
      </c>
      <c r="K297" s="36">
        <f t="shared" si="40"/>
        <v>384.66999999999996</v>
      </c>
      <c r="L297" s="36">
        <f t="shared" si="40"/>
        <v>494.96000000000004</v>
      </c>
      <c r="M297" s="36">
        <f t="shared" si="40"/>
        <v>640.48899999999992</v>
      </c>
      <c r="N297" s="36">
        <f t="shared" si="40"/>
        <v>790.49199999999996</v>
      </c>
      <c r="O297" s="36">
        <f t="shared" si="40"/>
        <v>790.49199999999996</v>
      </c>
      <c r="P297" s="36">
        <f t="shared" si="40"/>
        <v>1084.644</v>
      </c>
      <c r="Q297" s="36">
        <f t="shared" si="40"/>
        <v>1290.4649999999999</v>
      </c>
      <c r="R297" s="36">
        <f t="shared" si="40"/>
        <v>1290.4649999999999</v>
      </c>
      <c r="S297" s="36">
        <f t="shared" si="40"/>
        <v>1474.14</v>
      </c>
      <c r="T297" s="36">
        <f t="shared" si="40"/>
        <v>7593.8720000000003</v>
      </c>
      <c r="U297" s="36">
        <f t="shared" si="40"/>
        <v>7593.8720000000003</v>
      </c>
      <c r="V297" s="36">
        <f t="shared" si="40"/>
        <v>13090.791999999999</v>
      </c>
      <c r="W297" s="36">
        <f t="shared" si="40"/>
        <v>14875.9</v>
      </c>
      <c r="X297" s="36">
        <f t="shared" si="40"/>
        <v>22714.899999999998</v>
      </c>
      <c r="Y297" s="36">
        <f t="shared" si="40"/>
        <v>22714.899999999998</v>
      </c>
      <c r="Z297" s="36">
        <f t="shared" si="40"/>
        <v>68746.15800000001</v>
      </c>
      <c r="AA297" s="36">
        <f t="shared" si="40"/>
        <v>68746.15800000001</v>
      </c>
      <c r="AB297" s="36">
        <f t="shared" si="40"/>
        <v>133146.01800000001</v>
      </c>
      <c r="AC297" s="36">
        <f t="shared" si="40"/>
        <v>147392.09399999998</v>
      </c>
    </row>
    <row r="298" spans="1:29" x14ac:dyDescent="0.25">
      <c r="C298" s="19" t="s">
        <v>23</v>
      </c>
      <c r="D298" s="36">
        <f t="shared" ref="D298:G298" si="41">D280*D$234</f>
        <v>0</v>
      </c>
      <c r="E298" s="36">
        <f t="shared" si="41"/>
        <v>3</v>
      </c>
      <c r="F298" s="36">
        <f t="shared" si="41"/>
        <v>4</v>
      </c>
      <c r="G298" s="36">
        <f t="shared" si="41"/>
        <v>4</v>
      </c>
      <c r="H298" s="36">
        <f t="shared" ref="H298:AC298" si="42">H280*H$234</f>
        <v>4</v>
      </c>
      <c r="I298" s="36">
        <f t="shared" si="42"/>
        <v>4</v>
      </c>
      <c r="J298" s="36">
        <f t="shared" si="42"/>
        <v>5</v>
      </c>
      <c r="K298" s="36">
        <f t="shared" si="42"/>
        <v>7.1499999999999995</v>
      </c>
      <c r="L298" s="36">
        <f t="shared" si="42"/>
        <v>11.040000000000001</v>
      </c>
      <c r="M298" s="36">
        <f t="shared" si="42"/>
        <v>14.285999999999998</v>
      </c>
      <c r="N298" s="36">
        <f t="shared" si="42"/>
        <v>16.666999999999998</v>
      </c>
      <c r="O298" s="36">
        <f t="shared" si="42"/>
        <v>16.666999999999998</v>
      </c>
      <c r="P298" s="36">
        <f t="shared" si="42"/>
        <v>26.135999999999999</v>
      </c>
      <c r="Q298" s="36">
        <f t="shared" si="42"/>
        <v>26.135999999999999</v>
      </c>
      <c r="R298" s="36">
        <f t="shared" si="42"/>
        <v>26.135999999999999</v>
      </c>
      <c r="S298" s="36">
        <f t="shared" si="42"/>
        <v>29.856000000000002</v>
      </c>
      <c r="T298" s="36">
        <f t="shared" si="42"/>
        <v>146.036</v>
      </c>
      <c r="U298" s="36">
        <f t="shared" si="42"/>
        <v>159.31200000000001</v>
      </c>
      <c r="V298" s="36">
        <f t="shared" si="42"/>
        <v>320.404</v>
      </c>
      <c r="W298" s="36">
        <f t="shared" si="42"/>
        <v>343.28999999999996</v>
      </c>
      <c r="X298" s="36">
        <f t="shared" si="42"/>
        <v>559.13599999999997</v>
      </c>
      <c r="Y298" s="36">
        <f t="shared" si="42"/>
        <v>594.08199999999999</v>
      </c>
      <c r="Z298" s="36">
        <f t="shared" si="42"/>
        <v>1791.7380000000001</v>
      </c>
      <c r="AA298" s="36">
        <f t="shared" si="42"/>
        <v>1980.3420000000001</v>
      </c>
      <c r="AB298" s="36">
        <f t="shared" si="42"/>
        <v>4018.1239999999998</v>
      </c>
      <c r="AC298" s="36">
        <f t="shared" si="42"/>
        <v>4383.4079999999994</v>
      </c>
    </row>
    <row r="299" spans="1:29" x14ac:dyDescent="0.25">
      <c r="C299" s="19" t="s">
        <v>6</v>
      </c>
      <c r="D299" s="36">
        <f t="shared" ref="D299:G299" si="43">D281*D$234</f>
        <v>0</v>
      </c>
      <c r="E299" s="36">
        <f t="shared" si="43"/>
        <v>2</v>
      </c>
      <c r="F299" s="36">
        <f t="shared" si="43"/>
        <v>2</v>
      </c>
      <c r="G299" s="36">
        <f t="shared" si="43"/>
        <v>2</v>
      </c>
      <c r="H299" s="36">
        <f t="shared" ref="H299:AC299" si="44">H281*H$234</f>
        <v>3</v>
      </c>
      <c r="I299" s="36">
        <f t="shared" si="44"/>
        <v>3</v>
      </c>
      <c r="J299" s="36">
        <f t="shared" si="44"/>
        <v>3</v>
      </c>
      <c r="K299" s="36">
        <f t="shared" si="44"/>
        <v>4.29</v>
      </c>
      <c r="L299" s="36">
        <f t="shared" si="44"/>
        <v>5.5200000000000005</v>
      </c>
      <c r="M299" s="36">
        <f t="shared" si="44"/>
        <v>9.5239999999999991</v>
      </c>
      <c r="N299" s="36">
        <f t="shared" si="44"/>
        <v>9.5239999999999991</v>
      </c>
      <c r="O299" s="36">
        <f t="shared" si="44"/>
        <v>9.5239999999999991</v>
      </c>
      <c r="P299" s="36">
        <f t="shared" si="44"/>
        <v>13.068</v>
      </c>
      <c r="Q299" s="36">
        <f t="shared" si="44"/>
        <v>13.068</v>
      </c>
      <c r="R299" s="36">
        <f t="shared" si="44"/>
        <v>13.068</v>
      </c>
      <c r="S299" s="36">
        <f t="shared" si="44"/>
        <v>14.928000000000001</v>
      </c>
      <c r="T299" s="36">
        <f t="shared" si="44"/>
        <v>79.656000000000006</v>
      </c>
      <c r="U299" s="36">
        <f t="shared" si="44"/>
        <v>92.932000000000002</v>
      </c>
      <c r="V299" s="36">
        <f t="shared" si="44"/>
        <v>183.08799999999999</v>
      </c>
      <c r="W299" s="36">
        <f t="shared" si="44"/>
        <v>205.97399999999999</v>
      </c>
      <c r="X299" s="36">
        <f t="shared" si="44"/>
        <v>349.46</v>
      </c>
      <c r="Y299" s="36">
        <f t="shared" si="44"/>
        <v>384.40599999999995</v>
      </c>
      <c r="Z299" s="36">
        <f t="shared" si="44"/>
        <v>1225.9260000000002</v>
      </c>
      <c r="AA299" s="36">
        <f t="shared" si="44"/>
        <v>1320.2280000000001</v>
      </c>
      <c r="AB299" s="36">
        <f t="shared" si="44"/>
        <v>2922.2719999999999</v>
      </c>
      <c r="AC299" s="36">
        <f t="shared" si="44"/>
        <v>3287.556</v>
      </c>
    </row>
    <row r="300" spans="1:29" x14ac:dyDescent="0.25">
      <c r="C300" s="19" t="s">
        <v>24</v>
      </c>
      <c r="D300" s="36">
        <f t="shared" ref="D300:G300" si="45">D282*D$234</f>
        <v>0</v>
      </c>
      <c r="E300" s="36">
        <f t="shared" si="45"/>
        <v>34</v>
      </c>
      <c r="F300" s="36">
        <f t="shared" si="45"/>
        <v>34</v>
      </c>
      <c r="G300" s="36">
        <f t="shared" si="45"/>
        <v>34</v>
      </c>
      <c r="H300" s="36">
        <f t="shared" ref="H300:AC300" si="46">H282*H$234</f>
        <v>48</v>
      </c>
      <c r="I300" s="36">
        <f t="shared" si="46"/>
        <v>48</v>
      </c>
      <c r="J300" s="36">
        <f t="shared" si="46"/>
        <v>48</v>
      </c>
      <c r="K300" s="36">
        <f t="shared" si="46"/>
        <v>90.089999999999989</v>
      </c>
      <c r="L300" s="36">
        <f t="shared" si="46"/>
        <v>115.92</v>
      </c>
      <c r="M300" s="36">
        <f t="shared" si="46"/>
        <v>150.00299999999999</v>
      </c>
      <c r="N300" s="36">
        <f t="shared" si="46"/>
        <v>183.33699999999999</v>
      </c>
      <c r="O300" s="36">
        <f t="shared" si="46"/>
        <v>183.33699999999999</v>
      </c>
      <c r="P300" s="36">
        <f t="shared" si="46"/>
        <v>251.559</v>
      </c>
      <c r="Q300" s="36">
        <f t="shared" si="46"/>
        <v>300.56399999999996</v>
      </c>
      <c r="R300" s="36">
        <f t="shared" si="46"/>
        <v>300.56399999999996</v>
      </c>
      <c r="S300" s="36">
        <f t="shared" si="46"/>
        <v>343.34399999999999</v>
      </c>
      <c r="T300" s="36">
        <f t="shared" si="46"/>
        <v>2057.7799999999997</v>
      </c>
      <c r="U300" s="36">
        <f t="shared" si="46"/>
        <v>2801.2359999999999</v>
      </c>
      <c r="V300" s="36">
        <f t="shared" si="46"/>
        <v>6545.3959999999997</v>
      </c>
      <c r="W300" s="36">
        <f t="shared" si="46"/>
        <v>8879.768</v>
      </c>
      <c r="X300" s="36">
        <f t="shared" si="46"/>
        <v>18416.541999999998</v>
      </c>
      <c r="Y300" s="36">
        <f t="shared" si="46"/>
        <v>25021.335999999999</v>
      </c>
      <c r="Z300" s="36">
        <f t="shared" si="46"/>
        <v>91661.544000000009</v>
      </c>
      <c r="AA300" s="36">
        <f t="shared" si="46"/>
        <v>124478.64000000001</v>
      </c>
      <c r="AB300" s="36">
        <f t="shared" si="46"/>
        <v>327477.10599999997</v>
      </c>
      <c r="AC300" s="36">
        <f t="shared" si="46"/>
        <v>444550.62799999997</v>
      </c>
    </row>
    <row r="301" spans="1:29" x14ac:dyDescent="0.25">
      <c r="C301" s="19" t="s">
        <v>33</v>
      </c>
      <c r="D301" s="36">
        <f t="shared" ref="D301:G301" si="47">D283*D$234</f>
        <v>0</v>
      </c>
      <c r="E301" s="36">
        <f t="shared" si="47"/>
        <v>11040</v>
      </c>
      <c r="F301" s="36">
        <f t="shared" si="47"/>
        <v>11312</v>
      </c>
      <c r="G301" s="36">
        <f t="shared" si="47"/>
        <v>11592</v>
      </c>
      <c r="H301" s="36">
        <f t="shared" ref="H301:AC301" si="48">H283*H$234</f>
        <v>11872</v>
      </c>
      <c r="I301" s="36">
        <f t="shared" si="48"/>
        <v>12168</v>
      </c>
      <c r="J301" s="36">
        <f t="shared" si="48"/>
        <v>12464</v>
      </c>
      <c r="K301" s="36">
        <f t="shared" si="48"/>
        <v>18258.239999999998</v>
      </c>
      <c r="L301" s="36">
        <f t="shared" si="48"/>
        <v>24067.200000000001</v>
      </c>
      <c r="M301" s="36">
        <f t="shared" si="48"/>
        <v>31924.447999999997</v>
      </c>
      <c r="N301" s="36">
        <f t="shared" si="48"/>
        <v>32705.415999999997</v>
      </c>
      <c r="O301" s="36">
        <f t="shared" si="48"/>
        <v>33505.431999999993</v>
      </c>
      <c r="P301" s="36">
        <f t="shared" si="48"/>
        <v>47097.072</v>
      </c>
      <c r="Q301" s="36">
        <f t="shared" si="48"/>
        <v>48273.191999999995</v>
      </c>
      <c r="R301" s="36">
        <f t="shared" si="48"/>
        <v>49449.311999999998</v>
      </c>
      <c r="S301" s="36">
        <f t="shared" si="48"/>
        <v>57860.928</v>
      </c>
      <c r="T301" s="36">
        <f t="shared" si="48"/>
        <v>263661.36</v>
      </c>
      <c r="U301" s="36">
        <f t="shared" si="48"/>
        <v>269370.03999999998</v>
      </c>
      <c r="V301" s="36">
        <f t="shared" si="48"/>
        <v>474426.77999999997</v>
      </c>
      <c r="W301" s="36">
        <f t="shared" si="48"/>
        <v>484725.48</v>
      </c>
      <c r="X301" s="36">
        <f t="shared" si="48"/>
        <v>755881.98</v>
      </c>
      <c r="Y301" s="36">
        <f t="shared" si="48"/>
        <v>772306.6</v>
      </c>
      <c r="Z301" s="36">
        <f t="shared" si="48"/>
        <v>2129339.16</v>
      </c>
      <c r="AA301" s="36">
        <f t="shared" si="48"/>
        <v>2175547.14</v>
      </c>
      <c r="AB301" s="36">
        <f t="shared" si="48"/>
        <v>4306698.3600000003</v>
      </c>
      <c r="AC301" s="36">
        <f t="shared" si="48"/>
        <v>4399845.78</v>
      </c>
    </row>
    <row r="302" spans="1:29" x14ac:dyDescent="0.25">
      <c r="C302" s="19" t="s">
        <v>32</v>
      </c>
      <c r="D302" s="36">
        <f t="shared" ref="D302:G302" si="49">D284*D$234</f>
        <v>0</v>
      </c>
      <c r="E302" s="36">
        <f t="shared" si="49"/>
        <v>240</v>
      </c>
      <c r="F302" s="36">
        <f t="shared" si="49"/>
        <v>240</v>
      </c>
      <c r="G302" s="36">
        <f t="shared" si="49"/>
        <v>240</v>
      </c>
      <c r="H302" s="36">
        <f t="shared" ref="H302:AC302" si="50">H284*H$234</f>
        <v>240</v>
      </c>
      <c r="I302" s="36">
        <f t="shared" si="50"/>
        <v>240</v>
      </c>
      <c r="J302" s="36">
        <f t="shared" si="50"/>
        <v>256</v>
      </c>
      <c r="K302" s="36">
        <f t="shared" si="50"/>
        <v>366.08</v>
      </c>
      <c r="L302" s="36">
        <f t="shared" si="50"/>
        <v>471.04</v>
      </c>
      <c r="M302" s="36">
        <f t="shared" si="50"/>
        <v>609.53599999999994</v>
      </c>
      <c r="N302" s="36">
        <f t="shared" si="50"/>
        <v>609.53599999999994</v>
      </c>
      <c r="O302" s="36">
        <f t="shared" si="50"/>
        <v>628.58399999999995</v>
      </c>
      <c r="P302" s="36">
        <f t="shared" si="50"/>
        <v>862.48799999999994</v>
      </c>
      <c r="Q302" s="36">
        <f t="shared" si="50"/>
        <v>862.48799999999994</v>
      </c>
      <c r="R302" s="36">
        <f t="shared" si="50"/>
        <v>862.48799999999994</v>
      </c>
      <c r="S302" s="36">
        <f t="shared" si="50"/>
        <v>985.24800000000005</v>
      </c>
      <c r="T302" s="36">
        <f t="shared" si="50"/>
        <v>4513.84</v>
      </c>
      <c r="U302" s="36">
        <f t="shared" si="50"/>
        <v>4513.84</v>
      </c>
      <c r="V302" s="36">
        <f t="shared" si="50"/>
        <v>7781.24</v>
      </c>
      <c r="W302" s="36">
        <f t="shared" si="50"/>
        <v>8124.53</v>
      </c>
      <c r="X302" s="36">
        <f t="shared" si="50"/>
        <v>12755.289999999999</v>
      </c>
      <c r="Y302" s="36">
        <f t="shared" si="50"/>
        <v>13104.75</v>
      </c>
      <c r="Z302" s="36">
        <f t="shared" si="50"/>
        <v>36777.780000000006</v>
      </c>
      <c r="AA302" s="36">
        <f t="shared" si="50"/>
        <v>38192.310000000005</v>
      </c>
      <c r="AB302" s="36">
        <f t="shared" si="50"/>
        <v>76709.64</v>
      </c>
      <c r="AC302" s="36">
        <f t="shared" si="50"/>
        <v>79449.27</v>
      </c>
    </row>
    <row r="303" spans="1:29" x14ac:dyDescent="0.25"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</row>
    <row r="304" spans="1:29" x14ac:dyDescent="0.25">
      <c r="C304" s="21" t="s">
        <v>35</v>
      </c>
      <c r="D304" s="46">
        <v>0</v>
      </c>
      <c r="E304" s="46">
        <v>1</v>
      </c>
      <c r="F304" s="46">
        <v>2</v>
      </c>
      <c r="G304" s="46">
        <v>3</v>
      </c>
      <c r="H304" s="19">
        <v>4</v>
      </c>
      <c r="I304" s="19">
        <v>5</v>
      </c>
      <c r="J304" s="19">
        <v>6</v>
      </c>
      <c r="K304" s="19">
        <v>7</v>
      </c>
      <c r="L304" s="19">
        <v>8</v>
      </c>
      <c r="M304" s="19">
        <v>9</v>
      </c>
      <c r="N304" s="19">
        <v>10</v>
      </c>
      <c r="O304" s="19">
        <v>11</v>
      </c>
      <c r="P304" s="19">
        <v>12</v>
      </c>
      <c r="Q304" s="19">
        <v>13</v>
      </c>
      <c r="R304" s="19">
        <v>14</v>
      </c>
      <c r="S304" s="19">
        <v>15</v>
      </c>
      <c r="T304" s="19">
        <v>16</v>
      </c>
      <c r="U304" s="19">
        <v>17</v>
      </c>
      <c r="V304" s="19">
        <v>18</v>
      </c>
      <c r="W304" s="19">
        <v>19</v>
      </c>
      <c r="X304" s="19">
        <v>20</v>
      </c>
      <c r="Y304" s="19">
        <v>21</v>
      </c>
      <c r="Z304" s="19">
        <v>22</v>
      </c>
      <c r="AA304" s="19">
        <v>23</v>
      </c>
      <c r="AB304" s="19">
        <v>24</v>
      </c>
      <c r="AC304" s="19">
        <v>25</v>
      </c>
    </row>
    <row r="305" spans="2:29" x14ac:dyDescent="0.25">
      <c r="C305" s="19" t="s">
        <v>34</v>
      </c>
      <c r="D305" s="36">
        <f t="shared" ref="D305:G305" si="51">D287</f>
        <v>0</v>
      </c>
      <c r="E305" s="36">
        <f t="shared" si="51"/>
        <v>986</v>
      </c>
      <c r="F305" s="36">
        <f t="shared" si="51"/>
        <v>986</v>
      </c>
      <c r="G305" s="36">
        <f t="shared" si="51"/>
        <v>986</v>
      </c>
      <c r="H305" s="36">
        <f>H287</f>
        <v>1418</v>
      </c>
      <c r="I305" s="36">
        <f t="shared" ref="I305:S305" si="52">I287</f>
        <v>1418</v>
      </c>
      <c r="J305" s="36">
        <f t="shared" si="52"/>
        <v>1418</v>
      </c>
      <c r="K305" s="36">
        <f t="shared" si="52"/>
        <v>1849</v>
      </c>
      <c r="L305" s="36">
        <f t="shared" si="52"/>
        <v>1849</v>
      </c>
      <c r="M305" s="36">
        <f t="shared" si="52"/>
        <v>1849</v>
      </c>
      <c r="N305" s="36">
        <f t="shared" si="52"/>
        <v>2280</v>
      </c>
      <c r="O305" s="36">
        <f t="shared" si="52"/>
        <v>2280</v>
      </c>
      <c r="P305" s="36">
        <f t="shared" si="52"/>
        <v>2280</v>
      </c>
      <c r="Q305" s="36">
        <f t="shared" si="52"/>
        <v>2712</v>
      </c>
      <c r="R305" s="36">
        <f t="shared" si="52"/>
        <v>2712</v>
      </c>
      <c r="S305" s="36">
        <f t="shared" si="52"/>
        <v>2712</v>
      </c>
      <c r="T305" s="36">
        <f t="shared" ref="T305:AC305" si="53">T287</f>
        <v>9178</v>
      </c>
      <c r="U305" s="36">
        <f t="shared" si="53"/>
        <v>12406</v>
      </c>
      <c r="V305" s="36">
        <f t="shared" si="53"/>
        <v>16824</v>
      </c>
      <c r="W305" s="36">
        <f t="shared" si="53"/>
        <v>23166</v>
      </c>
      <c r="X305" s="36">
        <f t="shared" si="53"/>
        <v>31464</v>
      </c>
      <c r="Y305" s="36">
        <f t="shared" si="53"/>
        <v>42702</v>
      </c>
      <c r="Z305" s="36">
        <f t="shared" si="53"/>
        <v>57348</v>
      </c>
      <c r="AA305" s="36">
        <f t="shared" si="53"/>
        <v>77804</v>
      </c>
      <c r="AB305" s="36">
        <f t="shared" si="53"/>
        <v>105536</v>
      </c>
      <c r="AC305" s="36">
        <f t="shared" si="53"/>
        <v>144488</v>
      </c>
    </row>
    <row r="306" spans="2:29" x14ac:dyDescent="0.25">
      <c r="C306" s="19" t="s">
        <v>18</v>
      </c>
      <c r="D306" s="36">
        <f t="shared" ref="D306:G306" si="54">D288*D$234</f>
        <v>0</v>
      </c>
      <c r="E306" s="36">
        <f t="shared" si="54"/>
        <v>87</v>
      </c>
      <c r="F306" s="36">
        <f t="shared" si="54"/>
        <v>87</v>
      </c>
      <c r="G306" s="36">
        <f t="shared" si="54"/>
        <v>87</v>
      </c>
      <c r="H306" s="36">
        <f t="shared" ref="H306:AC306" si="55">H288*H$234</f>
        <v>124</v>
      </c>
      <c r="I306" s="36">
        <f t="shared" si="55"/>
        <v>124</v>
      </c>
      <c r="J306" s="36">
        <f t="shared" si="55"/>
        <v>124</v>
      </c>
      <c r="K306" s="36">
        <f t="shared" si="55"/>
        <v>231.66</v>
      </c>
      <c r="L306" s="36">
        <f t="shared" si="55"/>
        <v>298.08000000000004</v>
      </c>
      <c r="M306" s="36">
        <f t="shared" si="55"/>
        <v>385.72199999999998</v>
      </c>
      <c r="N306" s="36">
        <f t="shared" si="55"/>
        <v>476.19999999999993</v>
      </c>
      <c r="O306" s="36">
        <f t="shared" si="55"/>
        <v>476.19999999999993</v>
      </c>
      <c r="P306" s="36">
        <f t="shared" si="55"/>
        <v>653.4</v>
      </c>
      <c r="Q306" s="36">
        <f t="shared" si="55"/>
        <v>774.279</v>
      </c>
      <c r="R306" s="36">
        <f t="shared" si="55"/>
        <v>774.279</v>
      </c>
      <c r="S306" s="36">
        <f t="shared" si="55"/>
        <v>884.48400000000004</v>
      </c>
      <c r="T306" s="36">
        <f t="shared" si="55"/>
        <v>4553.6679999999997</v>
      </c>
      <c r="U306" s="36">
        <f t="shared" si="55"/>
        <v>4553.6679999999997</v>
      </c>
      <c r="V306" s="36">
        <f t="shared" si="55"/>
        <v>7849.8980000000001</v>
      </c>
      <c r="W306" s="36">
        <f t="shared" si="55"/>
        <v>8925.5399999999991</v>
      </c>
      <c r="X306" s="36">
        <f t="shared" si="55"/>
        <v>13628.939999999999</v>
      </c>
      <c r="Y306" s="36">
        <f t="shared" si="55"/>
        <v>13628.939999999999</v>
      </c>
      <c r="Z306" s="36">
        <f t="shared" si="55"/>
        <v>41209.974000000002</v>
      </c>
      <c r="AA306" s="36">
        <f t="shared" si="55"/>
        <v>41209.974000000002</v>
      </c>
      <c r="AB306" s="36">
        <f t="shared" si="55"/>
        <v>79814.554000000004</v>
      </c>
      <c r="AC306" s="36">
        <f t="shared" si="55"/>
        <v>88398.728000000003</v>
      </c>
    </row>
    <row r="307" spans="2:29" x14ac:dyDescent="0.25">
      <c r="C307" s="19" t="s">
        <v>23</v>
      </c>
      <c r="D307" s="36">
        <f t="shared" ref="D307:G307" si="56">D289*D$234</f>
        <v>0</v>
      </c>
      <c r="E307" s="36">
        <f t="shared" si="56"/>
        <v>2</v>
      </c>
      <c r="F307" s="36">
        <f t="shared" si="56"/>
        <v>3</v>
      </c>
      <c r="G307" s="36">
        <f t="shared" si="56"/>
        <v>3</v>
      </c>
      <c r="H307" s="36">
        <f t="shared" ref="H307:AC307" si="57">H289*H$234</f>
        <v>3</v>
      </c>
      <c r="I307" s="36">
        <f t="shared" si="57"/>
        <v>3</v>
      </c>
      <c r="J307" s="36">
        <f t="shared" si="57"/>
        <v>4</v>
      </c>
      <c r="K307" s="36">
        <f t="shared" si="57"/>
        <v>5.72</v>
      </c>
      <c r="L307" s="36">
        <f t="shared" si="57"/>
        <v>7.36</v>
      </c>
      <c r="M307" s="36">
        <f t="shared" si="57"/>
        <v>9.5239999999999991</v>
      </c>
      <c r="N307" s="36">
        <f t="shared" si="57"/>
        <v>9.5239999999999991</v>
      </c>
      <c r="O307" s="36">
        <f t="shared" si="57"/>
        <v>9.5239999999999991</v>
      </c>
      <c r="P307" s="36">
        <f t="shared" si="57"/>
        <v>16.335000000000001</v>
      </c>
      <c r="Q307" s="36">
        <f t="shared" si="57"/>
        <v>16.335000000000001</v>
      </c>
      <c r="R307" s="36">
        <f t="shared" si="57"/>
        <v>16.335000000000001</v>
      </c>
      <c r="S307" s="36">
        <f t="shared" si="57"/>
        <v>18.66</v>
      </c>
      <c r="T307" s="36">
        <f t="shared" si="57"/>
        <v>92.932000000000002</v>
      </c>
      <c r="U307" s="36">
        <f t="shared" si="57"/>
        <v>106.208</v>
      </c>
      <c r="V307" s="36">
        <f t="shared" si="57"/>
        <v>183.08799999999999</v>
      </c>
      <c r="W307" s="36">
        <f t="shared" si="57"/>
        <v>205.97399999999999</v>
      </c>
      <c r="X307" s="36">
        <f t="shared" si="57"/>
        <v>349.46</v>
      </c>
      <c r="Y307" s="36">
        <f t="shared" si="57"/>
        <v>384.40599999999995</v>
      </c>
      <c r="Z307" s="36">
        <f t="shared" si="57"/>
        <v>1131.624</v>
      </c>
      <c r="AA307" s="36">
        <f t="shared" si="57"/>
        <v>1225.9260000000002</v>
      </c>
      <c r="AB307" s="36">
        <f t="shared" si="57"/>
        <v>2556.9879999999998</v>
      </c>
      <c r="AC307" s="36">
        <f t="shared" si="57"/>
        <v>2739.63</v>
      </c>
    </row>
    <row r="308" spans="2:29" x14ac:dyDescent="0.25">
      <c r="C308" s="19" t="s">
        <v>6</v>
      </c>
      <c r="D308" s="36">
        <f t="shared" ref="D308:G308" si="58">D290*D$234</f>
        <v>0</v>
      </c>
      <c r="E308" s="36">
        <f t="shared" si="58"/>
        <v>2</v>
      </c>
      <c r="F308" s="36">
        <f t="shared" si="58"/>
        <v>2</v>
      </c>
      <c r="G308" s="36">
        <f t="shared" si="58"/>
        <v>2</v>
      </c>
      <c r="H308" s="36">
        <f t="shared" ref="H308:AC308" si="59">H290*H$234</f>
        <v>2</v>
      </c>
      <c r="I308" s="36">
        <f t="shared" si="59"/>
        <v>2</v>
      </c>
      <c r="J308" s="36">
        <f t="shared" si="59"/>
        <v>2</v>
      </c>
      <c r="K308" s="36">
        <f t="shared" si="59"/>
        <v>4.29</v>
      </c>
      <c r="L308" s="36">
        <f t="shared" si="59"/>
        <v>5.5200000000000005</v>
      </c>
      <c r="M308" s="36">
        <f t="shared" si="59"/>
        <v>7.1429999999999989</v>
      </c>
      <c r="N308" s="36">
        <f t="shared" si="59"/>
        <v>9.5239999999999991</v>
      </c>
      <c r="O308" s="36">
        <f t="shared" si="59"/>
        <v>9.5239999999999991</v>
      </c>
      <c r="P308" s="36">
        <f t="shared" si="59"/>
        <v>13.068</v>
      </c>
      <c r="Q308" s="36">
        <f t="shared" si="59"/>
        <v>13.068</v>
      </c>
      <c r="R308" s="36">
        <f t="shared" si="59"/>
        <v>13.068</v>
      </c>
      <c r="S308" s="36">
        <f t="shared" si="59"/>
        <v>14.928000000000001</v>
      </c>
      <c r="T308" s="36">
        <f t="shared" si="59"/>
        <v>66.38</v>
      </c>
      <c r="U308" s="36">
        <f t="shared" si="59"/>
        <v>66.38</v>
      </c>
      <c r="V308" s="36">
        <f t="shared" si="59"/>
        <v>137.316</v>
      </c>
      <c r="W308" s="36">
        <f t="shared" si="59"/>
        <v>160.202</v>
      </c>
      <c r="X308" s="36">
        <f t="shared" si="59"/>
        <v>244.62199999999999</v>
      </c>
      <c r="Y308" s="36">
        <f t="shared" si="59"/>
        <v>279.56799999999998</v>
      </c>
      <c r="Z308" s="36">
        <f t="shared" si="59"/>
        <v>848.71800000000007</v>
      </c>
      <c r="AA308" s="36">
        <f t="shared" si="59"/>
        <v>943.0200000000001</v>
      </c>
      <c r="AB308" s="36">
        <f t="shared" si="59"/>
        <v>2009.0619999999999</v>
      </c>
      <c r="AC308" s="36">
        <f t="shared" si="59"/>
        <v>2191.7039999999997</v>
      </c>
    </row>
    <row r="309" spans="2:29" x14ac:dyDescent="0.25">
      <c r="C309" s="19" t="s">
        <v>24</v>
      </c>
      <c r="D309" s="36">
        <f t="shared" ref="D309:G309" si="60">D291*D$234</f>
        <v>0</v>
      </c>
      <c r="E309" s="36">
        <f t="shared" si="60"/>
        <v>24</v>
      </c>
      <c r="F309" s="36">
        <f t="shared" si="60"/>
        <v>24</v>
      </c>
      <c r="G309" s="36">
        <f t="shared" si="60"/>
        <v>24</v>
      </c>
      <c r="H309" s="36">
        <f t="shared" ref="H309:AC309" si="61">H291*H$234</f>
        <v>33</v>
      </c>
      <c r="I309" s="36">
        <f t="shared" si="61"/>
        <v>33</v>
      </c>
      <c r="J309" s="36">
        <f t="shared" si="61"/>
        <v>33</v>
      </c>
      <c r="K309" s="36">
        <f t="shared" si="61"/>
        <v>62.919999999999995</v>
      </c>
      <c r="L309" s="36">
        <f t="shared" si="61"/>
        <v>80.960000000000008</v>
      </c>
      <c r="M309" s="36">
        <f t="shared" si="61"/>
        <v>104.764</v>
      </c>
      <c r="N309" s="36">
        <f t="shared" si="61"/>
        <v>126.19299999999998</v>
      </c>
      <c r="O309" s="36">
        <f t="shared" si="61"/>
        <v>126.19299999999998</v>
      </c>
      <c r="P309" s="36">
        <f t="shared" si="61"/>
        <v>173.15099999999998</v>
      </c>
      <c r="Q309" s="36">
        <f t="shared" si="61"/>
        <v>209.08799999999999</v>
      </c>
      <c r="R309" s="36">
        <f t="shared" si="61"/>
        <v>209.08799999999999</v>
      </c>
      <c r="S309" s="36">
        <f t="shared" si="61"/>
        <v>238.84800000000001</v>
      </c>
      <c r="T309" s="36">
        <f t="shared" si="61"/>
        <v>1433.808</v>
      </c>
      <c r="U309" s="36">
        <f t="shared" si="61"/>
        <v>610.69600000000003</v>
      </c>
      <c r="V309" s="36">
        <f t="shared" si="61"/>
        <v>4531.4279999999999</v>
      </c>
      <c r="W309" s="36">
        <f t="shared" si="61"/>
        <v>6133.4479999999994</v>
      </c>
      <c r="X309" s="36">
        <f t="shared" si="61"/>
        <v>12720.343999999999</v>
      </c>
      <c r="Y309" s="36">
        <f t="shared" si="61"/>
        <v>17263.324000000001</v>
      </c>
      <c r="Z309" s="36">
        <f t="shared" si="61"/>
        <v>63182.340000000004</v>
      </c>
      <c r="AA309" s="36">
        <f t="shared" si="61"/>
        <v>85720.518000000011</v>
      </c>
      <c r="AB309" s="36">
        <f t="shared" si="61"/>
        <v>225197.58599999998</v>
      </c>
      <c r="AC309" s="36">
        <f t="shared" si="61"/>
        <v>305560.06599999999</v>
      </c>
    </row>
    <row r="310" spans="2:29" x14ac:dyDescent="0.25">
      <c r="C310" s="19" t="s">
        <v>33</v>
      </c>
      <c r="D310" s="36">
        <f t="shared" ref="D310:G310" si="62">D292*D$234</f>
        <v>0</v>
      </c>
      <c r="E310" s="36">
        <f t="shared" si="62"/>
        <v>7728</v>
      </c>
      <c r="F310" s="36">
        <f t="shared" si="62"/>
        <v>7920</v>
      </c>
      <c r="G310" s="36">
        <f t="shared" si="62"/>
        <v>8120</v>
      </c>
      <c r="H310" s="36">
        <f t="shared" ref="H310:AC310" si="63">H292*H$234</f>
        <v>8320</v>
      </c>
      <c r="I310" s="36">
        <f t="shared" si="63"/>
        <v>8520</v>
      </c>
      <c r="J310" s="36">
        <f t="shared" si="63"/>
        <v>8728</v>
      </c>
      <c r="K310" s="36">
        <f t="shared" si="63"/>
        <v>12801.359999999999</v>
      </c>
      <c r="L310" s="36">
        <f t="shared" si="63"/>
        <v>16869.12</v>
      </c>
      <c r="M310" s="36">
        <f t="shared" si="63"/>
        <v>22362.351999999999</v>
      </c>
      <c r="N310" s="36">
        <f t="shared" si="63"/>
        <v>22895.695999999996</v>
      </c>
      <c r="O310" s="36">
        <f t="shared" si="63"/>
        <v>23467.135999999999</v>
      </c>
      <c r="P310" s="36">
        <f t="shared" si="63"/>
        <v>32983.631999999998</v>
      </c>
      <c r="Q310" s="36">
        <f t="shared" si="63"/>
        <v>33793.847999999998</v>
      </c>
      <c r="R310" s="36">
        <f t="shared" si="63"/>
        <v>34630.199999999997</v>
      </c>
      <c r="S310" s="36">
        <f t="shared" si="63"/>
        <v>40544.448000000004</v>
      </c>
      <c r="T310" s="36">
        <f t="shared" si="63"/>
        <v>184669.16</v>
      </c>
      <c r="U310" s="36">
        <f t="shared" si="63"/>
        <v>188651.96</v>
      </c>
      <c r="V310" s="36">
        <f t="shared" si="63"/>
        <v>332304.71999999997</v>
      </c>
      <c r="W310" s="36">
        <f t="shared" si="63"/>
        <v>339399.38</v>
      </c>
      <c r="X310" s="36">
        <f t="shared" si="63"/>
        <v>529781.36</v>
      </c>
      <c r="Y310" s="36">
        <f t="shared" si="63"/>
        <v>541313.53999999992</v>
      </c>
      <c r="Z310" s="36">
        <f t="shared" si="63"/>
        <v>1491857.6400000001</v>
      </c>
      <c r="AA310" s="36">
        <f t="shared" si="63"/>
        <v>1523920.32</v>
      </c>
      <c r="AB310" s="36">
        <f t="shared" si="63"/>
        <v>3017245.84</v>
      </c>
      <c r="AC310" s="36">
        <f t="shared" si="63"/>
        <v>3081170.54</v>
      </c>
    </row>
    <row r="311" spans="2:29" x14ac:dyDescent="0.25">
      <c r="C311" s="19" t="s">
        <v>32</v>
      </c>
      <c r="D311" s="36">
        <f t="shared" ref="D311:G311" si="64">D293*D$234</f>
        <v>0</v>
      </c>
      <c r="E311" s="36">
        <f t="shared" si="64"/>
        <v>128</v>
      </c>
      <c r="F311" s="36">
        <f t="shared" si="64"/>
        <v>128</v>
      </c>
      <c r="G311" s="36">
        <f t="shared" si="64"/>
        <v>128</v>
      </c>
      <c r="H311" s="36">
        <f t="shared" ref="H311:AC311" si="65">H293*H$234</f>
        <v>132</v>
      </c>
      <c r="I311" s="36">
        <f t="shared" si="65"/>
        <v>132</v>
      </c>
      <c r="J311" s="36">
        <f t="shared" si="65"/>
        <v>132</v>
      </c>
      <c r="K311" s="36">
        <f t="shared" si="65"/>
        <v>188.76</v>
      </c>
      <c r="L311" s="36">
        <f t="shared" si="65"/>
        <v>242.88000000000002</v>
      </c>
      <c r="M311" s="36">
        <f t="shared" si="65"/>
        <v>314.29199999999997</v>
      </c>
      <c r="N311" s="36">
        <f t="shared" si="65"/>
        <v>314.29199999999997</v>
      </c>
      <c r="O311" s="36">
        <f t="shared" si="65"/>
        <v>314.29199999999997</v>
      </c>
      <c r="P311" s="36">
        <f t="shared" si="65"/>
        <v>431.24399999999997</v>
      </c>
      <c r="Q311" s="36">
        <f t="shared" si="65"/>
        <v>431.24399999999997</v>
      </c>
      <c r="R311" s="36">
        <f t="shared" si="65"/>
        <v>431.24399999999997</v>
      </c>
      <c r="S311" s="36">
        <f t="shared" si="65"/>
        <v>522.48</v>
      </c>
      <c r="T311" s="36">
        <f t="shared" si="65"/>
        <v>2323.3000000000002</v>
      </c>
      <c r="U311" s="36">
        <f t="shared" si="65"/>
        <v>2323.3000000000002</v>
      </c>
      <c r="V311" s="36">
        <f t="shared" si="65"/>
        <v>4005.0499999999997</v>
      </c>
      <c r="W311" s="36">
        <f t="shared" si="65"/>
        <v>4005.0499999999997</v>
      </c>
      <c r="X311" s="36">
        <f t="shared" si="65"/>
        <v>6115.5499999999993</v>
      </c>
      <c r="Y311" s="36">
        <f t="shared" si="65"/>
        <v>6290.28</v>
      </c>
      <c r="Z311" s="36">
        <f t="shared" si="65"/>
        <v>17917.38</v>
      </c>
      <c r="AA311" s="36">
        <f t="shared" si="65"/>
        <v>18388.890000000003</v>
      </c>
      <c r="AB311" s="36">
        <f t="shared" si="65"/>
        <v>36528.400000000001</v>
      </c>
      <c r="AC311" s="36">
        <f t="shared" si="65"/>
        <v>38354.82</v>
      </c>
    </row>
    <row r="313" spans="2:29" x14ac:dyDescent="0.25">
      <c r="B313" s="38" t="s">
        <v>65</v>
      </c>
      <c r="C313" s="21" t="s">
        <v>36</v>
      </c>
      <c r="D313" s="48">
        <v>0</v>
      </c>
      <c r="E313" s="48">
        <v>1</v>
      </c>
      <c r="F313" s="48">
        <v>2</v>
      </c>
      <c r="G313" s="48">
        <v>3</v>
      </c>
      <c r="H313" s="48">
        <v>4</v>
      </c>
      <c r="I313" s="48">
        <v>5</v>
      </c>
      <c r="J313" s="48">
        <v>6</v>
      </c>
      <c r="K313" s="48">
        <v>7</v>
      </c>
      <c r="L313" s="48">
        <v>8</v>
      </c>
      <c r="M313" s="48">
        <v>9</v>
      </c>
      <c r="N313" s="48">
        <v>10</v>
      </c>
      <c r="O313" s="48">
        <v>11</v>
      </c>
      <c r="P313" s="48">
        <v>12</v>
      </c>
      <c r="Q313" s="48">
        <v>13</v>
      </c>
      <c r="R313" s="48">
        <v>14</v>
      </c>
      <c r="S313" s="48">
        <v>15</v>
      </c>
      <c r="T313" s="48">
        <v>16</v>
      </c>
      <c r="U313" s="48">
        <v>17</v>
      </c>
      <c r="V313" s="48">
        <v>18</v>
      </c>
      <c r="W313" s="48">
        <v>19</v>
      </c>
      <c r="X313" s="48">
        <v>20</v>
      </c>
      <c r="Y313" s="48">
        <v>21</v>
      </c>
      <c r="Z313" s="48">
        <v>22</v>
      </c>
      <c r="AA313" s="48">
        <v>23</v>
      </c>
      <c r="AB313" s="48">
        <v>24</v>
      </c>
      <c r="AC313" s="48">
        <v>25</v>
      </c>
    </row>
    <row r="314" spans="2:29" x14ac:dyDescent="0.25">
      <c r="C314" s="48" t="s">
        <v>34</v>
      </c>
      <c r="D314" s="36">
        <f t="shared" ref="D314" si="66">D296</f>
        <v>0</v>
      </c>
      <c r="E314" s="36">
        <f>E278</f>
        <v>1411</v>
      </c>
      <c r="F314" s="36">
        <f t="shared" ref="F314:AC314" si="67">F278</f>
        <v>1411</v>
      </c>
      <c r="G314" s="36">
        <f t="shared" si="67"/>
        <v>1411</v>
      </c>
      <c r="H314" s="36">
        <f t="shared" si="67"/>
        <v>2028</v>
      </c>
      <c r="I314" s="36">
        <f t="shared" si="67"/>
        <v>2028</v>
      </c>
      <c r="J314" s="36">
        <f t="shared" si="67"/>
        <v>2028</v>
      </c>
      <c r="K314" s="36">
        <f t="shared" si="67"/>
        <v>2644</v>
      </c>
      <c r="L314" s="36">
        <f t="shared" si="67"/>
        <v>2644</v>
      </c>
      <c r="M314" s="36">
        <f t="shared" si="67"/>
        <v>2644</v>
      </c>
      <c r="N314" s="36">
        <f t="shared" si="67"/>
        <v>3261</v>
      </c>
      <c r="O314" s="36">
        <f t="shared" si="67"/>
        <v>3261</v>
      </c>
      <c r="P314" s="36">
        <f t="shared" si="67"/>
        <v>3261</v>
      </c>
      <c r="Q314" s="36">
        <f t="shared" si="67"/>
        <v>3879</v>
      </c>
      <c r="R314" s="36">
        <f t="shared" si="67"/>
        <v>3879</v>
      </c>
      <c r="S314" s="36">
        <f t="shared" si="67"/>
        <v>3879</v>
      </c>
      <c r="T314" s="36">
        <f t="shared" si="67"/>
        <v>13014</v>
      </c>
      <c r="U314" s="36">
        <f t="shared" si="67"/>
        <v>17714</v>
      </c>
      <c r="V314" s="36">
        <f t="shared" si="67"/>
        <v>24012</v>
      </c>
      <c r="W314" s="36">
        <f t="shared" si="67"/>
        <v>32774</v>
      </c>
      <c r="X314" s="36">
        <f t="shared" si="67"/>
        <v>44514</v>
      </c>
      <c r="Y314" s="36">
        <f t="shared" si="67"/>
        <v>60480</v>
      </c>
      <c r="Z314" s="36">
        <f t="shared" si="67"/>
        <v>82372</v>
      </c>
      <c r="AA314" s="36">
        <f t="shared" si="67"/>
        <v>111862</v>
      </c>
      <c r="AB314" s="36">
        <f t="shared" si="67"/>
        <v>151946</v>
      </c>
      <c r="AC314" s="36">
        <f t="shared" si="67"/>
        <v>206688</v>
      </c>
    </row>
    <row r="315" spans="2:29" x14ac:dyDescent="0.25">
      <c r="C315" s="48" t="s">
        <v>17</v>
      </c>
      <c r="D315" s="36">
        <f t="shared" ref="D315" si="68">D297*D$234</f>
        <v>0</v>
      </c>
      <c r="E315" s="36">
        <f>E279*E$242</f>
        <v>144</v>
      </c>
      <c r="F315" s="36">
        <f t="shared" ref="F315:AC320" si="69">F279*F$242</f>
        <v>144</v>
      </c>
      <c r="G315" s="36">
        <f t="shared" si="69"/>
        <v>144</v>
      </c>
      <c r="H315" s="36">
        <f t="shared" si="69"/>
        <v>207</v>
      </c>
      <c r="I315" s="36">
        <f t="shared" si="69"/>
        <v>207</v>
      </c>
      <c r="J315" s="36">
        <f t="shared" si="69"/>
        <v>207</v>
      </c>
      <c r="K315" s="36">
        <f t="shared" si="69"/>
        <v>1076</v>
      </c>
      <c r="L315" s="36">
        <f t="shared" si="69"/>
        <v>1345</v>
      </c>
      <c r="M315" s="36">
        <f t="shared" si="69"/>
        <v>1345</v>
      </c>
      <c r="N315" s="36">
        <f t="shared" si="69"/>
        <v>1660</v>
      </c>
      <c r="O315" s="36">
        <f t="shared" si="69"/>
        <v>1660</v>
      </c>
      <c r="P315" s="36">
        <f t="shared" si="69"/>
        <v>2324</v>
      </c>
      <c r="Q315" s="36">
        <f t="shared" si="69"/>
        <v>2765</v>
      </c>
      <c r="R315" s="36">
        <f t="shared" si="69"/>
        <v>2765</v>
      </c>
      <c r="S315" s="36">
        <f t="shared" si="69"/>
        <v>3160</v>
      </c>
      <c r="T315" s="36">
        <f t="shared" si="69"/>
        <v>18304</v>
      </c>
      <c r="U315" s="36">
        <f t="shared" si="69"/>
        <v>18304</v>
      </c>
      <c r="V315" s="36">
        <f>V279*V$242</f>
        <v>30888</v>
      </c>
      <c r="W315" s="36">
        <f t="shared" si="69"/>
        <v>35100</v>
      </c>
      <c r="X315" s="36">
        <f t="shared" si="69"/>
        <v>53300</v>
      </c>
      <c r="Y315" s="36">
        <f t="shared" si="69"/>
        <v>53300</v>
      </c>
      <c r="Z315" s="36">
        <f t="shared" si="69"/>
        <v>164754</v>
      </c>
      <c r="AA315" s="36">
        <f t="shared" si="69"/>
        <v>164754</v>
      </c>
      <c r="AB315" s="36">
        <f t="shared" si="69"/>
        <v>320760</v>
      </c>
      <c r="AC315" s="36">
        <f t="shared" si="69"/>
        <v>355080</v>
      </c>
    </row>
    <row r="316" spans="2:29" x14ac:dyDescent="0.25">
      <c r="C316" s="48" t="s">
        <v>23</v>
      </c>
      <c r="D316" s="36">
        <f t="shared" ref="D316" si="70">D298*D$234</f>
        <v>0</v>
      </c>
      <c r="E316" s="36">
        <f t="shared" ref="E316:T320" si="71">E280*E$242</f>
        <v>3</v>
      </c>
      <c r="F316" s="36">
        <f t="shared" si="71"/>
        <v>4</v>
      </c>
      <c r="G316" s="36">
        <f t="shared" si="71"/>
        <v>4</v>
      </c>
      <c r="H316" s="36">
        <f t="shared" si="71"/>
        <v>4</v>
      </c>
      <c r="I316" s="36">
        <f t="shared" si="71"/>
        <v>4</v>
      </c>
      <c r="J316" s="36">
        <f t="shared" si="71"/>
        <v>5</v>
      </c>
      <c r="K316" s="36">
        <f t="shared" si="71"/>
        <v>20</v>
      </c>
      <c r="L316" s="36">
        <f t="shared" si="71"/>
        <v>30</v>
      </c>
      <c r="M316" s="36">
        <f t="shared" si="71"/>
        <v>30</v>
      </c>
      <c r="N316" s="36">
        <f t="shared" si="71"/>
        <v>35</v>
      </c>
      <c r="O316" s="36">
        <f t="shared" si="71"/>
        <v>35</v>
      </c>
      <c r="P316" s="36">
        <f t="shared" si="71"/>
        <v>56</v>
      </c>
      <c r="Q316" s="36">
        <f t="shared" si="71"/>
        <v>56</v>
      </c>
      <c r="R316" s="36">
        <f t="shared" si="71"/>
        <v>56</v>
      </c>
      <c r="S316" s="36">
        <f t="shared" si="71"/>
        <v>64</v>
      </c>
      <c r="T316" s="36">
        <f t="shared" si="71"/>
        <v>352</v>
      </c>
      <c r="U316" s="36">
        <f t="shared" si="69"/>
        <v>384</v>
      </c>
      <c r="V316" s="36">
        <f t="shared" si="69"/>
        <v>756</v>
      </c>
      <c r="W316" s="36">
        <f t="shared" si="69"/>
        <v>810</v>
      </c>
      <c r="X316" s="36">
        <f t="shared" si="69"/>
        <v>1312</v>
      </c>
      <c r="Y316" s="36">
        <f t="shared" si="69"/>
        <v>1394</v>
      </c>
      <c r="Z316" s="36">
        <f t="shared" si="69"/>
        <v>4294</v>
      </c>
      <c r="AA316" s="36">
        <f t="shared" si="69"/>
        <v>4746</v>
      </c>
      <c r="AB316" s="36">
        <f t="shared" si="69"/>
        <v>9680</v>
      </c>
      <c r="AC316" s="36">
        <f t="shared" si="69"/>
        <v>10560</v>
      </c>
    </row>
    <row r="317" spans="2:29" x14ac:dyDescent="0.25">
      <c r="C317" s="48" t="s">
        <v>6</v>
      </c>
      <c r="D317" s="36">
        <f t="shared" ref="D317" si="72">D299*D$234</f>
        <v>0</v>
      </c>
      <c r="E317" s="36">
        <f t="shared" si="71"/>
        <v>2</v>
      </c>
      <c r="F317" s="36">
        <f t="shared" si="69"/>
        <v>2</v>
      </c>
      <c r="G317" s="36">
        <f t="shared" si="69"/>
        <v>2</v>
      </c>
      <c r="H317" s="36">
        <f t="shared" si="69"/>
        <v>3</v>
      </c>
      <c r="I317" s="36">
        <f t="shared" si="69"/>
        <v>3</v>
      </c>
      <c r="J317" s="36">
        <f t="shared" si="69"/>
        <v>3</v>
      </c>
      <c r="K317" s="36">
        <f t="shared" si="69"/>
        <v>12</v>
      </c>
      <c r="L317" s="36">
        <f t="shared" si="69"/>
        <v>15</v>
      </c>
      <c r="M317" s="36">
        <f t="shared" si="69"/>
        <v>20</v>
      </c>
      <c r="N317" s="36">
        <f t="shared" si="69"/>
        <v>20</v>
      </c>
      <c r="O317" s="36">
        <f t="shared" si="69"/>
        <v>20</v>
      </c>
      <c r="P317" s="36">
        <f t="shared" si="69"/>
        <v>28</v>
      </c>
      <c r="Q317" s="36">
        <f t="shared" si="69"/>
        <v>28</v>
      </c>
      <c r="R317" s="36">
        <f t="shared" si="69"/>
        <v>28</v>
      </c>
      <c r="S317" s="36">
        <f t="shared" si="69"/>
        <v>32</v>
      </c>
      <c r="T317" s="36">
        <f t="shared" si="69"/>
        <v>192</v>
      </c>
      <c r="U317" s="36">
        <f t="shared" si="69"/>
        <v>224</v>
      </c>
      <c r="V317" s="36">
        <f t="shared" si="69"/>
        <v>432</v>
      </c>
      <c r="W317" s="36">
        <f t="shared" si="69"/>
        <v>486</v>
      </c>
      <c r="X317" s="36">
        <f t="shared" si="69"/>
        <v>820</v>
      </c>
      <c r="Y317" s="36">
        <f t="shared" si="69"/>
        <v>902</v>
      </c>
      <c r="Z317" s="36">
        <f t="shared" si="69"/>
        <v>2938</v>
      </c>
      <c r="AA317" s="36">
        <f t="shared" si="69"/>
        <v>3164</v>
      </c>
      <c r="AB317" s="36">
        <f t="shared" si="69"/>
        <v>7040</v>
      </c>
      <c r="AC317" s="36">
        <f t="shared" si="69"/>
        <v>7920</v>
      </c>
    </row>
    <row r="318" spans="2:29" x14ac:dyDescent="0.25">
      <c r="C318" s="48" t="s">
        <v>24</v>
      </c>
      <c r="D318" s="36">
        <f t="shared" ref="D318" si="73">D300*D$234</f>
        <v>0</v>
      </c>
      <c r="E318" s="36">
        <f t="shared" si="71"/>
        <v>34</v>
      </c>
      <c r="F318" s="36">
        <f t="shared" si="69"/>
        <v>34</v>
      </c>
      <c r="G318" s="36">
        <f t="shared" si="69"/>
        <v>34</v>
      </c>
      <c r="H318" s="36">
        <f t="shared" si="69"/>
        <v>48</v>
      </c>
      <c r="I318" s="36">
        <f t="shared" si="69"/>
        <v>48</v>
      </c>
      <c r="J318" s="36">
        <f t="shared" si="69"/>
        <v>48</v>
      </c>
      <c r="K318" s="36">
        <f t="shared" si="69"/>
        <v>252</v>
      </c>
      <c r="L318" s="36">
        <f t="shared" si="69"/>
        <v>315</v>
      </c>
      <c r="M318" s="36">
        <f t="shared" si="69"/>
        <v>315</v>
      </c>
      <c r="N318" s="36">
        <f t="shared" si="69"/>
        <v>385</v>
      </c>
      <c r="O318" s="36">
        <f t="shared" si="69"/>
        <v>385</v>
      </c>
      <c r="P318" s="36">
        <f t="shared" si="69"/>
        <v>539</v>
      </c>
      <c r="Q318" s="36">
        <f t="shared" si="69"/>
        <v>644</v>
      </c>
      <c r="R318" s="36">
        <f t="shared" si="69"/>
        <v>644</v>
      </c>
      <c r="S318" s="36">
        <f t="shared" si="69"/>
        <v>736</v>
      </c>
      <c r="T318" s="36">
        <f t="shared" si="69"/>
        <v>4960</v>
      </c>
      <c r="U318" s="36">
        <f t="shared" si="69"/>
        <v>6752</v>
      </c>
      <c r="V318" s="36">
        <f t="shared" si="69"/>
        <v>15444</v>
      </c>
      <c r="W318" s="36">
        <f t="shared" si="69"/>
        <v>20952</v>
      </c>
      <c r="X318" s="36">
        <f t="shared" si="69"/>
        <v>43214</v>
      </c>
      <c r="Y318" s="36">
        <f t="shared" si="69"/>
        <v>58712</v>
      </c>
      <c r="Z318" s="36">
        <f t="shared" si="69"/>
        <v>219672</v>
      </c>
      <c r="AA318" s="36">
        <f t="shared" si="69"/>
        <v>298320</v>
      </c>
      <c r="AB318" s="36">
        <f t="shared" si="69"/>
        <v>788920</v>
      </c>
      <c r="AC318" s="36">
        <f t="shared" si="69"/>
        <v>1070960</v>
      </c>
    </row>
    <row r="319" spans="2:29" x14ac:dyDescent="0.25">
      <c r="C319" s="48" t="s">
        <v>33</v>
      </c>
      <c r="D319" s="36">
        <f t="shared" ref="D319" si="74">D301*D$234</f>
        <v>0</v>
      </c>
      <c r="E319" s="36">
        <f t="shared" si="71"/>
        <v>11040</v>
      </c>
      <c r="F319" s="36">
        <f t="shared" si="69"/>
        <v>11312</v>
      </c>
      <c r="G319" s="36">
        <f t="shared" si="69"/>
        <v>11592</v>
      </c>
      <c r="H319" s="36">
        <f t="shared" si="69"/>
        <v>11872</v>
      </c>
      <c r="I319" s="36">
        <f t="shared" si="69"/>
        <v>12168</v>
      </c>
      <c r="J319" s="36">
        <f t="shared" si="69"/>
        <v>12464</v>
      </c>
      <c r="K319" s="36">
        <f t="shared" si="69"/>
        <v>51072</v>
      </c>
      <c r="L319" s="36">
        <f t="shared" si="69"/>
        <v>65400</v>
      </c>
      <c r="M319" s="36">
        <f t="shared" si="69"/>
        <v>67040</v>
      </c>
      <c r="N319" s="36">
        <f t="shared" si="69"/>
        <v>68680</v>
      </c>
      <c r="O319" s="36">
        <f t="shared" si="69"/>
        <v>70360</v>
      </c>
      <c r="P319" s="36">
        <f t="shared" si="69"/>
        <v>100912</v>
      </c>
      <c r="Q319" s="36">
        <f t="shared" si="69"/>
        <v>103432</v>
      </c>
      <c r="R319" s="36">
        <f t="shared" si="69"/>
        <v>105952</v>
      </c>
      <c r="S319" s="36">
        <f t="shared" si="69"/>
        <v>124032</v>
      </c>
      <c r="T319" s="36">
        <f t="shared" si="69"/>
        <v>635520</v>
      </c>
      <c r="U319" s="36">
        <f t="shared" si="69"/>
        <v>649280</v>
      </c>
      <c r="V319" s="36">
        <f t="shared" si="69"/>
        <v>1119420</v>
      </c>
      <c r="W319" s="36">
        <f t="shared" si="69"/>
        <v>1143720</v>
      </c>
      <c r="X319" s="36">
        <f t="shared" si="69"/>
        <v>1773660</v>
      </c>
      <c r="Y319" s="36">
        <f t="shared" si="69"/>
        <v>1812200</v>
      </c>
      <c r="Z319" s="36">
        <f t="shared" si="69"/>
        <v>5103080</v>
      </c>
      <c r="AA319" s="36">
        <f t="shared" si="69"/>
        <v>5213820</v>
      </c>
      <c r="AB319" s="36">
        <f t="shared" si="69"/>
        <v>10375200</v>
      </c>
      <c r="AC319" s="36">
        <f t="shared" si="69"/>
        <v>10599600</v>
      </c>
    </row>
    <row r="320" spans="2:29" x14ac:dyDescent="0.25">
      <c r="C320" s="48" t="s">
        <v>32</v>
      </c>
      <c r="D320" s="36">
        <f t="shared" ref="D320" si="75">D302*D$234</f>
        <v>0</v>
      </c>
      <c r="E320" s="36">
        <f t="shared" si="71"/>
        <v>240</v>
      </c>
      <c r="F320" s="36">
        <f t="shared" si="69"/>
        <v>240</v>
      </c>
      <c r="G320" s="36">
        <f t="shared" si="69"/>
        <v>240</v>
      </c>
      <c r="H320" s="36">
        <f t="shared" si="69"/>
        <v>240</v>
      </c>
      <c r="I320" s="36">
        <f t="shared" si="69"/>
        <v>240</v>
      </c>
      <c r="J320" s="36">
        <f t="shared" si="69"/>
        <v>256</v>
      </c>
      <c r="K320" s="36">
        <f t="shared" si="69"/>
        <v>1024</v>
      </c>
      <c r="L320" s="36">
        <f t="shared" si="69"/>
        <v>1280</v>
      </c>
      <c r="M320" s="36">
        <f t="shared" si="69"/>
        <v>1280</v>
      </c>
      <c r="N320" s="36">
        <f t="shared" si="69"/>
        <v>1280</v>
      </c>
      <c r="O320" s="36">
        <f t="shared" si="69"/>
        <v>1320</v>
      </c>
      <c r="P320" s="36">
        <f t="shared" si="69"/>
        <v>1848</v>
      </c>
      <c r="Q320" s="36">
        <f t="shared" si="69"/>
        <v>1848</v>
      </c>
      <c r="R320" s="36">
        <f t="shared" si="69"/>
        <v>1848</v>
      </c>
      <c r="S320" s="36">
        <f t="shared" si="69"/>
        <v>2112</v>
      </c>
      <c r="T320" s="36">
        <f t="shared" si="69"/>
        <v>10880</v>
      </c>
      <c r="U320" s="36">
        <f t="shared" si="69"/>
        <v>10880</v>
      </c>
      <c r="V320" s="36">
        <f t="shared" si="69"/>
        <v>18360</v>
      </c>
      <c r="W320" s="36">
        <f t="shared" si="69"/>
        <v>19170</v>
      </c>
      <c r="X320" s="36">
        <f t="shared" si="69"/>
        <v>29930</v>
      </c>
      <c r="Y320" s="36">
        <f t="shared" si="69"/>
        <v>30750</v>
      </c>
      <c r="Z320" s="36">
        <f t="shared" si="69"/>
        <v>88140</v>
      </c>
      <c r="AA320" s="36">
        <f t="shared" si="69"/>
        <v>91530</v>
      </c>
      <c r="AB320" s="36">
        <f t="shared" si="69"/>
        <v>184800</v>
      </c>
      <c r="AC320" s="36">
        <f t="shared" si="69"/>
        <v>191400</v>
      </c>
    </row>
    <row r="321" spans="2:29" x14ac:dyDescent="0.25"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</row>
    <row r="322" spans="2:29" x14ac:dyDescent="0.25">
      <c r="C322" s="21" t="s">
        <v>35</v>
      </c>
      <c r="D322" s="48">
        <v>0</v>
      </c>
      <c r="E322" s="48">
        <v>1</v>
      </c>
      <c r="F322" s="48">
        <v>2</v>
      </c>
      <c r="G322" s="48">
        <v>3</v>
      </c>
      <c r="H322" s="48">
        <v>4</v>
      </c>
      <c r="I322" s="48">
        <v>5</v>
      </c>
      <c r="J322" s="48">
        <v>6</v>
      </c>
      <c r="K322" s="48">
        <v>7</v>
      </c>
      <c r="L322" s="48">
        <v>8</v>
      </c>
      <c r="M322" s="48">
        <v>9</v>
      </c>
      <c r="N322" s="48">
        <v>10</v>
      </c>
      <c r="O322" s="48">
        <v>11</v>
      </c>
      <c r="P322" s="48">
        <v>12</v>
      </c>
      <c r="Q322" s="48">
        <v>13</v>
      </c>
      <c r="R322" s="48">
        <v>14</v>
      </c>
      <c r="S322" s="48">
        <v>15</v>
      </c>
      <c r="T322" s="48">
        <v>16</v>
      </c>
      <c r="U322" s="48">
        <v>17</v>
      </c>
      <c r="V322" s="48">
        <v>18</v>
      </c>
      <c r="W322" s="48">
        <v>19</v>
      </c>
      <c r="X322" s="48">
        <v>20</v>
      </c>
      <c r="Y322" s="48">
        <v>21</v>
      </c>
      <c r="Z322" s="48">
        <v>22</v>
      </c>
      <c r="AA322" s="48">
        <v>23</v>
      </c>
      <c r="AB322" s="48">
        <v>24</v>
      </c>
      <c r="AC322" s="48">
        <v>25</v>
      </c>
    </row>
    <row r="323" spans="2:29" x14ac:dyDescent="0.25">
      <c r="C323" s="48" t="s">
        <v>34</v>
      </c>
      <c r="D323" s="36">
        <f t="shared" ref="D323" si="76">D305</f>
        <v>0</v>
      </c>
      <c r="E323" s="36">
        <f>E287</f>
        <v>986</v>
      </c>
      <c r="F323" s="36">
        <f t="shared" ref="F323:AC323" si="77">F287</f>
        <v>986</v>
      </c>
      <c r="G323" s="36">
        <f t="shared" si="77"/>
        <v>986</v>
      </c>
      <c r="H323" s="36">
        <f t="shared" si="77"/>
        <v>1418</v>
      </c>
      <c r="I323" s="36">
        <f t="shared" si="77"/>
        <v>1418</v>
      </c>
      <c r="J323" s="36">
        <f t="shared" si="77"/>
        <v>1418</v>
      </c>
      <c r="K323" s="36">
        <f t="shared" si="77"/>
        <v>1849</v>
      </c>
      <c r="L323" s="36">
        <f t="shared" si="77"/>
        <v>1849</v>
      </c>
      <c r="M323" s="36">
        <f t="shared" si="77"/>
        <v>1849</v>
      </c>
      <c r="N323" s="36">
        <f t="shared" si="77"/>
        <v>2280</v>
      </c>
      <c r="O323" s="36">
        <f t="shared" si="77"/>
        <v>2280</v>
      </c>
      <c r="P323" s="36">
        <f t="shared" si="77"/>
        <v>2280</v>
      </c>
      <c r="Q323" s="36">
        <f t="shared" si="77"/>
        <v>2712</v>
      </c>
      <c r="R323" s="36">
        <f t="shared" si="77"/>
        <v>2712</v>
      </c>
      <c r="S323" s="36">
        <f t="shared" si="77"/>
        <v>2712</v>
      </c>
      <c r="T323" s="36">
        <f t="shared" si="77"/>
        <v>9178</v>
      </c>
      <c r="U323" s="36">
        <f t="shared" si="77"/>
        <v>12406</v>
      </c>
      <c r="V323" s="36">
        <f t="shared" si="77"/>
        <v>16824</v>
      </c>
      <c r="W323" s="36">
        <f t="shared" si="77"/>
        <v>23166</v>
      </c>
      <c r="X323" s="36">
        <f t="shared" si="77"/>
        <v>31464</v>
      </c>
      <c r="Y323" s="36">
        <f t="shared" si="77"/>
        <v>42702</v>
      </c>
      <c r="Z323" s="36">
        <f t="shared" si="77"/>
        <v>57348</v>
      </c>
      <c r="AA323" s="36">
        <f t="shared" si="77"/>
        <v>77804</v>
      </c>
      <c r="AB323" s="36">
        <f t="shared" si="77"/>
        <v>105536</v>
      </c>
      <c r="AC323" s="36">
        <f t="shared" si="77"/>
        <v>144488</v>
      </c>
    </row>
    <row r="324" spans="2:29" x14ac:dyDescent="0.25">
      <c r="C324" s="48" t="s">
        <v>18</v>
      </c>
      <c r="D324" s="36">
        <f t="shared" ref="D324" si="78">D306*D$234</f>
        <v>0</v>
      </c>
      <c r="E324" s="36">
        <f>E288*E$243</f>
        <v>87</v>
      </c>
      <c r="F324" s="36">
        <f t="shared" ref="F324:AC329" si="79">F288*F$243</f>
        <v>87</v>
      </c>
      <c r="G324" s="36">
        <f t="shared" si="79"/>
        <v>87</v>
      </c>
      <c r="H324" s="36">
        <f t="shared" si="79"/>
        <v>124</v>
      </c>
      <c r="I324" s="36">
        <f t="shared" si="79"/>
        <v>124</v>
      </c>
      <c r="J324" s="36">
        <f t="shared" si="79"/>
        <v>124</v>
      </c>
      <c r="K324" s="36">
        <f t="shared" si="79"/>
        <v>648</v>
      </c>
      <c r="L324" s="36">
        <f t="shared" si="79"/>
        <v>810</v>
      </c>
      <c r="M324" s="36">
        <f t="shared" si="79"/>
        <v>810</v>
      </c>
      <c r="N324" s="36">
        <f t="shared" si="79"/>
        <v>1000</v>
      </c>
      <c r="O324" s="36">
        <f t="shared" si="79"/>
        <v>1000</v>
      </c>
      <c r="P324" s="36">
        <f t="shared" si="79"/>
        <v>1400</v>
      </c>
      <c r="Q324" s="36">
        <f t="shared" si="79"/>
        <v>1659</v>
      </c>
      <c r="R324" s="36">
        <f t="shared" si="79"/>
        <v>1659</v>
      </c>
      <c r="S324" s="36">
        <f t="shared" si="79"/>
        <v>1896</v>
      </c>
      <c r="T324" s="36">
        <f t="shared" si="79"/>
        <v>10976</v>
      </c>
      <c r="U324" s="36">
        <f t="shared" si="79"/>
        <v>10976</v>
      </c>
      <c r="V324" s="36">
        <f t="shared" si="79"/>
        <v>18522</v>
      </c>
      <c r="W324" s="36">
        <f t="shared" si="79"/>
        <v>21060</v>
      </c>
      <c r="X324" s="36">
        <f t="shared" si="79"/>
        <v>31980</v>
      </c>
      <c r="Y324" s="36">
        <f t="shared" si="79"/>
        <v>31980</v>
      </c>
      <c r="Z324" s="36">
        <f t="shared" si="79"/>
        <v>98762</v>
      </c>
      <c r="AA324" s="36">
        <f t="shared" si="79"/>
        <v>98762</v>
      </c>
      <c r="AB324" s="36">
        <f t="shared" si="79"/>
        <v>192280</v>
      </c>
      <c r="AC324" s="36">
        <f t="shared" si="79"/>
        <v>212960</v>
      </c>
    </row>
    <row r="325" spans="2:29" x14ac:dyDescent="0.25">
      <c r="C325" s="48" t="s">
        <v>23</v>
      </c>
      <c r="D325" s="36">
        <f t="shared" ref="D325" si="80">D307*D$234</f>
        <v>0</v>
      </c>
      <c r="E325" s="36">
        <f t="shared" ref="E325:T329" si="81">E289*E$243</f>
        <v>2</v>
      </c>
      <c r="F325" s="36">
        <f t="shared" si="81"/>
        <v>3</v>
      </c>
      <c r="G325" s="36">
        <f t="shared" si="81"/>
        <v>3</v>
      </c>
      <c r="H325" s="36">
        <f t="shared" si="81"/>
        <v>3</v>
      </c>
      <c r="I325" s="36">
        <f t="shared" si="81"/>
        <v>3</v>
      </c>
      <c r="J325" s="36">
        <f t="shared" si="81"/>
        <v>4</v>
      </c>
      <c r="K325" s="36">
        <f t="shared" si="81"/>
        <v>16</v>
      </c>
      <c r="L325" s="36">
        <f t="shared" si="81"/>
        <v>20</v>
      </c>
      <c r="M325" s="36">
        <f t="shared" si="81"/>
        <v>20</v>
      </c>
      <c r="N325" s="36">
        <f t="shared" si="81"/>
        <v>20</v>
      </c>
      <c r="O325" s="36">
        <f t="shared" si="81"/>
        <v>20</v>
      </c>
      <c r="P325" s="36">
        <f t="shared" si="81"/>
        <v>35</v>
      </c>
      <c r="Q325" s="36">
        <f t="shared" si="81"/>
        <v>35</v>
      </c>
      <c r="R325" s="36">
        <f t="shared" si="81"/>
        <v>35</v>
      </c>
      <c r="S325" s="36">
        <f t="shared" si="81"/>
        <v>40</v>
      </c>
      <c r="T325" s="36">
        <f t="shared" si="81"/>
        <v>224</v>
      </c>
      <c r="U325" s="36">
        <f t="shared" si="79"/>
        <v>256</v>
      </c>
      <c r="V325" s="36">
        <f t="shared" si="79"/>
        <v>432</v>
      </c>
      <c r="W325" s="36">
        <f t="shared" si="79"/>
        <v>486</v>
      </c>
      <c r="X325" s="36">
        <f t="shared" si="79"/>
        <v>820</v>
      </c>
      <c r="Y325" s="36">
        <f t="shared" si="79"/>
        <v>902</v>
      </c>
      <c r="Z325" s="36">
        <f t="shared" si="79"/>
        <v>2712</v>
      </c>
      <c r="AA325" s="36">
        <f t="shared" si="79"/>
        <v>2938</v>
      </c>
      <c r="AB325" s="36">
        <f t="shared" si="79"/>
        <v>6160</v>
      </c>
      <c r="AC325" s="36">
        <f t="shared" si="79"/>
        <v>6600</v>
      </c>
    </row>
    <row r="326" spans="2:29" x14ac:dyDescent="0.25">
      <c r="C326" s="48" t="s">
        <v>6</v>
      </c>
      <c r="D326" s="36">
        <f t="shared" ref="D326" si="82">D308*D$234</f>
        <v>0</v>
      </c>
      <c r="E326" s="36">
        <f t="shared" si="81"/>
        <v>2</v>
      </c>
      <c r="F326" s="36">
        <f t="shared" si="79"/>
        <v>2</v>
      </c>
      <c r="G326" s="36">
        <f t="shared" si="79"/>
        <v>2</v>
      </c>
      <c r="H326" s="36">
        <f t="shared" si="79"/>
        <v>2</v>
      </c>
      <c r="I326" s="36">
        <f t="shared" si="79"/>
        <v>2</v>
      </c>
      <c r="J326" s="36">
        <f t="shared" si="79"/>
        <v>2</v>
      </c>
      <c r="K326" s="36">
        <f t="shared" si="79"/>
        <v>12</v>
      </c>
      <c r="L326" s="36">
        <f t="shared" si="79"/>
        <v>15</v>
      </c>
      <c r="M326" s="36">
        <f t="shared" si="79"/>
        <v>15</v>
      </c>
      <c r="N326" s="36">
        <f t="shared" si="79"/>
        <v>20</v>
      </c>
      <c r="O326" s="36">
        <f t="shared" si="79"/>
        <v>20</v>
      </c>
      <c r="P326" s="36">
        <f t="shared" si="79"/>
        <v>28</v>
      </c>
      <c r="Q326" s="36">
        <f t="shared" si="79"/>
        <v>28</v>
      </c>
      <c r="R326" s="36">
        <f t="shared" si="79"/>
        <v>28</v>
      </c>
      <c r="S326" s="36">
        <f t="shared" si="79"/>
        <v>32</v>
      </c>
      <c r="T326" s="36">
        <f t="shared" si="79"/>
        <v>160</v>
      </c>
      <c r="U326" s="36">
        <f t="shared" si="79"/>
        <v>160</v>
      </c>
      <c r="V326" s="36">
        <f t="shared" si="79"/>
        <v>324</v>
      </c>
      <c r="W326" s="36">
        <f t="shared" si="79"/>
        <v>378</v>
      </c>
      <c r="X326" s="36">
        <f t="shared" si="79"/>
        <v>574</v>
      </c>
      <c r="Y326" s="36">
        <f t="shared" si="79"/>
        <v>656</v>
      </c>
      <c r="Z326" s="36">
        <f t="shared" si="79"/>
        <v>2034</v>
      </c>
      <c r="AA326" s="36">
        <f t="shared" si="79"/>
        <v>2260</v>
      </c>
      <c r="AB326" s="36">
        <f t="shared" si="79"/>
        <v>4840</v>
      </c>
      <c r="AC326" s="36">
        <f t="shared" si="79"/>
        <v>5280</v>
      </c>
    </row>
    <row r="327" spans="2:29" x14ac:dyDescent="0.25">
      <c r="C327" s="48" t="s">
        <v>24</v>
      </c>
      <c r="D327" s="36">
        <f t="shared" ref="D327" si="83">D309*D$234</f>
        <v>0</v>
      </c>
      <c r="E327" s="36">
        <f t="shared" si="81"/>
        <v>24</v>
      </c>
      <c r="F327" s="36">
        <f t="shared" si="79"/>
        <v>24</v>
      </c>
      <c r="G327" s="36">
        <f t="shared" si="79"/>
        <v>24</v>
      </c>
      <c r="H327" s="36">
        <f t="shared" si="79"/>
        <v>33</v>
      </c>
      <c r="I327" s="36">
        <f t="shared" si="79"/>
        <v>33</v>
      </c>
      <c r="J327" s="36">
        <f t="shared" si="79"/>
        <v>33</v>
      </c>
      <c r="K327" s="36">
        <f t="shared" si="79"/>
        <v>176</v>
      </c>
      <c r="L327" s="36">
        <f t="shared" si="79"/>
        <v>220</v>
      </c>
      <c r="M327" s="36">
        <f t="shared" si="79"/>
        <v>220</v>
      </c>
      <c r="N327" s="36">
        <f t="shared" si="79"/>
        <v>265</v>
      </c>
      <c r="O327" s="36">
        <f t="shared" si="79"/>
        <v>265</v>
      </c>
      <c r="P327" s="36">
        <f t="shared" si="79"/>
        <v>371</v>
      </c>
      <c r="Q327" s="36">
        <f t="shared" si="79"/>
        <v>448</v>
      </c>
      <c r="R327" s="36">
        <f t="shared" si="79"/>
        <v>448</v>
      </c>
      <c r="S327" s="36">
        <f t="shared" si="79"/>
        <v>512</v>
      </c>
      <c r="T327" s="36">
        <f t="shared" si="79"/>
        <v>3456</v>
      </c>
      <c r="U327" s="36">
        <f t="shared" si="79"/>
        <v>1472</v>
      </c>
      <c r="V327" s="36">
        <f t="shared" si="79"/>
        <v>10692</v>
      </c>
      <c r="W327" s="36">
        <f t="shared" si="79"/>
        <v>14472</v>
      </c>
      <c r="X327" s="36">
        <f t="shared" si="79"/>
        <v>29848</v>
      </c>
      <c r="Y327" s="36">
        <f t="shared" si="79"/>
        <v>40508</v>
      </c>
      <c r="Z327" s="36">
        <f t="shared" si="79"/>
        <v>151420</v>
      </c>
      <c r="AA327" s="36">
        <f t="shared" si="79"/>
        <v>205434</v>
      </c>
      <c r="AB327" s="36">
        <f t="shared" si="79"/>
        <v>542520</v>
      </c>
      <c r="AC327" s="36">
        <f t="shared" si="79"/>
        <v>736120</v>
      </c>
    </row>
    <row r="328" spans="2:29" x14ac:dyDescent="0.25">
      <c r="C328" s="48" t="s">
        <v>33</v>
      </c>
      <c r="D328" s="36">
        <f t="shared" ref="D328" si="84">D310*D$234</f>
        <v>0</v>
      </c>
      <c r="E328" s="36">
        <f t="shared" si="81"/>
        <v>7728</v>
      </c>
      <c r="F328" s="36">
        <f t="shared" si="79"/>
        <v>7920</v>
      </c>
      <c r="G328" s="36">
        <f t="shared" si="79"/>
        <v>8120</v>
      </c>
      <c r="H328" s="36">
        <f t="shared" si="79"/>
        <v>8320</v>
      </c>
      <c r="I328" s="36">
        <f t="shared" si="79"/>
        <v>8520</v>
      </c>
      <c r="J328" s="36">
        <f t="shared" si="79"/>
        <v>8728</v>
      </c>
      <c r="K328" s="36">
        <f t="shared" si="79"/>
        <v>35808</v>
      </c>
      <c r="L328" s="36">
        <f t="shared" si="79"/>
        <v>45840</v>
      </c>
      <c r="M328" s="36">
        <f t="shared" si="79"/>
        <v>46960</v>
      </c>
      <c r="N328" s="36">
        <f t="shared" si="79"/>
        <v>48080</v>
      </c>
      <c r="O328" s="36">
        <f t="shared" si="79"/>
        <v>49280</v>
      </c>
      <c r="P328" s="36">
        <f t="shared" si="79"/>
        <v>70672</v>
      </c>
      <c r="Q328" s="36">
        <f t="shared" si="79"/>
        <v>72408</v>
      </c>
      <c r="R328" s="36">
        <f t="shared" si="79"/>
        <v>74200</v>
      </c>
      <c r="S328" s="36">
        <f t="shared" si="79"/>
        <v>86912</v>
      </c>
      <c r="T328" s="36">
        <f t="shared" si="79"/>
        <v>445120</v>
      </c>
      <c r="U328" s="36">
        <f t="shared" si="79"/>
        <v>454720</v>
      </c>
      <c r="V328" s="36">
        <f t="shared" si="79"/>
        <v>784080</v>
      </c>
      <c r="W328" s="36">
        <f t="shared" si="79"/>
        <v>800820</v>
      </c>
      <c r="X328" s="36">
        <f t="shared" si="79"/>
        <v>1243120</v>
      </c>
      <c r="Y328" s="36">
        <f t="shared" si="79"/>
        <v>1270180</v>
      </c>
      <c r="Z328" s="36">
        <f t="shared" si="79"/>
        <v>3575320</v>
      </c>
      <c r="AA328" s="36">
        <f t="shared" si="79"/>
        <v>3652160</v>
      </c>
      <c r="AB328" s="36">
        <f t="shared" si="79"/>
        <v>7268800</v>
      </c>
      <c r="AC328" s="36">
        <f t="shared" si="79"/>
        <v>7422800</v>
      </c>
    </row>
    <row r="329" spans="2:29" x14ac:dyDescent="0.25">
      <c r="C329" s="48" t="s">
        <v>32</v>
      </c>
      <c r="D329" s="36">
        <f t="shared" ref="D329" si="85">D311*D$234</f>
        <v>0</v>
      </c>
      <c r="E329" s="36">
        <f t="shared" si="81"/>
        <v>128</v>
      </c>
      <c r="F329" s="36">
        <f t="shared" si="79"/>
        <v>128</v>
      </c>
      <c r="G329" s="36">
        <f t="shared" si="79"/>
        <v>128</v>
      </c>
      <c r="H329" s="36">
        <f t="shared" si="79"/>
        <v>132</v>
      </c>
      <c r="I329" s="36">
        <f t="shared" si="79"/>
        <v>132</v>
      </c>
      <c r="J329" s="36">
        <f t="shared" si="79"/>
        <v>132</v>
      </c>
      <c r="K329" s="36">
        <f t="shared" si="79"/>
        <v>528</v>
      </c>
      <c r="L329" s="36">
        <f t="shared" si="79"/>
        <v>660</v>
      </c>
      <c r="M329" s="36">
        <f t="shared" si="79"/>
        <v>660</v>
      </c>
      <c r="N329" s="36">
        <f t="shared" si="79"/>
        <v>660</v>
      </c>
      <c r="O329" s="36">
        <f t="shared" si="79"/>
        <v>660</v>
      </c>
      <c r="P329" s="36">
        <f t="shared" si="79"/>
        <v>924</v>
      </c>
      <c r="Q329" s="36">
        <f t="shared" si="79"/>
        <v>924</v>
      </c>
      <c r="R329" s="36">
        <f t="shared" si="79"/>
        <v>924</v>
      </c>
      <c r="S329" s="36">
        <f t="shared" si="79"/>
        <v>1120</v>
      </c>
      <c r="T329" s="36">
        <f t="shared" si="79"/>
        <v>5600</v>
      </c>
      <c r="U329" s="36">
        <f t="shared" si="79"/>
        <v>5600</v>
      </c>
      <c r="V329" s="36">
        <f t="shared" si="79"/>
        <v>9450</v>
      </c>
      <c r="W329" s="36">
        <f t="shared" si="79"/>
        <v>9450</v>
      </c>
      <c r="X329" s="36">
        <f t="shared" si="79"/>
        <v>14350</v>
      </c>
      <c r="Y329" s="36">
        <f t="shared" si="79"/>
        <v>14760</v>
      </c>
      <c r="Z329" s="36">
        <f t="shared" si="79"/>
        <v>42940</v>
      </c>
      <c r="AA329" s="36">
        <f t="shared" si="79"/>
        <v>44070</v>
      </c>
      <c r="AB329" s="36">
        <f t="shared" si="79"/>
        <v>88000</v>
      </c>
      <c r="AC329" s="36">
        <f t="shared" si="79"/>
        <v>92400</v>
      </c>
    </row>
    <row r="331" spans="2:29" x14ac:dyDescent="0.25">
      <c r="B331" s="10">
        <v>1390</v>
      </c>
      <c r="C331" s="51" t="s">
        <v>37</v>
      </c>
      <c r="D331" s="34">
        <v>0</v>
      </c>
      <c r="E331" s="34">
        <v>1</v>
      </c>
      <c r="F331" s="34">
        <v>2</v>
      </c>
      <c r="G331" s="34">
        <v>3</v>
      </c>
      <c r="H331" s="34">
        <v>4</v>
      </c>
      <c r="I331" s="34">
        <v>5</v>
      </c>
      <c r="J331" s="34">
        <v>6</v>
      </c>
      <c r="K331" s="34">
        <v>7</v>
      </c>
      <c r="L331" s="34">
        <v>8</v>
      </c>
      <c r="M331" s="34">
        <v>9</v>
      </c>
      <c r="N331" s="34">
        <v>10</v>
      </c>
      <c r="O331" s="34">
        <v>11</v>
      </c>
      <c r="P331" s="34">
        <v>12</v>
      </c>
      <c r="Q331" s="34">
        <v>13</v>
      </c>
      <c r="R331" s="34">
        <v>14</v>
      </c>
      <c r="S331" s="34">
        <v>15</v>
      </c>
      <c r="T331" s="34">
        <v>16</v>
      </c>
      <c r="U331" s="34">
        <v>17</v>
      </c>
      <c r="V331" s="34">
        <v>18</v>
      </c>
      <c r="W331" s="34">
        <v>19</v>
      </c>
      <c r="X331" s="34">
        <v>20</v>
      </c>
    </row>
    <row r="332" spans="2:29" x14ac:dyDescent="0.25">
      <c r="C332" s="52" t="s">
        <v>3</v>
      </c>
      <c r="D332" s="33">
        <v>0</v>
      </c>
      <c r="E332" s="33">
        <v>1</v>
      </c>
      <c r="F332" s="33">
        <v>1</v>
      </c>
      <c r="G332" s="33">
        <v>1</v>
      </c>
      <c r="H332" s="33">
        <v>2.028</v>
      </c>
      <c r="I332" s="33">
        <v>2.028</v>
      </c>
      <c r="J332" s="33">
        <v>2.028</v>
      </c>
      <c r="K332" s="33">
        <v>2.8170000000000002</v>
      </c>
      <c r="L332" s="33">
        <v>2.8170000000000002</v>
      </c>
      <c r="M332" s="33">
        <v>2.8170000000000002</v>
      </c>
      <c r="N332" s="33">
        <v>4.851</v>
      </c>
      <c r="O332" s="33">
        <v>4.851</v>
      </c>
      <c r="P332" s="33">
        <v>6.6379999999999999</v>
      </c>
      <c r="Q332" s="33">
        <v>6.6379999999999999</v>
      </c>
      <c r="R332" s="33">
        <v>11.443</v>
      </c>
      <c r="S332" s="33">
        <v>11.443</v>
      </c>
      <c r="T332" s="39">
        <v>13.7</v>
      </c>
      <c r="U332" s="39">
        <v>13.7</v>
      </c>
      <c r="V332" s="39">
        <v>17.472999999999999</v>
      </c>
      <c r="W332" s="39">
        <v>17.472999999999999</v>
      </c>
      <c r="X332" s="39">
        <v>32.356999999999999</v>
      </c>
    </row>
    <row r="333" spans="2:29" x14ac:dyDescent="0.25">
      <c r="C333" s="52" t="s">
        <v>30</v>
      </c>
      <c r="D333" s="33">
        <v>0</v>
      </c>
      <c r="E333" s="33">
        <v>1</v>
      </c>
      <c r="F333" s="33">
        <v>1</v>
      </c>
      <c r="G333" s="33">
        <v>1</v>
      </c>
      <c r="H333" s="33">
        <v>2.028</v>
      </c>
      <c r="I333" s="33">
        <v>2.028</v>
      </c>
      <c r="J333" s="33">
        <v>2.028</v>
      </c>
      <c r="K333" s="33">
        <v>2.8170000000000002</v>
      </c>
      <c r="L333" s="33">
        <v>2.8170000000000002</v>
      </c>
      <c r="M333" s="33">
        <v>2.8170000000000002</v>
      </c>
      <c r="N333" s="33">
        <v>4.851</v>
      </c>
      <c r="O333" s="33">
        <v>4.851</v>
      </c>
      <c r="P333" s="33">
        <v>6.6379999999999999</v>
      </c>
      <c r="Q333" s="33">
        <v>6.6379999999999999</v>
      </c>
      <c r="R333" s="33">
        <v>11.443</v>
      </c>
      <c r="S333" s="33">
        <v>11.443</v>
      </c>
      <c r="T333" s="39">
        <v>13.7</v>
      </c>
      <c r="U333" s="39">
        <v>13.7</v>
      </c>
      <c r="V333" s="39">
        <v>17.472999999999999</v>
      </c>
      <c r="W333" s="39">
        <v>17.472999999999999</v>
      </c>
      <c r="X333" s="39">
        <v>32.356999999999999</v>
      </c>
    </row>
    <row r="334" spans="2:29" x14ac:dyDescent="0.25">
      <c r="C334" s="52" t="s">
        <v>7</v>
      </c>
      <c r="D334" s="33">
        <v>0</v>
      </c>
      <c r="E334" s="33">
        <v>1</v>
      </c>
      <c r="F334" s="33">
        <v>1</v>
      </c>
      <c r="G334" s="33">
        <v>1</v>
      </c>
      <c r="H334" s="33">
        <v>2.028</v>
      </c>
      <c r="I334" s="33">
        <v>2.028</v>
      </c>
      <c r="J334" s="33">
        <v>2.028</v>
      </c>
      <c r="K334" s="33">
        <v>2.8170000000000002</v>
      </c>
      <c r="L334" s="33">
        <v>2.8170000000000002</v>
      </c>
      <c r="M334" s="33">
        <v>2.8170000000000002</v>
      </c>
      <c r="N334" s="33">
        <v>4.851</v>
      </c>
      <c r="O334" s="33">
        <v>4.851</v>
      </c>
      <c r="P334" s="33">
        <v>6.6379999999999999</v>
      </c>
      <c r="Q334" s="33">
        <v>6.6379999999999999</v>
      </c>
      <c r="R334" s="33">
        <v>11.443</v>
      </c>
      <c r="S334" s="33">
        <v>11.443</v>
      </c>
      <c r="T334" s="39">
        <v>13.7</v>
      </c>
      <c r="U334" s="39">
        <v>13.7</v>
      </c>
      <c r="V334" s="39">
        <v>17.472999999999999</v>
      </c>
      <c r="W334" s="39">
        <v>17.472999999999999</v>
      </c>
      <c r="X334" s="39">
        <v>32.356999999999999</v>
      </c>
    </row>
    <row r="335" spans="2:29" x14ac:dyDescent="0.25">
      <c r="C335" s="52" t="s">
        <v>8</v>
      </c>
      <c r="D335" s="33">
        <v>0</v>
      </c>
      <c r="E335" s="33">
        <v>1</v>
      </c>
      <c r="F335" s="33">
        <v>1</v>
      </c>
      <c r="G335" s="33">
        <v>1</v>
      </c>
      <c r="H335" s="33">
        <v>2.028</v>
      </c>
      <c r="I335" s="33">
        <v>2.028</v>
      </c>
      <c r="J335" s="33">
        <v>2.028</v>
      </c>
      <c r="K335" s="33">
        <v>2.8170000000000002</v>
      </c>
      <c r="L335" s="33">
        <v>2.8170000000000002</v>
      </c>
      <c r="M335" s="33">
        <v>2.8170000000000002</v>
      </c>
      <c r="N335" s="33">
        <v>4.851</v>
      </c>
      <c r="O335" s="33">
        <v>4.851</v>
      </c>
      <c r="P335" s="33">
        <v>6.6379999999999999</v>
      </c>
      <c r="Q335" s="33">
        <v>6.6379999999999999</v>
      </c>
      <c r="R335" s="33">
        <v>11.443</v>
      </c>
      <c r="S335" s="33">
        <v>11.443</v>
      </c>
      <c r="T335" s="39">
        <v>13.7</v>
      </c>
      <c r="U335" s="39">
        <v>13.7</v>
      </c>
      <c r="V335" s="39">
        <v>17.472999999999999</v>
      </c>
      <c r="W335" s="39">
        <v>17.472999999999999</v>
      </c>
      <c r="X335" s="39">
        <v>32.356999999999999</v>
      </c>
    </row>
    <row r="336" spans="2:29" x14ac:dyDescent="0.25">
      <c r="C336" s="52" t="s">
        <v>9</v>
      </c>
      <c r="D336" s="33">
        <v>0</v>
      </c>
      <c r="E336" s="33">
        <v>1</v>
      </c>
      <c r="F336" s="33">
        <v>1</v>
      </c>
      <c r="G336" s="33">
        <v>1</v>
      </c>
      <c r="H336" s="33">
        <v>2.028</v>
      </c>
      <c r="I336" s="33">
        <v>2.028</v>
      </c>
      <c r="J336" s="33">
        <v>2.028</v>
      </c>
      <c r="K336" s="33">
        <v>2.8170000000000002</v>
      </c>
      <c r="L336" s="33">
        <v>2.8170000000000002</v>
      </c>
      <c r="M336" s="33">
        <v>2.8170000000000002</v>
      </c>
      <c r="N336" s="33">
        <v>4.851</v>
      </c>
      <c r="O336" s="33">
        <v>4.851</v>
      </c>
      <c r="P336" s="33">
        <v>6.6379999999999999</v>
      </c>
      <c r="Q336" s="33">
        <v>6.6379999999999999</v>
      </c>
      <c r="R336" s="33">
        <v>11.443</v>
      </c>
      <c r="S336" s="33">
        <v>11.443</v>
      </c>
      <c r="T336" s="39">
        <v>13.7</v>
      </c>
      <c r="U336" s="39">
        <v>13.7</v>
      </c>
      <c r="V336" s="39">
        <v>17.472999999999999</v>
      </c>
      <c r="W336" s="39">
        <v>17.472999999999999</v>
      </c>
      <c r="X336" s="39">
        <v>32.356999999999999</v>
      </c>
    </row>
    <row r="337" spans="2:24" x14ac:dyDescent="0.25">
      <c r="C337" s="52" t="s">
        <v>10</v>
      </c>
      <c r="D337" s="33">
        <v>0</v>
      </c>
      <c r="E337" s="33">
        <v>1</v>
      </c>
      <c r="F337" s="33">
        <v>1</v>
      </c>
      <c r="G337" s="33">
        <v>1</v>
      </c>
      <c r="H337" s="33">
        <v>2.028</v>
      </c>
      <c r="I337" s="33">
        <v>2.028</v>
      </c>
      <c r="J337" s="33">
        <v>2.028</v>
      </c>
      <c r="K337" s="33">
        <v>2.8170000000000002</v>
      </c>
      <c r="L337" s="33">
        <v>2.8170000000000002</v>
      </c>
      <c r="M337" s="33">
        <v>2.8170000000000002</v>
      </c>
      <c r="N337" s="33">
        <v>4.851</v>
      </c>
      <c r="O337" s="33">
        <v>4.851</v>
      </c>
      <c r="P337" s="33">
        <v>6.6379999999999999</v>
      </c>
      <c r="Q337" s="33">
        <v>6.6379999999999999</v>
      </c>
      <c r="R337" s="33">
        <v>11.443</v>
      </c>
      <c r="S337" s="33">
        <v>11.443</v>
      </c>
      <c r="T337" s="39">
        <v>13.7</v>
      </c>
      <c r="U337" s="39">
        <v>13.7</v>
      </c>
      <c r="V337" s="39">
        <v>17.472999999999999</v>
      </c>
      <c r="W337" s="39">
        <v>17.472999999999999</v>
      </c>
      <c r="X337" s="39">
        <v>32.356999999999999</v>
      </c>
    </row>
    <row r="338" spans="2:24" x14ac:dyDescent="0.25"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5"/>
      <c r="P338" s="35"/>
      <c r="Q338" s="35"/>
      <c r="R338" s="38"/>
      <c r="S338" s="38"/>
      <c r="T338" s="38"/>
      <c r="U338" s="38"/>
      <c r="V338" s="38"/>
      <c r="W338" s="38"/>
      <c r="X338" s="38"/>
    </row>
    <row r="339" spans="2:24" x14ac:dyDescent="0.25">
      <c r="B339" s="10">
        <v>1390</v>
      </c>
      <c r="C339" s="51" t="s">
        <v>64</v>
      </c>
      <c r="D339" s="34">
        <v>0</v>
      </c>
      <c r="E339" s="34">
        <v>1</v>
      </c>
      <c r="F339" s="34">
        <v>2</v>
      </c>
      <c r="G339" s="34">
        <v>3</v>
      </c>
      <c r="H339" s="34">
        <v>4</v>
      </c>
      <c r="I339" s="34">
        <v>5</v>
      </c>
      <c r="J339" s="34">
        <v>6</v>
      </c>
      <c r="K339" s="34">
        <v>7</v>
      </c>
      <c r="L339" s="34">
        <v>8</v>
      </c>
      <c r="M339" s="34">
        <v>9</v>
      </c>
      <c r="N339" s="34">
        <v>10</v>
      </c>
      <c r="O339" s="34">
        <v>11</v>
      </c>
      <c r="P339" s="34">
        <v>12</v>
      </c>
      <c r="Q339" s="34">
        <v>13</v>
      </c>
      <c r="R339" s="34">
        <v>14</v>
      </c>
      <c r="S339" s="34">
        <v>15</v>
      </c>
      <c r="T339" s="34">
        <v>16</v>
      </c>
      <c r="U339" s="34">
        <v>17</v>
      </c>
      <c r="V339" s="34">
        <v>18</v>
      </c>
      <c r="W339" s="34">
        <v>19</v>
      </c>
      <c r="X339" s="34">
        <v>20</v>
      </c>
    </row>
    <row r="340" spans="2:24" x14ac:dyDescent="0.25">
      <c r="C340" s="52" t="s">
        <v>3</v>
      </c>
      <c r="D340" s="33">
        <v>0</v>
      </c>
      <c r="E340" s="33">
        <v>1</v>
      </c>
      <c r="F340" s="33">
        <v>1</v>
      </c>
      <c r="G340" s="33">
        <v>1</v>
      </c>
      <c r="H340" s="33">
        <v>6</v>
      </c>
      <c r="I340" s="33">
        <v>6</v>
      </c>
      <c r="J340" s="33">
        <v>6</v>
      </c>
      <c r="K340" s="33">
        <v>7</v>
      </c>
      <c r="L340" s="33">
        <v>7</v>
      </c>
      <c r="M340" s="33">
        <v>7</v>
      </c>
      <c r="N340" s="33">
        <v>11</v>
      </c>
      <c r="O340" s="33">
        <v>11</v>
      </c>
      <c r="P340" s="33">
        <v>16</v>
      </c>
      <c r="Q340" s="33">
        <v>16</v>
      </c>
      <c r="R340" s="33">
        <v>27</v>
      </c>
      <c r="S340" s="33">
        <v>27</v>
      </c>
      <c r="T340" s="33">
        <v>32</v>
      </c>
      <c r="U340" s="39">
        <v>32</v>
      </c>
      <c r="V340" s="39">
        <v>41</v>
      </c>
      <c r="W340" s="39">
        <v>41</v>
      </c>
      <c r="X340" s="39">
        <v>77</v>
      </c>
    </row>
    <row r="341" spans="2:24" x14ac:dyDescent="0.25">
      <c r="C341" s="52" t="s">
        <v>30</v>
      </c>
      <c r="D341" s="33">
        <v>0</v>
      </c>
      <c r="E341" s="33">
        <v>1</v>
      </c>
      <c r="F341" s="33">
        <v>1</v>
      </c>
      <c r="G341" s="33">
        <v>1</v>
      </c>
      <c r="H341" s="33">
        <v>6</v>
      </c>
      <c r="I341" s="33">
        <v>6</v>
      </c>
      <c r="J341" s="33">
        <v>6</v>
      </c>
      <c r="K341" s="33">
        <v>7</v>
      </c>
      <c r="L341" s="33">
        <v>7</v>
      </c>
      <c r="M341" s="33">
        <v>7</v>
      </c>
      <c r="N341" s="33">
        <v>11</v>
      </c>
      <c r="O341" s="33">
        <v>11</v>
      </c>
      <c r="P341" s="33">
        <v>16</v>
      </c>
      <c r="Q341" s="33">
        <v>16</v>
      </c>
      <c r="R341" s="33">
        <v>27</v>
      </c>
      <c r="S341" s="33">
        <v>27</v>
      </c>
      <c r="T341" s="33">
        <v>32</v>
      </c>
      <c r="U341" s="39">
        <v>32</v>
      </c>
      <c r="V341" s="39">
        <v>41</v>
      </c>
      <c r="W341" s="39">
        <v>41</v>
      </c>
      <c r="X341" s="39">
        <v>77</v>
      </c>
    </row>
    <row r="342" spans="2:24" x14ac:dyDescent="0.25">
      <c r="C342" s="52" t="s">
        <v>7</v>
      </c>
      <c r="D342" s="33">
        <v>0</v>
      </c>
      <c r="E342" s="33">
        <v>1</v>
      </c>
      <c r="F342" s="33">
        <v>1</v>
      </c>
      <c r="G342" s="33">
        <v>1</v>
      </c>
      <c r="H342" s="33">
        <v>6</v>
      </c>
      <c r="I342" s="33">
        <v>6</v>
      </c>
      <c r="J342" s="33">
        <v>6</v>
      </c>
      <c r="K342" s="33">
        <v>7</v>
      </c>
      <c r="L342" s="33">
        <v>7</v>
      </c>
      <c r="M342" s="33">
        <v>7</v>
      </c>
      <c r="N342" s="33">
        <v>11</v>
      </c>
      <c r="O342" s="33">
        <v>11</v>
      </c>
      <c r="P342" s="33">
        <v>16</v>
      </c>
      <c r="Q342" s="33">
        <v>16</v>
      </c>
      <c r="R342" s="33">
        <v>27</v>
      </c>
      <c r="S342" s="33">
        <v>27</v>
      </c>
      <c r="T342" s="33">
        <v>32</v>
      </c>
      <c r="U342" s="39">
        <v>32</v>
      </c>
      <c r="V342" s="39">
        <v>41</v>
      </c>
      <c r="W342" s="39">
        <v>41</v>
      </c>
      <c r="X342" s="39">
        <v>77</v>
      </c>
    </row>
    <row r="343" spans="2:24" x14ac:dyDescent="0.25">
      <c r="C343" s="52" t="s">
        <v>8</v>
      </c>
      <c r="D343" s="33">
        <v>0</v>
      </c>
      <c r="E343" s="33">
        <v>1</v>
      </c>
      <c r="F343" s="33">
        <v>1</v>
      </c>
      <c r="G343" s="33">
        <v>1</v>
      </c>
      <c r="H343" s="33">
        <v>6</v>
      </c>
      <c r="I343" s="33">
        <v>6</v>
      </c>
      <c r="J343" s="33">
        <v>6</v>
      </c>
      <c r="K343" s="33">
        <v>7</v>
      </c>
      <c r="L343" s="33">
        <v>7</v>
      </c>
      <c r="M343" s="33">
        <v>7</v>
      </c>
      <c r="N343" s="33">
        <v>11</v>
      </c>
      <c r="O343" s="33">
        <v>11</v>
      </c>
      <c r="P343" s="33">
        <v>16</v>
      </c>
      <c r="Q343" s="33">
        <v>16</v>
      </c>
      <c r="R343" s="33">
        <v>27</v>
      </c>
      <c r="S343" s="33">
        <v>27</v>
      </c>
      <c r="T343" s="33">
        <v>32</v>
      </c>
      <c r="U343" s="39">
        <v>32</v>
      </c>
      <c r="V343" s="39">
        <v>41</v>
      </c>
      <c r="W343" s="39">
        <v>41</v>
      </c>
      <c r="X343" s="39">
        <v>77</v>
      </c>
    </row>
    <row r="344" spans="2:24" x14ac:dyDescent="0.25">
      <c r="C344" s="52" t="s">
        <v>9</v>
      </c>
      <c r="D344" s="33">
        <v>0</v>
      </c>
      <c r="E344" s="33">
        <v>1</v>
      </c>
      <c r="F344" s="33">
        <v>1</v>
      </c>
      <c r="G344" s="33">
        <v>1</v>
      </c>
      <c r="H344" s="33">
        <v>6</v>
      </c>
      <c r="I344" s="33">
        <v>6</v>
      </c>
      <c r="J344" s="33">
        <v>6</v>
      </c>
      <c r="K344" s="33">
        <v>7</v>
      </c>
      <c r="L344" s="33">
        <v>7</v>
      </c>
      <c r="M344" s="33">
        <v>7</v>
      </c>
      <c r="N344" s="33">
        <v>11</v>
      </c>
      <c r="O344" s="33">
        <v>11</v>
      </c>
      <c r="P344" s="33">
        <v>16</v>
      </c>
      <c r="Q344" s="33">
        <v>16</v>
      </c>
      <c r="R344" s="33">
        <v>27</v>
      </c>
      <c r="S344" s="33">
        <v>27</v>
      </c>
      <c r="T344" s="33">
        <v>32</v>
      </c>
      <c r="U344" s="39">
        <v>32</v>
      </c>
      <c r="V344" s="39">
        <v>41</v>
      </c>
      <c r="W344" s="39">
        <v>41</v>
      </c>
      <c r="X344" s="39">
        <v>77</v>
      </c>
    </row>
    <row r="345" spans="2:24" x14ac:dyDescent="0.25">
      <c r="C345" s="52" t="s">
        <v>10</v>
      </c>
      <c r="D345" s="33">
        <v>0</v>
      </c>
      <c r="E345" s="33">
        <v>1</v>
      </c>
      <c r="F345" s="33">
        <v>1</v>
      </c>
      <c r="G345" s="33">
        <v>1</v>
      </c>
      <c r="H345" s="33">
        <v>6</v>
      </c>
      <c r="I345" s="33">
        <v>6</v>
      </c>
      <c r="J345" s="33">
        <v>6</v>
      </c>
      <c r="K345" s="33">
        <v>7</v>
      </c>
      <c r="L345" s="33">
        <v>7</v>
      </c>
      <c r="M345" s="33">
        <v>7</v>
      </c>
      <c r="N345" s="33">
        <v>11</v>
      </c>
      <c r="O345" s="33">
        <v>11</v>
      </c>
      <c r="P345" s="33">
        <v>16</v>
      </c>
      <c r="Q345" s="33">
        <v>16</v>
      </c>
      <c r="R345" s="33">
        <v>27</v>
      </c>
      <c r="S345" s="33">
        <v>27</v>
      </c>
      <c r="T345" s="33">
        <v>32</v>
      </c>
      <c r="U345" s="39">
        <v>32</v>
      </c>
      <c r="V345" s="39">
        <v>41</v>
      </c>
      <c r="W345" s="39">
        <v>41</v>
      </c>
      <c r="X345" s="39">
        <v>77</v>
      </c>
    </row>
    <row r="346" spans="2:24" ht="15" thickBot="1" x14ac:dyDescent="0.3"/>
    <row r="347" spans="2:24" x14ac:dyDescent="0.25">
      <c r="C347" s="16" t="s">
        <v>3</v>
      </c>
      <c r="D347" s="17" t="s">
        <v>5</v>
      </c>
      <c r="E347" s="17" t="s">
        <v>70</v>
      </c>
      <c r="F347" s="17" t="s">
        <v>71</v>
      </c>
      <c r="G347" s="17" t="s">
        <v>72</v>
      </c>
      <c r="H347" s="17" t="s">
        <v>24</v>
      </c>
      <c r="I347" s="17" t="s">
        <v>0</v>
      </c>
      <c r="J347" s="18" t="s">
        <v>1</v>
      </c>
      <c r="Q347" s="16" t="s">
        <v>2</v>
      </c>
      <c r="R347" s="17" t="s">
        <v>5</v>
      </c>
      <c r="S347" s="17" t="s">
        <v>73</v>
      </c>
      <c r="T347" s="17" t="s">
        <v>71</v>
      </c>
      <c r="U347" s="17" t="s">
        <v>72</v>
      </c>
      <c r="V347" s="17" t="s">
        <v>24</v>
      </c>
      <c r="W347" s="17" t="s">
        <v>0</v>
      </c>
      <c r="X347" s="18" t="s">
        <v>1</v>
      </c>
    </row>
    <row r="348" spans="2:24" x14ac:dyDescent="0.25">
      <c r="C348" s="22">
        <v>0</v>
      </c>
      <c r="D348" s="21">
        <v>0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3">
        <v>0</v>
      </c>
      <c r="Q348" s="22">
        <v>0</v>
      </c>
      <c r="R348" s="21"/>
      <c r="S348" s="21"/>
      <c r="T348" s="21"/>
      <c r="U348" s="21"/>
      <c r="V348" s="21"/>
      <c r="W348" s="21"/>
      <c r="X348" s="23"/>
    </row>
    <row r="349" spans="2:24" x14ac:dyDescent="0.25">
      <c r="C349" s="22">
        <v>1</v>
      </c>
      <c r="D349" s="21">
        <v>15000</v>
      </c>
      <c r="E349" s="21">
        <v>350</v>
      </c>
      <c r="F349" s="21">
        <v>6</v>
      </c>
      <c r="G349" s="21">
        <v>5</v>
      </c>
      <c r="H349" s="21">
        <v>300</v>
      </c>
      <c r="I349" s="21">
        <v>45000</v>
      </c>
      <c r="J349" s="23">
        <v>720</v>
      </c>
      <c r="Q349" s="22">
        <v>1</v>
      </c>
      <c r="R349" s="21">
        <v>9000</v>
      </c>
      <c r="S349" s="21">
        <v>210</v>
      </c>
      <c r="T349" s="21">
        <v>4</v>
      </c>
      <c r="U349" s="21">
        <v>3</v>
      </c>
      <c r="V349" s="21">
        <v>180</v>
      </c>
      <c r="W349" s="21">
        <v>31500</v>
      </c>
      <c r="X349" s="23">
        <v>430</v>
      </c>
    </row>
    <row r="350" spans="2:24" x14ac:dyDescent="0.25">
      <c r="C350" s="22">
        <v>2</v>
      </c>
      <c r="D350" s="21">
        <v>15000</v>
      </c>
      <c r="E350" s="21">
        <v>350</v>
      </c>
      <c r="F350" s="21">
        <v>8</v>
      </c>
      <c r="G350" s="21">
        <v>5</v>
      </c>
      <c r="H350" s="21">
        <v>300</v>
      </c>
      <c r="I350" s="21">
        <v>45000</v>
      </c>
      <c r="J350" s="23">
        <v>720</v>
      </c>
      <c r="Q350" s="22">
        <v>2</v>
      </c>
      <c r="R350" s="21">
        <v>9000</v>
      </c>
      <c r="S350" s="21">
        <v>210</v>
      </c>
      <c r="T350" s="21">
        <v>5</v>
      </c>
      <c r="U350" s="21">
        <v>3</v>
      </c>
      <c r="V350" s="21">
        <v>180</v>
      </c>
      <c r="W350" s="21">
        <v>31500</v>
      </c>
      <c r="X350" s="23">
        <v>430</v>
      </c>
    </row>
    <row r="351" spans="2:24" x14ac:dyDescent="0.25">
      <c r="C351" s="22">
        <v>3</v>
      </c>
      <c r="D351" s="21">
        <v>15000</v>
      </c>
      <c r="E351" s="21">
        <v>350</v>
      </c>
      <c r="F351" s="21">
        <v>8</v>
      </c>
      <c r="G351" s="21">
        <v>5</v>
      </c>
      <c r="H351" s="21">
        <v>300</v>
      </c>
      <c r="I351" s="21">
        <v>45000</v>
      </c>
      <c r="J351" s="23">
        <v>720</v>
      </c>
      <c r="Q351" s="22">
        <v>3</v>
      </c>
      <c r="R351" s="21">
        <v>9000</v>
      </c>
      <c r="S351" s="21">
        <v>210</v>
      </c>
      <c r="T351" s="21">
        <v>6</v>
      </c>
      <c r="U351" s="21">
        <v>3</v>
      </c>
      <c r="V351" s="21">
        <v>180</v>
      </c>
      <c r="W351" s="21">
        <v>31500</v>
      </c>
      <c r="X351" s="23">
        <v>430</v>
      </c>
    </row>
    <row r="352" spans="2:24" x14ac:dyDescent="0.25">
      <c r="C352" s="22">
        <v>4</v>
      </c>
      <c r="D352" s="21">
        <v>20000</v>
      </c>
      <c r="E352" s="21">
        <v>400</v>
      </c>
      <c r="F352" s="21">
        <v>10</v>
      </c>
      <c r="G352" s="21">
        <v>6</v>
      </c>
      <c r="H352" s="21">
        <v>400</v>
      </c>
      <c r="I352" s="21">
        <v>45000</v>
      </c>
      <c r="J352" s="23">
        <v>750</v>
      </c>
      <c r="Q352" s="22">
        <v>4</v>
      </c>
      <c r="R352" s="21">
        <v>12000</v>
      </c>
      <c r="S352" s="21">
        <v>240</v>
      </c>
      <c r="T352" s="21">
        <v>6</v>
      </c>
      <c r="U352" s="21">
        <v>4</v>
      </c>
      <c r="V352" s="21">
        <v>240</v>
      </c>
      <c r="W352" s="21">
        <v>31500</v>
      </c>
      <c r="X352" s="23">
        <v>450</v>
      </c>
    </row>
    <row r="353" spans="3:24" x14ac:dyDescent="0.25">
      <c r="C353" s="76">
        <v>5</v>
      </c>
      <c r="D353" s="77">
        <v>20000</v>
      </c>
      <c r="E353" s="77">
        <v>400</v>
      </c>
      <c r="F353" s="77">
        <v>10</v>
      </c>
      <c r="G353" s="77">
        <v>6</v>
      </c>
      <c r="H353" s="77">
        <v>400</v>
      </c>
      <c r="I353" s="77">
        <v>45000</v>
      </c>
      <c r="J353" s="78">
        <v>750</v>
      </c>
      <c r="Q353" s="76">
        <v>5</v>
      </c>
      <c r="R353" s="77">
        <v>12000</v>
      </c>
      <c r="S353" s="77">
        <v>240</v>
      </c>
      <c r="T353" s="77">
        <v>6</v>
      </c>
      <c r="U353" s="77">
        <v>4</v>
      </c>
      <c r="V353" s="77">
        <v>240</v>
      </c>
      <c r="W353" s="77">
        <v>31500</v>
      </c>
      <c r="X353" s="78">
        <v>450</v>
      </c>
    </row>
    <row r="354" spans="3:24" x14ac:dyDescent="0.25">
      <c r="C354" s="79">
        <v>6</v>
      </c>
      <c r="D354" s="80">
        <v>25000</v>
      </c>
      <c r="E354" s="80">
        <v>400</v>
      </c>
      <c r="F354" s="80">
        <v>12</v>
      </c>
      <c r="G354" s="80">
        <v>6</v>
      </c>
      <c r="H354" s="80">
        <v>500</v>
      </c>
      <c r="I354" s="80">
        <v>45000</v>
      </c>
      <c r="J354" s="81">
        <v>750</v>
      </c>
      <c r="Q354" s="22">
        <v>6</v>
      </c>
      <c r="R354" s="21">
        <v>15000</v>
      </c>
      <c r="S354" s="21">
        <v>240</v>
      </c>
      <c r="T354" s="21">
        <v>7</v>
      </c>
      <c r="U354" s="21">
        <v>4</v>
      </c>
      <c r="V354" s="21">
        <v>300</v>
      </c>
      <c r="W354" s="21">
        <v>31500</v>
      </c>
      <c r="X354" s="23">
        <v>450</v>
      </c>
    </row>
    <row r="355" spans="3:24" x14ac:dyDescent="0.25">
      <c r="C355" s="22">
        <v>7</v>
      </c>
      <c r="D355" s="21">
        <v>25000</v>
      </c>
      <c r="E355" s="21">
        <v>450</v>
      </c>
      <c r="F355" s="21">
        <v>12</v>
      </c>
      <c r="G355" s="21">
        <v>6</v>
      </c>
      <c r="H355" s="21">
        <v>500</v>
      </c>
      <c r="I355" s="21">
        <v>45000</v>
      </c>
      <c r="J355" s="23">
        <v>770</v>
      </c>
      <c r="Q355" s="22">
        <v>7</v>
      </c>
      <c r="R355" s="21">
        <v>15000</v>
      </c>
      <c r="S355" s="21">
        <v>270</v>
      </c>
      <c r="T355" s="21">
        <v>7</v>
      </c>
      <c r="U355" s="21">
        <v>4</v>
      </c>
      <c r="V355" s="21">
        <v>300</v>
      </c>
      <c r="W355" s="21">
        <v>31500</v>
      </c>
      <c r="X355" s="23">
        <v>460</v>
      </c>
    </row>
    <row r="356" spans="3:24" x14ac:dyDescent="0.25">
      <c r="C356" s="22">
        <v>8</v>
      </c>
      <c r="D356" s="21">
        <v>30000</v>
      </c>
      <c r="E356" s="21">
        <v>450</v>
      </c>
      <c r="F356" s="21">
        <v>14</v>
      </c>
      <c r="G356" s="21">
        <v>6</v>
      </c>
      <c r="H356" s="21">
        <v>600</v>
      </c>
      <c r="I356" s="21">
        <v>45000</v>
      </c>
      <c r="J356" s="23">
        <v>770</v>
      </c>
      <c r="Q356" s="22">
        <v>8</v>
      </c>
      <c r="R356" s="21">
        <v>18000</v>
      </c>
      <c r="S356" s="21">
        <v>270</v>
      </c>
      <c r="T356" s="21">
        <v>8</v>
      </c>
      <c r="U356" s="21">
        <v>4</v>
      </c>
      <c r="V356" s="21">
        <v>360</v>
      </c>
      <c r="W356" s="21">
        <v>31500</v>
      </c>
      <c r="X356" s="23">
        <v>460</v>
      </c>
    </row>
    <row r="357" spans="3:24" x14ac:dyDescent="0.25">
      <c r="C357" s="22">
        <v>9</v>
      </c>
      <c r="D357" s="21">
        <v>30000</v>
      </c>
      <c r="E357" s="21">
        <v>450</v>
      </c>
      <c r="F357" s="21">
        <v>14</v>
      </c>
      <c r="G357" s="21">
        <v>6</v>
      </c>
      <c r="H357" s="21">
        <v>600</v>
      </c>
      <c r="I357" s="21">
        <v>45000</v>
      </c>
      <c r="J357" s="23">
        <v>770</v>
      </c>
      <c r="Q357" s="22">
        <v>9</v>
      </c>
      <c r="R357" s="21">
        <v>18000</v>
      </c>
      <c r="S357" s="21">
        <v>270</v>
      </c>
      <c r="T357" s="21">
        <v>8</v>
      </c>
      <c r="U357" s="21">
        <v>4</v>
      </c>
      <c r="V357" s="21">
        <v>360</v>
      </c>
      <c r="W357" s="21">
        <v>31500</v>
      </c>
      <c r="X357" s="23">
        <v>460</v>
      </c>
    </row>
    <row r="358" spans="3:24" x14ac:dyDescent="0.25">
      <c r="C358" s="76">
        <v>10</v>
      </c>
      <c r="D358" s="77">
        <v>40000</v>
      </c>
      <c r="E358" s="77">
        <v>550</v>
      </c>
      <c r="F358" s="77">
        <v>16</v>
      </c>
      <c r="G358" s="77">
        <v>7</v>
      </c>
      <c r="H358" s="77">
        <v>800</v>
      </c>
      <c r="I358" s="77">
        <v>45000</v>
      </c>
      <c r="J358" s="78">
        <v>790</v>
      </c>
      <c r="Q358" s="76">
        <v>10</v>
      </c>
      <c r="R358" s="77">
        <v>24000</v>
      </c>
      <c r="S358" s="77">
        <v>330</v>
      </c>
      <c r="T358" s="77">
        <v>10</v>
      </c>
      <c r="U358" s="77">
        <v>4</v>
      </c>
      <c r="V358" s="77">
        <v>480</v>
      </c>
      <c r="W358" s="77">
        <v>31500</v>
      </c>
      <c r="X358" s="78">
        <v>470</v>
      </c>
    </row>
    <row r="359" spans="3:24" x14ac:dyDescent="0.25">
      <c r="C359" s="79">
        <v>11</v>
      </c>
      <c r="D359" s="80">
        <v>40000</v>
      </c>
      <c r="E359" s="80">
        <v>550</v>
      </c>
      <c r="F359" s="80">
        <v>16</v>
      </c>
      <c r="G359" s="80">
        <v>7</v>
      </c>
      <c r="H359" s="80">
        <v>800</v>
      </c>
      <c r="I359" s="80">
        <v>45000</v>
      </c>
      <c r="J359" s="81">
        <v>790</v>
      </c>
      <c r="Q359" s="22">
        <v>11</v>
      </c>
      <c r="R359" s="21">
        <v>24000</v>
      </c>
      <c r="S359" s="21">
        <v>330</v>
      </c>
      <c r="T359" s="21">
        <v>10</v>
      </c>
      <c r="U359" s="21">
        <v>4</v>
      </c>
      <c r="V359" s="21">
        <v>480</v>
      </c>
      <c r="W359" s="21">
        <v>31500</v>
      </c>
      <c r="X359" s="23">
        <v>470</v>
      </c>
    </row>
    <row r="360" spans="3:24" x14ac:dyDescent="0.25">
      <c r="C360" s="22">
        <v>12</v>
      </c>
      <c r="D360" s="21">
        <v>50000</v>
      </c>
      <c r="E360" s="21">
        <v>650</v>
      </c>
      <c r="F360" s="21">
        <v>18</v>
      </c>
      <c r="G360" s="21">
        <v>8</v>
      </c>
      <c r="H360" s="21">
        <v>1000</v>
      </c>
      <c r="I360" s="21">
        <v>45000</v>
      </c>
      <c r="J360" s="23">
        <v>800</v>
      </c>
      <c r="Q360" s="22">
        <v>12</v>
      </c>
      <c r="R360" s="21">
        <v>30000</v>
      </c>
      <c r="S360" s="21">
        <v>390</v>
      </c>
      <c r="T360" s="21">
        <v>11</v>
      </c>
      <c r="U360" s="21">
        <v>5</v>
      </c>
      <c r="V360" s="21">
        <v>600</v>
      </c>
      <c r="W360" s="21">
        <v>31500</v>
      </c>
      <c r="X360" s="23">
        <v>480</v>
      </c>
    </row>
    <row r="361" spans="3:24" x14ac:dyDescent="0.25">
      <c r="C361" s="22">
        <v>13</v>
      </c>
      <c r="D361" s="21">
        <v>50000</v>
      </c>
      <c r="E361" s="21">
        <v>650</v>
      </c>
      <c r="F361" s="21">
        <v>18</v>
      </c>
      <c r="G361" s="21">
        <v>8</v>
      </c>
      <c r="H361" s="21">
        <v>1000</v>
      </c>
      <c r="I361" s="21">
        <v>45000</v>
      </c>
      <c r="J361" s="23">
        <v>800</v>
      </c>
      <c r="Q361" s="22">
        <v>13</v>
      </c>
      <c r="R361" s="21">
        <v>30000</v>
      </c>
      <c r="S361" s="21">
        <v>390</v>
      </c>
      <c r="T361" s="21">
        <v>11</v>
      </c>
      <c r="U361" s="21">
        <v>5</v>
      </c>
      <c r="V361" s="21">
        <v>600</v>
      </c>
      <c r="W361" s="21">
        <v>31500</v>
      </c>
      <c r="X361" s="23">
        <v>480</v>
      </c>
    </row>
    <row r="362" spans="3:24" x14ac:dyDescent="0.25">
      <c r="C362" s="22">
        <v>14</v>
      </c>
      <c r="D362" s="21">
        <v>70000</v>
      </c>
      <c r="E362" s="21">
        <v>700</v>
      </c>
      <c r="F362" s="21">
        <v>20</v>
      </c>
      <c r="G362" s="21">
        <v>12</v>
      </c>
      <c r="H362" s="21">
        <v>1400</v>
      </c>
      <c r="I362" s="21">
        <v>45000</v>
      </c>
      <c r="J362" s="23">
        <v>870</v>
      </c>
      <c r="Q362" s="22">
        <v>14</v>
      </c>
      <c r="R362" s="21">
        <v>42000</v>
      </c>
      <c r="S362" s="21">
        <v>420</v>
      </c>
      <c r="T362" s="21">
        <v>12</v>
      </c>
      <c r="U362" s="21">
        <v>7</v>
      </c>
      <c r="V362" s="21">
        <v>840</v>
      </c>
      <c r="W362" s="21">
        <v>31500</v>
      </c>
      <c r="X362" s="23">
        <v>520</v>
      </c>
    </row>
    <row r="363" spans="3:24" x14ac:dyDescent="0.25">
      <c r="C363" s="76">
        <v>15</v>
      </c>
      <c r="D363" s="77">
        <v>70000</v>
      </c>
      <c r="E363" s="77">
        <v>750</v>
      </c>
      <c r="F363" s="77">
        <v>20</v>
      </c>
      <c r="G363" s="77">
        <v>12</v>
      </c>
      <c r="H363" s="77">
        <v>1400</v>
      </c>
      <c r="I363" s="77">
        <v>38760</v>
      </c>
      <c r="J363" s="78">
        <v>940</v>
      </c>
      <c r="Q363" s="76">
        <v>15</v>
      </c>
      <c r="R363" s="77">
        <v>42000</v>
      </c>
      <c r="S363" s="77">
        <v>450</v>
      </c>
      <c r="T363" s="77">
        <v>12</v>
      </c>
      <c r="U363" s="77">
        <v>7</v>
      </c>
      <c r="V363" s="77">
        <v>840</v>
      </c>
      <c r="W363" s="77">
        <v>31500</v>
      </c>
      <c r="X363" s="78">
        <v>560</v>
      </c>
    </row>
    <row r="364" spans="3:24" x14ac:dyDescent="0.25">
      <c r="C364" s="22">
        <v>16</v>
      </c>
      <c r="D364" s="21">
        <v>120000</v>
      </c>
      <c r="E364" s="21">
        <v>900</v>
      </c>
      <c r="F364" s="21">
        <v>22</v>
      </c>
      <c r="G364" s="21">
        <v>12</v>
      </c>
      <c r="H364" s="21">
        <v>2400</v>
      </c>
      <c r="I364" s="21">
        <v>39720</v>
      </c>
      <c r="J364" s="23">
        <v>1120</v>
      </c>
      <c r="Q364" s="22">
        <v>16</v>
      </c>
      <c r="R364" s="21">
        <v>72000</v>
      </c>
      <c r="S364" s="21">
        <v>540</v>
      </c>
      <c r="T364" s="21">
        <v>13</v>
      </c>
      <c r="U364" s="21">
        <v>7</v>
      </c>
      <c r="V364" s="21">
        <v>1440</v>
      </c>
      <c r="W364" s="21">
        <v>35000</v>
      </c>
      <c r="X364" s="23">
        <v>670</v>
      </c>
    </row>
    <row r="365" spans="3:24" x14ac:dyDescent="0.25">
      <c r="C365" s="22">
        <v>17</v>
      </c>
      <c r="D365" s="21">
        <v>120000</v>
      </c>
      <c r="E365" s="21">
        <v>950</v>
      </c>
      <c r="F365" s="21">
        <v>24</v>
      </c>
      <c r="G365" s="21">
        <v>12</v>
      </c>
      <c r="H365" s="21">
        <v>2400</v>
      </c>
      <c r="I365" s="21">
        <v>40580</v>
      </c>
      <c r="J365" s="23">
        <v>1200</v>
      </c>
      <c r="Q365" s="22">
        <v>17</v>
      </c>
      <c r="R365" s="21">
        <v>72000</v>
      </c>
      <c r="S365" s="21">
        <v>570</v>
      </c>
      <c r="T365" s="21">
        <v>14</v>
      </c>
      <c r="U365" s="21">
        <v>7</v>
      </c>
      <c r="V365" s="21">
        <v>1440</v>
      </c>
      <c r="W365" s="21">
        <v>35000</v>
      </c>
      <c r="X365" s="23">
        <v>720</v>
      </c>
    </row>
    <row r="366" spans="3:24" x14ac:dyDescent="0.25">
      <c r="C366" s="22">
        <v>18</v>
      </c>
      <c r="D366" s="21">
        <v>180000</v>
      </c>
      <c r="E366" s="21">
        <v>1100</v>
      </c>
      <c r="F366" s="21">
        <v>28</v>
      </c>
      <c r="G366" s="21">
        <v>20</v>
      </c>
      <c r="H366" s="21">
        <v>3600</v>
      </c>
      <c r="I366" s="21">
        <v>41460</v>
      </c>
      <c r="J366" s="23">
        <v>1350</v>
      </c>
      <c r="Q366" s="22">
        <v>18</v>
      </c>
      <c r="R366" s="21">
        <v>108000</v>
      </c>
      <c r="S366" s="21">
        <v>660</v>
      </c>
      <c r="T366" s="21">
        <v>17</v>
      </c>
      <c r="U366" s="21">
        <v>12</v>
      </c>
      <c r="V366" s="21">
        <v>2160</v>
      </c>
      <c r="W366" s="21">
        <v>35000</v>
      </c>
      <c r="X366" s="23">
        <v>810</v>
      </c>
    </row>
    <row r="367" spans="3:24" x14ac:dyDescent="0.25">
      <c r="C367" s="22">
        <v>19</v>
      </c>
      <c r="D367" s="21">
        <v>180000</v>
      </c>
      <c r="E367" s="21">
        <v>1150</v>
      </c>
      <c r="F367" s="21">
        <v>30</v>
      </c>
      <c r="G367" s="21">
        <v>20</v>
      </c>
      <c r="H367" s="21">
        <v>3600</v>
      </c>
      <c r="I367" s="21">
        <v>42360</v>
      </c>
      <c r="J367" s="23">
        <v>1440</v>
      </c>
      <c r="Q367" s="22">
        <v>19</v>
      </c>
      <c r="R367" s="21">
        <v>108000</v>
      </c>
      <c r="S367" s="21">
        <v>690</v>
      </c>
      <c r="T367" s="21">
        <v>18</v>
      </c>
      <c r="U367" s="21">
        <v>12</v>
      </c>
      <c r="V367" s="21">
        <v>2160</v>
      </c>
      <c r="W367" s="21">
        <v>35000</v>
      </c>
      <c r="X367" s="23">
        <v>860</v>
      </c>
    </row>
    <row r="368" spans="3:24" x14ac:dyDescent="0.25">
      <c r="C368" s="22">
        <v>20</v>
      </c>
      <c r="D368" s="21">
        <v>250000</v>
      </c>
      <c r="E368" s="21">
        <v>1300</v>
      </c>
      <c r="F368" s="21">
        <v>32</v>
      </c>
      <c r="G368" s="21">
        <v>30</v>
      </c>
      <c r="H368" s="21">
        <v>5000</v>
      </c>
      <c r="I368" s="21">
        <v>43260</v>
      </c>
      <c r="J368" s="23">
        <v>1600</v>
      </c>
      <c r="Q368" s="22">
        <v>20</v>
      </c>
      <c r="R368" s="21">
        <v>150000</v>
      </c>
      <c r="S368" s="21">
        <v>780</v>
      </c>
      <c r="T368" s="21">
        <v>19</v>
      </c>
      <c r="U368" s="21">
        <v>18</v>
      </c>
      <c r="V368" s="21">
        <v>3000</v>
      </c>
      <c r="W368" s="21">
        <v>38500</v>
      </c>
      <c r="X368" s="23">
        <v>960</v>
      </c>
    </row>
    <row r="369" spans="2:25" ht="15" thickBot="1" x14ac:dyDescent="0.3">
      <c r="C369" s="25"/>
      <c r="D369" s="26">
        <f>SUM(D348:D368)</f>
        <v>1365000</v>
      </c>
      <c r="E369" s="26">
        <f t="shared" ref="E369" si="86">SUM(E348:E368)</f>
        <v>12850</v>
      </c>
      <c r="F369" s="26">
        <f t="shared" ref="F369" si="87">SUM(F348:F368)</f>
        <v>338</v>
      </c>
      <c r="G369" s="26">
        <f t="shared" ref="G369" si="88">SUM(G348:G368)</f>
        <v>199</v>
      </c>
      <c r="H369" s="26">
        <f t="shared" ref="H369" si="89">SUM(H348:H368)</f>
        <v>27300</v>
      </c>
      <c r="I369" s="26">
        <f t="shared" ref="I369" si="90">SUM(I348:I368)</f>
        <v>876140</v>
      </c>
      <c r="J369" s="26">
        <f t="shared" ref="J369" si="91">SUM(J348:J368)</f>
        <v>18420</v>
      </c>
      <c r="Q369" s="25"/>
      <c r="R369" s="26">
        <f>SUM(R348:R368)*5</f>
        <v>4095000</v>
      </c>
      <c r="S369" s="26">
        <f t="shared" ref="S369" si="92">SUM(S348:S368)*5</f>
        <v>38550</v>
      </c>
      <c r="T369" s="26">
        <f t="shared" ref="T369" si="93">SUM(T348:T368)*5</f>
        <v>1020</v>
      </c>
      <c r="U369" s="26">
        <f t="shared" ref="U369" si="94">SUM(U348:U368)*5</f>
        <v>605</v>
      </c>
      <c r="V369" s="26">
        <f t="shared" ref="V369" si="95">SUM(V348:V368)*5</f>
        <v>81900</v>
      </c>
      <c r="W369" s="26">
        <f t="shared" ref="W369" si="96">SUM(W348:W368)*5</f>
        <v>3255000</v>
      </c>
      <c r="X369" s="26">
        <f t="shared" ref="X369" si="97">SUM(X348:X368)*5</f>
        <v>55100</v>
      </c>
    </row>
    <row r="371" spans="2:25" x14ac:dyDescent="0.25">
      <c r="C371" s="21" t="s">
        <v>3</v>
      </c>
      <c r="D371" s="51">
        <v>0</v>
      </c>
      <c r="E371" s="51">
        <v>1</v>
      </c>
      <c r="F371" s="51">
        <v>2</v>
      </c>
      <c r="G371" s="51">
        <v>3</v>
      </c>
      <c r="H371" s="51">
        <v>4</v>
      </c>
      <c r="I371" s="51">
        <v>5</v>
      </c>
      <c r="J371" s="51">
        <v>6</v>
      </c>
      <c r="K371" s="51">
        <v>7</v>
      </c>
      <c r="L371" s="51">
        <v>8</v>
      </c>
      <c r="M371" s="51">
        <v>9</v>
      </c>
      <c r="N371" s="51">
        <v>10</v>
      </c>
      <c r="O371" s="51">
        <v>11</v>
      </c>
      <c r="P371" s="51">
        <v>12</v>
      </c>
      <c r="Q371" s="51">
        <v>13</v>
      </c>
      <c r="R371" s="51">
        <v>14</v>
      </c>
      <c r="S371" s="51">
        <v>15</v>
      </c>
      <c r="T371" s="51">
        <v>16</v>
      </c>
      <c r="U371" s="51">
        <v>17</v>
      </c>
      <c r="V371" s="51">
        <v>18</v>
      </c>
      <c r="W371" s="51">
        <v>19</v>
      </c>
      <c r="X371" s="51">
        <v>20</v>
      </c>
      <c r="Y371" s="24"/>
    </row>
    <row r="372" spans="2:25" x14ac:dyDescent="0.25">
      <c r="B372" s="10">
        <v>1390</v>
      </c>
      <c r="C372" s="51" t="s">
        <v>5</v>
      </c>
      <c r="D372" s="21">
        <v>0</v>
      </c>
      <c r="E372" s="21">
        <v>15000</v>
      </c>
      <c r="F372" s="21">
        <v>15000</v>
      </c>
      <c r="G372" s="21">
        <v>15000</v>
      </c>
      <c r="H372" s="21">
        <v>20000</v>
      </c>
      <c r="I372" s="21">
        <v>20000</v>
      </c>
      <c r="J372" s="21">
        <v>25000</v>
      </c>
      <c r="K372" s="21">
        <v>25000</v>
      </c>
      <c r="L372" s="21">
        <v>30000</v>
      </c>
      <c r="M372" s="21">
        <v>30000</v>
      </c>
      <c r="N372" s="21">
        <v>40000</v>
      </c>
      <c r="O372" s="21">
        <v>40000</v>
      </c>
      <c r="P372" s="21">
        <v>50000</v>
      </c>
      <c r="Q372" s="21">
        <v>50000</v>
      </c>
      <c r="R372" s="21">
        <v>70000</v>
      </c>
      <c r="S372" s="21">
        <v>70000</v>
      </c>
      <c r="T372" s="21">
        <v>120000</v>
      </c>
      <c r="U372" s="21">
        <v>120000</v>
      </c>
      <c r="V372" s="21">
        <v>180000</v>
      </c>
      <c r="W372" s="21">
        <v>180000</v>
      </c>
      <c r="X372" s="21">
        <v>250000</v>
      </c>
      <c r="Y372" s="52">
        <f>SUM(D372:X372)</f>
        <v>1365000</v>
      </c>
    </row>
    <row r="373" spans="2:25" x14ac:dyDescent="0.25">
      <c r="C373" s="51" t="s">
        <v>70</v>
      </c>
      <c r="D373" s="21">
        <v>0</v>
      </c>
      <c r="E373" s="21">
        <v>350</v>
      </c>
      <c r="F373" s="21">
        <v>350</v>
      </c>
      <c r="G373" s="21">
        <v>350</v>
      </c>
      <c r="H373" s="21">
        <v>400</v>
      </c>
      <c r="I373" s="21">
        <v>400</v>
      </c>
      <c r="J373" s="21">
        <v>400</v>
      </c>
      <c r="K373" s="21">
        <v>450</v>
      </c>
      <c r="L373" s="21">
        <v>450</v>
      </c>
      <c r="M373" s="21">
        <v>450</v>
      </c>
      <c r="N373" s="21">
        <v>550</v>
      </c>
      <c r="O373" s="21">
        <v>550</v>
      </c>
      <c r="P373" s="21">
        <v>650</v>
      </c>
      <c r="Q373" s="21">
        <v>650</v>
      </c>
      <c r="R373" s="21">
        <v>700</v>
      </c>
      <c r="S373" s="21">
        <v>750</v>
      </c>
      <c r="T373" s="21">
        <v>900</v>
      </c>
      <c r="U373" s="21">
        <v>950</v>
      </c>
      <c r="V373" s="21">
        <v>1100</v>
      </c>
      <c r="W373" s="21">
        <v>1150</v>
      </c>
      <c r="X373" s="21">
        <v>1300</v>
      </c>
      <c r="Y373" s="52">
        <f>SUM(D373:X373)</f>
        <v>12850</v>
      </c>
    </row>
    <row r="374" spans="2:25" x14ac:dyDescent="0.25">
      <c r="C374" s="51" t="s">
        <v>71</v>
      </c>
      <c r="D374" s="21">
        <v>0</v>
      </c>
      <c r="E374" s="21">
        <v>6</v>
      </c>
      <c r="F374" s="21">
        <v>8</v>
      </c>
      <c r="G374" s="21">
        <v>8</v>
      </c>
      <c r="H374" s="21">
        <v>10</v>
      </c>
      <c r="I374" s="21">
        <v>10</v>
      </c>
      <c r="J374" s="21">
        <v>12</v>
      </c>
      <c r="K374" s="21">
        <v>12</v>
      </c>
      <c r="L374" s="21">
        <v>14</v>
      </c>
      <c r="M374" s="21">
        <v>14</v>
      </c>
      <c r="N374" s="21">
        <v>16</v>
      </c>
      <c r="O374" s="21">
        <v>16</v>
      </c>
      <c r="P374" s="21">
        <v>18</v>
      </c>
      <c r="Q374" s="21">
        <v>18</v>
      </c>
      <c r="R374" s="21">
        <v>20</v>
      </c>
      <c r="S374" s="21">
        <v>20</v>
      </c>
      <c r="T374" s="21">
        <v>22</v>
      </c>
      <c r="U374" s="21">
        <v>24</v>
      </c>
      <c r="V374" s="21">
        <v>28</v>
      </c>
      <c r="W374" s="21">
        <v>30</v>
      </c>
      <c r="X374" s="21">
        <v>32</v>
      </c>
      <c r="Y374" s="52">
        <f>SUM(D374:X374)</f>
        <v>338</v>
      </c>
    </row>
    <row r="375" spans="2:25" x14ac:dyDescent="0.25">
      <c r="C375" s="51" t="s">
        <v>72</v>
      </c>
      <c r="D375" s="21">
        <v>0</v>
      </c>
      <c r="E375" s="21">
        <v>5</v>
      </c>
      <c r="F375" s="21">
        <v>5</v>
      </c>
      <c r="G375" s="21">
        <v>5</v>
      </c>
      <c r="H375" s="21">
        <v>6</v>
      </c>
      <c r="I375" s="21">
        <v>6</v>
      </c>
      <c r="J375" s="21">
        <v>6</v>
      </c>
      <c r="K375" s="21">
        <v>6</v>
      </c>
      <c r="L375" s="21">
        <v>6</v>
      </c>
      <c r="M375" s="21">
        <v>6</v>
      </c>
      <c r="N375" s="21">
        <v>7</v>
      </c>
      <c r="O375" s="21">
        <v>7</v>
      </c>
      <c r="P375" s="21">
        <v>8</v>
      </c>
      <c r="Q375" s="21">
        <v>8</v>
      </c>
      <c r="R375" s="21">
        <v>12</v>
      </c>
      <c r="S375" s="21">
        <v>12</v>
      </c>
      <c r="T375" s="21">
        <v>12</v>
      </c>
      <c r="U375" s="21">
        <v>12</v>
      </c>
      <c r="V375" s="21">
        <v>20</v>
      </c>
      <c r="W375" s="21">
        <v>20</v>
      </c>
      <c r="X375" s="21">
        <v>30</v>
      </c>
      <c r="Y375" s="52">
        <f>SUM(D375:X375)</f>
        <v>199</v>
      </c>
    </row>
    <row r="376" spans="2:25" x14ac:dyDescent="0.25">
      <c r="C376" s="51" t="s">
        <v>24</v>
      </c>
      <c r="D376" s="21">
        <v>0</v>
      </c>
      <c r="E376" s="21">
        <v>300</v>
      </c>
      <c r="F376" s="21">
        <v>300</v>
      </c>
      <c r="G376" s="21">
        <v>300</v>
      </c>
      <c r="H376" s="21">
        <v>400</v>
      </c>
      <c r="I376" s="21">
        <v>400</v>
      </c>
      <c r="J376" s="21">
        <v>500</v>
      </c>
      <c r="K376" s="21">
        <v>500</v>
      </c>
      <c r="L376" s="21">
        <v>600</v>
      </c>
      <c r="M376" s="21">
        <v>600</v>
      </c>
      <c r="N376" s="21">
        <v>800</v>
      </c>
      <c r="O376" s="21">
        <v>800</v>
      </c>
      <c r="P376" s="21">
        <v>1000</v>
      </c>
      <c r="Q376" s="21">
        <v>1000</v>
      </c>
      <c r="R376" s="21">
        <v>1400</v>
      </c>
      <c r="S376" s="21">
        <v>1400</v>
      </c>
      <c r="T376" s="21">
        <v>2400</v>
      </c>
      <c r="U376" s="21">
        <v>2400</v>
      </c>
      <c r="V376" s="21">
        <v>3600</v>
      </c>
      <c r="W376" s="21">
        <v>3600</v>
      </c>
      <c r="X376" s="21">
        <v>5000</v>
      </c>
      <c r="Y376" s="52">
        <f>SUM(D376:X376)</f>
        <v>27300</v>
      </c>
    </row>
    <row r="377" spans="2:25" x14ac:dyDescent="0.25">
      <c r="C377" s="51" t="s">
        <v>0</v>
      </c>
      <c r="D377" s="21">
        <v>0</v>
      </c>
      <c r="E377" s="21">
        <v>45000</v>
      </c>
      <c r="F377" s="21">
        <v>45000</v>
      </c>
      <c r="G377" s="21">
        <v>45000</v>
      </c>
      <c r="H377" s="21">
        <v>45000</v>
      </c>
      <c r="I377" s="21">
        <v>45000</v>
      </c>
      <c r="J377" s="21">
        <v>45000</v>
      </c>
      <c r="K377" s="21">
        <v>45000</v>
      </c>
      <c r="L377" s="21">
        <v>45000</v>
      </c>
      <c r="M377" s="21">
        <v>45000</v>
      </c>
      <c r="N377" s="21">
        <v>45000</v>
      </c>
      <c r="O377" s="21">
        <v>45000</v>
      </c>
      <c r="P377" s="21">
        <v>45000</v>
      </c>
      <c r="Q377" s="21">
        <v>45000</v>
      </c>
      <c r="R377" s="21">
        <v>45000</v>
      </c>
      <c r="S377" s="21">
        <v>38760</v>
      </c>
      <c r="T377" s="21">
        <v>39720</v>
      </c>
      <c r="U377" s="21">
        <v>40580</v>
      </c>
      <c r="V377" s="21">
        <v>41460</v>
      </c>
      <c r="W377" s="21">
        <v>42360</v>
      </c>
      <c r="X377" s="21">
        <v>43260</v>
      </c>
      <c r="Y377" s="52">
        <f>SUM(D377:X377)</f>
        <v>876140</v>
      </c>
    </row>
    <row r="378" spans="2:25" x14ac:dyDescent="0.25">
      <c r="C378" s="51" t="s">
        <v>1</v>
      </c>
      <c r="D378" s="21">
        <v>0</v>
      </c>
      <c r="E378" s="21">
        <v>720</v>
      </c>
      <c r="F378" s="21">
        <v>720</v>
      </c>
      <c r="G378" s="21">
        <v>720</v>
      </c>
      <c r="H378" s="21">
        <v>750</v>
      </c>
      <c r="I378" s="21">
        <v>750</v>
      </c>
      <c r="J378" s="21">
        <v>750</v>
      </c>
      <c r="K378" s="21">
        <v>770</v>
      </c>
      <c r="L378" s="21">
        <v>770</v>
      </c>
      <c r="M378" s="21">
        <v>770</v>
      </c>
      <c r="N378" s="21">
        <v>790</v>
      </c>
      <c r="O378" s="21">
        <v>790</v>
      </c>
      <c r="P378" s="21">
        <v>800</v>
      </c>
      <c r="Q378" s="21">
        <v>800</v>
      </c>
      <c r="R378" s="21">
        <v>870</v>
      </c>
      <c r="S378" s="21">
        <v>940</v>
      </c>
      <c r="T378" s="21">
        <v>1120</v>
      </c>
      <c r="U378" s="21">
        <v>1200</v>
      </c>
      <c r="V378" s="21">
        <v>1350</v>
      </c>
      <c r="W378" s="21">
        <v>1440</v>
      </c>
      <c r="X378" s="21">
        <v>1600</v>
      </c>
      <c r="Y378" s="52">
        <f>SUM(D378:X378)</f>
        <v>18420</v>
      </c>
    </row>
    <row r="380" spans="2:25" x14ac:dyDescent="0.25">
      <c r="B380" s="10">
        <v>1390</v>
      </c>
      <c r="C380" s="21" t="s">
        <v>2</v>
      </c>
      <c r="D380" s="51">
        <v>0</v>
      </c>
      <c r="E380" s="51">
        <v>1</v>
      </c>
      <c r="F380" s="51">
        <v>2</v>
      </c>
      <c r="G380" s="51">
        <v>3</v>
      </c>
      <c r="H380" s="51">
        <v>4</v>
      </c>
      <c r="I380" s="51">
        <v>5</v>
      </c>
      <c r="J380" s="51">
        <v>6</v>
      </c>
      <c r="K380" s="51">
        <v>7</v>
      </c>
      <c r="L380" s="51">
        <v>8</v>
      </c>
      <c r="M380" s="51">
        <v>9</v>
      </c>
      <c r="N380" s="51">
        <v>10</v>
      </c>
      <c r="O380" s="51">
        <v>11</v>
      </c>
      <c r="P380" s="51">
        <v>12</v>
      </c>
      <c r="Q380" s="51">
        <v>13</v>
      </c>
      <c r="R380" s="51">
        <v>14</v>
      </c>
      <c r="S380" s="51">
        <v>15</v>
      </c>
      <c r="T380" s="51">
        <v>16</v>
      </c>
      <c r="U380" s="51">
        <v>17</v>
      </c>
      <c r="V380" s="51">
        <v>18</v>
      </c>
      <c r="W380" s="51">
        <v>19</v>
      </c>
      <c r="X380" s="51">
        <v>20</v>
      </c>
      <c r="Y380" s="24"/>
    </row>
    <row r="381" spans="2:25" x14ac:dyDescent="0.25">
      <c r="C381" s="51" t="s">
        <v>5</v>
      </c>
      <c r="D381" s="21"/>
      <c r="E381" s="21">
        <v>9000</v>
      </c>
      <c r="F381" s="21">
        <v>9000</v>
      </c>
      <c r="G381" s="21">
        <v>9000</v>
      </c>
      <c r="H381" s="21">
        <v>12000</v>
      </c>
      <c r="I381" s="21">
        <v>12000</v>
      </c>
      <c r="J381" s="21">
        <v>15000</v>
      </c>
      <c r="K381" s="21">
        <v>15000</v>
      </c>
      <c r="L381" s="21">
        <v>18000</v>
      </c>
      <c r="M381" s="21">
        <v>18000</v>
      </c>
      <c r="N381" s="21">
        <v>24000</v>
      </c>
      <c r="O381" s="21">
        <v>24000</v>
      </c>
      <c r="P381" s="21">
        <v>30000</v>
      </c>
      <c r="Q381" s="21">
        <v>30000</v>
      </c>
      <c r="R381" s="21">
        <v>42000</v>
      </c>
      <c r="S381" s="21">
        <v>42000</v>
      </c>
      <c r="T381" s="21">
        <v>72000</v>
      </c>
      <c r="U381" s="21">
        <v>72000</v>
      </c>
      <c r="V381" s="21">
        <v>108000</v>
      </c>
      <c r="W381" s="21">
        <v>108000</v>
      </c>
      <c r="X381" s="21">
        <v>150000</v>
      </c>
      <c r="Y381" s="52">
        <f>SUM(D381:X381)*5</f>
        <v>4095000</v>
      </c>
    </row>
    <row r="382" spans="2:25" x14ac:dyDescent="0.25">
      <c r="C382" s="51" t="s">
        <v>73</v>
      </c>
      <c r="D382" s="21"/>
      <c r="E382" s="21">
        <v>210</v>
      </c>
      <c r="F382" s="21">
        <v>210</v>
      </c>
      <c r="G382" s="21">
        <v>210</v>
      </c>
      <c r="H382" s="21">
        <v>240</v>
      </c>
      <c r="I382" s="21">
        <v>240</v>
      </c>
      <c r="J382" s="21">
        <v>240</v>
      </c>
      <c r="K382" s="21">
        <v>270</v>
      </c>
      <c r="L382" s="21">
        <v>270</v>
      </c>
      <c r="M382" s="21">
        <v>270</v>
      </c>
      <c r="N382" s="21">
        <v>330</v>
      </c>
      <c r="O382" s="21">
        <v>330</v>
      </c>
      <c r="P382" s="21">
        <v>390</v>
      </c>
      <c r="Q382" s="21">
        <v>390</v>
      </c>
      <c r="R382" s="21">
        <v>420</v>
      </c>
      <c r="S382" s="21">
        <v>450</v>
      </c>
      <c r="T382" s="21">
        <v>540</v>
      </c>
      <c r="U382" s="21">
        <v>570</v>
      </c>
      <c r="V382" s="21">
        <v>660</v>
      </c>
      <c r="W382" s="21">
        <v>690</v>
      </c>
      <c r="X382" s="21">
        <v>780</v>
      </c>
      <c r="Y382" s="52">
        <f>SUM(D382:X382)*5</f>
        <v>38550</v>
      </c>
    </row>
    <row r="383" spans="2:25" x14ac:dyDescent="0.25">
      <c r="C383" s="51" t="s">
        <v>71</v>
      </c>
      <c r="D383" s="21"/>
      <c r="E383" s="21">
        <v>4</v>
      </c>
      <c r="F383" s="21">
        <v>5</v>
      </c>
      <c r="G383" s="21">
        <v>6</v>
      </c>
      <c r="H383" s="21">
        <v>6</v>
      </c>
      <c r="I383" s="21">
        <v>6</v>
      </c>
      <c r="J383" s="21">
        <v>7</v>
      </c>
      <c r="K383" s="21">
        <v>7</v>
      </c>
      <c r="L383" s="21">
        <v>8</v>
      </c>
      <c r="M383" s="21">
        <v>8</v>
      </c>
      <c r="N383" s="21">
        <v>10</v>
      </c>
      <c r="O383" s="21">
        <v>10</v>
      </c>
      <c r="P383" s="21">
        <v>11</v>
      </c>
      <c r="Q383" s="21">
        <v>11</v>
      </c>
      <c r="R383" s="21">
        <v>12</v>
      </c>
      <c r="S383" s="21">
        <v>12</v>
      </c>
      <c r="T383" s="21">
        <v>13</v>
      </c>
      <c r="U383" s="21">
        <v>14</v>
      </c>
      <c r="V383" s="21">
        <v>17</v>
      </c>
      <c r="W383" s="21">
        <v>18</v>
      </c>
      <c r="X383" s="21">
        <v>19</v>
      </c>
      <c r="Y383" s="52">
        <f>SUM(D383:X383)*5</f>
        <v>1020</v>
      </c>
    </row>
    <row r="384" spans="2:25" x14ac:dyDescent="0.25">
      <c r="C384" s="51" t="s">
        <v>72</v>
      </c>
      <c r="D384" s="21"/>
      <c r="E384" s="21">
        <v>3</v>
      </c>
      <c r="F384" s="21">
        <v>3</v>
      </c>
      <c r="G384" s="21">
        <v>3</v>
      </c>
      <c r="H384" s="21">
        <v>4</v>
      </c>
      <c r="I384" s="21">
        <v>4</v>
      </c>
      <c r="J384" s="21">
        <v>4</v>
      </c>
      <c r="K384" s="21">
        <v>4</v>
      </c>
      <c r="L384" s="21">
        <v>4</v>
      </c>
      <c r="M384" s="21">
        <v>4</v>
      </c>
      <c r="N384" s="21">
        <v>4</v>
      </c>
      <c r="O384" s="21">
        <v>4</v>
      </c>
      <c r="P384" s="21">
        <v>5</v>
      </c>
      <c r="Q384" s="21">
        <v>5</v>
      </c>
      <c r="R384" s="21">
        <v>7</v>
      </c>
      <c r="S384" s="21">
        <v>7</v>
      </c>
      <c r="T384" s="21">
        <v>7</v>
      </c>
      <c r="U384" s="21">
        <v>7</v>
      </c>
      <c r="V384" s="21">
        <v>12</v>
      </c>
      <c r="W384" s="21">
        <v>12</v>
      </c>
      <c r="X384" s="21">
        <v>18</v>
      </c>
      <c r="Y384" s="52">
        <f>SUM(D384:X384)*5</f>
        <v>605</v>
      </c>
    </row>
    <row r="385" spans="2:25" x14ac:dyDescent="0.25">
      <c r="C385" s="51" t="s">
        <v>24</v>
      </c>
      <c r="D385" s="21"/>
      <c r="E385" s="21">
        <v>180</v>
      </c>
      <c r="F385" s="21">
        <v>180</v>
      </c>
      <c r="G385" s="21">
        <v>180</v>
      </c>
      <c r="H385" s="21">
        <v>240</v>
      </c>
      <c r="I385" s="21">
        <v>240</v>
      </c>
      <c r="J385" s="21">
        <v>300</v>
      </c>
      <c r="K385" s="21">
        <v>300</v>
      </c>
      <c r="L385" s="21">
        <v>360</v>
      </c>
      <c r="M385" s="21">
        <v>360</v>
      </c>
      <c r="N385" s="21">
        <v>480</v>
      </c>
      <c r="O385" s="21">
        <v>480</v>
      </c>
      <c r="P385" s="21">
        <v>600</v>
      </c>
      <c r="Q385" s="21">
        <v>600</v>
      </c>
      <c r="R385" s="21">
        <v>840</v>
      </c>
      <c r="S385" s="21">
        <v>840</v>
      </c>
      <c r="T385" s="21">
        <v>1440</v>
      </c>
      <c r="U385" s="21">
        <v>1440</v>
      </c>
      <c r="V385" s="21">
        <v>2160</v>
      </c>
      <c r="W385" s="21">
        <v>2160</v>
      </c>
      <c r="X385" s="21">
        <v>3000</v>
      </c>
      <c r="Y385" s="52">
        <f>SUM(D385:X385)*5</f>
        <v>81900</v>
      </c>
    </row>
    <row r="386" spans="2:25" x14ac:dyDescent="0.25">
      <c r="C386" s="51" t="s">
        <v>0</v>
      </c>
      <c r="D386" s="21"/>
      <c r="E386" s="21">
        <v>31500</v>
      </c>
      <c r="F386" s="21">
        <v>31500</v>
      </c>
      <c r="G386" s="21">
        <v>31500</v>
      </c>
      <c r="H386" s="21">
        <v>31500</v>
      </c>
      <c r="I386" s="21">
        <v>31500</v>
      </c>
      <c r="J386" s="21">
        <v>31500</v>
      </c>
      <c r="K386" s="21">
        <v>31500</v>
      </c>
      <c r="L386" s="21">
        <v>31500</v>
      </c>
      <c r="M386" s="21">
        <v>31500</v>
      </c>
      <c r="N386" s="21">
        <v>31500</v>
      </c>
      <c r="O386" s="21">
        <v>31500</v>
      </c>
      <c r="P386" s="21">
        <v>31500</v>
      </c>
      <c r="Q386" s="21">
        <v>31500</v>
      </c>
      <c r="R386" s="21">
        <v>31500</v>
      </c>
      <c r="S386" s="21">
        <v>31500</v>
      </c>
      <c r="T386" s="21">
        <v>35000</v>
      </c>
      <c r="U386" s="21">
        <v>35000</v>
      </c>
      <c r="V386" s="21">
        <v>35000</v>
      </c>
      <c r="W386" s="21">
        <v>35000</v>
      </c>
      <c r="X386" s="21">
        <v>38500</v>
      </c>
      <c r="Y386" s="52">
        <f>SUM(D386:X386)*5</f>
        <v>3255000</v>
      </c>
    </row>
    <row r="387" spans="2:25" x14ac:dyDescent="0.25">
      <c r="C387" s="51" t="s">
        <v>1</v>
      </c>
      <c r="D387" s="21"/>
      <c r="E387" s="21">
        <v>430</v>
      </c>
      <c r="F387" s="21">
        <v>430</v>
      </c>
      <c r="G387" s="21">
        <v>430</v>
      </c>
      <c r="H387" s="21">
        <v>450</v>
      </c>
      <c r="I387" s="21">
        <v>450</v>
      </c>
      <c r="J387" s="21">
        <v>450</v>
      </c>
      <c r="K387" s="21">
        <v>460</v>
      </c>
      <c r="L387" s="21">
        <v>460</v>
      </c>
      <c r="M387" s="21">
        <v>460</v>
      </c>
      <c r="N387" s="21">
        <v>470</v>
      </c>
      <c r="O387" s="21">
        <v>470</v>
      </c>
      <c r="P387" s="21">
        <v>480</v>
      </c>
      <c r="Q387" s="21">
        <v>480</v>
      </c>
      <c r="R387" s="21">
        <v>520</v>
      </c>
      <c r="S387" s="21">
        <v>560</v>
      </c>
      <c r="T387" s="21">
        <v>670</v>
      </c>
      <c r="U387" s="21">
        <v>720</v>
      </c>
      <c r="V387" s="21">
        <v>810</v>
      </c>
      <c r="W387" s="21">
        <v>860</v>
      </c>
      <c r="X387" s="21">
        <v>960</v>
      </c>
      <c r="Y387" s="52">
        <f>SUM(D387:X387)*5</f>
        <v>55100</v>
      </c>
    </row>
    <row r="389" spans="2:25" x14ac:dyDescent="0.25">
      <c r="B389" s="10" t="s">
        <v>74</v>
      </c>
      <c r="C389" s="21" t="s">
        <v>3</v>
      </c>
      <c r="D389" s="51">
        <v>0</v>
      </c>
      <c r="E389" s="51">
        <v>1</v>
      </c>
      <c r="F389" s="51">
        <v>2</v>
      </c>
      <c r="G389" s="51">
        <v>3</v>
      </c>
      <c r="H389" s="51">
        <v>4</v>
      </c>
      <c r="I389" s="51">
        <v>5</v>
      </c>
      <c r="J389" s="51">
        <v>6</v>
      </c>
      <c r="K389" s="51">
        <v>7</v>
      </c>
      <c r="L389" s="51">
        <v>8</v>
      </c>
      <c r="M389" s="51">
        <v>9</v>
      </c>
      <c r="N389" s="51">
        <v>10</v>
      </c>
      <c r="O389" s="51">
        <v>11</v>
      </c>
      <c r="P389" s="51">
        <v>12</v>
      </c>
      <c r="Q389" s="51">
        <v>13</v>
      </c>
      <c r="R389" s="51">
        <v>14</v>
      </c>
      <c r="S389" s="51">
        <v>15</v>
      </c>
      <c r="T389" s="51">
        <v>16</v>
      </c>
      <c r="U389" s="51">
        <v>17</v>
      </c>
      <c r="V389" s="51">
        <v>18</v>
      </c>
      <c r="W389" s="51">
        <v>19</v>
      </c>
      <c r="X389" s="51">
        <v>20</v>
      </c>
    </row>
    <row r="390" spans="2:25" x14ac:dyDescent="0.25">
      <c r="C390" s="51" t="s">
        <v>5</v>
      </c>
      <c r="D390" s="21">
        <v>0</v>
      </c>
      <c r="E390" s="21">
        <f>E372</f>
        <v>15000</v>
      </c>
      <c r="F390" s="21">
        <f t="shared" ref="F390:X390" si="98">F372</f>
        <v>15000</v>
      </c>
      <c r="G390" s="21">
        <f t="shared" si="98"/>
        <v>15000</v>
      </c>
      <c r="H390" s="21">
        <f t="shared" si="98"/>
        <v>20000</v>
      </c>
      <c r="I390" s="21">
        <f t="shared" si="98"/>
        <v>20000</v>
      </c>
      <c r="J390" s="21">
        <f t="shared" si="98"/>
        <v>25000</v>
      </c>
      <c r="K390" s="21">
        <f t="shared" si="98"/>
        <v>25000</v>
      </c>
      <c r="L390" s="21">
        <f t="shared" si="98"/>
        <v>30000</v>
      </c>
      <c r="M390" s="21">
        <f t="shared" si="98"/>
        <v>30000</v>
      </c>
      <c r="N390" s="21">
        <f t="shared" si="98"/>
        <v>40000</v>
      </c>
      <c r="O390" s="21">
        <f t="shared" si="98"/>
        <v>40000</v>
      </c>
      <c r="P390" s="21">
        <f t="shared" si="98"/>
        <v>50000</v>
      </c>
      <c r="Q390" s="21">
        <f t="shared" si="98"/>
        <v>50000</v>
      </c>
      <c r="R390" s="21">
        <f t="shared" si="98"/>
        <v>70000</v>
      </c>
      <c r="S390" s="21">
        <f t="shared" si="98"/>
        <v>70000</v>
      </c>
      <c r="T390" s="21">
        <f t="shared" si="98"/>
        <v>120000</v>
      </c>
      <c r="U390" s="21">
        <f t="shared" si="98"/>
        <v>120000</v>
      </c>
      <c r="V390" s="21">
        <f t="shared" si="98"/>
        <v>180000</v>
      </c>
      <c r="W390" s="21">
        <f t="shared" si="98"/>
        <v>180000</v>
      </c>
      <c r="X390" s="21">
        <f t="shared" si="98"/>
        <v>250000</v>
      </c>
    </row>
    <row r="391" spans="2:25" x14ac:dyDescent="0.25">
      <c r="C391" s="51" t="s">
        <v>70</v>
      </c>
      <c r="D391" s="21">
        <v>0</v>
      </c>
      <c r="E391" s="21">
        <f>E373*E$332</f>
        <v>350</v>
      </c>
      <c r="F391" s="21">
        <f t="shared" ref="F391:X396" si="99">F373*F$332</f>
        <v>350</v>
      </c>
      <c r="G391" s="21">
        <f t="shared" si="99"/>
        <v>350</v>
      </c>
      <c r="H391" s="21">
        <f t="shared" si="99"/>
        <v>811.2</v>
      </c>
      <c r="I391" s="21">
        <f t="shared" si="99"/>
        <v>811.2</v>
      </c>
      <c r="J391" s="21">
        <f t="shared" si="99"/>
        <v>811.2</v>
      </c>
      <c r="K391" s="21">
        <f t="shared" si="99"/>
        <v>1267.6500000000001</v>
      </c>
      <c r="L391" s="21">
        <f t="shared" si="99"/>
        <v>1267.6500000000001</v>
      </c>
      <c r="M391" s="21">
        <f t="shared" si="99"/>
        <v>1267.6500000000001</v>
      </c>
      <c r="N391" s="21">
        <f t="shared" si="99"/>
        <v>2668.05</v>
      </c>
      <c r="O391" s="21">
        <f t="shared" si="99"/>
        <v>2668.05</v>
      </c>
      <c r="P391" s="21">
        <f t="shared" si="99"/>
        <v>4314.7</v>
      </c>
      <c r="Q391" s="21">
        <f t="shared" si="99"/>
        <v>4314.7</v>
      </c>
      <c r="R391" s="21">
        <f t="shared" si="99"/>
        <v>8010.0999999999995</v>
      </c>
      <c r="S391" s="21">
        <f t="shared" si="99"/>
        <v>8582.25</v>
      </c>
      <c r="T391" s="21">
        <f t="shared" si="99"/>
        <v>12330</v>
      </c>
      <c r="U391" s="21">
        <f t="shared" si="99"/>
        <v>13015</v>
      </c>
      <c r="V391" s="21">
        <f t="shared" si="99"/>
        <v>19220.3</v>
      </c>
      <c r="W391" s="21">
        <f t="shared" si="99"/>
        <v>20093.949999999997</v>
      </c>
      <c r="X391" s="21">
        <f t="shared" si="99"/>
        <v>42064.1</v>
      </c>
    </row>
    <row r="392" spans="2:25" x14ac:dyDescent="0.25">
      <c r="C392" s="51" t="s">
        <v>71</v>
      </c>
      <c r="D392" s="21">
        <v>0</v>
      </c>
      <c r="E392" s="21">
        <f t="shared" ref="E392:T396" si="100">E374*E$332</f>
        <v>6</v>
      </c>
      <c r="F392" s="21">
        <f t="shared" si="100"/>
        <v>8</v>
      </c>
      <c r="G392" s="21">
        <f t="shared" si="100"/>
        <v>8</v>
      </c>
      <c r="H392" s="21">
        <f t="shared" si="100"/>
        <v>20.28</v>
      </c>
      <c r="I392" s="21">
        <f t="shared" si="100"/>
        <v>20.28</v>
      </c>
      <c r="J392" s="21">
        <f t="shared" si="100"/>
        <v>24.335999999999999</v>
      </c>
      <c r="K392" s="21">
        <f t="shared" si="100"/>
        <v>33.804000000000002</v>
      </c>
      <c r="L392" s="21">
        <f t="shared" si="100"/>
        <v>39.438000000000002</v>
      </c>
      <c r="M392" s="21">
        <f t="shared" si="100"/>
        <v>39.438000000000002</v>
      </c>
      <c r="N392" s="21">
        <f t="shared" si="100"/>
        <v>77.616</v>
      </c>
      <c r="O392" s="21">
        <f t="shared" si="100"/>
        <v>77.616</v>
      </c>
      <c r="P392" s="21">
        <f t="shared" si="100"/>
        <v>119.48399999999999</v>
      </c>
      <c r="Q392" s="21">
        <f t="shared" si="100"/>
        <v>119.48399999999999</v>
      </c>
      <c r="R392" s="21">
        <f t="shared" si="100"/>
        <v>228.85999999999999</v>
      </c>
      <c r="S392" s="21">
        <f t="shared" si="100"/>
        <v>228.85999999999999</v>
      </c>
      <c r="T392" s="21">
        <f t="shared" si="100"/>
        <v>301.39999999999998</v>
      </c>
      <c r="U392" s="21">
        <f t="shared" si="99"/>
        <v>328.79999999999995</v>
      </c>
      <c r="V392" s="21">
        <f t="shared" si="99"/>
        <v>489.24399999999997</v>
      </c>
      <c r="W392" s="21">
        <f t="shared" si="99"/>
        <v>524.18999999999994</v>
      </c>
      <c r="X392" s="21">
        <f t="shared" si="99"/>
        <v>1035.424</v>
      </c>
    </row>
    <row r="393" spans="2:25" x14ac:dyDescent="0.25">
      <c r="C393" s="51" t="s">
        <v>72</v>
      </c>
      <c r="D393" s="21">
        <v>0</v>
      </c>
      <c r="E393" s="21">
        <f t="shared" si="100"/>
        <v>5</v>
      </c>
      <c r="F393" s="21">
        <f t="shared" si="99"/>
        <v>5</v>
      </c>
      <c r="G393" s="21">
        <f t="shared" si="99"/>
        <v>5</v>
      </c>
      <c r="H393" s="21">
        <f t="shared" si="99"/>
        <v>12.167999999999999</v>
      </c>
      <c r="I393" s="21">
        <f t="shared" si="99"/>
        <v>12.167999999999999</v>
      </c>
      <c r="J393" s="21">
        <f t="shared" si="99"/>
        <v>12.167999999999999</v>
      </c>
      <c r="K393" s="21">
        <f t="shared" si="99"/>
        <v>16.902000000000001</v>
      </c>
      <c r="L393" s="21">
        <f t="shared" si="99"/>
        <v>16.902000000000001</v>
      </c>
      <c r="M393" s="21">
        <f t="shared" si="99"/>
        <v>16.902000000000001</v>
      </c>
      <c r="N393" s="21">
        <f t="shared" si="99"/>
        <v>33.957000000000001</v>
      </c>
      <c r="O393" s="21">
        <f t="shared" si="99"/>
        <v>33.957000000000001</v>
      </c>
      <c r="P393" s="21">
        <f t="shared" si="99"/>
        <v>53.103999999999999</v>
      </c>
      <c r="Q393" s="21">
        <f t="shared" si="99"/>
        <v>53.103999999999999</v>
      </c>
      <c r="R393" s="21">
        <f t="shared" si="99"/>
        <v>137.316</v>
      </c>
      <c r="S393" s="21">
        <f t="shared" si="99"/>
        <v>137.316</v>
      </c>
      <c r="T393" s="21">
        <f t="shared" si="99"/>
        <v>164.39999999999998</v>
      </c>
      <c r="U393" s="21">
        <f t="shared" si="99"/>
        <v>164.39999999999998</v>
      </c>
      <c r="V393" s="21">
        <f t="shared" si="99"/>
        <v>349.46</v>
      </c>
      <c r="W393" s="21">
        <f t="shared" si="99"/>
        <v>349.46</v>
      </c>
      <c r="X393" s="21">
        <f t="shared" si="99"/>
        <v>970.71</v>
      </c>
    </row>
    <row r="394" spans="2:25" x14ac:dyDescent="0.25">
      <c r="C394" s="51" t="s">
        <v>24</v>
      </c>
      <c r="D394" s="21">
        <v>0</v>
      </c>
      <c r="E394" s="21">
        <f t="shared" si="100"/>
        <v>300</v>
      </c>
      <c r="F394" s="21">
        <f t="shared" si="99"/>
        <v>300</v>
      </c>
      <c r="G394" s="21">
        <f t="shared" si="99"/>
        <v>300</v>
      </c>
      <c r="H394" s="21">
        <f t="shared" si="99"/>
        <v>811.2</v>
      </c>
      <c r="I394" s="21">
        <f t="shared" si="99"/>
        <v>811.2</v>
      </c>
      <c r="J394" s="21">
        <f t="shared" si="99"/>
        <v>1014</v>
      </c>
      <c r="K394" s="21">
        <f t="shared" si="99"/>
        <v>1408.5</v>
      </c>
      <c r="L394" s="21">
        <f t="shared" si="99"/>
        <v>1690.2</v>
      </c>
      <c r="M394" s="21">
        <f t="shared" si="99"/>
        <v>1690.2</v>
      </c>
      <c r="N394" s="21">
        <f t="shared" si="99"/>
        <v>3880.8</v>
      </c>
      <c r="O394" s="21">
        <f t="shared" si="99"/>
        <v>3880.8</v>
      </c>
      <c r="P394" s="21">
        <f t="shared" si="99"/>
        <v>6638</v>
      </c>
      <c r="Q394" s="21">
        <f t="shared" si="99"/>
        <v>6638</v>
      </c>
      <c r="R394" s="21">
        <f t="shared" si="99"/>
        <v>16020.199999999999</v>
      </c>
      <c r="S394" s="21">
        <f t="shared" si="99"/>
        <v>16020.199999999999</v>
      </c>
      <c r="T394" s="21">
        <f t="shared" si="99"/>
        <v>32880</v>
      </c>
      <c r="U394" s="21">
        <f t="shared" si="99"/>
        <v>32880</v>
      </c>
      <c r="V394" s="21">
        <f t="shared" si="99"/>
        <v>62902.799999999996</v>
      </c>
      <c r="W394" s="21">
        <f t="shared" si="99"/>
        <v>62902.799999999996</v>
      </c>
      <c r="X394" s="21">
        <f t="shared" si="99"/>
        <v>161785</v>
      </c>
    </row>
    <row r="395" spans="2:25" x14ac:dyDescent="0.25">
      <c r="C395" s="51" t="s">
        <v>0</v>
      </c>
      <c r="D395" s="21">
        <v>0</v>
      </c>
      <c r="E395" s="21">
        <f t="shared" si="100"/>
        <v>45000</v>
      </c>
      <c r="F395" s="21">
        <f t="shared" si="99"/>
        <v>45000</v>
      </c>
      <c r="G395" s="21">
        <f t="shared" si="99"/>
        <v>45000</v>
      </c>
      <c r="H395" s="21">
        <f t="shared" si="99"/>
        <v>91260</v>
      </c>
      <c r="I395" s="21">
        <f t="shared" si="99"/>
        <v>91260</v>
      </c>
      <c r="J395" s="21">
        <f t="shared" si="99"/>
        <v>91260</v>
      </c>
      <c r="K395" s="21">
        <f t="shared" si="99"/>
        <v>126765.00000000001</v>
      </c>
      <c r="L395" s="21">
        <f t="shared" si="99"/>
        <v>126765.00000000001</v>
      </c>
      <c r="M395" s="21">
        <f t="shared" si="99"/>
        <v>126765.00000000001</v>
      </c>
      <c r="N395" s="21">
        <f t="shared" si="99"/>
        <v>218295</v>
      </c>
      <c r="O395" s="21">
        <f t="shared" si="99"/>
        <v>218295</v>
      </c>
      <c r="P395" s="21">
        <f t="shared" si="99"/>
        <v>298710</v>
      </c>
      <c r="Q395" s="21">
        <f t="shared" si="99"/>
        <v>298710</v>
      </c>
      <c r="R395" s="21">
        <f t="shared" si="99"/>
        <v>514935</v>
      </c>
      <c r="S395" s="21">
        <f t="shared" si="99"/>
        <v>443530.68</v>
      </c>
      <c r="T395" s="21">
        <f t="shared" si="99"/>
        <v>544164</v>
      </c>
      <c r="U395" s="21">
        <f t="shared" si="99"/>
        <v>555946</v>
      </c>
      <c r="V395" s="21">
        <f t="shared" si="99"/>
        <v>724430.58</v>
      </c>
      <c r="W395" s="21">
        <f t="shared" si="99"/>
        <v>740156.27999999991</v>
      </c>
      <c r="X395" s="21">
        <f t="shared" si="99"/>
        <v>1399763.82</v>
      </c>
    </row>
    <row r="396" spans="2:25" x14ac:dyDescent="0.25">
      <c r="C396" s="51" t="s">
        <v>1</v>
      </c>
      <c r="D396" s="21">
        <v>0</v>
      </c>
      <c r="E396" s="21">
        <f t="shared" si="100"/>
        <v>720</v>
      </c>
      <c r="F396" s="21">
        <f t="shared" si="99"/>
        <v>720</v>
      </c>
      <c r="G396" s="21">
        <f t="shared" si="99"/>
        <v>720</v>
      </c>
      <c r="H396" s="21">
        <f t="shared" si="99"/>
        <v>1521</v>
      </c>
      <c r="I396" s="21">
        <f t="shared" si="99"/>
        <v>1521</v>
      </c>
      <c r="J396" s="21">
        <f t="shared" si="99"/>
        <v>1521</v>
      </c>
      <c r="K396" s="21">
        <f t="shared" si="99"/>
        <v>2169.09</v>
      </c>
      <c r="L396" s="21">
        <f t="shared" si="99"/>
        <v>2169.09</v>
      </c>
      <c r="M396" s="21">
        <f t="shared" si="99"/>
        <v>2169.09</v>
      </c>
      <c r="N396" s="21">
        <f t="shared" si="99"/>
        <v>3832.29</v>
      </c>
      <c r="O396" s="21">
        <f t="shared" si="99"/>
        <v>3832.29</v>
      </c>
      <c r="P396" s="21">
        <f t="shared" si="99"/>
        <v>5310.4</v>
      </c>
      <c r="Q396" s="21">
        <f t="shared" si="99"/>
        <v>5310.4</v>
      </c>
      <c r="R396" s="21">
        <f t="shared" si="99"/>
        <v>9955.41</v>
      </c>
      <c r="S396" s="21">
        <f t="shared" si="99"/>
        <v>10756.42</v>
      </c>
      <c r="T396" s="21">
        <f t="shared" si="99"/>
        <v>15344</v>
      </c>
      <c r="U396" s="21">
        <f t="shared" si="99"/>
        <v>16440</v>
      </c>
      <c r="V396" s="21">
        <f t="shared" si="99"/>
        <v>23588.55</v>
      </c>
      <c r="W396" s="21">
        <f t="shared" si="99"/>
        <v>25161.119999999999</v>
      </c>
      <c r="X396" s="21">
        <f t="shared" si="99"/>
        <v>51771.199999999997</v>
      </c>
    </row>
    <row r="398" spans="2:25" x14ac:dyDescent="0.25">
      <c r="B398" s="10" t="s">
        <v>74</v>
      </c>
      <c r="C398" s="21" t="s">
        <v>2</v>
      </c>
      <c r="D398" s="51">
        <v>0</v>
      </c>
      <c r="E398" s="51">
        <v>1</v>
      </c>
      <c r="F398" s="51">
        <v>2</v>
      </c>
      <c r="G398" s="51">
        <v>3</v>
      </c>
      <c r="H398" s="51">
        <v>4</v>
      </c>
      <c r="I398" s="51">
        <v>5</v>
      </c>
      <c r="J398" s="51">
        <v>6</v>
      </c>
      <c r="K398" s="51">
        <v>7</v>
      </c>
      <c r="L398" s="51">
        <v>8</v>
      </c>
      <c r="M398" s="51">
        <v>9</v>
      </c>
      <c r="N398" s="51">
        <v>10</v>
      </c>
      <c r="O398" s="51">
        <v>11</v>
      </c>
      <c r="P398" s="51">
        <v>12</v>
      </c>
      <c r="Q398" s="51">
        <v>13</v>
      </c>
      <c r="R398" s="51">
        <v>14</v>
      </c>
      <c r="S398" s="51">
        <v>15</v>
      </c>
      <c r="T398" s="51">
        <v>16</v>
      </c>
      <c r="U398" s="51">
        <v>17</v>
      </c>
      <c r="V398" s="51">
        <v>18</v>
      </c>
      <c r="W398" s="51">
        <v>19</v>
      </c>
      <c r="X398" s="51">
        <v>20</v>
      </c>
    </row>
    <row r="399" spans="2:25" x14ac:dyDescent="0.25">
      <c r="C399" s="51" t="s">
        <v>5</v>
      </c>
      <c r="D399" s="21"/>
      <c r="E399" s="21">
        <f>E381</f>
        <v>9000</v>
      </c>
      <c r="F399" s="21">
        <f t="shared" ref="F399:X399" si="101">F381</f>
        <v>9000</v>
      </c>
      <c r="G399" s="21">
        <f t="shared" si="101"/>
        <v>9000</v>
      </c>
      <c r="H399" s="21">
        <f t="shared" si="101"/>
        <v>12000</v>
      </c>
      <c r="I399" s="21">
        <f t="shared" si="101"/>
        <v>12000</v>
      </c>
      <c r="J399" s="21">
        <f t="shared" si="101"/>
        <v>15000</v>
      </c>
      <c r="K399" s="21">
        <f t="shared" si="101"/>
        <v>15000</v>
      </c>
      <c r="L399" s="21">
        <f t="shared" si="101"/>
        <v>18000</v>
      </c>
      <c r="M399" s="21">
        <f t="shared" si="101"/>
        <v>18000</v>
      </c>
      <c r="N399" s="21">
        <f t="shared" si="101"/>
        <v>24000</v>
      </c>
      <c r="O399" s="21">
        <f t="shared" si="101"/>
        <v>24000</v>
      </c>
      <c r="P399" s="21">
        <f t="shared" si="101"/>
        <v>30000</v>
      </c>
      <c r="Q399" s="21">
        <f t="shared" si="101"/>
        <v>30000</v>
      </c>
      <c r="R399" s="21">
        <f t="shared" si="101"/>
        <v>42000</v>
      </c>
      <c r="S399" s="21">
        <f t="shared" si="101"/>
        <v>42000</v>
      </c>
      <c r="T399" s="21">
        <f t="shared" si="101"/>
        <v>72000</v>
      </c>
      <c r="U399" s="21">
        <f t="shared" si="101"/>
        <v>72000</v>
      </c>
      <c r="V399" s="21">
        <f t="shared" si="101"/>
        <v>108000</v>
      </c>
      <c r="W399" s="21">
        <f t="shared" si="101"/>
        <v>108000</v>
      </c>
      <c r="X399" s="21">
        <f t="shared" si="101"/>
        <v>150000</v>
      </c>
    </row>
    <row r="400" spans="2:25" x14ac:dyDescent="0.25">
      <c r="C400" s="51" t="s">
        <v>73</v>
      </c>
      <c r="D400" s="21"/>
      <c r="E400" s="21">
        <f>E382*E$333</f>
        <v>210</v>
      </c>
      <c r="F400" s="21">
        <f t="shared" ref="F400:X405" si="102">F382*F$333</f>
        <v>210</v>
      </c>
      <c r="G400" s="21">
        <f t="shared" si="102"/>
        <v>210</v>
      </c>
      <c r="H400" s="21">
        <f t="shared" si="102"/>
        <v>486.72</v>
      </c>
      <c r="I400" s="21">
        <f t="shared" si="102"/>
        <v>486.72</v>
      </c>
      <c r="J400" s="21">
        <f t="shared" si="102"/>
        <v>486.72</v>
      </c>
      <c r="K400" s="21">
        <f t="shared" si="102"/>
        <v>760.59</v>
      </c>
      <c r="L400" s="21">
        <f t="shared" si="102"/>
        <v>760.59</v>
      </c>
      <c r="M400" s="21">
        <f t="shared" si="102"/>
        <v>760.59</v>
      </c>
      <c r="N400" s="21">
        <f t="shared" si="102"/>
        <v>1600.83</v>
      </c>
      <c r="O400" s="21">
        <f t="shared" si="102"/>
        <v>1600.83</v>
      </c>
      <c r="P400" s="21">
        <f t="shared" si="102"/>
        <v>2588.8200000000002</v>
      </c>
      <c r="Q400" s="21">
        <f t="shared" si="102"/>
        <v>2588.8200000000002</v>
      </c>
      <c r="R400" s="21">
        <f t="shared" si="102"/>
        <v>4806.0599999999995</v>
      </c>
      <c r="S400" s="21">
        <f t="shared" si="102"/>
        <v>5149.3499999999995</v>
      </c>
      <c r="T400" s="21">
        <f t="shared" si="102"/>
        <v>7398</v>
      </c>
      <c r="U400" s="21">
        <f t="shared" si="102"/>
        <v>7809</v>
      </c>
      <c r="V400" s="21">
        <f t="shared" si="102"/>
        <v>11532.179999999998</v>
      </c>
      <c r="W400" s="21">
        <f t="shared" si="102"/>
        <v>12056.369999999999</v>
      </c>
      <c r="X400" s="21">
        <f t="shared" si="102"/>
        <v>25238.46</v>
      </c>
    </row>
    <row r="401" spans="2:24" x14ac:dyDescent="0.25">
      <c r="C401" s="51" t="s">
        <v>71</v>
      </c>
      <c r="D401" s="21"/>
      <c r="E401" s="21">
        <f t="shared" ref="E401:T405" si="103">E383*E$333</f>
        <v>4</v>
      </c>
      <c r="F401" s="21">
        <f t="shared" si="103"/>
        <v>5</v>
      </c>
      <c r="G401" s="21">
        <f t="shared" si="103"/>
        <v>6</v>
      </c>
      <c r="H401" s="21">
        <f t="shared" si="103"/>
        <v>12.167999999999999</v>
      </c>
      <c r="I401" s="21">
        <f t="shared" si="103"/>
        <v>12.167999999999999</v>
      </c>
      <c r="J401" s="21">
        <f t="shared" si="103"/>
        <v>14.196</v>
      </c>
      <c r="K401" s="21">
        <f t="shared" si="103"/>
        <v>19.719000000000001</v>
      </c>
      <c r="L401" s="21">
        <f t="shared" si="103"/>
        <v>22.536000000000001</v>
      </c>
      <c r="M401" s="21">
        <f t="shared" si="103"/>
        <v>22.536000000000001</v>
      </c>
      <c r="N401" s="21">
        <f t="shared" si="103"/>
        <v>48.51</v>
      </c>
      <c r="O401" s="21">
        <f t="shared" si="103"/>
        <v>48.51</v>
      </c>
      <c r="P401" s="21">
        <f t="shared" si="103"/>
        <v>73.018000000000001</v>
      </c>
      <c r="Q401" s="21">
        <f t="shared" si="103"/>
        <v>73.018000000000001</v>
      </c>
      <c r="R401" s="21">
        <f t="shared" si="103"/>
        <v>137.316</v>
      </c>
      <c r="S401" s="21">
        <f t="shared" si="103"/>
        <v>137.316</v>
      </c>
      <c r="T401" s="21">
        <f t="shared" si="103"/>
        <v>178.1</v>
      </c>
      <c r="U401" s="21">
        <f t="shared" si="102"/>
        <v>191.79999999999998</v>
      </c>
      <c r="V401" s="21">
        <f t="shared" si="102"/>
        <v>297.041</v>
      </c>
      <c r="W401" s="21">
        <f t="shared" si="102"/>
        <v>314.51400000000001</v>
      </c>
      <c r="X401" s="21">
        <f t="shared" si="102"/>
        <v>614.78300000000002</v>
      </c>
    </row>
    <row r="402" spans="2:24" x14ac:dyDescent="0.25">
      <c r="C402" s="51" t="s">
        <v>72</v>
      </c>
      <c r="D402" s="21"/>
      <c r="E402" s="21">
        <f t="shared" si="103"/>
        <v>3</v>
      </c>
      <c r="F402" s="21">
        <f t="shared" si="102"/>
        <v>3</v>
      </c>
      <c r="G402" s="21">
        <f t="shared" si="102"/>
        <v>3</v>
      </c>
      <c r="H402" s="21">
        <f t="shared" si="102"/>
        <v>8.1120000000000001</v>
      </c>
      <c r="I402" s="21">
        <f t="shared" si="102"/>
        <v>8.1120000000000001</v>
      </c>
      <c r="J402" s="21">
        <f t="shared" si="102"/>
        <v>8.1120000000000001</v>
      </c>
      <c r="K402" s="21">
        <f t="shared" si="102"/>
        <v>11.268000000000001</v>
      </c>
      <c r="L402" s="21">
        <f t="shared" si="102"/>
        <v>11.268000000000001</v>
      </c>
      <c r="M402" s="21">
        <f t="shared" si="102"/>
        <v>11.268000000000001</v>
      </c>
      <c r="N402" s="21">
        <f t="shared" si="102"/>
        <v>19.404</v>
      </c>
      <c r="O402" s="21">
        <f t="shared" si="102"/>
        <v>19.404</v>
      </c>
      <c r="P402" s="21">
        <f t="shared" si="102"/>
        <v>33.19</v>
      </c>
      <c r="Q402" s="21">
        <f t="shared" si="102"/>
        <v>33.19</v>
      </c>
      <c r="R402" s="21">
        <f t="shared" si="102"/>
        <v>80.100999999999999</v>
      </c>
      <c r="S402" s="21">
        <f t="shared" si="102"/>
        <v>80.100999999999999</v>
      </c>
      <c r="T402" s="21">
        <f t="shared" si="102"/>
        <v>95.899999999999991</v>
      </c>
      <c r="U402" s="21">
        <f t="shared" si="102"/>
        <v>95.899999999999991</v>
      </c>
      <c r="V402" s="21">
        <f t="shared" si="102"/>
        <v>209.67599999999999</v>
      </c>
      <c r="W402" s="21">
        <f t="shared" si="102"/>
        <v>209.67599999999999</v>
      </c>
      <c r="X402" s="21">
        <f t="shared" si="102"/>
        <v>582.42599999999993</v>
      </c>
    </row>
    <row r="403" spans="2:24" x14ac:dyDescent="0.25">
      <c r="C403" s="51" t="s">
        <v>24</v>
      </c>
      <c r="D403" s="21"/>
      <c r="E403" s="21">
        <f t="shared" si="103"/>
        <v>180</v>
      </c>
      <c r="F403" s="21">
        <f t="shared" si="102"/>
        <v>180</v>
      </c>
      <c r="G403" s="21">
        <f t="shared" si="102"/>
        <v>180</v>
      </c>
      <c r="H403" s="21">
        <f t="shared" si="102"/>
        <v>486.72</v>
      </c>
      <c r="I403" s="21">
        <f t="shared" si="102"/>
        <v>486.72</v>
      </c>
      <c r="J403" s="21">
        <f t="shared" si="102"/>
        <v>608.4</v>
      </c>
      <c r="K403" s="21">
        <f t="shared" si="102"/>
        <v>845.1</v>
      </c>
      <c r="L403" s="21">
        <f t="shared" si="102"/>
        <v>1014.1200000000001</v>
      </c>
      <c r="M403" s="21">
        <f t="shared" si="102"/>
        <v>1014.1200000000001</v>
      </c>
      <c r="N403" s="21">
        <f t="shared" si="102"/>
        <v>2328.48</v>
      </c>
      <c r="O403" s="21">
        <f t="shared" si="102"/>
        <v>2328.48</v>
      </c>
      <c r="P403" s="21">
        <f t="shared" si="102"/>
        <v>3982.7999999999997</v>
      </c>
      <c r="Q403" s="21">
        <f t="shared" si="102"/>
        <v>3982.7999999999997</v>
      </c>
      <c r="R403" s="21">
        <f t="shared" si="102"/>
        <v>9612.119999999999</v>
      </c>
      <c r="S403" s="21">
        <f t="shared" si="102"/>
        <v>9612.119999999999</v>
      </c>
      <c r="T403" s="21">
        <f t="shared" si="102"/>
        <v>19728</v>
      </c>
      <c r="U403" s="21">
        <f t="shared" si="102"/>
        <v>19728</v>
      </c>
      <c r="V403" s="21">
        <f t="shared" si="102"/>
        <v>37741.68</v>
      </c>
      <c r="W403" s="21">
        <f t="shared" si="102"/>
        <v>37741.68</v>
      </c>
      <c r="X403" s="21">
        <f t="shared" si="102"/>
        <v>97071</v>
      </c>
    </row>
    <row r="404" spans="2:24" x14ac:dyDescent="0.25">
      <c r="C404" s="51" t="s">
        <v>0</v>
      </c>
      <c r="D404" s="21"/>
      <c r="E404" s="21">
        <f t="shared" si="103"/>
        <v>31500</v>
      </c>
      <c r="F404" s="21">
        <f t="shared" si="102"/>
        <v>31500</v>
      </c>
      <c r="G404" s="21">
        <f t="shared" si="102"/>
        <v>31500</v>
      </c>
      <c r="H404" s="21">
        <f t="shared" si="102"/>
        <v>63882</v>
      </c>
      <c r="I404" s="21">
        <f t="shared" si="102"/>
        <v>63882</v>
      </c>
      <c r="J404" s="21">
        <f t="shared" si="102"/>
        <v>63882</v>
      </c>
      <c r="K404" s="21">
        <f t="shared" si="102"/>
        <v>88735.5</v>
      </c>
      <c r="L404" s="21">
        <f t="shared" si="102"/>
        <v>88735.5</v>
      </c>
      <c r="M404" s="21">
        <f t="shared" si="102"/>
        <v>88735.5</v>
      </c>
      <c r="N404" s="21">
        <f t="shared" si="102"/>
        <v>152806.5</v>
      </c>
      <c r="O404" s="21">
        <f t="shared" si="102"/>
        <v>152806.5</v>
      </c>
      <c r="P404" s="21">
        <f t="shared" si="102"/>
        <v>209097</v>
      </c>
      <c r="Q404" s="21">
        <f t="shared" si="102"/>
        <v>209097</v>
      </c>
      <c r="R404" s="21">
        <f t="shared" si="102"/>
        <v>360454.5</v>
      </c>
      <c r="S404" s="21">
        <f t="shared" si="102"/>
        <v>360454.5</v>
      </c>
      <c r="T404" s="21">
        <f t="shared" si="102"/>
        <v>479500</v>
      </c>
      <c r="U404" s="21">
        <f t="shared" si="102"/>
        <v>479500</v>
      </c>
      <c r="V404" s="21">
        <f t="shared" si="102"/>
        <v>611555</v>
      </c>
      <c r="W404" s="21">
        <f t="shared" si="102"/>
        <v>611555</v>
      </c>
      <c r="X404" s="21">
        <f t="shared" si="102"/>
        <v>1245744.5</v>
      </c>
    </row>
    <row r="405" spans="2:24" x14ac:dyDescent="0.25">
      <c r="C405" s="51" t="s">
        <v>1</v>
      </c>
      <c r="D405" s="21"/>
      <c r="E405" s="21">
        <f t="shared" si="103"/>
        <v>430</v>
      </c>
      <c r="F405" s="21">
        <f t="shared" si="102"/>
        <v>430</v>
      </c>
      <c r="G405" s="21">
        <f t="shared" si="102"/>
        <v>430</v>
      </c>
      <c r="H405" s="21">
        <f t="shared" si="102"/>
        <v>912.6</v>
      </c>
      <c r="I405" s="21">
        <f t="shared" si="102"/>
        <v>912.6</v>
      </c>
      <c r="J405" s="21">
        <f t="shared" si="102"/>
        <v>912.6</v>
      </c>
      <c r="K405" s="21">
        <f t="shared" si="102"/>
        <v>1295.8200000000002</v>
      </c>
      <c r="L405" s="21">
        <f t="shared" si="102"/>
        <v>1295.8200000000002</v>
      </c>
      <c r="M405" s="21">
        <f t="shared" si="102"/>
        <v>1295.8200000000002</v>
      </c>
      <c r="N405" s="21">
        <f t="shared" si="102"/>
        <v>2279.9699999999998</v>
      </c>
      <c r="O405" s="21">
        <f t="shared" si="102"/>
        <v>2279.9699999999998</v>
      </c>
      <c r="P405" s="21">
        <f t="shared" si="102"/>
        <v>3186.24</v>
      </c>
      <c r="Q405" s="21">
        <f t="shared" si="102"/>
        <v>3186.24</v>
      </c>
      <c r="R405" s="21">
        <f t="shared" si="102"/>
        <v>5950.36</v>
      </c>
      <c r="S405" s="21">
        <f t="shared" si="102"/>
        <v>6408.08</v>
      </c>
      <c r="T405" s="21">
        <f t="shared" si="102"/>
        <v>9179</v>
      </c>
      <c r="U405" s="21">
        <f t="shared" si="102"/>
        <v>9864</v>
      </c>
      <c r="V405" s="21">
        <f t="shared" si="102"/>
        <v>14153.13</v>
      </c>
      <c r="W405" s="21">
        <f t="shared" si="102"/>
        <v>15026.779999999999</v>
      </c>
      <c r="X405" s="21">
        <f t="shared" si="102"/>
        <v>31062.720000000001</v>
      </c>
    </row>
    <row r="407" spans="2:24" x14ac:dyDescent="0.25">
      <c r="B407" s="10" t="s">
        <v>65</v>
      </c>
      <c r="C407" s="21" t="s">
        <v>3</v>
      </c>
      <c r="D407" s="51">
        <v>0</v>
      </c>
      <c r="E407" s="51">
        <v>1</v>
      </c>
      <c r="F407" s="51">
        <v>2</v>
      </c>
      <c r="G407" s="51">
        <v>3</v>
      </c>
      <c r="H407" s="51">
        <v>4</v>
      </c>
      <c r="I407" s="51">
        <v>5</v>
      </c>
      <c r="J407" s="51">
        <v>6</v>
      </c>
      <c r="K407" s="51">
        <v>7</v>
      </c>
      <c r="L407" s="51">
        <v>8</v>
      </c>
      <c r="M407" s="51">
        <v>9</v>
      </c>
      <c r="N407" s="51">
        <v>10</v>
      </c>
      <c r="O407" s="51">
        <v>11</v>
      </c>
      <c r="P407" s="51">
        <v>12</v>
      </c>
      <c r="Q407" s="51">
        <v>13</v>
      </c>
      <c r="R407" s="51">
        <v>14</v>
      </c>
      <c r="S407" s="51">
        <v>15</v>
      </c>
      <c r="T407" s="51">
        <v>16</v>
      </c>
      <c r="U407" s="51">
        <v>17</v>
      </c>
      <c r="V407" s="51">
        <v>18</v>
      </c>
      <c r="W407" s="51">
        <v>19</v>
      </c>
      <c r="X407" s="51">
        <v>20</v>
      </c>
    </row>
    <row r="408" spans="2:24" x14ac:dyDescent="0.25">
      <c r="C408" s="51" t="s">
        <v>5</v>
      </c>
      <c r="D408" s="21">
        <v>0</v>
      </c>
      <c r="E408" s="21">
        <f>E372</f>
        <v>15000</v>
      </c>
      <c r="F408" s="21">
        <f t="shared" ref="F408:X408" si="104">F372</f>
        <v>15000</v>
      </c>
      <c r="G408" s="21">
        <f t="shared" si="104"/>
        <v>15000</v>
      </c>
      <c r="H408" s="21">
        <f t="shared" si="104"/>
        <v>20000</v>
      </c>
      <c r="I408" s="21">
        <f t="shared" si="104"/>
        <v>20000</v>
      </c>
      <c r="J408" s="21">
        <f t="shared" si="104"/>
        <v>25000</v>
      </c>
      <c r="K408" s="21">
        <f t="shared" si="104"/>
        <v>25000</v>
      </c>
      <c r="L408" s="21">
        <f t="shared" si="104"/>
        <v>30000</v>
      </c>
      <c r="M408" s="21">
        <f t="shared" si="104"/>
        <v>30000</v>
      </c>
      <c r="N408" s="21">
        <f t="shared" si="104"/>
        <v>40000</v>
      </c>
      <c r="O408" s="21">
        <f t="shared" si="104"/>
        <v>40000</v>
      </c>
      <c r="P408" s="21">
        <f t="shared" si="104"/>
        <v>50000</v>
      </c>
      <c r="Q408" s="21">
        <f t="shared" si="104"/>
        <v>50000</v>
      </c>
      <c r="R408" s="21">
        <f t="shared" si="104"/>
        <v>70000</v>
      </c>
      <c r="S408" s="21">
        <f t="shared" si="104"/>
        <v>70000</v>
      </c>
      <c r="T408" s="21">
        <f t="shared" si="104"/>
        <v>120000</v>
      </c>
      <c r="U408" s="21">
        <f t="shared" si="104"/>
        <v>120000</v>
      </c>
      <c r="V408" s="21">
        <f t="shared" si="104"/>
        <v>180000</v>
      </c>
      <c r="W408" s="21">
        <f t="shared" si="104"/>
        <v>180000</v>
      </c>
      <c r="X408" s="21">
        <f t="shared" si="104"/>
        <v>250000</v>
      </c>
    </row>
    <row r="409" spans="2:24" x14ac:dyDescent="0.25">
      <c r="C409" s="51" t="s">
        <v>70</v>
      </c>
      <c r="D409" s="21">
        <v>0</v>
      </c>
      <c r="E409" s="21">
        <f>E373*E$340</f>
        <v>350</v>
      </c>
      <c r="F409" s="21">
        <f t="shared" ref="F409:X414" si="105">F373*F$340</f>
        <v>350</v>
      </c>
      <c r="G409" s="21">
        <f t="shared" si="105"/>
        <v>350</v>
      </c>
      <c r="H409" s="21">
        <f t="shared" si="105"/>
        <v>2400</v>
      </c>
      <c r="I409" s="21">
        <f t="shared" si="105"/>
        <v>2400</v>
      </c>
      <c r="J409" s="21">
        <f t="shared" si="105"/>
        <v>2400</v>
      </c>
      <c r="K409" s="21">
        <f t="shared" si="105"/>
        <v>3150</v>
      </c>
      <c r="L409" s="21">
        <f t="shared" si="105"/>
        <v>3150</v>
      </c>
      <c r="M409" s="21">
        <f t="shared" si="105"/>
        <v>3150</v>
      </c>
      <c r="N409" s="21">
        <f t="shared" si="105"/>
        <v>6050</v>
      </c>
      <c r="O409" s="21">
        <f t="shared" si="105"/>
        <v>6050</v>
      </c>
      <c r="P409" s="21">
        <f t="shared" si="105"/>
        <v>10400</v>
      </c>
      <c r="Q409" s="21">
        <f t="shared" si="105"/>
        <v>10400</v>
      </c>
      <c r="R409" s="21">
        <f t="shared" si="105"/>
        <v>18900</v>
      </c>
      <c r="S409" s="21">
        <f t="shared" si="105"/>
        <v>20250</v>
      </c>
      <c r="T409" s="21">
        <f t="shared" si="105"/>
        <v>28800</v>
      </c>
      <c r="U409" s="21">
        <f t="shared" si="105"/>
        <v>30400</v>
      </c>
      <c r="V409" s="21">
        <f t="shared" si="105"/>
        <v>45100</v>
      </c>
      <c r="W409" s="21">
        <f t="shared" si="105"/>
        <v>47150</v>
      </c>
      <c r="X409" s="21">
        <f t="shared" si="105"/>
        <v>100100</v>
      </c>
    </row>
    <row r="410" spans="2:24" x14ac:dyDescent="0.25">
      <c r="C410" s="51" t="s">
        <v>71</v>
      </c>
      <c r="D410" s="21">
        <v>0</v>
      </c>
      <c r="E410" s="21">
        <f t="shared" ref="E410:T414" si="106">E374*E$340</f>
        <v>6</v>
      </c>
      <c r="F410" s="21">
        <f t="shared" si="106"/>
        <v>8</v>
      </c>
      <c r="G410" s="21">
        <f t="shared" si="106"/>
        <v>8</v>
      </c>
      <c r="H410" s="21">
        <f t="shared" si="106"/>
        <v>60</v>
      </c>
      <c r="I410" s="21">
        <f t="shared" si="106"/>
        <v>60</v>
      </c>
      <c r="J410" s="21">
        <f t="shared" si="106"/>
        <v>72</v>
      </c>
      <c r="K410" s="21">
        <f t="shared" si="106"/>
        <v>84</v>
      </c>
      <c r="L410" s="21">
        <f t="shared" si="106"/>
        <v>98</v>
      </c>
      <c r="M410" s="21">
        <f t="shared" si="106"/>
        <v>98</v>
      </c>
      <c r="N410" s="21">
        <f t="shared" si="106"/>
        <v>176</v>
      </c>
      <c r="O410" s="21">
        <f t="shared" si="106"/>
        <v>176</v>
      </c>
      <c r="P410" s="21">
        <f t="shared" si="106"/>
        <v>288</v>
      </c>
      <c r="Q410" s="21">
        <f t="shared" si="106"/>
        <v>288</v>
      </c>
      <c r="R410" s="21">
        <f t="shared" si="106"/>
        <v>540</v>
      </c>
      <c r="S410" s="21">
        <f t="shared" si="106"/>
        <v>540</v>
      </c>
      <c r="T410" s="21">
        <f t="shared" si="106"/>
        <v>704</v>
      </c>
      <c r="U410" s="21">
        <f t="shared" si="105"/>
        <v>768</v>
      </c>
      <c r="V410" s="21">
        <f t="shared" si="105"/>
        <v>1148</v>
      </c>
      <c r="W410" s="21">
        <f t="shared" si="105"/>
        <v>1230</v>
      </c>
      <c r="X410" s="21">
        <f t="shared" si="105"/>
        <v>2464</v>
      </c>
    </row>
    <row r="411" spans="2:24" x14ac:dyDescent="0.25">
      <c r="C411" s="51" t="s">
        <v>72</v>
      </c>
      <c r="D411" s="21">
        <v>0</v>
      </c>
      <c r="E411" s="21">
        <f t="shared" si="106"/>
        <v>5</v>
      </c>
      <c r="F411" s="21">
        <f t="shared" si="105"/>
        <v>5</v>
      </c>
      <c r="G411" s="21">
        <f t="shared" si="105"/>
        <v>5</v>
      </c>
      <c r="H411" s="21">
        <f t="shared" si="105"/>
        <v>36</v>
      </c>
      <c r="I411" s="21">
        <f t="shared" si="105"/>
        <v>36</v>
      </c>
      <c r="J411" s="21">
        <f t="shared" si="105"/>
        <v>36</v>
      </c>
      <c r="K411" s="21">
        <f t="shared" si="105"/>
        <v>42</v>
      </c>
      <c r="L411" s="21">
        <f t="shared" si="105"/>
        <v>42</v>
      </c>
      <c r="M411" s="21">
        <f t="shared" si="105"/>
        <v>42</v>
      </c>
      <c r="N411" s="21">
        <f t="shared" si="105"/>
        <v>77</v>
      </c>
      <c r="O411" s="21">
        <f t="shared" si="105"/>
        <v>77</v>
      </c>
      <c r="P411" s="21">
        <f t="shared" si="105"/>
        <v>128</v>
      </c>
      <c r="Q411" s="21">
        <f t="shared" si="105"/>
        <v>128</v>
      </c>
      <c r="R411" s="21">
        <f t="shared" si="105"/>
        <v>324</v>
      </c>
      <c r="S411" s="21">
        <f t="shared" si="105"/>
        <v>324</v>
      </c>
      <c r="T411" s="21">
        <f t="shared" si="105"/>
        <v>384</v>
      </c>
      <c r="U411" s="21">
        <f t="shared" si="105"/>
        <v>384</v>
      </c>
      <c r="V411" s="21">
        <f t="shared" si="105"/>
        <v>820</v>
      </c>
      <c r="W411" s="21">
        <f t="shared" si="105"/>
        <v>820</v>
      </c>
      <c r="X411" s="21">
        <f t="shared" si="105"/>
        <v>2310</v>
      </c>
    </row>
    <row r="412" spans="2:24" x14ac:dyDescent="0.25">
      <c r="C412" s="51" t="s">
        <v>24</v>
      </c>
      <c r="D412" s="21">
        <v>0</v>
      </c>
      <c r="E412" s="21">
        <f t="shared" si="106"/>
        <v>300</v>
      </c>
      <c r="F412" s="21">
        <f t="shared" si="105"/>
        <v>300</v>
      </c>
      <c r="G412" s="21">
        <f t="shared" si="105"/>
        <v>300</v>
      </c>
      <c r="H412" s="21">
        <f t="shared" si="105"/>
        <v>2400</v>
      </c>
      <c r="I412" s="21">
        <f t="shared" si="105"/>
        <v>2400</v>
      </c>
      <c r="J412" s="21">
        <f t="shared" si="105"/>
        <v>3000</v>
      </c>
      <c r="K412" s="21">
        <f t="shared" si="105"/>
        <v>3500</v>
      </c>
      <c r="L412" s="21">
        <f t="shared" si="105"/>
        <v>4200</v>
      </c>
      <c r="M412" s="21">
        <f t="shared" si="105"/>
        <v>4200</v>
      </c>
      <c r="N412" s="21">
        <f t="shared" si="105"/>
        <v>8800</v>
      </c>
      <c r="O412" s="21">
        <f t="shared" si="105"/>
        <v>8800</v>
      </c>
      <c r="P412" s="21">
        <f t="shared" si="105"/>
        <v>16000</v>
      </c>
      <c r="Q412" s="21">
        <f t="shared" si="105"/>
        <v>16000</v>
      </c>
      <c r="R412" s="21">
        <f t="shared" si="105"/>
        <v>37800</v>
      </c>
      <c r="S412" s="21">
        <f t="shared" si="105"/>
        <v>37800</v>
      </c>
      <c r="T412" s="21">
        <f t="shared" si="105"/>
        <v>76800</v>
      </c>
      <c r="U412" s="21">
        <f t="shared" si="105"/>
        <v>76800</v>
      </c>
      <c r="V412" s="21">
        <f t="shared" si="105"/>
        <v>147600</v>
      </c>
      <c r="W412" s="21">
        <f t="shared" si="105"/>
        <v>147600</v>
      </c>
      <c r="X412" s="21">
        <f t="shared" si="105"/>
        <v>385000</v>
      </c>
    </row>
    <row r="413" spans="2:24" x14ac:dyDescent="0.25">
      <c r="C413" s="51" t="s">
        <v>0</v>
      </c>
      <c r="D413" s="21">
        <v>0</v>
      </c>
      <c r="E413" s="21">
        <f t="shared" si="106"/>
        <v>45000</v>
      </c>
      <c r="F413" s="21">
        <f t="shared" si="105"/>
        <v>45000</v>
      </c>
      <c r="G413" s="21">
        <f t="shared" si="105"/>
        <v>45000</v>
      </c>
      <c r="H413" s="21">
        <f t="shared" si="105"/>
        <v>270000</v>
      </c>
      <c r="I413" s="21">
        <f t="shared" si="105"/>
        <v>270000</v>
      </c>
      <c r="J413" s="21">
        <f t="shared" si="105"/>
        <v>270000</v>
      </c>
      <c r="K413" s="21">
        <f t="shared" si="105"/>
        <v>315000</v>
      </c>
      <c r="L413" s="21">
        <f t="shared" si="105"/>
        <v>315000</v>
      </c>
      <c r="M413" s="21">
        <f t="shared" si="105"/>
        <v>315000</v>
      </c>
      <c r="N413" s="21">
        <f t="shared" si="105"/>
        <v>495000</v>
      </c>
      <c r="O413" s="21">
        <f t="shared" si="105"/>
        <v>495000</v>
      </c>
      <c r="P413" s="21">
        <f t="shared" si="105"/>
        <v>720000</v>
      </c>
      <c r="Q413" s="21">
        <f t="shared" si="105"/>
        <v>720000</v>
      </c>
      <c r="R413" s="21">
        <f t="shared" si="105"/>
        <v>1215000</v>
      </c>
      <c r="S413" s="21">
        <f t="shared" si="105"/>
        <v>1046520</v>
      </c>
      <c r="T413" s="21">
        <f t="shared" si="105"/>
        <v>1271040</v>
      </c>
      <c r="U413" s="21">
        <f t="shared" si="105"/>
        <v>1298560</v>
      </c>
      <c r="V413" s="21">
        <f t="shared" si="105"/>
        <v>1699860</v>
      </c>
      <c r="W413" s="21">
        <f t="shared" si="105"/>
        <v>1736760</v>
      </c>
      <c r="X413" s="21">
        <f t="shared" si="105"/>
        <v>3331020</v>
      </c>
    </row>
    <row r="414" spans="2:24" x14ac:dyDescent="0.25">
      <c r="C414" s="51" t="s">
        <v>1</v>
      </c>
      <c r="D414" s="21">
        <v>0</v>
      </c>
      <c r="E414" s="21">
        <f t="shared" si="106"/>
        <v>720</v>
      </c>
      <c r="F414" s="21">
        <f t="shared" si="105"/>
        <v>720</v>
      </c>
      <c r="G414" s="21">
        <f t="shared" si="105"/>
        <v>720</v>
      </c>
      <c r="H414" s="21">
        <f t="shared" si="105"/>
        <v>4500</v>
      </c>
      <c r="I414" s="21">
        <f t="shared" si="105"/>
        <v>4500</v>
      </c>
      <c r="J414" s="21">
        <f t="shared" si="105"/>
        <v>4500</v>
      </c>
      <c r="K414" s="21">
        <f t="shared" si="105"/>
        <v>5390</v>
      </c>
      <c r="L414" s="21">
        <f t="shared" si="105"/>
        <v>5390</v>
      </c>
      <c r="M414" s="21">
        <f t="shared" si="105"/>
        <v>5390</v>
      </c>
      <c r="N414" s="21">
        <f t="shared" si="105"/>
        <v>8690</v>
      </c>
      <c r="O414" s="21">
        <f t="shared" si="105"/>
        <v>8690</v>
      </c>
      <c r="P414" s="21">
        <f t="shared" si="105"/>
        <v>12800</v>
      </c>
      <c r="Q414" s="21">
        <f t="shared" si="105"/>
        <v>12800</v>
      </c>
      <c r="R414" s="21">
        <f t="shared" si="105"/>
        <v>23490</v>
      </c>
      <c r="S414" s="21">
        <f t="shared" si="105"/>
        <v>25380</v>
      </c>
      <c r="T414" s="21">
        <f t="shared" si="105"/>
        <v>35840</v>
      </c>
      <c r="U414" s="21">
        <f t="shared" si="105"/>
        <v>38400</v>
      </c>
      <c r="V414" s="21">
        <f t="shared" si="105"/>
        <v>55350</v>
      </c>
      <c r="W414" s="21">
        <f t="shared" si="105"/>
        <v>59040</v>
      </c>
      <c r="X414" s="21">
        <f t="shared" si="105"/>
        <v>123200</v>
      </c>
    </row>
    <row r="416" spans="2:24" x14ac:dyDescent="0.25">
      <c r="B416" s="10" t="s">
        <v>65</v>
      </c>
      <c r="C416" s="21" t="s">
        <v>2</v>
      </c>
      <c r="D416" s="51">
        <v>0</v>
      </c>
      <c r="E416" s="51">
        <v>1</v>
      </c>
      <c r="F416" s="51">
        <v>2</v>
      </c>
      <c r="G416" s="51">
        <v>3</v>
      </c>
      <c r="H416" s="51">
        <v>4</v>
      </c>
      <c r="I416" s="51">
        <v>5</v>
      </c>
      <c r="J416" s="51">
        <v>6</v>
      </c>
      <c r="K416" s="51">
        <v>7</v>
      </c>
      <c r="L416" s="51">
        <v>8</v>
      </c>
      <c r="M416" s="51">
        <v>9</v>
      </c>
      <c r="N416" s="51">
        <v>10</v>
      </c>
      <c r="O416" s="51">
        <v>11</v>
      </c>
      <c r="P416" s="51">
        <v>12</v>
      </c>
      <c r="Q416" s="51">
        <v>13</v>
      </c>
      <c r="R416" s="51">
        <v>14</v>
      </c>
      <c r="S416" s="51">
        <v>15</v>
      </c>
      <c r="T416" s="51">
        <v>16</v>
      </c>
      <c r="U416" s="51">
        <v>17</v>
      </c>
      <c r="V416" s="51">
        <v>18</v>
      </c>
      <c r="W416" s="51">
        <v>19</v>
      </c>
      <c r="X416" s="51">
        <v>20</v>
      </c>
    </row>
    <row r="417" spans="3:24" x14ac:dyDescent="0.25">
      <c r="C417" s="51" t="s">
        <v>5</v>
      </c>
      <c r="D417" s="21"/>
      <c r="E417" s="21">
        <f>E381</f>
        <v>9000</v>
      </c>
      <c r="F417" s="21">
        <f t="shared" ref="F417:X417" si="107">F381</f>
        <v>9000</v>
      </c>
      <c r="G417" s="21">
        <f t="shared" si="107"/>
        <v>9000</v>
      </c>
      <c r="H417" s="21">
        <f t="shared" si="107"/>
        <v>12000</v>
      </c>
      <c r="I417" s="21">
        <f t="shared" si="107"/>
        <v>12000</v>
      </c>
      <c r="J417" s="21">
        <f t="shared" si="107"/>
        <v>15000</v>
      </c>
      <c r="K417" s="21">
        <f t="shared" si="107"/>
        <v>15000</v>
      </c>
      <c r="L417" s="21">
        <f t="shared" si="107"/>
        <v>18000</v>
      </c>
      <c r="M417" s="21">
        <f t="shared" si="107"/>
        <v>18000</v>
      </c>
      <c r="N417" s="21">
        <f t="shared" si="107"/>
        <v>24000</v>
      </c>
      <c r="O417" s="21">
        <f t="shared" si="107"/>
        <v>24000</v>
      </c>
      <c r="P417" s="21">
        <f t="shared" si="107"/>
        <v>30000</v>
      </c>
      <c r="Q417" s="21">
        <f t="shared" si="107"/>
        <v>30000</v>
      </c>
      <c r="R417" s="21">
        <f t="shared" si="107"/>
        <v>42000</v>
      </c>
      <c r="S417" s="21">
        <f t="shared" si="107"/>
        <v>42000</v>
      </c>
      <c r="T417" s="21">
        <f t="shared" si="107"/>
        <v>72000</v>
      </c>
      <c r="U417" s="21">
        <f t="shared" si="107"/>
        <v>72000</v>
      </c>
      <c r="V417" s="21">
        <f t="shared" si="107"/>
        <v>108000</v>
      </c>
      <c r="W417" s="21">
        <f t="shared" si="107"/>
        <v>108000</v>
      </c>
      <c r="X417" s="21">
        <f t="shared" si="107"/>
        <v>150000</v>
      </c>
    </row>
    <row r="418" spans="3:24" x14ac:dyDescent="0.25">
      <c r="C418" s="51" t="s">
        <v>73</v>
      </c>
      <c r="D418" s="21"/>
      <c r="E418" s="21">
        <f>E382*E$340</f>
        <v>210</v>
      </c>
      <c r="F418" s="21">
        <f t="shared" ref="F418:X423" si="108">F382*F$340</f>
        <v>210</v>
      </c>
      <c r="G418" s="21">
        <f t="shared" si="108"/>
        <v>210</v>
      </c>
      <c r="H418" s="21">
        <f t="shared" si="108"/>
        <v>1440</v>
      </c>
      <c r="I418" s="21">
        <f t="shared" si="108"/>
        <v>1440</v>
      </c>
      <c r="J418" s="21">
        <f t="shared" si="108"/>
        <v>1440</v>
      </c>
      <c r="K418" s="21">
        <f t="shared" si="108"/>
        <v>1890</v>
      </c>
      <c r="L418" s="21">
        <f t="shared" si="108"/>
        <v>1890</v>
      </c>
      <c r="M418" s="21">
        <f t="shared" si="108"/>
        <v>1890</v>
      </c>
      <c r="N418" s="21">
        <f t="shared" si="108"/>
        <v>3630</v>
      </c>
      <c r="O418" s="21">
        <f t="shared" si="108"/>
        <v>3630</v>
      </c>
      <c r="P418" s="21">
        <f t="shared" si="108"/>
        <v>6240</v>
      </c>
      <c r="Q418" s="21">
        <f t="shared" si="108"/>
        <v>6240</v>
      </c>
      <c r="R418" s="21">
        <f t="shared" si="108"/>
        <v>11340</v>
      </c>
      <c r="S418" s="21">
        <f t="shared" si="108"/>
        <v>12150</v>
      </c>
      <c r="T418" s="21">
        <f t="shared" si="108"/>
        <v>17280</v>
      </c>
      <c r="U418" s="21">
        <f t="shared" si="108"/>
        <v>18240</v>
      </c>
      <c r="V418" s="21">
        <f t="shared" si="108"/>
        <v>27060</v>
      </c>
      <c r="W418" s="21">
        <f t="shared" si="108"/>
        <v>28290</v>
      </c>
      <c r="X418" s="21">
        <f t="shared" si="108"/>
        <v>60060</v>
      </c>
    </row>
    <row r="419" spans="3:24" x14ac:dyDescent="0.25">
      <c r="C419" s="51" t="s">
        <v>71</v>
      </c>
      <c r="D419" s="21"/>
      <c r="E419" s="21">
        <f t="shared" ref="E419:T423" si="109">E383*E$340</f>
        <v>4</v>
      </c>
      <c r="F419" s="21">
        <f t="shared" si="109"/>
        <v>5</v>
      </c>
      <c r="G419" s="21">
        <f t="shared" si="109"/>
        <v>6</v>
      </c>
      <c r="H419" s="21">
        <f t="shared" si="109"/>
        <v>36</v>
      </c>
      <c r="I419" s="21">
        <f t="shared" si="109"/>
        <v>36</v>
      </c>
      <c r="J419" s="21">
        <f t="shared" si="109"/>
        <v>42</v>
      </c>
      <c r="K419" s="21">
        <f t="shared" si="109"/>
        <v>49</v>
      </c>
      <c r="L419" s="21">
        <f t="shared" si="109"/>
        <v>56</v>
      </c>
      <c r="M419" s="21">
        <f t="shared" si="109"/>
        <v>56</v>
      </c>
      <c r="N419" s="21">
        <f t="shared" si="109"/>
        <v>110</v>
      </c>
      <c r="O419" s="21">
        <f t="shared" si="109"/>
        <v>110</v>
      </c>
      <c r="P419" s="21">
        <f t="shared" si="109"/>
        <v>176</v>
      </c>
      <c r="Q419" s="21">
        <f t="shared" si="109"/>
        <v>176</v>
      </c>
      <c r="R419" s="21">
        <f t="shared" si="109"/>
        <v>324</v>
      </c>
      <c r="S419" s="21">
        <f t="shared" si="109"/>
        <v>324</v>
      </c>
      <c r="T419" s="21">
        <f t="shared" si="109"/>
        <v>416</v>
      </c>
      <c r="U419" s="21">
        <f t="shared" si="108"/>
        <v>448</v>
      </c>
      <c r="V419" s="21">
        <f t="shared" si="108"/>
        <v>697</v>
      </c>
      <c r="W419" s="21">
        <f t="shared" si="108"/>
        <v>738</v>
      </c>
      <c r="X419" s="21">
        <f t="shared" si="108"/>
        <v>1463</v>
      </c>
    </row>
    <row r="420" spans="3:24" x14ac:dyDescent="0.25">
      <c r="C420" s="51" t="s">
        <v>72</v>
      </c>
      <c r="D420" s="21"/>
      <c r="E420" s="21">
        <f t="shared" si="109"/>
        <v>3</v>
      </c>
      <c r="F420" s="21">
        <f t="shared" si="108"/>
        <v>3</v>
      </c>
      <c r="G420" s="21">
        <f t="shared" si="108"/>
        <v>3</v>
      </c>
      <c r="H420" s="21">
        <f t="shared" si="108"/>
        <v>24</v>
      </c>
      <c r="I420" s="21">
        <f t="shared" si="108"/>
        <v>24</v>
      </c>
      <c r="J420" s="21">
        <f t="shared" si="108"/>
        <v>24</v>
      </c>
      <c r="K420" s="21">
        <f t="shared" si="108"/>
        <v>28</v>
      </c>
      <c r="L420" s="21">
        <f t="shared" si="108"/>
        <v>28</v>
      </c>
      <c r="M420" s="21">
        <f t="shared" si="108"/>
        <v>28</v>
      </c>
      <c r="N420" s="21">
        <f t="shared" si="108"/>
        <v>44</v>
      </c>
      <c r="O420" s="21">
        <f t="shared" si="108"/>
        <v>44</v>
      </c>
      <c r="P420" s="21">
        <f t="shared" si="108"/>
        <v>80</v>
      </c>
      <c r="Q420" s="21">
        <f t="shared" si="108"/>
        <v>80</v>
      </c>
      <c r="R420" s="21">
        <f t="shared" si="108"/>
        <v>189</v>
      </c>
      <c r="S420" s="21">
        <f t="shared" si="108"/>
        <v>189</v>
      </c>
      <c r="T420" s="21">
        <f t="shared" si="108"/>
        <v>224</v>
      </c>
      <c r="U420" s="21">
        <f t="shared" si="108"/>
        <v>224</v>
      </c>
      <c r="V420" s="21">
        <f t="shared" si="108"/>
        <v>492</v>
      </c>
      <c r="W420" s="21">
        <f t="shared" si="108"/>
        <v>492</v>
      </c>
      <c r="X420" s="21">
        <f t="shared" si="108"/>
        <v>1386</v>
      </c>
    </row>
    <row r="421" spans="3:24" x14ac:dyDescent="0.25">
      <c r="C421" s="51" t="s">
        <v>24</v>
      </c>
      <c r="D421" s="21"/>
      <c r="E421" s="21">
        <f t="shared" si="109"/>
        <v>180</v>
      </c>
      <c r="F421" s="21">
        <f t="shared" si="108"/>
        <v>180</v>
      </c>
      <c r="G421" s="21">
        <f t="shared" si="108"/>
        <v>180</v>
      </c>
      <c r="H421" s="21">
        <f t="shared" si="108"/>
        <v>1440</v>
      </c>
      <c r="I421" s="21">
        <f t="shared" si="108"/>
        <v>1440</v>
      </c>
      <c r="J421" s="21">
        <f t="shared" si="108"/>
        <v>1800</v>
      </c>
      <c r="K421" s="21">
        <f t="shared" si="108"/>
        <v>2100</v>
      </c>
      <c r="L421" s="21">
        <f t="shared" si="108"/>
        <v>2520</v>
      </c>
      <c r="M421" s="21">
        <f t="shared" si="108"/>
        <v>2520</v>
      </c>
      <c r="N421" s="21">
        <f t="shared" si="108"/>
        <v>5280</v>
      </c>
      <c r="O421" s="21">
        <f t="shared" si="108"/>
        <v>5280</v>
      </c>
      <c r="P421" s="21">
        <f t="shared" si="108"/>
        <v>9600</v>
      </c>
      <c r="Q421" s="21">
        <f t="shared" si="108"/>
        <v>9600</v>
      </c>
      <c r="R421" s="21">
        <f t="shared" si="108"/>
        <v>22680</v>
      </c>
      <c r="S421" s="21">
        <f t="shared" si="108"/>
        <v>22680</v>
      </c>
      <c r="T421" s="21">
        <f t="shared" si="108"/>
        <v>46080</v>
      </c>
      <c r="U421" s="21">
        <f t="shared" si="108"/>
        <v>46080</v>
      </c>
      <c r="V421" s="21">
        <f t="shared" si="108"/>
        <v>88560</v>
      </c>
      <c r="W421" s="21">
        <f t="shared" si="108"/>
        <v>88560</v>
      </c>
      <c r="X421" s="21">
        <f t="shared" si="108"/>
        <v>231000</v>
      </c>
    </row>
    <row r="422" spans="3:24" x14ac:dyDescent="0.25">
      <c r="C422" s="51" t="s">
        <v>0</v>
      </c>
      <c r="D422" s="21"/>
      <c r="E422" s="21">
        <f t="shared" si="109"/>
        <v>31500</v>
      </c>
      <c r="F422" s="21">
        <f t="shared" si="108"/>
        <v>31500</v>
      </c>
      <c r="G422" s="21">
        <f t="shared" si="108"/>
        <v>31500</v>
      </c>
      <c r="H422" s="21">
        <f t="shared" si="108"/>
        <v>189000</v>
      </c>
      <c r="I422" s="21">
        <f t="shared" si="108"/>
        <v>189000</v>
      </c>
      <c r="J422" s="21">
        <f t="shared" si="108"/>
        <v>189000</v>
      </c>
      <c r="K422" s="21">
        <f t="shared" si="108"/>
        <v>220500</v>
      </c>
      <c r="L422" s="21">
        <f t="shared" si="108"/>
        <v>220500</v>
      </c>
      <c r="M422" s="21">
        <f t="shared" si="108"/>
        <v>220500</v>
      </c>
      <c r="N422" s="21">
        <f t="shared" si="108"/>
        <v>346500</v>
      </c>
      <c r="O422" s="21">
        <f t="shared" si="108"/>
        <v>346500</v>
      </c>
      <c r="P422" s="21">
        <f t="shared" si="108"/>
        <v>504000</v>
      </c>
      <c r="Q422" s="21">
        <f t="shared" si="108"/>
        <v>504000</v>
      </c>
      <c r="R422" s="21">
        <f t="shared" si="108"/>
        <v>850500</v>
      </c>
      <c r="S422" s="21">
        <f t="shared" si="108"/>
        <v>850500</v>
      </c>
      <c r="T422" s="21">
        <f t="shared" si="108"/>
        <v>1120000</v>
      </c>
      <c r="U422" s="21">
        <f t="shared" si="108"/>
        <v>1120000</v>
      </c>
      <c r="V422" s="21">
        <f t="shared" si="108"/>
        <v>1435000</v>
      </c>
      <c r="W422" s="21">
        <f t="shared" si="108"/>
        <v>1435000</v>
      </c>
      <c r="X422" s="21">
        <f t="shared" si="108"/>
        <v>2964500</v>
      </c>
    </row>
    <row r="423" spans="3:24" x14ac:dyDescent="0.25">
      <c r="C423" s="51" t="s">
        <v>1</v>
      </c>
      <c r="D423" s="21"/>
      <c r="E423" s="21">
        <f t="shared" si="109"/>
        <v>430</v>
      </c>
      <c r="F423" s="21">
        <f t="shared" si="108"/>
        <v>430</v>
      </c>
      <c r="G423" s="21">
        <f t="shared" si="108"/>
        <v>430</v>
      </c>
      <c r="H423" s="21">
        <f t="shared" si="108"/>
        <v>2700</v>
      </c>
      <c r="I423" s="21">
        <f t="shared" si="108"/>
        <v>2700</v>
      </c>
      <c r="J423" s="21">
        <f t="shared" si="108"/>
        <v>2700</v>
      </c>
      <c r="K423" s="21">
        <f t="shared" si="108"/>
        <v>3220</v>
      </c>
      <c r="L423" s="21">
        <f t="shared" si="108"/>
        <v>3220</v>
      </c>
      <c r="M423" s="21">
        <f t="shared" si="108"/>
        <v>3220</v>
      </c>
      <c r="N423" s="21">
        <f t="shared" si="108"/>
        <v>5170</v>
      </c>
      <c r="O423" s="21">
        <f t="shared" si="108"/>
        <v>5170</v>
      </c>
      <c r="P423" s="21">
        <f t="shared" si="108"/>
        <v>7680</v>
      </c>
      <c r="Q423" s="21">
        <f t="shared" si="108"/>
        <v>7680</v>
      </c>
      <c r="R423" s="21">
        <f t="shared" si="108"/>
        <v>14040</v>
      </c>
      <c r="S423" s="21">
        <f t="shared" si="108"/>
        <v>15120</v>
      </c>
      <c r="T423" s="21">
        <f t="shared" si="108"/>
        <v>21440</v>
      </c>
      <c r="U423" s="21">
        <f t="shared" si="108"/>
        <v>23040</v>
      </c>
      <c r="V423" s="21">
        <f t="shared" si="108"/>
        <v>33210</v>
      </c>
      <c r="W423" s="21">
        <f t="shared" si="108"/>
        <v>35260</v>
      </c>
      <c r="X423" s="21">
        <f t="shared" si="108"/>
        <v>73920</v>
      </c>
    </row>
  </sheetData>
  <mergeCells count="1">
    <mergeCell ref="B3:B95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82FAB-6D9B-2842-A458-02CD2404E3D1}">
  <dimension ref="B1:H27"/>
  <sheetViews>
    <sheetView workbookViewId="0">
      <selection activeCell="K14" sqref="K14"/>
    </sheetView>
  </sheetViews>
  <sheetFormatPr baseColWidth="10" defaultRowHeight="17" x14ac:dyDescent="0.25"/>
  <cols>
    <col min="1" max="1" width="2.28515625" customWidth="1"/>
    <col min="2" max="2" width="4.7109375" customWidth="1"/>
    <col min="3" max="3" width="8.140625" customWidth="1"/>
    <col min="9" max="9" width="11.42578125" bestFit="1" customWidth="1"/>
  </cols>
  <sheetData>
    <row r="1" spans="2:8" x14ac:dyDescent="0.25">
      <c r="D1" s="70" t="s">
        <v>49</v>
      </c>
      <c r="E1" s="70"/>
      <c r="F1" s="70" t="s">
        <v>48</v>
      </c>
      <c r="G1" s="70"/>
      <c r="H1" s="70"/>
    </row>
    <row r="2" spans="2:8" ht="18" thickBot="1" x14ac:dyDescent="0.3"/>
    <row r="3" spans="2:8" x14ac:dyDescent="0.25">
      <c r="B3" s="71" t="s">
        <v>47</v>
      </c>
      <c r="C3" s="7" t="s">
        <v>3</v>
      </c>
      <c r="D3" s="1" t="s">
        <v>46</v>
      </c>
      <c r="E3" s="1" t="s">
        <v>44</v>
      </c>
      <c r="F3" s="1" t="s">
        <v>42</v>
      </c>
      <c r="G3" s="2" t="s">
        <v>41</v>
      </c>
    </row>
    <row r="4" spans="2:8" x14ac:dyDescent="0.25">
      <c r="B4" s="72"/>
      <c r="C4" s="9">
        <v>1</v>
      </c>
      <c r="D4" s="3">
        <v>1000</v>
      </c>
      <c r="E4" s="3">
        <v>225</v>
      </c>
      <c r="F4" s="3">
        <v>5</v>
      </c>
      <c r="G4" s="4"/>
    </row>
    <row r="5" spans="2:8" x14ac:dyDescent="0.25">
      <c r="B5" s="72"/>
      <c r="C5" s="9">
        <v>3</v>
      </c>
      <c r="D5" s="3">
        <v>1000</v>
      </c>
      <c r="E5" s="3">
        <v>225</v>
      </c>
      <c r="F5" s="3">
        <v>5</v>
      </c>
      <c r="G5" s="4"/>
    </row>
    <row r="6" spans="2:8" x14ac:dyDescent="0.25">
      <c r="B6" s="72"/>
      <c r="C6" s="9">
        <v>5</v>
      </c>
      <c r="D6" s="3">
        <v>2000</v>
      </c>
      <c r="E6" s="3">
        <v>338</v>
      </c>
      <c r="F6" s="3">
        <v>9</v>
      </c>
      <c r="G6" s="4"/>
    </row>
    <row r="7" spans="2:8" x14ac:dyDescent="0.25">
      <c r="B7" s="72"/>
      <c r="C7" s="9">
        <v>7</v>
      </c>
      <c r="D7" s="3">
        <v>3000</v>
      </c>
      <c r="E7" s="3">
        <v>525</v>
      </c>
      <c r="F7" s="3">
        <v>13</v>
      </c>
      <c r="G7" s="4">
        <v>2</v>
      </c>
    </row>
    <row r="8" spans="2:8" x14ac:dyDescent="0.25">
      <c r="B8" s="72"/>
      <c r="C8" s="9">
        <v>9</v>
      </c>
      <c r="D8" s="3">
        <v>3000</v>
      </c>
      <c r="E8" s="3">
        <v>525</v>
      </c>
      <c r="F8" s="3">
        <v>13</v>
      </c>
      <c r="G8" s="4">
        <v>2</v>
      </c>
    </row>
    <row r="9" spans="2:8" x14ac:dyDescent="0.25">
      <c r="B9" s="72"/>
      <c r="C9" s="9">
        <v>11</v>
      </c>
      <c r="D9" s="3">
        <v>7500</v>
      </c>
      <c r="E9" s="3">
        <v>900</v>
      </c>
      <c r="F9" s="3">
        <v>25</v>
      </c>
      <c r="G9" s="4">
        <v>5</v>
      </c>
    </row>
    <row r="10" spans="2:8" x14ac:dyDescent="0.25">
      <c r="B10" s="72"/>
      <c r="C10" s="9">
        <v>13</v>
      </c>
      <c r="D10" s="3">
        <v>10000</v>
      </c>
      <c r="E10" s="3">
        <v>1125</v>
      </c>
      <c r="F10" s="3">
        <v>32</v>
      </c>
      <c r="G10" s="4">
        <v>7</v>
      </c>
    </row>
    <row r="11" spans="2:8" x14ac:dyDescent="0.25">
      <c r="B11" s="72"/>
      <c r="C11" s="9">
        <v>14</v>
      </c>
      <c r="D11" s="3">
        <v>12500</v>
      </c>
      <c r="E11" s="3">
        <v>1275</v>
      </c>
      <c r="F11" s="3">
        <v>38</v>
      </c>
      <c r="G11" s="4">
        <v>7</v>
      </c>
    </row>
    <row r="12" spans="2:8" x14ac:dyDescent="0.25">
      <c r="B12" s="72"/>
      <c r="C12" s="9">
        <v>15</v>
      </c>
      <c r="D12" s="3">
        <v>17000</v>
      </c>
      <c r="E12" s="3">
        <v>1500</v>
      </c>
      <c r="F12" s="3">
        <v>45</v>
      </c>
      <c r="G12" s="4">
        <v>10</v>
      </c>
    </row>
    <row r="13" spans="2:8" ht="18" thickBot="1" x14ac:dyDescent="0.3">
      <c r="B13" s="72"/>
      <c r="C13" s="37"/>
      <c r="D13" s="5">
        <f>SUM(D4:D12)*0.85</f>
        <v>48450</v>
      </c>
      <c r="E13" s="5">
        <f>SUM(E4:E12)</f>
        <v>6638</v>
      </c>
      <c r="F13" s="5">
        <f>SUM(F4:F12)</f>
        <v>185</v>
      </c>
      <c r="G13" s="6">
        <f>SUM(G4:G12)</f>
        <v>33</v>
      </c>
    </row>
    <row r="14" spans="2:8" x14ac:dyDescent="0.25">
      <c r="B14" s="72"/>
      <c r="C14" s="7" t="s">
        <v>2</v>
      </c>
      <c r="D14" s="1" t="s">
        <v>46</v>
      </c>
      <c r="E14" s="1" t="s">
        <v>43</v>
      </c>
      <c r="F14" s="1" t="s">
        <v>42</v>
      </c>
      <c r="G14" s="2" t="s">
        <v>41</v>
      </c>
    </row>
    <row r="15" spans="2:8" x14ac:dyDescent="0.25">
      <c r="B15" s="72"/>
      <c r="C15" s="9">
        <v>1</v>
      </c>
      <c r="D15" s="3">
        <v>600</v>
      </c>
      <c r="E15" s="3">
        <v>135</v>
      </c>
      <c r="F15" s="3">
        <v>3</v>
      </c>
      <c r="G15" s="4"/>
    </row>
    <row r="16" spans="2:8" x14ac:dyDescent="0.25">
      <c r="B16" s="72"/>
      <c r="C16" s="9">
        <v>3</v>
      </c>
      <c r="D16" s="3">
        <f>D15</f>
        <v>600</v>
      </c>
      <c r="E16" s="3">
        <v>135</v>
      </c>
      <c r="F16" s="3">
        <v>3</v>
      </c>
      <c r="G16" s="4"/>
    </row>
    <row r="17" spans="2:8" x14ac:dyDescent="0.25">
      <c r="B17" s="72"/>
      <c r="C17" s="9">
        <v>5</v>
      </c>
      <c r="D17" s="3">
        <f>D16*2</f>
        <v>1200</v>
      </c>
      <c r="E17" s="3">
        <v>202</v>
      </c>
      <c r="F17" s="3">
        <v>6</v>
      </c>
      <c r="G17" s="4"/>
    </row>
    <row r="18" spans="2:8" x14ac:dyDescent="0.25">
      <c r="B18" s="72"/>
      <c r="C18" s="9">
        <v>7</v>
      </c>
      <c r="D18" s="3">
        <f>D17*3/2</f>
        <v>1800</v>
      </c>
      <c r="E18" s="3">
        <v>315</v>
      </c>
      <c r="F18" s="3">
        <v>8</v>
      </c>
      <c r="G18" s="4">
        <v>1</v>
      </c>
    </row>
    <row r="19" spans="2:8" x14ac:dyDescent="0.25">
      <c r="B19" s="72"/>
      <c r="C19" s="9">
        <v>9</v>
      </c>
      <c r="D19" s="3">
        <f>D18</f>
        <v>1800</v>
      </c>
      <c r="E19" s="3">
        <v>315</v>
      </c>
      <c r="F19" s="3">
        <v>8</v>
      </c>
      <c r="G19" s="4">
        <v>1</v>
      </c>
    </row>
    <row r="20" spans="2:8" x14ac:dyDescent="0.25">
      <c r="B20" s="72"/>
      <c r="C20" s="9">
        <v>11</v>
      </c>
      <c r="D20" s="3">
        <f>D19*2.5</f>
        <v>4500</v>
      </c>
      <c r="E20" s="3">
        <v>540</v>
      </c>
      <c r="F20" s="3">
        <v>15</v>
      </c>
      <c r="G20" s="4">
        <v>3</v>
      </c>
    </row>
    <row r="21" spans="2:8" x14ac:dyDescent="0.25">
      <c r="B21" s="72"/>
      <c r="C21" s="9">
        <v>13</v>
      </c>
      <c r="D21" s="3">
        <f>D20*4/3</f>
        <v>6000</v>
      </c>
      <c r="E21" s="3">
        <v>675</v>
      </c>
      <c r="F21" s="3">
        <v>20</v>
      </c>
      <c r="G21" s="4">
        <v>5</v>
      </c>
    </row>
    <row r="22" spans="2:8" x14ac:dyDescent="0.25">
      <c r="B22" s="72"/>
      <c r="C22" s="9">
        <v>14</v>
      </c>
      <c r="D22" s="3">
        <v>7500</v>
      </c>
      <c r="E22" s="3">
        <v>765</v>
      </c>
      <c r="F22" s="3">
        <v>23</v>
      </c>
      <c r="G22" s="4">
        <v>5</v>
      </c>
    </row>
    <row r="23" spans="2:8" x14ac:dyDescent="0.25">
      <c r="B23" s="72"/>
      <c r="C23" s="9">
        <v>15</v>
      </c>
      <c r="D23" s="3">
        <v>10200</v>
      </c>
      <c r="E23" s="3">
        <v>900</v>
      </c>
      <c r="F23" s="3">
        <v>27</v>
      </c>
      <c r="G23" s="4">
        <v>7</v>
      </c>
    </row>
    <row r="24" spans="2:8" ht="18" thickBot="1" x14ac:dyDescent="0.3">
      <c r="B24" s="73"/>
      <c r="C24" s="37"/>
      <c r="D24" s="5">
        <f>SUM(D15:D23)*0.85</f>
        <v>29070</v>
      </c>
      <c r="E24" s="5">
        <f>SUM(E15:E23)</f>
        <v>3982</v>
      </c>
      <c r="F24" s="5">
        <f>SUM(F15:F23)</f>
        <v>113</v>
      </c>
      <c r="G24" s="6">
        <f>SUM(G15:G23)</f>
        <v>22</v>
      </c>
    </row>
    <row r="25" spans="2:8" ht="18" thickBot="1" x14ac:dyDescent="0.3"/>
    <row r="26" spans="2:8" x14ac:dyDescent="0.25">
      <c r="C26" s="74" t="s">
        <v>45</v>
      </c>
      <c r="D26" s="1" t="s">
        <v>19</v>
      </c>
      <c r="E26" s="1" t="s">
        <v>44</v>
      </c>
      <c r="F26" s="1" t="s">
        <v>43</v>
      </c>
      <c r="G26" s="1" t="s">
        <v>42</v>
      </c>
      <c r="H26" s="2" t="s">
        <v>41</v>
      </c>
    </row>
    <row r="27" spans="2:8" ht="18" thickBot="1" x14ac:dyDescent="0.3">
      <c r="C27" s="75"/>
      <c r="D27" s="5">
        <f>D24*6+D13</f>
        <v>222870</v>
      </c>
      <c r="E27" s="5">
        <f>E13</f>
        <v>6638</v>
      </c>
      <c r="F27" s="5">
        <f>E24*6</f>
        <v>23892</v>
      </c>
      <c r="G27" s="5">
        <f>F24*6+F13</f>
        <v>863</v>
      </c>
      <c r="H27" s="6">
        <f>G24*6+G13</f>
        <v>165</v>
      </c>
    </row>
  </sheetData>
  <mergeCells count="4">
    <mergeCell ref="D1:E1"/>
    <mergeCell ref="F1:H1"/>
    <mergeCell ref="B3:B24"/>
    <mergeCell ref="C26:C27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B3D16-9E62-6649-BE23-E892030E6179}">
  <dimension ref="B1:G27"/>
  <sheetViews>
    <sheetView workbookViewId="0">
      <selection activeCell="K14" sqref="K14"/>
    </sheetView>
  </sheetViews>
  <sheetFormatPr baseColWidth="10" defaultRowHeight="17" x14ac:dyDescent="0.25"/>
  <cols>
    <col min="1" max="1" width="2.28515625" customWidth="1"/>
    <col min="2" max="2" width="4.7109375" customWidth="1"/>
    <col min="3" max="3" width="8.140625" customWidth="1"/>
    <col min="8" max="8" width="11.42578125" bestFit="1" customWidth="1"/>
  </cols>
  <sheetData>
    <row r="1" spans="2:7" x14ac:dyDescent="0.25">
      <c r="D1" s="70" t="s">
        <v>52</v>
      </c>
      <c r="E1" s="70"/>
      <c r="F1" s="70" t="s">
        <v>48</v>
      </c>
      <c r="G1" s="70"/>
    </row>
    <row r="2" spans="2:7" ht="18" thickBot="1" x14ac:dyDescent="0.3"/>
    <row r="3" spans="2:7" x14ac:dyDescent="0.25">
      <c r="B3" s="71" t="s">
        <v>51</v>
      </c>
      <c r="C3" s="7" t="s">
        <v>3</v>
      </c>
      <c r="D3" s="1" t="s">
        <v>46</v>
      </c>
      <c r="E3" s="1" t="s">
        <v>4</v>
      </c>
      <c r="F3" s="2" t="s">
        <v>50</v>
      </c>
    </row>
    <row r="4" spans="2:7" x14ac:dyDescent="0.25">
      <c r="B4" s="72"/>
      <c r="C4" s="9">
        <v>1</v>
      </c>
      <c r="D4" s="3">
        <v>750</v>
      </c>
      <c r="E4" s="3">
        <v>150</v>
      </c>
      <c r="F4" s="4">
        <v>2</v>
      </c>
    </row>
    <row r="5" spans="2:7" x14ac:dyDescent="0.25">
      <c r="B5" s="72"/>
      <c r="C5" s="9">
        <v>3</v>
      </c>
      <c r="D5" s="3">
        <v>750</v>
      </c>
      <c r="E5" s="3">
        <v>150</v>
      </c>
      <c r="F5" s="4">
        <v>2</v>
      </c>
    </row>
    <row r="6" spans="2:7" x14ac:dyDescent="0.25">
      <c r="B6" s="72"/>
      <c r="C6" s="9">
        <v>5</v>
      </c>
      <c r="D6" s="3">
        <v>1500</v>
      </c>
      <c r="E6" s="3">
        <v>225</v>
      </c>
      <c r="F6" s="4">
        <v>4</v>
      </c>
    </row>
    <row r="7" spans="2:7" x14ac:dyDescent="0.25">
      <c r="B7" s="72"/>
      <c r="C7" s="9">
        <v>7</v>
      </c>
      <c r="D7" s="3">
        <v>2000</v>
      </c>
      <c r="E7" s="3">
        <v>350</v>
      </c>
      <c r="F7" s="4">
        <v>6</v>
      </c>
    </row>
    <row r="8" spans="2:7" x14ac:dyDescent="0.25">
      <c r="B8" s="72"/>
      <c r="C8" s="9">
        <v>9</v>
      </c>
      <c r="D8" s="3">
        <v>2000</v>
      </c>
      <c r="E8" s="3">
        <v>350</v>
      </c>
      <c r="F8" s="4">
        <v>6</v>
      </c>
    </row>
    <row r="9" spans="2:7" x14ac:dyDescent="0.25">
      <c r="B9" s="72"/>
      <c r="C9" s="9">
        <v>11</v>
      </c>
      <c r="D9" s="3">
        <v>5000</v>
      </c>
      <c r="E9" s="3">
        <v>600</v>
      </c>
      <c r="F9" s="4">
        <v>12</v>
      </c>
    </row>
    <row r="10" spans="2:7" x14ac:dyDescent="0.25">
      <c r="B10" s="72"/>
      <c r="C10" s="9">
        <v>13</v>
      </c>
      <c r="D10" s="3">
        <v>6500</v>
      </c>
      <c r="E10" s="3">
        <v>750</v>
      </c>
      <c r="F10" s="4">
        <v>15</v>
      </c>
    </row>
    <row r="11" spans="2:7" x14ac:dyDescent="0.25">
      <c r="B11" s="72"/>
      <c r="C11" s="9">
        <v>14</v>
      </c>
      <c r="D11" s="3">
        <v>8000</v>
      </c>
      <c r="E11" s="3">
        <v>850</v>
      </c>
      <c r="F11" s="4">
        <v>15</v>
      </c>
    </row>
    <row r="12" spans="2:7" x14ac:dyDescent="0.25">
      <c r="B12" s="72"/>
      <c r="C12" s="9">
        <v>15</v>
      </c>
      <c r="D12" s="3">
        <v>10000</v>
      </c>
      <c r="E12" s="3">
        <v>1000</v>
      </c>
      <c r="F12" s="4">
        <v>21</v>
      </c>
    </row>
    <row r="13" spans="2:7" ht="18" thickBot="1" x14ac:dyDescent="0.3">
      <c r="B13" s="72"/>
      <c r="C13" s="37"/>
      <c r="D13" s="5">
        <f>SUM(D4:D12)*0.8</f>
        <v>29200</v>
      </c>
      <c r="E13" s="5">
        <f>SUM(E4:E12)</f>
        <v>4425</v>
      </c>
      <c r="F13" s="6">
        <f>SUM(F4:F12)</f>
        <v>83</v>
      </c>
    </row>
    <row r="14" spans="2:7" x14ac:dyDescent="0.25">
      <c r="B14" s="72"/>
      <c r="C14" s="8" t="s">
        <v>2</v>
      </c>
      <c r="D14" s="1" t="s">
        <v>46</v>
      </c>
      <c r="E14" s="1" t="s">
        <v>16</v>
      </c>
      <c r="F14" s="2" t="s">
        <v>50</v>
      </c>
    </row>
    <row r="15" spans="2:7" x14ac:dyDescent="0.25">
      <c r="B15" s="72"/>
      <c r="C15" s="9">
        <v>1</v>
      </c>
      <c r="D15" s="3">
        <v>450</v>
      </c>
      <c r="E15" s="3">
        <v>90</v>
      </c>
      <c r="F15" s="4">
        <v>2</v>
      </c>
    </row>
    <row r="16" spans="2:7" x14ac:dyDescent="0.25">
      <c r="B16" s="72"/>
      <c r="C16" s="9">
        <v>3</v>
      </c>
      <c r="D16" s="3">
        <v>450</v>
      </c>
      <c r="E16" s="3">
        <v>90</v>
      </c>
      <c r="F16" s="4">
        <v>2</v>
      </c>
    </row>
    <row r="17" spans="2:7" x14ac:dyDescent="0.25">
      <c r="B17" s="72"/>
      <c r="C17" s="9">
        <v>5</v>
      </c>
      <c r="D17" s="3">
        <v>900</v>
      </c>
      <c r="E17" s="3">
        <v>135</v>
      </c>
      <c r="F17" s="4">
        <v>3</v>
      </c>
    </row>
    <row r="18" spans="2:7" x14ac:dyDescent="0.25">
      <c r="B18" s="72"/>
      <c r="C18" s="9">
        <v>7</v>
      </c>
      <c r="D18" s="3">
        <v>1200</v>
      </c>
      <c r="E18" s="3">
        <v>210</v>
      </c>
      <c r="F18" s="4">
        <v>4</v>
      </c>
    </row>
    <row r="19" spans="2:7" x14ac:dyDescent="0.25">
      <c r="B19" s="72"/>
      <c r="C19" s="9">
        <v>9</v>
      </c>
      <c r="D19" s="3">
        <v>1200</v>
      </c>
      <c r="E19" s="3">
        <v>210</v>
      </c>
      <c r="F19" s="4">
        <v>4</v>
      </c>
    </row>
    <row r="20" spans="2:7" x14ac:dyDescent="0.25">
      <c r="B20" s="72"/>
      <c r="C20" s="9">
        <v>11</v>
      </c>
      <c r="D20" s="3">
        <v>3000</v>
      </c>
      <c r="E20" s="3">
        <v>360</v>
      </c>
      <c r="F20" s="4">
        <v>8</v>
      </c>
    </row>
    <row r="21" spans="2:7" x14ac:dyDescent="0.25">
      <c r="B21" s="72"/>
      <c r="C21" s="9">
        <v>13</v>
      </c>
      <c r="D21" s="3">
        <v>3900</v>
      </c>
      <c r="E21" s="3">
        <v>450</v>
      </c>
      <c r="F21" s="4">
        <v>9</v>
      </c>
    </row>
    <row r="22" spans="2:7" x14ac:dyDescent="0.25">
      <c r="B22" s="72"/>
      <c r="C22" s="9">
        <v>14</v>
      </c>
      <c r="D22" s="3">
        <v>4800</v>
      </c>
      <c r="E22" s="3">
        <v>510</v>
      </c>
      <c r="F22" s="4">
        <v>9</v>
      </c>
    </row>
    <row r="23" spans="2:7" x14ac:dyDescent="0.25">
      <c r="B23" s="72"/>
      <c r="C23" s="9">
        <v>15</v>
      </c>
      <c r="D23" s="3">
        <v>6000</v>
      </c>
      <c r="E23" s="3">
        <v>600</v>
      </c>
      <c r="F23" s="4">
        <v>13</v>
      </c>
    </row>
    <row r="24" spans="2:7" ht="18" thickBot="1" x14ac:dyDescent="0.3">
      <c r="B24" s="73"/>
      <c r="C24" s="37"/>
      <c r="D24" s="5">
        <f>SUM(D15:D23)*0.8</f>
        <v>17520</v>
      </c>
      <c r="E24" s="5">
        <f>SUM(E15:E23)</f>
        <v>2655</v>
      </c>
      <c r="F24" s="6">
        <f>SUM(F15:F23)</f>
        <v>54</v>
      </c>
    </row>
    <row r="25" spans="2:7" ht="18" thickBot="1" x14ac:dyDescent="0.3"/>
    <row r="26" spans="2:7" x14ac:dyDescent="0.25">
      <c r="C26" s="74" t="s">
        <v>45</v>
      </c>
      <c r="D26" s="1" t="s">
        <v>15</v>
      </c>
      <c r="E26" s="1" t="s">
        <v>4</v>
      </c>
      <c r="F26" s="1" t="s">
        <v>16</v>
      </c>
      <c r="G26" s="2" t="s">
        <v>50</v>
      </c>
    </row>
    <row r="27" spans="2:7" ht="18" thickBot="1" x14ac:dyDescent="0.3">
      <c r="C27" s="75"/>
      <c r="D27" s="5">
        <f>D24*6+D13</f>
        <v>134320</v>
      </c>
      <c r="E27" s="5">
        <f>E13</f>
        <v>4425</v>
      </c>
      <c r="F27" s="5">
        <f>E24*6</f>
        <v>15930</v>
      </c>
      <c r="G27" s="6">
        <f>F13+F24*6</f>
        <v>407</v>
      </c>
    </row>
  </sheetData>
  <mergeCells count="4">
    <mergeCell ref="D1:E1"/>
    <mergeCell ref="F1:G1"/>
    <mergeCell ref="B3:B24"/>
    <mergeCell ref="C26:C27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DEAAB-17B6-AC42-93CB-6C003A2B46E5}">
  <dimension ref="B1:L142"/>
  <sheetViews>
    <sheetView topLeftCell="A75" workbookViewId="0">
      <selection activeCell="B96" sqref="B96:L142"/>
    </sheetView>
  </sheetViews>
  <sheetFormatPr baseColWidth="10" defaultRowHeight="14" x14ac:dyDescent="0.25"/>
  <cols>
    <col min="1" max="1" width="2.28515625" style="10" customWidth="1"/>
    <col min="2" max="2" width="4.7109375" style="10" customWidth="1"/>
    <col min="3" max="3" width="7.42578125" style="10" bestFit="1" customWidth="1"/>
    <col min="4" max="5" width="10.85546875" style="10" bestFit="1" customWidth="1"/>
    <col min="6" max="6" width="11" style="10" bestFit="1" customWidth="1"/>
    <col min="7" max="7" width="12" style="10" bestFit="1" customWidth="1"/>
    <col min="8" max="8" width="10.85546875" style="10" bestFit="1" customWidth="1"/>
    <col min="9" max="9" width="11.5703125" style="10" bestFit="1" customWidth="1"/>
    <col min="10" max="10" width="10.85546875" style="10" bestFit="1" customWidth="1"/>
    <col min="11" max="11" width="11" style="10" bestFit="1" customWidth="1"/>
    <col min="12" max="12" width="10.85546875" style="10" bestFit="1" customWidth="1"/>
    <col min="13" max="13" width="14.85546875" style="10" bestFit="1" customWidth="1"/>
    <col min="14" max="15" width="12" style="10" bestFit="1" customWidth="1"/>
    <col min="16" max="16" width="13.7109375" style="10" bestFit="1" customWidth="1"/>
    <col min="17" max="17" width="11.140625" style="10" bestFit="1" customWidth="1"/>
    <col min="18" max="18" width="11.42578125" style="10" bestFit="1" customWidth="1"/>
    <col min="19" max="19" width="12.42578125" style="10" bestFit="1" customWidth="1"/>
    <col min="20" max="20" width="11.140625" style="10" bestFit="1" customWidth="1"/>
    <col min="21" max="21" width="11.140625" style="10" customWidth="1"/>
    <col min="22" max="22" width="10.85546875" style="10" customWidth="1"/>
    <col min="23" max="23" width="12.7109375" style="10" customWidth="1"/>
    <col min="24" max="27" width="11" style="10" bestFit="1" customWidth="1"/>
    <col min="28" max="28" width="11.140625" style="10" bestFit="1" customWidth="1"/>
    <col min="29" max="29" width="12.140625" style="10" bestFit="1" customWidth="1"/>
    <col min="30" max="30" width="11" style="10" bestFit="1" customWidth="1"/>
    <col min="31" max="31" width="11.140625" style="10" bestFit="1" customWidth="1"/>
    <col min="32" max="16384" width="10.7109375" style="10"/>
  </cols>
  <sheetData>
    <row r="1" spans="2:12" x14ac:dyDescent="0.25">
      <c r="C1" s="11" t="s">
        <v>20</v>
      </c>
      <c r="D1" s="11"/>
      <c r="E1" s="12"/>
      <c r="F1" s="12" t="s">
        <v>28</v>
      </c>
      <c r="G1" s="12"/>
      <c r="H1" s="13"/>
      <c r="I1" s="12"/>
      <c r="J1" s="12"/>
      <c r="K1" s="12"/>
      <c r="L1" s="11"/>
    </row>
    <row r="2" spans="2:12" ht="15" thickBot="1" x14ac:dyDescent="0.3">
      <c r="C2" s="11" t="s">
        <v>14</v>
      </c>
      <c r="D2" s="11"/>
      <c r="E2" s="11"/>
      <c r="F2" s="11"/>
      <c r="G2" s="11"/>
      <c r="H2" s="11"/>
      <c r="I2" s="11"/>
      <c r="J2" s="11"/>
      <c r="K2" s="11"/>
      <c r="L2" s="11"/>
    </row>
    <row r="3" spans="2:12" x14ac:dyDescent="0.25">
      <c r="B3" s="67" t="s">
        <v>22</v>
      </c>
      <c r="C3" s="14">
        <v>1302</v>
      </c>
      <c r="D3" s="15" t="s">
        <v>21</v>
      </c>
      <c r="E3" s="16" t="s">
        <v>3</v>
      </c>
      <c r="F3" s="17" t="s">
        <v>5</v>
      </c>
      <c r="G3" s="17" t="s">
        <v>17</v>
      </c>
      <c r="H3" s="17" t="s">
        <v>23</v>
      </c>
      <c r="I3" s="17" t="s">
        <v>6</v>
      </c>
      <c r="J3" s="17" t="s">
        <v>24</v>
      </c>
      <c r="K3" s="17" t="s">
        <v>0</v>
      </c>
      <c r="L3" s="18" t="s">
        <v>1</v>
      </c>
    </row>
    <row r="4" spans="2:12" x14ac:dyDescent="0.25">
      <c r="B4" s="68"/>
      <c r="C4" s="20"/>
      <c r="D4" s="21">
        <v>1302</v>
      </c>
      <c r="E4" s="22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/>
    </row>
    <row r="5" spans="2:12" x14ac:dyDescent="0.25">
      <c r="B5" s="68"/>
      <c r="C5" s="20"/>
      <c r="D5" s="21">
        <v>1304</v>
      </c>
      <c r="E5" s="22">
        <v>1</v>
      </c>
      <c r="F5" s="21">
        <v>678</v>
      </c>
      <c r="G5" s="21">
        <v>138</v>
      </c>
      <c r="H5" s="21">
        <v>4</v>
      </c>
      <c r="I5" s="21"/>
      <c r="J5" s="21">
        <v>32</v>
      </c>
      <c r="K5" s="21">
        <v>15860</v>
      </c>
      <c r="L5" s="21"/>
    </row>
    <row r="6" spans="2:12" x14ac:dyDescent="0.25">
      <c r="B6" s="68"/>
      <c r="C6" s="20"/>
      <c r="D6" s="21">
        <v>1307</v>
      </c>
      <c r="E6" s="22">
        <v>2</v>
      </c>
      <c r="F6" s="21">
        <v>678</v>
      </c>
      <c r="G6" s="21">
        <v>138</v>
      </c>
      <c r="H6" s="21">
        <v>4</v>
      </c>
      <c r="I6" s="21"/>
      <c r="J6" s="21">
        <v>32</v>
      </c>
      <c r="K6" s="21">
        <v>16240</v>
      </c>
      <c r="L6" s="21"/>
    </row>
    <row r="7" spans="2:12" x14ac:dyDescent="0.25">
      <c r="B7" s="68"/>
      <c r="C7" s="20"/>
      <c r="D7" s="21">
        <v>1310</v>
      </c>
      <c r="E7" s="22">
        <v>3</v>
      </c>
      <c r="F7" s="21">
        <v>678</v>
      </c>
      <c r="G7" s="21">
        <v>138</v>
      </c>
      <c r="H7" s="21">
        <v>6</v>
      </c>
      <c r="I7" s="21"/>
      <c r="J7" s="21">
        <v>32</v>
      </c>
      <c r="K7" s="21">
        <v>16640</v>
      </c>
      <c r="L7" s="21"/>
    </row>
    <row r="8" spans="2:12" x14ac:dyDescent="0.25">
      <c r="B8" s="68"/>
      <c r="C8" s="20"/>
      <c r="D8" s="21">
        <v>1315</v>
      </c>
      <c r="E8" s="22">
        <v>4</v>
      </c>
      <c r="F8" s="21">
        <v>974</v>
      </c>
      <c r="G8" s="21">
        <v>198</v>
      </c>
      <c r="H8" s="21">
        <v>6</v>
      </c>
      <c r="I8" s="21">
        <v>2</v>
      </c>
      <c r="J8" s="21">
        <v>46</v>
      </c>
      <c r="K8" s="21">
        <v>17040</v>
      </c>
      <c r="L8" s="23"/>
    </row>
    <row r="9" spans="2:12" x14ac:dyDescent="0.25">
      <c r="B9" s="68"/>
      <c r="C9" s="20"/>
      <c r="D9" s="21">
        <v>1320</v>
      </c>
      <c r="E9" s="22">
        <v>5</v>
      </c>
      <c r="F9" s="21">
        <v>974</v>
      </c>
      <c r="G9" s="21">
        <v>198</v>
      </c>
      <c r="H9" s="21">
        <v>6</v>
      </c>
      <c r="I9" s="21">
        <v>2</v>
      </c>
      <c r="J9" s="21">
        <v>46</v>
      </c>
      <c r="K9" s="21">
        <v>17460</v>
      </c>
      <c r="L9" s="23"/>
    </row>
    <row r="10" spans="2:12" x14ac:dyDescent="0.25">
      <c r="B10" s="68"/>
      <c r="C10" s="20"/>
      <c r="D10" s="21">
        <v>1325</v>
      </c>
      <c r="E10" s="22">
        <v>6</v>
      </c>
      <c r="F10" s="21">
        <v>974</v>
      </c>
      <c r="G10" s="21">
        <v>198</v>
      </c>
      <c r="H10" s="21">
        <v>6</v>
      </c>
      <c r="I10" s="21">
        <v>2</v>
      </c>
      <c r="J10" s="21">
        <v>46</v>
      </c>
      <c r="K10" s="21">
        <v>17900</v>
      </c>
      <c r="L10" s="23"/>
    </row>
    <row r="11" spans="2:12" x14ac:dyDescent="0.25">
      <c r="B11" s="68"/>
      <c r="C11" s="20"/>
      <c r="D11" s="21">
        <v>1330</v>
      </c>
      <c r="E11" s="22">
        <v>7</v>
      </c>
      <c r="F11" s="21">
        <v>1272</v>
      </c>
      <c r="G11" s="21">
        <v>258</v>
      </c>
      <c r="H11" s="21">
        <v>8</v>
      </c>
      <c r="I11" s="21">
        <v>4</v>
      </c>
      <c r="J11" s="21">
        <v>60</v>
      </c>
      <c r="K11" s="21">
        <v>18320</v>
      </c>
      <c r="L11" s="23">
        <v>400</v>
      </c>
    </row>
    <row r="12" spans="2:12" x14ac:dyDescent="0.25">
      <c r="B12" s="68"/>
      <c r="C12" s="20"/>
      <c r="D12" s="21">
        <v>1335</v>
      </c>
      <c r="E12" s="22">
        <v>8</v>
      </c>
      <c r="F12" s="21">
        <v>1272</v>
      </c>
      <c r="G12" s="21">
        <v>258</v>
      </c>
      <c r="H12" s="21">
        <v>8</v>
      </c>
      <c r="I12" s="21">
        <v>4</v>
      </c>
      <c r="J12" s="21">
        <v>60</v>
      </c>
      <c r="K12" s="21">
        <v>18780</v>
      </c>
      <c r="L12" s="23">
        <v>400</v>
      </c>
    </row>
    <row r="13" spans="2:12" x14ac:dyDescent="0.25">
      <c r="B13" s="68"/>
      <c r="C13" s="20"/>
      <c r="D13" s="21">
        <v>1340</v>
      </c>
      <c r="E13" s="22">
        <v>9</v>
      </c>
      <c r="F13" s="21">
        <v>1272</v>
      </c>
      <c r="G13" s="21">
        <v>258</v>
      </c>
      <c r="H13" s="21">
        <v>8</v>
      </c>
      <c r="I13" s="21">
        <v>4</v>
      </c>
      <c r="J13" s="21">
        <v>60</v>
      </c>
      <c r="K13" s="21">
        <v>19240</v>
      </c>
      <c r="L13" s="23">
        <v>400</v>
      </c>
    </row>
    <row r="14" spans="2:12" x14ac:dyDescent="0.25">
      <c r="B14" s="68"/>
      <c r="C14" s="20"/>
      <c r="D14" s="21">
        <v>1345</v>
      </c>
      <c r="E14" s="22">
        <v>10</v>
      </c>
      <c r="F14" s="21">
        <v>1568</v>
      </c>
      <c r="G14" s="21">
        <v>320</v>
      </c>
      <c r="H14" s="21">
        <v>10</v>
      </c>
      <c r="I14" s="21">
        <v>4</v>
      </c>
      <c r="J14" s="21">
        <v>74</v>
      </c>
      <c r="K14" s="21">
        <v>19720</v>
      </c>
      <c r="L14" s="23">
        <v>400</v>
      </c>
    </row>
    <row r="15" spans="2:12" x14ac:dyDescent="0.25">
      <c r="B15" s="68"/>
      <c r="C15" s="20"/>
      <c r="D15" s="21">
        <v>1350</v>
      </c>
      <c r="E15" s="22">
        <v>11</v>
      </c>
      <c r="F15" s="21">
        <v>1568</v>
      </c>
      <c r="G15" s="21">
        <v>320</v>
      </c>
      <c r="H15" s="21">
        <v>10</v>
      </c>
      <c r="I15" s="21">
        <v>4</v>
      </c>
      <c r="J15" s="21">
        <v>74</v>
      </c>
      <c r="K15" s="21">
        <v>20200</v>
      </c>
      <c r="L15" s="23">
        <v>400</v>
      </c>
    </row>
    <row r="16" spans="2:12" x14ac:dyDescent="0.25">
      <c r="B16" s="68"/>
      <c r="C16" s="20"/>
      <c r="D16" s="21">
        <v>1355</v>
      </c>
      <c r="E16" s="22">
        <v>12</v>
      </c>
      <c r="F16" s="21">
        <v>1568</v>
      </c>
      <c r="G16" s="21">
        <v>320</v>
      </c>
      <c r="H16" s="21">
        <v>10</v>
      </c>
      <c r="I16" s="21">
        <v>4</v>
      </c>
      <c r="J16" s="21">
        <v>74</v>
      </c>
      <c r="K16" s="21">
        <v>20700</v>
      </c>
      <c r="L16" s="23">
        <v>400</v>
      </c>
    </row>
    <row r="17" spans="2:12" x14ac:dyDescent="0.25">
      <c r="B17" s="68"/>
      <c r="C17" s="20"/>
      <c r="D17" s="21">
        <v>1360</v>
      </c>
      <c r="E17" s="22">
        <v>13</v>
      </c>
      <c r="F17" s="21">
        <v>1864</v>
      </c>
      <c r="G17" s="21">
        <v>380</v>
      </c>
      <c r="H17" s="21">
        <v>10</v>
      </c>
      <c r="I17" s="21">
        <v>6</v>
      </c>
      <c r="J17" s="21">
        <v>88</v>
      </c>
      <c r="K17" s="21">
        <v>21200</v>
      </c>
      <c r="L17" s="23">
        <v>400</v>
      </c>
    </row>
    <row r="18" spans="2:12" x14ac:dyDescent="0.25">
      <c r="B18" s="68"/>
      <c r="C18" s="20"/>
      <c r="D18" s="21">
        <v>1365</v>
      </c>
      <c r="E18" s="22">
        <v>14</v>
      </c>
      <c r="F18" s="21">
        <v>1864</v>
      </c>
      <c r="G18" s="21">
        <v>380</v>
      </c>
      <c r="H18" s="21">
        <v>12</v>
      </c>
      <c r="I18" s="21">
        <v>6</v>
      </c>
      <c r="J18" s="21">
        <v>88</v>
      </c>
      <c r="K18" s="21">
        <v>21720</v>
      </c>
      <c r="L18" s="23">
        <v>400</v>
      </c>
    </row>
    <row r="19" spans="2:12" x14ac:dyDescent="0.25">
      <c r="B19" s="68"/>
      <c r="C19" s="20"/>
      <c r="D19" s="21">
        <v>1370</v>
      </c>
      <c r="E19" s="22">
        <v>15</v>
      </c>
      <c r="F19" s="21">
        <v>1864</v>
      </c>
      <c r="G19" s="21">
        <v>380</v>
      </c>
      <c r="H19" s="21">
        <v>12</v>
      </c>
      <c r="I19" s="21">
        <v>6</v>
      </c>
      <c r="J19" s="21">
        <v>88</v>
      </c>
      <c r="K19" s="21">
        <v>22260</v>
      </c>
      <c r="L19" s="23">
        <v>400</v>
      </c>
    </row>
    <row r="20" spans="2:12" ht="15" thickBot="1" x14ac:dyDescent="0.3">
      <c r="B20" s="68"/>
      <c r="C20" s="20"/>
      <c r="D20" s="24"/>
      <c r="E20" s="25"/>
      <c r="F20" s="26">
        <f>SUM(F4:F19)</f>
        <v>19068</v>
      </c>
      <c r="G20" s="26">
        <f t="shared" ref="G20:L20" si="0">SUM(G4:G19)</f>
        <v>3882</v>
      </c>
      <c r="H20" s="26">
        <f t="shared" si="0"/>
        <v>120</v>
      </c>
      <c r="I20" s="26">
        <f t="shared" si="0"/>
        <v>48</v>
      </c>
      <c r="J20" s="26">
        <f t="shared" si="0"/>
        <v>900</v>
      </c>
      <c r="K20" s="26">
        <f t="shared" si="0"/>
        <v>283280</v>
      </c>
      <c r="L20" s="26">
        <f t="shared" si="0"/>
        <v>3600</v>
      </c>
    </row>
    <row r="21" spans="2:12" x14ac:dyDescent="0.25">
      <c r="B21" s="68"/>
      <c r="C21" s="20"/>
      <c r="D21" s="24"/>
      <c r="E21" s="16" t="s">
        <v>2</v>
      </c>
      <c r="F21" s="17" t="s">
        <v>5</v>
      </c>
      <c r="G21" s="17" t="s">
        <v>18</v>
      </c>
      <c r="H21" s="17" t="s">
        <v>23</v>
      </c>
      <c r="I21" s="17" t="s">
        <v>6</v>
      </c>
      <c r="J21" s="17" t="s">
        <v>24</v>
      </c>
      <c r="K21" s="17" t="s">
        <v>0</v>
      </c>
      <c r="L21" s="18" t="s">
        <v>1</v>
      </c>
    </row>
    <row r="22" spans="2:12" x14ac:dyDescent="0.25">
      <c r="B22" s="68"/>
      <c r="C22" s="20"/>
      <c r="D22" s="21">
        <v>1302</v>
      </c>
      <c r="E22" s="22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/>
    </row>
    <row r="23" spans="2:12" x14ac:dyDescent="0.25">
      <c r="B23" s="68"/>
      <c r="C23" s="20"/>
      <c r="D23" s="21">
        <v>1304</v>
      </c>
      <c r="E23" s="22">
        <v>1</v>
      </c>
      <c r="F23" s="21">
        <v>474</v>
      </c>
      <c r="G23" s="21">
        <v>82</v>
      </c>
      <c r="H23" s="21">
        <v>2</v>
      </c>
      <c r="I23" s="21"/>
      <c r="J23" s="21">
        <v>22</v>
      </c>
      <c r="K23" s="21">
        <v>11100</v>
      </c>
      <c r="L23" s="21"/>
    </row>
    <row r="24" spans="2:12" x14ac:dyDescent="0.25">
      <c r="B24" s="68"/>
      <c r="C24" s="20"/>
      <c r="D24" s="21">
        <v>1307</v>
      </c>
      <c r="E24" s="22">
        <v>2</v>
      </c>
      <c r="F24" s="21">
        <v>474</v>
      </c>
      <c r="G24" s="21">
        <v>82</v>
      </c>
      <c r="H24" s="21">
        <v>2</v>
      </c>
      <c r="I24" s="21"/>
      <c r="J24" s="21">
        <v>22</v>
      </c>
      <c r="K24" s="21">
        <v>11380</v>
      </c>
      <c r="L24" s="21"/>
    </row>
    <row r="25" spans="2:12" x14ac:dyDescent="0.25">
      <c r="B25" s="68"/>
      <c r="C25" s="20"/>
      <c r="D25" s="21">
        <v>1310</v>
      </c>
      <c r="E25" s="22">
        <v>3</v>
      </c>
      <c r="F25" s="21">
        <v>474</v>
      </c>
      <c r="G25" s="21">
        <v>82</v>
      </c>
      <c r="H25" s="21">
        <v>4</v>
      </c>
      <c r="I25" s="21"/>
      <c r="J25" s="21">
        <v>22</v>
      </c>
      <c r="K25" s="21">
        <v>11660</v>
      </c>
      <c r="L25" s="21"/>
    </row>
    <row r="26" spans="2:12" x14ac:dyDescent="0.25">
      <c r="B26" s="68"/>
      <c r="C26" s="20"/>
      <c r="D26" s="21">
        <v>1315</v>
      </c>
      <c r="E26" s="22">
        <v>4</v>
      </c>
      <c r="F26" s="21">
        <v>682</v>
      </c>
      <c r="G26" s="21">
        <v>120</v>
      </c>
      <c r="H26" s="21">
        <v>4</v>
      </c>
      <c r="I26" s="21">
        <v>2</v>
      </c>
      <c r="J26" s="21">
        <v>32</v>
      </c>
      <c r="K26" s="21">
        <v>11960</v>
      </c>
      <c r="L26" s="23"/>
    </row>
    <row r="27" spans="2:12" x14ac:dyDescent="0.25">
      <c r="B27" s="68"/>
      <c r="C27" s="20"/>
      <c r="D27" s="21">
        <v>1320</v>
      </c>
      <c r="E27" s="22">
        <v>5</v>
      </c>
      <c r="F27" s="21">
        <v>682</v>
      </c>
      <c r="G27" s="21">
        <v>120</v>
      </c>
      <c r="H27" s="21">
        <v>4</v>
      </c>
      <c r="I27" s="21">
        <v>2</v>
      </c>
      <c r="J27" s="21">
        <v>32</v>
      </c>
      <c r="K27" s="21">
        <v>12240</v>
      </c>
      <c r="L27" s="23"/>
    </row>
    <row r="28" spans="2:12" x14ac:dyDescent="0.25">
      <c r="B28" s="68"/>
      <c r="C28" s="20"/>
      <c r="D28" s="21">
        <v>1325</v>
      </c>
      <c r="E28" s="22">
        <v>6</v>
      </c>
      <c r="F28" s="21">
        <v>682</v>
      </c>
      <c r="G28" s="21">
        <v>120</v>
      </c>
      <c r="H28" s="21">
        <v>4</v>
      </c>
      <c r="I28" s="21">
        <v>2</v>
      </c>
      <c r="J28" s="21">
        <v>32</v>
      </c>
      <c r="K28" s="21">
        <v>12540</v>
      </c>
      <c r="L28" s="23"/>
    </row>
    <row r="29" spans="2:12" x14ac:dyDescent="0.25">
      <c r="B29" s="68"/>
      <c r="C29" s="20"/>
      <c r="D29" s="21">
        <v>1330</v>
      </c>
      <c r="E29" s="22">
        <v>7</v>
      </c>
      <c r="F29" s="21">
        <v>888</v>
      </c>
      <c r="G29" s="21">
        <v>156</v>
      </c>
      <c r="H29" s="21">
        <v>4</v>
      </c>
      <c r="I29" s="21">
        <v>2</v>
      </c>
      <c r="J29" s="21">
        <v>42</v>
      </c>
      <c r="K29" s="21">
        <v>12840</v>
      </c>
      <c r="L29" s="23">
        <v>220</v>
      </c>
    </row>
    <row r="30" spans="2:12" x14ac:dyDescent="0.25">
      <c r="B30" s="68"/>
      <c r="C30" s="20"/>
      <c r="D30" s="21">
        <v>1335</v>
      </c>
      <c r="E30" s="22">
        <v>8</v>
      </c>
      <c r="F30" s="21">
        <v>888</v>
      </c>
      <c r="G30" s="21">
        <v>156</v>
      </c>
      <c r="H30" s="21">
        <v>4</v>
      </c>
      <c r="I30" s="21">
        <v>2</v>
      </c>
      <c r="J30" s="21">
        <v>42</v>
      </c>
      <c r="K30" s="21">
        <v>13160</v>
      </c>
      <c r="L30" s="23">
        <v>220</v>
      </c>
    </row>
    <row r="31" spans="2:12" x14ac:dyDescent="0.25">
      <c r="B31" s="68"/>
      <c r="C31" s="20"/>
      <c r="D31" s="21">
        <v>1340</v>
      </c>
      <c r="E31" s="22">
        <v>9</v>
      </c>
      <c r="F31" s="21">
        <v>888</v>
      </c>
      <c r="G31" s="21">
        <v>156</v>
      </c>
      <c r="H31" s="21">
        <v>4</v>
      </c>
      <c r="I31" s="21">
        <v>2</v>
      </c>
      <c r="J31" s="21">
        <v>42</v>
      </c>
      <c r="K31" s="21">
        <v>13480</v>
      </c>
      <c r="L31" s="23">
        <v>220</v>
      </c>
    </row>
    <row r="32" spans="2:12" x14ac:dyDescent="0.25">
      <c r="B32" s="68"/>
      <c r="C32" s="20"/>
      <c r="D32" s="21">
        <v>1345</v>
      </c>
      <c r="E32" s="22">
        <v>10</v>
      </c>
      <c r="F32" s="21">
        <v>1096</v>
      </c>
      <c r="G32" s="21">
        <v>192</v>
      </c>
      <c r="H32" s="21">
        <v>6</v>
      </c>
      <c r="I32" s="21">
        <v>4</v>
      </c>
      <c r="J32" s="21">
        <v>50</v>
      </c>
      <c r="K32" s="21">
        <v>13820</v>
      </c>
      <c r="L32" s="23">
        <v>220</v>
      </c>
    </row>
    <row r="33" spans="2:12" x14ac:dyDescent="0.25">
      <c r="B33" s="68"/>
      <c r="C33" s="20"/>
      <c r="D33" s="21">
        <v>1350</v>
      </c>
      <c r="E33" s="22">
        <v>11</v>
      </c>
      <c r="F33" s="21">
        <v>1096</v>
      </c>
      <c r="G33" s="21">
        <v>192</v>
      </c>
      <c r="H33" s="21">
        <v>6</v>
      </c>
      <c r="I33" s="21">
        <v>4</v>
      </c>
      <c r="J33" s="21">
        <v>50</v>
      </c>
      <c r="K33" s="21">
        <v>14140</v>
      </c>
      <c r="L33" s="23">
        <v>220</v>
      </c>
    </row>
    <row r="34" spans="2:12" x14ac:dyDescent="0.25">
      <c r="B34" s="68"/>
      <c r="C34" s="20"/>
      <c r="D34" s="21">
        <v>1355</v>
      </c>
      <c r="E34" s="22">
        <v>12</v>
      </c>
      <c r="F34" s="21">
        <v>1096</v>
      </c>
      <c r="G34" s="21">
        <v>192</v>
      </c>
      <c r="H34" s="21">
        <v>6</v>
      </c>
      <c r="I34" s="21">
        <v>4</v>
      </c>
      <c r="J34" s="21">
        <v>50</v>
      </c>
      <c r="K34" s="21">
        <v>14500</v>
      </c>
      <c r="L34" s="23">
        <v>220</v>
      </c>
    </row>
    <row r="35" spans="2:12" x14ac:dyDescent="0.25">
      <c r="B35" s="68"/>
      <c r="C35" s="20"/>
      <c r="D35" s="21">
        <v>1360</v>
      </c>
      <c r="E35" s="22">
        <v>13</v>
      </c>
      <c r="F35" s="21">
        <v>1304</v>
      </c>
      <c r="G35" s="21">
        <v>228</v>
      </c>
      <c r="H35" s="21">
        <v>6</v>
      </c>
      <c r="I35" s="21">
        <v>4</v>
      </c>
      <c r="J35" s="21">
        <v>60</v>
      </c>
      <c r="K35" s="21">
        <v>14860</v>
      </c>
      <c r="L35" s="23">
        <v>220</v>
      </c>
    </row>
    <row r="36" spans="2:12" x14ac:dyDescent="0.25">
      <c r="B36" s="68"/>
      <c r="C36" s="20"/>
      <c r="D36" s="21">
        <v>1365</v>
      </c>
      <c r="E36" s="22">
        <v>14</v>
      </c>
      <c r="F36" s="21">
        <v>1304</v>
      </c>
      <c r="G36" s="21">
        <v>228</v>
      </c>
      <c r="H36" s="21">
        <v>8</v>
      </c>
      <c r="I36" s="21">
        <v>4</v>
      </c>
      <c r="J36" s="21">
        <v>60</v>
      </c>
      <c r="K36" s="21">
        <v>15220</v>
      </c>
      <c r="L36" s="23">
        <v>220</v>
      </c>
    </row>
    <row r="37" spans="2:12" x14ac:dyDescent="0.25">
      <c r="B37" s="68"/>
      <c r="C37" s="20"/>
      <c r="D37" s="21">
        <v>1370</v>
      </c>
      <c r="E37" s="22">
        <v>15</v>
      </c>
      <c r="F37" s="21">
        <v>1304</v>
      </c>
      <c r="G37" s="21">
        <v>228</v>
      </c>
      <c r="H37" s="21">
        <v>8</v>
      </c>
      <c r="I37" s="21">
        <v>4</v>
      </c>
      <c r="J37" s="21">
        <v>60</v>
      </c>
      <c r="K37" s="21">
        <v>15600</v>
      </c>
      <c r="L37" s="23">
        <v>220</v>
      </c>
    </row>
    <row r="38" spans="2:12" ht="15" thickBot="1" x14ac:dyDescent="0.3">
      <c r="B38" s="68"/>
      <c r="C38" s="25"/>
      <c r="D38" s="28"/>
      <c r="E38" s="25"/>
      <c r="F38" s="26">
        <f>SUM(F22:F37)</f>
        <v>13332</v>
      </c>
      <c r="G38" s="26">
        <f t="shared" ref="G38" si="1">SUM(G22:G37)</f>
        <v>2334</v>
      </c>
      <c r="H38" s="26">
        <f t="shared" ref="H38" si="2">SUM(H22:H37)</f>
        <v>72</v>
      </c>
      <c r="I38" s="26">
        <f t="shared" ref="I38" si="3">SUM(I22:I37)</f>
        <v>36</v>
      </c>
      <c r="J38" s="26">
        <f t="shared" ref="J38" si="4">SUM(J22:J37)</f>
        <v>618</v>
      </c>
      <c r="K38" s="26">
        <f t="shared" ref="K38" si="5">SUM(K22:K37)</f>
        <v>198500</v>
      </c>
      <c r="L38" s="26">
        <f t="shared" ref="L38" si="6">SUM(L22:L37)</f>
        <v>1980</v>
      </c>
    </row>
    <row r="39" spans="2:12" x14ac:dyDescent="0.25">
      <c r="B39" s="68"/>
      <c r="C39" s="14">
        <v>1340</v>
      </c>
      <c r="D39" s="15"/>
      <c r="E39" s="16" t="s">
        <v>3</v>
      </c>
      <c r="F39" s="17" t="s">
        <v>5</v>
      </c>
      <c r="G39" s="17" t="s">
        <v>17</v>
      </c>
      <c r="H39" s="17" t="s">
        <v>25</v>
      </c>
      <c r="I39" s="17" t="s">
        <v>26</v>
      </c>
      <c r="J39" s="17" t="s">
        <v>24</v>
      </c>
      <c r="K39" s="17" t="s">
        <v>0</v>
      </c>
      <c r="L39" s="18" t="s">
        <v>1</v>
      </c>
    </row>
    <row r="40" spans="2:12" x14ac:dyDescent="0.25">
      <c r="B40" s="68"/>
      <c r="C40" s="20"/>
      <c r="D40" s="21">
        <v>1340</v>
      </c>
      <c r="E40" s="22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3">
        <v>0</v>
      </c>
    </row>
    <row r="41" spans="2:12" x14ac:dyDescent="0.25">
      <c r="B41" s="68"/>
      <c r="C41" s="20"/>
      <c r="D41" s="21">
        <v>1345</v>
      </c>
      <c r="E41" s="22">
        <v>1</v>
      </c>
      <c r="F41" s="21">
        <v>3526</v>
      </c>
      <c r="G41" s="21">
        <v>358</v>
      </c>
      <c r="H41" s="21">
        <v>6</v>
      </c>
      <c r="I41" s="21">
        <v>4</v>
      </c>
      <c r="J41" s="21">
        <v>84</v>
      </c>
      <c r="K41" s="21">
        <v>27600</v>
      </c>
      <c r="L41" s="23">
        <v>600</v>
      </c>
    </row>
    <row r="42" spans="2:12" x14ac:dyDescent="0.25">
      <c r="B42" s="68"/>
      <c r="C42" s="20"/>
      <c r="D42" s="21">
        <v>1350</v>
      </c>
      <c r="E42" s="22">
        <v>2</v>
      </c>
      <c r="F42" s="21">
        <v>3526</v>
      </c>
      <c r="G42" s="21">
        <v>358</v>
      </c>
      <c r="H42" s="21">
        <v>8</v>
      </c>
      <c r="I42" s="21">
        <v>4</v>
      </c>
      <c r="J42" s="21">
        <v>84</v>
      </c>
      <c r="K42" s="21">
        <v>28280</v>
      </c>
      <c r="L42" s="23">
        <v>600</v>
      </c>
    </row>
    <row r="43" spans="2:12" x14ac:dyDescent="0.25">
      <c r="B43" s="68"/>
      <c r="C43" s="20"/>
      <c r="D43" s="21">
        <v>1355</v>
      </c>
      <c r="E43" s="22">
        <v>3</v>
      </c>
      <c r="F43" s="21">
        <v>3526</v>
      </c>
      <c r="G43" s="21">
        <v>358</v>
      </c>
      <c r="H43" s="21">
        <v>8</v>
      </c>
      <c r="I43" s="21">
        <v>4</v>
      </c>
      <c r="J43" s="21">
        <v>84</v>
      </c>
      <c r="K43" s="21">
        <v>28980</v>
      </c>
      <c r="L43" s="23">
        <v>600</v>
      </c>
    </row>
    <row r="44" spans="2:12" x14ac:dyDescent="0.25">
      <c r="B44" s="68"/>
      <c r="C44" s="20"/>
      <c r="D44" s="21">
        <v>1360</v>
      </c>
      <c r="E44" s="22">
        <v>4</v>
      </c>
      <c r="F44" s="21">
        <v>5068</v>
      </c>
      <c r="G44" s="21">
        <v>516</v>
      </c>
      <c r="H44" s="21">
        <v>10</v>
      </c>
      <c r="I44" s="21">
        <v>6</v>
      </c>
      <c r="J44" s="21">
        <v>120</v>
      </c>
      <c r="K44" s="21">
        <v>29680</v>
      </c>
      <c r="L44" s="23">
        <v>600</v>
      </c>
    </row>
    <row r="45" spans="2:12" x14ac:dyDescent="0.25">
      <c r="B45" s="68"/>
      <c r="C45" s="20"/>
      <c r="D45" s="21">
        <v>1365</v>
      </c>
      <c r="E45" s="22">
        <v>5</v>
      </c>
      <c r="F45" s="21">
        <v>5068</v>
      </c>
      <c r="G45" s="21">
        <v>516</v>
      </c>
      <c r="H45" s="21">
        <v>10</v>
      </c>
      <c r="I45" s="21">
        <v>6</v>
      </c>
      <c r="J45" s="21">
        <v>120</v>
      </c>
      <c r="K45" s="21">
        <v>30420</v>
      </c>
      <c r="L45" s="23">
        <v>600</v>
      </c>
    </row>
    <row r="46" spans="2:12" x14ac:dyDescent="0.25">
      <c r="B46" s="68"/>
      <c r="C46" s="20"/>
      <c r="D46" s="21">
        <v>1370</v>
      </c>
      <c r="E46" s="22">
        <v>6</v>
      </c>
      <c r="F46" s="21">
        <v>5068</v>
      </c>
      <c r="G46" s="21">
        <v>516</v>
      </c>
      <c r="H46" s="21">
        <v>12</v>
      </c>
      <c r="I46" s="21">
        <v>6</v>
      </c>
      <c r="J46" s="21">
        <v>120</v>
      </c>
      <c r="K46" s="21">
        <v>31160</v>
      </c>
      <c r="L46" s="23">
        <v>640</v>
      </c>
    </row>
    <row r="47" spans="2:12" x14ac:dyDescent="0.25">
      <c r="B47" s="68"/>
      <c r="C47" s="20"/>
      <c r="D47" s="21">
        <v>1375</v>
      </c>
      <c r="E47" s="22">
        <v>7</v>
      </c>
      <c r="F47" s="21">
        <v>6610</v>
      </c>
      <c r="G47" s="21">
        <v>672</v>
      </c>
      <c r="H47" s="21">
        <v>12</v>
      </c>
      <c r="I47" s="21">
        <v>6</v>
      </c>
      <c r="J47" s="21">
        <v>156</v>
      </c>
      <c r="K47" s="21">
        <v>31920</v>
      </c>
      <c r="L47" s="23">
        <v>640</v>
      </c>
    </row>
    <row r="48" spans="2:12" x14ac:dyDescent="0.25">
      <c r="B48" s="68"/>
      <c r="C48" s="20"/>
      <c r="D48" s="21">
        <v>1380</v>
      </c>
      <c r="E48" s="22">
        <v>8</v>
      </c>
      <c r="F48" s="21">
        <v>6610</v>
      </c>
      <c r="G48" s="21">
        <v>672</v>
      </c>
      <c r="H48" s="21">
        <v>14</v>
      </c>
      <c r="I48" s="21">
        <v>6</v>
      </c>
      <c r="J48" s="21">
        <v>156</v>
      </c>
      <c r="K48" s="21">
        <v>32700</v>
      </c>
      <c r="L48" s="23">
        <v>640</v>
      </c>
    </row>
    <row r="49" spans="2:12" x14ac:dyDescent="0.25">
      <c r="B49" s="68"/>
      <c r="C49" s="20"/>
      <c r="D49" s="21">
        <v>1385</v>
      </c>
      <c r="E49" s="22">
        <v>9</v>
      </c>
      <c r="F49" s="21">
        <v>6610</v>
      </c>
      <c r="G49" s="21">
        <v>672</v>
      </c>
      <c r="H49" s="21">
        <v>14</v>
      </c>
      <c r="I49" s="21">
        <v>8</v>
      </c>
      <c r="J49" s="21">
        <v>156</v>
      </c>
      <c r="K49" s="21">
        <v>33520</v>
      </c>
      <c r="L49" s="23">
        <v>640</v>
      </c>
    </row>
    <row r="50" spans="2:12" x14ac:dyDescent="0.25">
      <c r="B50" s="68"/>
      <c r="C50" s="20"/>
      <c r="D50" s="21">
        <v>1390</v>
      </c>
      <c r="E50" s="22">
        <v>10</v>
      </c>
      <c r="F50" s="21">
        <v>8152</v>
      </c>
      <c r="G50" s="21">
        <v>830</v>
      </c>
      <c r="H50" s="21">
        <v>16</v>
      </c>
      <c r="I50" s="21">
        <v>8</v>
      </c>
      <c r="J50" s="21">
        <v>192</v>
      </c>
      <c r="K50" s="21">
        <v>34340</v>
      </c>
      <c r="L50" s="23">
        <v>640</v>
      </c>
    </row>
    <row r="51" spans="2:12" x14ac:dyDescent="0.25">
      <c r="B51" s="68"/>
      <c r="C51" s="20"/>
      <c r="D51" s="21">
        <v>1395</v>
      </c>
      <c r="E51" s="22">
        <v>11</v>
      </c>
      <c r="F51" s="21">
        <v>8152</v>
      </c>
      <c r="G51" s="21">
        <v>830</v>
      </c>
      <c r="H51" s="21">
        <v>16</v>
      </c>
      <c r="I51" s="21">
        <v>8</v>
      </c>
      <c r="J51" s="21">
        <v>192</v>
      </c>
      <c r="K51" s="21">
        <v>35180</v>
      </c>
      <c r="L51" s="23">
        <v>660</v>
      </c>
    </row>
    <row r="52" spans="2:12" x14ac:dyDescent="0.25">
      <c r="B52" s="68"/>
      <c r="C52" s="20"/>
      <c r="D52" s="21">
        <v>1400</v>
      </c>
      <c r="E52" s="22">
        <v>12</v>
      </c>
      <c r="F52" s="21">
        <v>8152</v>
      </c>
      <c r="G52" s="21">
        <v>830</v>
      </c>
      <c r="H52" s="21">
        <v>18</v>
      </c>
      <c r="I52" s="21">
        <v>8</v>
      </c>
      <c r="J52" s="21">
        <v>192</v>
      </c>
      <c r="K52" s="21">
        <v>36040</v>
      </c>
      <c r="L52" s="23">
        <v>660</v>
      </c>
    </row>
    <row r="53" spans="2:12" x14ac:dyDescent="0.25">
      <c r="B53" s="68"/>
      <c r="C53" s="20"/>
      <c r="D53" s="21">
        <v>1405</v>
      </c>
      <c r="E53" s="22">
        <v>13</v>
      </c>
      <c r="F53" s="21">
        <v>9696</v>
      </c>
      <c r="G53" s="21">
        <v>986</v>
      </c>
      <c r="H53" s="21">
        <v>18</v>
      </c>
      <c r="I53" s="21">
        <v>10</v>
      </c>
      <c r="J53" s="21">
        <v>228</v>
      </c>
      <c r="K53" s="21">
        <v>36940</v>
      </c>
      <c r="L53" s="23">
        <v>660</v>
      </c>
    </row>
    <row r="54" spans="2:12" x14ac:dyDescent="0.25">
      <c r="B54" s="68"/>
      <c r="C54" s="20"/>
      <c r="D54" s="21">
        <v>1410</v>
      </c>
      <c r="E54" s="22">
        <v>14</v>
      </c>
      <c r="F54" s="21">
        <v>9696</v>
      </c>
      <c r="G54" s="21">
        <v>986</v>
      </c>
      <c r="H54" s="21">
        <v>20</v>
      </c>
      <c r="I54" s="21">
        <v>10</v>
      </c>
      <c r="J54" s="21">
        <v>228</v>
      </c>
      <c r="K54" s="21">
        <v>37840</v>
      </c>
      <c r="L54" s="23">
        <v>660</v>
      </c>
    </row>
    <row r="55" spans="2:12" x14ac:dyDescent="0.25">
      <c r="B55" s="68"/>
      <c r="C55" s="20"/>
      <c r="D55" s="21">
        <v>1415</v>
      </c>
      <c r="E55" s="22">
        <v>15</v>
      </c>
      <c r="F55" s="21">
        <v>9696</v>
      </c>
      <c r="G55" s="21">
        <v>986</v>
      </c>
      <c r="H55" s="21">
        <v>20</v>
      </c>
      <c r="I55" s="21">
        <v>10</v>
      </c>
      <c r="J55" s="21">
        <v>228</v>
      </c>
      <c r="K55" s="21">
        <v>38760</v>
      </c>
      <c r="L55" s="23">
        <v>660</v>
      </c>
    </row>
    <row r="56" spans="2:12" x14ac:dyDescent="0.25">
      <c r="B56" s="68"/>
      <c r="C56" s="20"/>
      <c r="D56" s="21">
        <v>1430</v>
      </c>
      <c r="E56" s="22">
        <v>16</v>
      </c>
      <c r="F56" s="21">
        <v>13014</v>
      </c>
      <c r="G56" s="21">
        <v>1144</v>
      </c>
      <c r="H56" s="21">
        <v>22</v>
      </c>
      <c r="I56" s="21">
        <v>12</v>
      </c>
      <c r="J56" s="21">
        <v>310</v>
      </c>
      <c r="K56" s="21">
        <v>39720</v>
      </c>
      <c r="L56" s="23">
        <v>680</v>
      </c>
    </row>
    <row r="57" spans="2:12" x14ac:dyDescent="0.25">
      <c r="B57" s="68"/>
      <c r="C57" s="20"/>
      <c r="D57" s="21">
        <v>1445</v>
      </c>
      <c r="E57" s="22">
        <v>17</v>
      </c>
      <c r="F57" s="21">
        <v>17714</v>
      </c>
      <c r="G57" s="21">
        <v>1144</v>
      </c>
      <c r="H57" s="21">
        <v>24</v>
      </c>
      <c r="I57" s="21">
        <v>14</v>
      </c>
      <c r="J57" s="21">
        <v>422</v>
      </c>
      <c r="K57" s="21">
        <v>40580</v>
      </c>
      <c r="L57" s="23">
        <v>680</v>
      </c>
    </row>
    <row r="58" spans="2:12" x14ac:dyDescent="0.25">
      <c r="B58" s="68"/>
      <c r="C58" s="20"/>
      <c r="D58" s="21">
        <v>1460</v>
      </c>
      <c r="E58" s="22">
        <v>18</v>
      </c>
      <c r="F58" s="21">
        <v>24012</v>
      </c>
      <c r="G58" s="21">
        <v>1144</v>
      </c>
      <c r="H58" s="21">
        <v>28</v>
      </c>
      <c r="I58" s="21">
        <v>16</v>
      </c>
      <c r="J58" s="21">
        <v>572</v>
      </c>
      <c r="K58" s="21">
        <v>41460</v>
      </c>
      <c r="L58" s="23">
        <v>680</v>
      </c>
    </row>
    <row r="59" spans="2:12" x14ac:dyDescent="0.25">
      <c r="B59" s="68"/>
      <c r="C59" s="20"/>
      <c r="D59" s="21">
        <v>1475</v>
      </c>
      <c r="E59" s="22">
        <v>19</v>
      </c>
      <c r="F59" s="21">
        <v>32774</v>
      </c>
      <c r="G59" s="21">
        <v>1300</v>
      </c>
      <c r="H59" s="21">
        <v>30</v>
      </c>
      <c r="I59" s="21">
        <v>18</v>
      </c>
      <c r="J59" s="21">
        <v>776</v>
      </c>
      <c r="K59" s="21">
        <v>42360</v>
      </c>
      <c r="L59" s="23">
        <v>710</v>
      </c>
    </row>
    <row r="60" spans="2:12" x14ac:dyDescent="0.25">
      <c r="B60" s="68"/>
      <c r="C60" s="20"/>
      <c r="D60" s="21">
        <v>1490</v>
      </c>
      <c r="E60" s="22">
        <v>20</v>
      </c>
      <c r="F60" s="21">
        <v>44514</v>
      </c>
      <c r="G60" s="21">
        <v>1300</v>
      </c>
      <c r="H60" s="21">
        <v>32</v>
      </c>
      <c r="I60" s="21">
        <v>20</v>
      </c>
      <c r="J60" s="21">
        <v>1054</v>
      </c>
      <c r="K60" s="21">
        <v>43260</v>
      </c>
      <c r="L60" s="23">
        <v>730</v>
      </c>
    </row>
    <row r="61" spans="2:12" x14ac:dyDescent="0.25">
      <c r="B61" s="68"/>
      <c r="C61" s="20"/>
      <c r="D61" s="21">
        <v>1505</v>
      </c>
      <c r="E61" s="22">
        <v>21</v>
      </c>
      <c r="F61" s="21">
        <v>60480</v>
      </c>
      <c r="G61" s="21">
        <v>1300</v>
      </c>
      <c r="H61" s="21">
        <v>34</v>
      </c>
      <c r="I61" s="21">
        <v>22</v>
      </c>
      <c r="J61" s="21">
        <v>1432</v>
      </c>
      <c r="K61" s="21">
        <v>44200</v>
      </c>
      <c r="L61" s="23">
        <v>750</v>
      </c>
    </row>
    <row r="62" spans="2:12" x14ac:dyDescent="0.25">
      <c r="B62" s="68"/>
      <c r="C62" s="20"/>
      <c r="D62" s="21">
        <v>1520</v>
      </c>
      <c r="E62" s="22">
        <v>22</v>
      </c>
      <c r="F62" s="21">
        <v>82372</v>
      </c>
      <c r="G62" s="21">
        <v>1458</v>
      </c>
      <c r="H62" s="21">
        <v>38</v>
      </c>
      <c r="I62" s="21">
        <v>26</v>
      </c>
      <c r="J62" s="21">
        <v>1944</v>
      </c>
      <c r="K62" s="21">
        <v>45160</v>
      </c>
      <c r="L62" s="23">
        <v>780</v>
      </c>
    </row>
    <row r="63" spans="2:12" x14ac:dyDescent="0.25">
      <c r="B63" s="68"/>
      <c r="C63" s="20"/>
      <c r="D63" s="21">
        <v>1535</v>
      </c>
      <c r="E63" s="22">
        <v>23</v>
      </c>
      <c r="F63" s="21">
        <v>111862</v>
      </c>
      <c r="G63" s="21">
        <v>1458</v>
      </c>
      <c r="H63" s="21">
        <v>42</v>
      </c>
      <c r="I63" s="21">
        <v>28</v>
      </c>
      <c r="J63" s="21">
        <v>2640</v>
      </c>
      <c r="K63" s="21">
        <v>46140</v>
      </c>
      <c r="L63" s="23">
        <v>810</v>
      </c>
    </row>
    <row r="64" spans="2:12" x14ac:dyDescent="0.25">
      <c r="B64" s="68"/>
      <c r="C64" s="20"/>
      <c r="D64" s="21">
        <v>1550</v>
      </c>
      <c r="E64" s="22">
        <v>24</v>
      </c>
      <c r="F64" s="21">
        <v>151946</v>
      </c>
      <c r="G64" s="21">
        <v>1458</v>
      </c>
      <c r="H64" s="21">
        <v>44</v>
      </c>
      <c r="I64" s="21">
        <v>32</v>
      </c>
      <c r="J64" s="21">
        <v>3586</v>
      </c>
      <c r="K64" s="21">
        <v>47160</v>
      </c>
      <c r="L64" s="23">
        <v>840</v>
      </c>
    </row>
    <row r="65" spans="2:12" x14ac:dyDescent="0.25">
      <c r="B65" s="68"/>
      <c r="C65" s="20"/>
      <c r="D65" s="21">
        <v>1575</v>
      </c>
      <c r="E65" s="22">
        <v>25</v>
      </c>
      <c r="F65" s="21">
        <v>206688</v>
      </c>
      <c r="G65" s="21">
        <v>1614</v>
      </c>
      <c r="H65" s="21">
        <v>48</v>
      </c>
      <c r="I65" s="21">
        <v>36</v>
      </c>
      <c r="J65" s="21">
        <v>4868</v>
      </c>
      <c r="K65" s="21">
        <v>48180</v>
      </c>
      <c r="L65" s="23">
        <v>870</v>
      </c>
    </row>
    <row r="66" spans="2:12" ht="15" thickBot="1" x14ac:dyDescent="0.3">
      <c r="B66" s="68"/>
      <c r="C66" s="20"/>
      <c r="D66" s="24"/>
      <c r="E66" s="25"/>
      <c r="F66" s="26">
        <f>SUM(F40:F65)</f>
        <v>844532</v>
      </c>
      <c r="G66" s="26">
        <f t="shared" ref="G66:L66" si="7">SUM(G40:G65)</f>
        <v>23406</v>
      </c>
      <c r="H66" s="26">
        <f t="shared" si="7"/>
        <v>544</v>
      </c>
      <c r="I66" s="26">
        <f t="shared" si="7"/>
        <v>328</v>
      </c>
      <c r="J66" s="26">
        <f t="shared" si="7"/>
        <v>19944</v>
      </c>
      <c r="K66" s="26">
        <f t="shared" si="7"/>
        <v>931580</v>
      </c>
      <c r="L66" s="26">
        <f t="shared" si="7"/>
        <v>17030</v>
      </c>
    </row>
    <row r="67" spans="2:12" ht="15" thickBot="1" x14ac:dyDescent="0.3">
      <c r="B67" s="68"/>
      <c r="C67" s="20"/>
      <c r="D67" s="24"/>
      <c r="E67" s="20"/>
      <c r="F67" s="29"/>
      <c r="G67" s="29"/>
      <c r="H67" s="29"/>
      <c r="I67" s="29"/>
      <c r="J67" s="29"/>
      <c r="K67" s="29"/>
      <c r="L67" s="30"/>
    </row>
    <row r="68" spans="2:12" x14ac:dyDescent="0.25">
      <c r="B68" s="68"/>
      <c r="C68" s="20"/>
      <c r="D68" s="24"/>
      <c r="E68" s="16" t="s">
        <v>2</v>
      </c>
      <c r="F68" s="17" t="s">
        <v>5</v>
      </c>
      <c r="G68" s="17" t="s">
        <v>18</v>
      </c>
      <c r="H68" s="17" t="s">
        <v>25</v>
      </c>
      <c r="I68" s="17" t="s">
        <v>26</v>
      </c>
      <c r="J68" s="17" t="s">
        <v>24</v>
      </c>
      <c r="K68" s="17" t="s">
        <v>0</v>
      </c>
      <c r="L68" s="18" t="s">
        <v>1</v>
      </c>
    </row>
    <row r="69" spans="2:12" x14ac:dyDescent="0.25">
      <c r="B69" s="68"/>
      <c r="C69" s="20"/>
      <c r="D69" s="21">
        <v>1340</v>
      </c>
      <c r="E69" s="22">
        <v>0</v>
      </c>
      <c r="F69" s="21"/>
      <c r="G69" s="21"/>
      <c r="H69" s="21"/>
      <c r="I69" s="21"/>
      <c r="J69" s="21"/>
      <c r="K69" s="21"/>
      <c r="L69" s="23"/>
    </row>
    <row r="70" spans="2:12" x14ac:dyDescent="0.25">
      <c r="B70" s="68"/>
      <c r="C70" s="20"/>
      <c r="D70" s="21">
        <v>1345</v>
      </c>
      <c r="E70" s="22">
        <v>1</v>
      </c>
      <c r="F70" s="21">
        <v>2464</v>
      </c>
      <c r="G70" s="21">
        <v>216</v>
      </c>
      <c r="H70" s="21">
        <v>4</v>
      </c>
      <c r="I70" s="21">
        <v>4</v>
      </c>
      <c r="J70" s="21">
        <v>58</v>
      </c>
      <c r="K70" s="21">
        <v>19320</v>
      </c>
      <c r="L70" s="23">
        <v>320</v>
      </c>
    </row>
    <row r="71" spans="2:12" x14ac:dyDescent="0.25">
      <c r="B71" s="68"/>
      <c r="C71" s="20"/>
      <c r="D71" s="21">
        <v>1350</v>
      </c>
      <c r="E71" s="22">
        <v>2</v>
      </c>
      <c r="F71" s="21">
        <v>2464</v>
      </c>
      <c r="G71" s="21">
        <v>216</v>
      </c>
      <c r="H71" s="21">
        <v>6</v>
      </c>
      <c r="I71" s="21">
        <v>4</v>
      </c>
      <c r="J71" s="21">
        <v>58</v>
      </c>
      <c r="K71" s="21">
        <v>19800</v>
      </c>
      <c r="L71" s="23">
        <v>320</v>
      </c>
    </row>
    <row r="72" spans="2:12" x14ac:dyDescent="0.25">
      <c r="B72" s="68"/>
      <c r="C72" s="20"/>
      <c r="D72" s="21">
        <v>1355</v>
      </c>
      <c r="E72" s="22">
        <v>3</v>
      </c>
      <c r="F72" s="21">
        <v>2464</v>
      </c>
      <c r="G72" s="21">
        <v>216</v>
      </c>
      <c r="H72" s="21">
        <v>6</v>
      </c>
      <c r="I72" s="21">
        <v>4</v>
      </c>
      <c r="J72" s="21">
        <v>58</v>
      </c>
      <c r="K72" s="21">
        <v>20300</v>
      </c>
      <c r="L72" s="23">
        <v>320</v>
      </c>
    </row>
    <row r="73" spans="2:12" x14ac:dyDescent="0.25">
      <c r="B73" s="68"/>
      <c r="C73" s="20"/>
      <c r="D73" s="21">
        <v>1360</v>
      </c>
      <c r="E73" s="22">
        <v>4</v>
      </c>
      <c r="F73" s="21">
        <v>3544</v>
      </c>
      <c r="G73" s="21">
        <v>310</v>
      </c>
      <c r="H73" s="21">
        <v>6</v>
      </c>
      <c r="I73" s="21">
        <v>3</v>
      </c>
      <c r="J73" s="21">
        <v>82</v>
      </c>
      <c r="K73" s="21">
        <v>20800</v>
      </c>
      <c r="L73" s="23">
        <v>330</v>
      </c>
    </row>
    <row r="74" spans="2:12" x14ac:dyDescent="0.25">
      <c r="B74" s="68"/>
      <c r="C74" s="20"/>
      <c r="D74" s="21">
        <v>1365</v>
      </c>
      <c r="E74" s="22">
        <v>5</v>
      </c>
      <c r="F74" s="21">
        <v>3544</v>
      </c>
      <c r="G74" s="21">
        <v>310</v>
      </c>
      <c r="H74" s="21">
        <v>6</v>
      </c>
      <c r="I74" s="21">
        <v>4</v>
      </c>
      <c r="J74" s="21">
        <v>82</v>
      </c>
      <c r="K74" s="21">
        <v>21300</v>
      </c>
      <c r="L74" s="23">
        <v>330</v>
      </c>
    </row>
    <row r="75" spans="2:12" x14ac:dyDescent="0.25">
      <c r="B75" s="68"/>
      <c r="C75" s="20"/>
      <c r="D75" s="21">
        <v>1370</v>
      </c>
      <c r="E75" s="22">
        <v>6</v>
      </c>
      <c r="F75" s="21">
        <v>3544</v>
      </c>
      <c r="G75" s="21">
        <v>310</v>
      </c>
      <c r="H75" s="21">
        <v>8</v>
      </c>
      <c r="I75" s="21">
        <v>4</v>
      </c>
      <c r="J75" s="21">
        <v>82</v>
      </c>
      <c r="K75" s="21">
        <v>21820</v>
      </c>
      <c r="L75" s="23">
        <v>330</v>
      </c>
    </row>
    <row r="76" spans="2:12" x14ac:dyDescent="0.25">
      <c r="B76" s="68"/>
      <c r="C76" s="20"/>
      <c r="D76" s="21">
        <v>1375</v>
      </c>
      <c r="E76" s="22">
        <v>7</v>
      </c>
      <c r="F76" s="21">
        <v>4622</v>
      </c>
      <c r="G76" s="21">
        <v>404</v>
      </c>
      <c r="H76" s="21">
        <v>8</v>
      </c>
      <c r="I76" s="21">
        <v>6</v>
      </c>
      <c r="J76" s="21">
        <v>108</v>
      </c>
      <c r="K76" s="21">
        <v>22380</v>
      </c>
      <c r="L76" s="23">
        <v>330</v>
      </c>
    </row>
    <row r="77" spans="2:12" x14ac:dyDescent="0.25">
      <c r="B77" s="68"/>
      <c r="C77" s="20"/>
      <c r="D77" s="21">
        <v>1380</v>
      </c>
      <c r="E77" s="22">
        <v>8</v>
      </c>
      <c r="F77" s="21">
        <v>4622</v>
      </c>
      <c r="G77" s="21">
        <v>404</v>
      </c>
      <c r="H77" s="21">
        <v>10</v>
      </c>
      <c r="I77" s="21">
        <v>6</v>
      </c>
      <c r="J77" s="21">
        <v>108</v>
      </c>
      <c r="K77" s="21">
        <v>22920</v>
      </c>
      <c r="L77" s="23">
        <v>330</v>
      </c>
    </row>
    <row r="78" spans="2:12" x14ac:dyDescent="0.25">
      <c r="B78" s="68"/>
      <c r="C78" s="20"/>
      <c r="D78" s="21">
        <v>1385</v>
      </c>
      <c r="E78" s="22">
        <v>9</v>
      </c>
      <c r="F78" s="21">
        <v>4622</v>
      </c>
      <c r="G78" s="21">
        <v>404</v>
      </c>
      <c r="H78" s="21">
        <v>10</v>
      </c>
      <c r="I78" s="21">
        <v>6</v>
      </c>
      <c r="J78" s="21">
        <v>108</v>
      </c>
      <c r="K78" s="21">
        <v>23480</v>
      </c>
      <c r="L78" s="23">
        <v>330</v>
      </c>
    </row>
    <row r="79" spans="2:12" x14ac:dyDescent="0.25">
      <c r="B79" s="68"/>
      <c r="C79" s="20"/>
      <c r="D79" s="21">
        <v>1390</v>
      </c>
      <c r="E79" s="22">
        <v>10</v>
      </c>
      <c r="F79" s="21">
        <v>5700</v>
      </c>
      <c r="G79" s="21">
        <v>498</v>
      </c>
      <c r="H79" s="21">
        <v>10</v>
      </c>
      <c r="I79" s="21">
        <v>8</v>
      </c>
      <c r="J79" s="21">
        <v>132</v>
      </c>
      <c r="K79" s="21">
        <v>24040</v>
      </c>
      <c r="L79" s="23">
        <v>330</v>
      </c>
    </row>
    <row r="80" spans="2:12" x14ac:dyDescent="0.25">
      <c r="B80" s="68"/>
      <c r="C80" s="20"/>
      <c r="D80" s="21">
        <v>1395</v>
      </c>
      <c r="E80" s="22">
        <v>11</v>
      </c>
      <c r="F80" s="21">
        <v>5700</v>
      </c>
      <c r="G80" s="21">
        <v>498</v>
      </c>
      <c r="H80" s="21">
        <v>10</v>
      </c>
      <c r="I80" s="21">
        <v>8</v>
      </c>
      <c r="J80" s="21">
        <v>132</v>
      </c>
      <c r="K80" s="21">
        <v>24640</v>
      </c>
      <c r="L80" s="23">
        <v>330</v>
      </c>
    </row>
    <row r="81" spans="2:12" x14ac:dyDescent="0.25">
      <c r="B81" s="68"/>
      <c r="C81" s="20"/>
      <c r="D81" s="21">
        <v>1400</v>
      </c>
      <c r="E81" s="22">
        <v>12</v>
      </c>
      <c r="F81" s="21">
        <v>5700</v>
      </c>
      <c r="G81" s="21">
        <v>498</v>
      </c>
      <c r="H81" s="21">
        <v>12</v>
      </c>
      <c r="I81" s="21">
        <v>8</v>
      </c>
      <c r="J81" s="21">
        <v>132</v>
      </c>
      <c r="K81" s="21">
        <v>25240</v>
      </c>
      <c r="L81" s="23">
        <v>330</v>
      </c>
    </row>
    <row r="82" spans="2:12" x14ac:dyDescent="0.25">
      <c r="B82" s="68"/>
      <c r="C82" s="20"/>
      <c r="D82" s="21">
        <v>1405</v>
      </c>
      <c r="E82" s="22">
        <v>13</v>
      </c>
      <c r="F82" s="21">
        <v>6778</v>
      </c>
      <c r="G82" s="21">
        <v>592</v>
      </c>
      <c r="H82" s="21">
        <v>12</v>
      </c>
      <c r="I82" s="21">
        <v>8</v>
      </c>
      <c r="J82" s="21">
        <v>158</v>
      </c>
      <c r="K82" s="21">
        <v>25860</v>
      </c>
      <c r="L82" s="23">
        <v>330</v>
      </c>
    </row>
    <row r="83" spans="2:12" x14ac:dyDescent="0.25">
      <c r="B83" s="68"/>
      <c r="C83" s="20"/>
      <c r="D83" s="21">
        <v>1410</v>
      </c>
      <c r="E83" s="22">
        <v>14</v>
      </c>
      <c r="F83" s="21">
        <v>6778</v>
      </c>
      <c r="G83" s="21">
        <v>592</v>
      </c>
      <c r="H83" s="21">
        <v>12</v>
      </c>
      <c r="I83" s="21">
        <v>8</v>
      </c>
      <c r="J83" s="21">
        <v>158</v>
      </c>
      <c r="K83" s="21">
        <v>26500</v>
      </c>
      <c r="L83" s="23">
        <v>330</v>
      </c>
    </row>
    <row r="84" spans="2:12" x14ac:dyDescent="0.25">
      <c r="B84" s="68"/>
      <c r="C84" s="20"/>
      <c r="D84" s="21">
        <v>1415</v>
      </c>
      <c r="E84" s="22">
        <v>15</v>
      </c>
      <c r="F84" s="21">
        <v>6778</v>
      </c>
      <c r="G84" s="21">
        <v>592</v>
      </c>
      <c r="H84" s="21">
        <v>12</v>
      </c>
      <c r="I84" s="21">
        <v>8</v>
      </c>
      <c r="J84" s="21">
        <v>158</v>
      </c>
      <c r="K84" s="21">
        <v>27160</v>
      </c>
      <c r="L84" s="23">
        <v>350</v>
      </c>
    </row>
    <row r="85" spans="2:12" x14ac:dyDescent="0.25">
      <c r="B85" s="68"/>
      <c r="C85" s="20"/>
      <c r="D85" s="21">
        <v>1430</v>
      </c>
      <c r="E85" s="22">
        <v>16</v>
      </c>
      <c r="F85" s="21">
        <v>9178</v>
      </c>
      <c r="G85" s="21">
        <v>686</v>
      </c>
      <c r="H85" s="21">
        <v>14</v>
      </c>
      <c r="I85" s="21">
        <v>10</v>
      </c>
      <c r="J85" s="21">
        <v>216</v>
      </c>
      <c r="K85" s="21">
        <v>27820</v>
      </c>
      <c r="L85" s="23">
        <v>350</v>
      </c>
    </row>
    <row r="86" spans="2:12" x14ac:dyDescent="0.25">
      <c r="B86" s="68"/>
      <c r="C86" s="20"/>
      <c r="D86" s="21">
        <v>1445</v>
      </c>
      <c r="E86" s="22">
        <v>17</v>
      </c>
      <c r="F86" s="21">
        <v>12406</v>
      </c>
      <c r="G86" s="21">
        <v>686</v>
      </c>
      <c r="H86" s="21">
        <v>16</v>
      </c>
      <c r="I86" s="21">
        <v>10</v>
      </c>
      <c r="J86" s="21">
        <v>92</v>
      </c>
      <c r="K86" s="21">
        <v>28420</v>
      </c>
      <c r="L86" s="23">
        <v>350</v>
      </c>
    </row>
    <row r="87" spans="2:12" x14ac:dyDescent="0.25">
      <c r="B87" s="68"/>
      <c r="C87" s="20"/>
      <c r="D87" s="21">
        <v>1460</v>
      </c>
      <c r="E87" s="22">
        <v>18</v>
      </c>
      <c r="F87" s="21">
        <v>16824</v>
      </c>
      <c r="G87" s="21">
        <v>686</v>
      </c>
      <c r="H87" s="21">
        <v>16</v>
      </c>
      <c r="I87" s="21">
        <v>12</v>
      </c>
      <c r="J87" s="21">
        <v>396</v>
      </c>
      <c r="K87" s="21">
        <v>29040</v>
      </c>
      <c r="L87" s="23">
        <v>350</v>
      </c>
    </row>
    <row r="88" spans="2:12" x14ac:dyDescent="0.25">
      <c r="B88" s="68"/>
      <c r="C88" s="20"/>
      <c r="D88" s="21">
        <v>1475</v>
      </c>
      <c r="E88" s="22">
        <v>19</v>
      </c>
      <c r="F88" s="21">
        <v>23166</v>
      </c>
      <c r="G88" s="21">
        <v>780</v>
      </c>
      <c r="H88" s="21">
        <v>18</v>
      </c>
      <c r="I88" s="21">
        <v>14</v>
      </c>
      <c r="J88" s="21">
        <v>536</v>
      </c>
      <c r="K88" s="21">
        <v>29660</v>
      </c>
      <c r="L88" s="23">
        <v>350</v>
      </c>
    </row>
    <row r="89" spans="2:12" x14ac:dyDescent="0.25">
      <c r="B89" s="68"/>
      <c r="C89" s="20"/>
      <c r="D89" s="21">
        <v>1490</v>
      </c>
      <c r="E89" s="22">
        <v>20</v>
      </c>
      <c r="F89" s="21">
        <v>31464</v>
      </c>
      <c r="G89" s="21">
        <v>780</v>
      </c>
      <c r="H89" s="21">
        <v>20</v>
      </c>
      <c r="I89" s="21">
        <v>14</v>
      </c>
      <c r="J89" s="21">
        <v>728</v>
      </c>
      <c r="K89" s="21">
        <v>30320</v>
      </c>
      <c r="L89" s="23">
        <v>350</v>
      </c>
    </row>
    <row r="90" spans="2:12" ht="16" customHeight="1" x14ac:dyDescent="0.25">
      <c r="B90" s="68"/>
      <c r="C90" s="20"/>
      <c r="D90" s="21">
        <v>1505</v>
      </c>
      <c r="E90" s="22">
        <v>21</v>
      </c>
      <c r="F90" s="21">
        <v>42702</v>
      </c>
      <c r="G90" s="21">
        <v>780</v>
      </c>
      <c r="H90" s="21">
        <v>22</v>
      </c>
      <c r="I90" s="21">
        <v>16</v>
      </c>
      <c r="J90" s="21">
        <v>988</v>
      </c>
      <c r="K90" s="21">
        <v>30980</v>
      </c>
      <c r="L90" s="23">
        <v>360</v>
      </c>
    </row>
    <row r="91" spans="2:12" ht="16" customHeight="1" x14ac:dyDescent="0.25">
      <c r="B91" s="68"/>
      <c r="C91" s="20"/>
      <c r="D91" s="21">
        <v>1520</v>
      </c>
      <c r="E91" s="22">
        <v>22</v>
      </c>
      <c r="F91" s="21">
        <v>57348</v>
      </c>
      <c r="G91" s="21">
        <v>874</v>
      </c>
      <c r="H91" s="21">
        <v>24</v>
      </c>
      <c r="I91" s="21">
        <v>18</v>
      </c>
      <c r="J91" s="21">
        <v>1340</v>
      </c>
      <c r="K91" s="21">
        <v>31640</v>
      </c>
      <c r="L91" s="23">
        <v>380</v>
      </c>
    </row>
    <row r="92" spans="2:12" ht="16" customHeight="1" x14ac:dyDescent="0.25">
      <c r="B92" s="68"/>
      <c r="C92" s="20"/>
      <c r="D92" s="21">
        <v>1535</v>
      </c>
      <c r="E92" s="22">
        <v>23</v>
      </c>
      <c r="F92" s="21">
        <v>77804</v>
      </c>
      <c r="G92" s="21">
        <v>874</v>
      </c>
      <c r="H92" s="21">
        <v>26</v>
      </c>
      <c r="I92" s="21">
        <v>20</v>
      </c>
      <c r="J92" s="21">
        <v>1818</v>
      </c>
      <c r="K92" s="21">
        <v>32320</v>
      </c>
      <c r="L92" s="23">
        <v>390</v>
      </c>
    </row>
    <row r="93" spans="2:12" ht="16" customHeight="1" x14ac:dyDescent="0.25">
      <c r="B93" s="68"/>
      <c r="C93" s="20"/>
      <c r="D93" s="21">
        <v>1550</v>
      </c>
      <c r="E93" s="22">
        <v>24</v>
      </c>
      <c r="F93" s="21">
        <v>105536</v>
      </c>
      <c r="G93" s="21">
        <v>874</v>
      </c>
      <c r="H93" s="21">
        <v>28</v>
      </c>
      <c r="I93" s="21">
        <v>22</v>
      </c>
      <c r="J93" s="21">
        <v>2466</v>
      </c>
      <c r="K93" s="21">
        <v>33040</v>
      </c>
      <c r="L93" s="23">
        <v>400</v>
      </c>
    </row>
    <row r="94" spans="2:12" ht="16" customHeight="1" x14ac:dyDescent="0.25">
      <c r="B94" s="68"/>
      <c r="C94" s="20"/>
      <c r="D94" s="21">
        <v>1575</v>
      </c>
      <c r="E94" s="22">
        <v>25</v>
      </c>
      <c r="F94" s="21">
        <v>144488</v>
      </c>
      <c r="G94" s="21">
        <v>968</v>
      </c>
      <c r="H94" s="21">
        <v>30</v>
      </c>
      <c r="I94" s="21">
        <v>24</v>
      </c>
      <c r="J94" s="21">
        <v>3346</v>
      </c>
      <c r="K94" s="21">
        <v>33740</v>
      </c>
      <c r="L94" s="23">
        <v>420</v>
      </c>
    </row>
    <row r="95" spans="2:12" ht="15" thickBot="1" x14ac:dyDescent="0.3">
      <c r="B95" s="69"/>
      <c r="C95" s="25"/>
      <c r="D95" s="28"/>
      <c r="E95" s="25"/>
      <c r="F95" s="26">
        <f>SUM(F69:F94)*5</f>
        <v>2951200</v>
      </c>
      <c r="G95" s="26">
        <f t="shared" ref="G95:L95" si="8">SUM(G69:G94)*5</f>
        <v>70240</v>
      </c>
      <c r="H95" s="26">
        <f t="shared" si="8"/>
        <v>1730</v>
      </c>
      <c r="I95" s="26">
        <f t="shared" si="8"/>
        <v>1245</v>
      </c>
      <c r="J95" s="26">
        <f t="shared" si="8"/>
        <v>67700</v>
      </c>
      <c r="K95" s="26">
        <f t="shared" si="8"/>
        <v>3262700</v>
      </c>
      <c r="L95" s="26">
        <f t="shared" si="8"/>
        <v>43200</v>
      </c>
    </row>
    <row r="96" spans="2:12" x14ac:dyDescent="0.25">
      <c r="C96" s="10">
        <v>1390</v>
      </c>
      <c r="D96" s="15"/>
      <c r="E96" s="16" t="s">
        <v>3</v>
      </c>
      <c r="F96" s="17" t="s">
        <v>5</v>
      </c>
      <c r="G96" s="17" t="s">
        <v>70</v>
      </c>
      <c r="H96" s="17" t="s">
        <v>71</v>
      </c>
      <c r="I96" s="17" t="s">
        <v>72</v>
      </c>
      <c r="J96" s="17" t="s">
        <v>24</v>
      </c>
      <c r="K96" s="17" t="s">
        <v>0</v>
      </c>
      <c r="L96" s="18" t="s">
        <v>1</v>
      </c>
    </row>
    <row r="97" spans="4:12" x14ac:dyDescent="0.25">
      <c r="D97" s="21">
        <v>1390</v>
      </c>
      <c r="E97" s="22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3">
        <v>0</v>
      </c>
    </row>
    <row r="98" spans="4:12" x14ac:dyDescent="0.25">
      <c r="D98" s="21">
        <v>1400</v>
      </c>
      <c r="E98" s="22">
        <v>1</v>
      </c>
      <c r="F98" s="21">
        <v>15000</v>
      </c>
      <c r="G98" s="21">
        <v>350</v>
      </c>
      <c r="H98" s="21">
        <v>6</v>
      </c>
      <c r="I98" s="21">
        <v>5</v>
      </c>
      <c r="J98" s="21">
        <v>300</v>
      </c>
      <c r="K98" s="21">
        <v>45000</v>
      </c>
      <c r="L98" s="23">
        <v>720</v>
      </c>
    </row>
    <row r="99" spans="4:12" x14ac:dyDescent="0.25">
      <c r="D99" s="21">
        <v>1410</v>
      </c>
      <c r="E99" s="22">
        <v>2</v>
      </c>
      <c r="F99" s="21">
        <v>15000</v>
      </c>
      <c r="G99" s="21">
        <v>350</v>
      </c>
      <c r="H99" s="21">
        <v>8</v>
      </c>
      <c r="I99" s="21">
        <v>5</v>
      </c>
      <c r="J99" s="21">
        <v>300</v>
      </c>
      <c r="K99" s="21">
        <v>45000</v>
      </c>
      <c r="L99" s="23">
        <v>720</v>
      </c>
    </row>
    <row r="100" spans="4:12" x14ac:dyDescent="0.25">
      <c r="D100" s="21">
        <v>1420</v>
      </c>
      <c r="E100" s="22">
        <v>3</v>
      </c>
      <c r="F100" s="21">
        <v>15000</v>
      </c>
      <c r="G100" s="21">
        <v>350</v>
      </c>
      <c r="H100" s="21">
        <v>8</v>
      </c>
      <c r="I100" s="21">
        <v>5</v>
      </c>
      <c r="J100" s="21">
        <v>300</v>
      </c>
      <c r="K100" s="21">
        <v>45000</v>
      </c>
      <c r="L100" s="23">
        <v>720</v>
      </c>
    </row>
    <row r="101" spans="4:12" x14ac:dyDescent="0.25">
      <c r="D101" s="21">
        <v>1430</v>
      </c>
      <c r="E101" s="22">
        <v>4</v>
      </c>
      <c r="F101" s="21">
        <v>20000</v>
      </c>
      <c r="G101" s="21">
        <v>400</v>
      </c>
      <c r="H101" s="21">
        <v>10</v>
      </c>
      <c r="I101" s="21">
        <v>6</v>
      </c>
      <c r="J101" s="21">
        <v>400</v>
      </c>
      <c r="K101" s="21">
        <v>45000</v>
      </c>
      <c r="L101" s="23">
        <v>750</v>
      </c>
    </row>
    <row r="102" spans="4:12" x14ac:dyDescent="0.25">
      <c r="D102" s="21">
        <v>1440</v>
      </c>
      <c r="E102" s="76">
        <v>5</v>
      </c>
      <c r="F102" s="77">
        <v>20000</v>
      </c>
      <c r="G102" s="77">
        <v>400</v>
      </c>
      <c r="H102" s="77">
        <v>10</v>
      </c>
      <c r="I102" s="77">
        <v>6</v>
      </c>
      <c r="J102" s="77">
        <v>400</v>
      </c>
      <c r="K102" s="77">
        <v>45000</v>
      </c>
      <c r="L102" s="78">
        <v>750</v>
      </c>
    </row>
    <row r="103" spans="4:12" x14ac:dyDescent="0.25">
      <c r="D103" s="21">
        <v>1450</v>
      </c>
      <c r="E103" s="79">
        <v>6</v>
      </c>
      <c r="F103" s="80">
        <v>25000</v>
      </c>
      <c r="G103" s="80">
        <v>400</v>
      </c>
      <c r="H103" s="80">
        <v>12</v>
      </c>
      <c r="I103" s="80">
        <v>6</v>
      </c>
      <c r="J103" s="80">
        <v>500</v>
      </c>
      <c r="K103" s="80">
        <v>45000</v>
      </c>
      <c r="L103" s="81">
        <v>750</v>
      </c>
    </row>
    <row r="104" spans="4:12" x14ac:dyDescent="0.25">
      <c r="D104" s="21">
        <v>1460</v>
      </c>
      <c r="E104" s="22">
        <v>7</v>
      </c>
      <c r="F104" s="21">
        <v>25000</v>
      </c>
      <c r="G104" s="21">
        <v>450</v>
      </c>
      <c r="H104" s="21">
        <v>12</v>
      </c>
      <c r="I104" s="21">
        <v>6</v>
      </c>
      <c r="J104" s="21">
        <v>500</v>
      </c>
      <c r="K104" s="21">
        <v>45000</v>
      </c>
      <c r="L104" s="23">
        <v>770</v>
      </c>
    </row>
    <row r="105" spans="4:12" x14ac:dyDescent="0.25">
      <c r="D105" s="21">
        <v>1470</v>
      </c>
      <c r="E105" s="22">
        <v>8</v>
      </c>
      <c r="F105" s="21">
        <v>30000</v>
      </c>
      <c r="G105" s="21">
        <v>450</v>
      </c>
      <c r="H105" s="21">
        <v>14</v>
      </c>
      <c r="I105" s="21">
        <v>6</v>
      </c>
      <c r="J105" s="21">
        <v>600</v>
      </c>
      <c r="K105" s="21">
        <v>45000</v>
      </c>
      <c r="L105" s="23">
        <v>770</v>
      </c>
    </row>
    <row r="106" spans="4:12" x14ac:dyDescent="0.25">
      <c r="D106" s="21">
        <v>1480</v>
      </c>
      <c r="E106" s="22">
        <v>9</v>
      </c>
      <c r="F106" s="21">
        <v>30000</v>
      </c>
      <c r="G106" s="21">
        <v>450</v>
      </c>
      <c r="H106" s="21">
        <v>14</v>
      </c>
      <c r="I106" s="21">
        <v>6</v>
      </c>
      <c r="J106" s="21">
        <v>600</v>
      </c>
      <c r="K106" s="21">
        <v>45000</v>
      </c>
      <c r="L106" s="23">
        <v>770</v>
      </c>
    </row>
    <row r="107" spans="4:12" x14ac:dyDescent="0.25">
      <c r="D107" s="21">
        <v>1490</v>
      </c>
      <c r="E107" s="76">
        <v>10</v>
      </c>
      <c r="F107" s="77">
        <v>40000</v>
      </c>
      <c r="G107" s="77">
        <v>550</v>
      </c>
      <c r="H107" s="77">
        <v>16</v>
      </c>
      <c r="I107" s="77">
        <v>7</v>
      </c>
      <c r="J107" s="77">
        <v>800</v>
      </c>
      <c r="K107" s="77">
        <v>45000</v>
      </c>
      <c r="L107" s="78">
        <v>790</v>
      </c>
    </row>
    <row r="108" spans="4:12" x14ac:dyDescent="0.25">
      <c r="D108" s="21">
        <v>1500</v>
      </c>
      <c r="E108" s="79">
        <v>11</v>
      </c>
      <c r="F108" s="80">
        <v>40000</v>
      </c>
      <c r="G108" s="80">
        <v>550</v>
      </c>
      <c r="H108" s="80">
        <v>16</v>
      </c>
      <c r="I108" s="80">
        <v>7</v>
      </c>
      <c r="J108" s="80">
        <v>800</v>
      </c>
      <c r="K108" s="80">
        <v>45000</v>
      </c>
      <c r="L108" s="81">
        <v>790</v>
      </c>
    </row>
    <row r="109" spans="4:12" x14ac:dyDescent="0.25">
      <c r="D109" s="21">
        <v>1510</v>
      </c>
      <c r="E109" s="22">
        <v>12</v>
      </c>
      <c r="F109" s="21">
        <v>50000</v>
      </c>
      <c r="G109" s="21">
        <v>650</v>
      </c>
      <c r="H109" s="21">
        <v>18</v>
      </c>
      <c r="I109" s="21">
        <v>8</v>
      </c>
      <c r="J109" s="21">
        <v>1000</v>
      </c>
      <c r="K109" s="21">
        <v>45000</v>
      </c>
      <c r="L109" s="23">
        <v>800</v>
      </c>
    </row>
    <row r="110" spans="4:12" x14ac:dyDescent="0.25">
      <c r="D110" s="21">
        <v>1520</v>
      </c>
      <c r="E110" s="22">
        <v>13</v>
      </c>
      <c r="F110" s="21">
        <v>50000</v>
      </c>
      <c r="G110" s="21">
        <v>650</v>
      </c>
      <c r="H110" s="21">
        <v>18</v>
      </c>
      <c r="I110" s="21">
        <v>8</v>
      </c>
      <c r="J110" s="21">
        <v>1000</v>
      </c>
      <c r="K110" s="21">
        <v>45000</v>
      </c>
      <c r="L110" s="23">
        <v>800</v>
      </c>
    </row>
    <row r="111" spans="4:12" x14ac:dyDescent="0.25">
      <c r="D111" s="21">
        <v>1530</v>
      </c>
      <c r="E111" s="22">
        <v>14</v>
      </c>
      <c r="F111" s="21">
        <v>70000</v>
      </c>
      <c r="G111" s="21">
        <v>700</v>
      </c>
      <c r="H111" s="21">
        <v>20</v>
      </c>
      <c r="I111" s="21">
        <v>12</v>
      </c>
      <c r="J111" s="21">
        <v>1400</v>
      </c>
      <c r="K111" s="21">
        <v>45000</v>
      </c>
      <c r="L111" s="23">
        <v>870</v>
      </c>
    </row>
    <row r="112" spans="4:12" x14ac:dyDescent="0.25">
      <c r="D112" s="21">
        <v>1540</v>
      </c>
      <c r="E112" s="76">
        <v>15</v>
      </c>
      <c r="F112" s="77">
        <v>70000</v>
      </c>
      <c r="G112" s="77">
        <v>750</v>
      </c>
      <c r="H112" s="77">
        <v>20</v>
      </c>
      <c r="I112" s="77">
        <v>12</v>
      </c>
      <c r="J112" s="77">
        <v>1400</v>
      </c>
      <c r="K112" s="77">
        <v>38760</v>
      </c>
      <c r="L112" s="78">
        <v>940</v>
      </c>
    </row>
    <row r="113" spans="4:12" x14ac:dyDescent="0.25">
      <c r="D113" s="21">
        <v>1550</v>
      </c>
      <c r="E113" s="22">
        <v>16</v>
      </c>
      <c r="F113" s="21">
        <v>120000</v>
      </c>
      <c r="G113" s="21">
        <v>900</v>
      </c>
      <c r="H113" s="21">
        <v>22</v>
      </c>
      <c r="I113" s="21">
        <v>12</v>
      </c>
      <c r="J113" s="21">
        <v>2400</v>
      </c>
      <c r="K113" s="21">
        <v>39720</v>
      </c>
      <c r="L113" s="23">
        <v>1120</v>
      </c>
    </row>
    <row r="114" spans="4:12" x14ac:dyDescent="0.25">
      <c r="D114" s="21">
        <v>1560</v>
      </c>
      <c r="E114" s="22">
        <v>17</v>
      </c>
      <c r="F114" s="21">
        <v>120000</v>
      </c>
      <c r="G114" s="21">
        <v>950</v>
      </c>
      <c r="H114" s="21">
        <v>24</v>
      </c>
      <c r="I114" s="21">
        <v>12</v>
      </c>
      <c r="J114" s="21">
        <v>2400</v>
      </c>
      <c r="K114" s="21">
        <v>40580</v>
      </c>
      <c r="L114" s="23">
        <v>1200</v>
      </c>
    </row>
    <row r="115" spans="4:12" x14ac:dyDescent="0.25">
      <c r="D115" s="21">
        <v>1570</v>
      </c>
      <c r="E115" s="22">
        <v>18</v>
      </c>
      <c r="F115" s="21">
        <v>180000</v>
      </c>
      <c r="G115" s="21">
        <v>1100</v>
      </c>
      <c r="H115" s="21">
        <v>28</v>
      </c>
      <c r="I115" s="21">
        <v>20</v>
      </c>
      <c r="J115" s="21">
        <v>3600</v>
      </c>
      <c r="K115" s="21">
        <v>41460</v>
      </c>
      <c r="L115" s="23">
        <v>1350</v>
      </c>
    </row>
    <row r="116" spans="4:12" x14ac:dyDescent="0.25">
      <c r="D116" s="21">
        <v>1580</v>
      </c>
      <c r="E116" s="22">
        <v>19</v>
      </c>
      <c r="F116" s="21">
        <v>180000</v>
      </c>
      <c r="G116" s="21">
        <v>1150</v>
      </c>
      <c r="H116" s="21">
        <v>30</v>
      </c>
      <c r="I116" s="21">
        <v>20</v>
      </c>
      <c r="J116" s="21">
        <v>3600</v>
      </c>
      <c r="K116" s="21">
        <v>42360</v>
      </c>
      <c r="L116" s="23">
        <v>1440</v>
      </c>
    </row>
    <row r="117" spans="4:12" x14ac:dyDescent="0.25">
      <c r="D117" s="21">
        <v>1590</v>
      </c>
      <c r="E117" s="22">
        <v>20</v>
      </c>
      <c r="F117" s="21">
        <v>250000</v>
      </c>
      <c r="G117" s="21">
        <v>1300</v>
      </c>
      <c r="H117" s="21">
        <v>32</v>
      </c>
      <c r="I117" s="21">
        <v>30</v>
      </c>
      <c r="J117" s="21">
        <v>5000</v>
      </c>
      <c r="K117" s="21">
        <v>43260</v>
      </c>
      <c r="L117" s="23">
        <v>1600</v>
      </c>
    </row>
    <row r="118" spans="4:12" ht="15" thickBot="1" x14ac:dyDescent="0.3">
      <c r="D118" s="24"/>
      <c r="E118" s="25"/>
      <c r="F118" s="26">
        <f>SUM(F97:F117)</f>
        <v>1365000</v>
      </c>
      <c r="G118" s="26">
        <f t="shared" ref="G118:L118" si="9">SUM(G97:G117)</f>
        <v>12850</v>
      </c>
      <c r="H118" s="26">
        <f t="shared" si="9"/>
        <v>338</v>
      </c>
      <c r="I118" s="26">
        <f t="shared" si="9"/>
        <v>199</v>
      </c>
      <c r="J118" s="26">
        <f t="shared" si="9"/>
        <v>27300</v>
      </c>
      <c r="K118" s="26">
        <f t="shared" si="9"/>
        <v>876140</v>
      </c>
      <c r="L118" s="26">
        <f t="shared" si="9"/>
        <v>18420</v>
      </c>
    </row>
    <row r="119" spans="4:12" ht="15" thickBot="1" x14ac:dyDescent="0.3">
      <c r="D119" s="24"/>
      <c r="E119" s="20"/>
      <c r="F119" s="52"/>
      <c r="G119" s="52"/>
      <c r="H119" s="52"/>
      <c r="I119" s="52"/>
      <c r="J119" s="52"/>
      <c r="K119" s="52"/>
      <c r="L119" s="30"/>
    </row>
    <row r="120" spans="4:12" x14ac:dyDescent="0.25">
      <c r="D120" s="24"/>
      <c r="E120" s="16" t="s">
        <v>2</v>
      </c>
      <c r="F120" s="17" t="s">
        <v>5</v>
      </c>
      <c r="G120" s="17" t="s">
        <v>73</v>
      </c>
      <c r="H120" s="17" t="s">
        <v>71</v>
      </c>
      <c r="I120" s="17" t="s">
        <v>72</v>
      </c>
      <c r="J120" s="17" t="s">
        <v>24</v>
      </c>
      <c r="K120" s="17" t="s">
        <v>0</v>
      </c>
      <c r="L120" s="18" t="s">
        <v>1</v>
      </c>
    </row>
    <row r="121" spans="4:12" x14ac:dyDescent="0.25">
      <c r="D121" s="21">
        <v>1390</v>
      </c>
      <c r="E121" s="22">
        <v>0</v>
      </c>
      <c r="F121" s="21"/>
      <c r="G121" s="21"/>
      <c r="H121" s="21"/>
      <c r="I121" s="21"/>
      <c r="J121" s="21"/>
      <c r="K121" s="21"/>
      <c r="L121" s="23"/>
    </row>
    <row r="122" spans="4:12" x14ac:dyDescent="0.25">
      <c r="D122" s="21">
        <v>1400</v>
      </c>
      <c r="E122" s="22">
        <v>1</v>
      </c>
      <c r="F122" s="21">
        <v>9000</v>
      </c>
      <c r="G122" s="21">
        <v>210</v>
      </c>
      <c r="H122" s="21">
        <v>4</v>
      </c>
      <c r="I122" s="21">
        <v>3</v>
      </c>
      <c r="J122" s="21">
        <v>180</v>
      </c>
      <c r="K122" s="21">
        <v>31500</v>
      </c>
      <c r="L122" s="23">
        <v>430</v>
      </c>
    </row>
    <row r="123" spans="4:12" x14ac:dyDescent="0.25">
      <c r="D123" s="21">
        <v>1410</v>
      </c>
      <c r="E123" s="22">
        <v>2</v>
      </c>
      <c r="F123" s="21">
        <v>9000</v>
      </c>
      <c r="G123" s="21">
        <v>210</v>
      </c>
      <c r="H123" s="21">
        <v>5</v>
      </c>
      <c r="I123" s="21">
        <v>3</v>
      </c>
      <c r="J123" s="21">
        <v>180</v>
      </c>
      <c r="K123" s="21">
        <v>31500</v>
      </c>
      <c r="L123" s="23">
        <v>430</v>
      </c>
    </row>
    <row r="124" spans="4:12" x14ac:dyDescent="0.25">
      <c r="D124" s="21">
        <v>1420</v>
      </c>
      <c r="E124" s="22">
        <v>3</v>
      </c>
      <c r="F124" s="21">
        <v>9000</v>
      </c>
      <c r="G124" s="21">
        <v>210</v>
      </c>
      <c r="H124" s="21">
        <v>6</v>
      </c>
      <c r="I124" s="21">
        <v>3</v>
      </c>
      <c r="J124" s="21">
        <v>180</v>
      </c>
      <c r="K124" s="21">
        <v>31500</v>
      </c>
      <c r="L124" s="23">
        <v>430</v>
      </c>
    </row>
    <row r="125" spans="4:12" x14ac:dyDescent="0.25">
      <c r="D125" s="21">
        <v>1430</v>
      </c>
      <c r="E125" s="22">
        <v>4</v>
      </c>
      <c r="F125" s="21">
        <v>12000</v>
      </c>
      <c r="G125" s="21">
        <v>240</v>
      </c>
      <c r="H125" s="21">
        <v>6</v>
      </c>
      <c r="I125" s="21">
        <v>4</v>
      </c>
      <c r="J125" s="21">
        <v>240</v>
      </c>
      <c r="K125" s="21">
        <v>31500</v>
      </c>
      <c r="L125" s="23">
        <v>450</v>
      </c>
    </row>
    <row r="126" spans="4:12" x14ac:dyDescent="0.25">
      <c r="D126" s="21">
        <v>1440</v>
      </c>
      <c r="E126" s="76">
        <v>5</v>
      </c>
      <c r="F126" s="77">
        <v>12000</v>
      </c>
      <c r="G126" s="77">
        <v>240</v>
      </c>
      <c r="H126" s="77">
        <v>6</v>
      </c>
      <c r="I126" s="77">
        <v>4</v>
      </c>
      <c r="J126" s="77">
        <v>240</v>
      </c>
      <c r="K126" s="77">
        <v>31500</v>
      </c>
      <c r="L126" s="78">
        <v>450</v>
      </c>
    </row>
    <row r="127" spans="4:12" x14ac:dyDescent="0.25">
      <c r="D127" s="21">
        <v>1450</v>
      </c>
      <c r="E127" s="22">
        <v>6</v>
      </c>
      <c r="F127" s="21">
        <v>15000</v>
      </c>
      <c r="G127" s="21">
        <v>240</v>
      </c>
      <c r="H127" s="21">
        <v>7</v>
      </c>
      <c r="I127" s="21">
        <v>4</v>
      </c>
      <c r="J127" s="21">
        <v>300</v>
      </c>
      <c r="K127" s="21">
        <v>31500</v>
      </c>
      <c r="L127" s="23">
        <v>450</v>
      </c>
    </row>
    <row r="128" spans="4:12" x14ac:dyDescent="0.25">
      <c r="D128" s="21">
        <v>1460</v>
      </c>
      <c r="E128" s="22">
        <v>7</v>
      </c>
      <c r="F128" s="21">
        <v>15000</v>
      </c>
      <c r="G128" s="21">
        <v>270</v>
      </c>
      <c r="H128" s="21">
        <v>7</v>
      </c>
      <c r="I128" s="21">
        <v>4</v>
      </c>
      <c r="J128" s="21">
        <v>300</v>
      </c>
      <c r="K128" s="21">
        <v>31500</v>
      </c>
      <c r="L128" s="23">
        <v>460</v>
      </c>
    </row>
    <row r="129" spans="4:12" x14ac:dyDescent="0.25">
      <c r="D129" s="21">
        <v>1470</v>
      </c>
      <c r="E129" s="22">
        <v>8</v>
      </c>
      <c r="F129" s="21">
        <v>18000</v>
      </c>
      <c r="G129" s="21">
        <v>270</v>
      </c>
      <c r="H129" s="21">
        <v>8</v>
      </c>
      <c r="I129" s="21">
        <v>4</v>
      </c>
      <c r="J129" s="21">
        <v>360</v>
      </c>
      <c r="K129" s="21">
        <v>31500</v>
      </c>
      <c r="L129" s="23">
        <v>460</v>
      </c>
    </row>
    <row r="130" spans="4:12" x14ac:dyDescent="0.25">
      <c r="D130" s="21">
        <v>1480</v>
      </c>
      <c r="E130" s="22">
        <v>9</v>
      </c>
      <c r="F130" s="21">
        <v>18000</v>
      </c>
      <c r="G130" s="21">
        <v>270</v>
      </c>
      <c r="H130" s="21">
        <v>8</v>
      </c>
      <c r="I130" s="21">
        <v>4</v>
      </c>
      <c r="J130" s="21">
        <v>360</v>
      </c>
      <c r="K130" s="21">
        <v>31500</v>
      </c>
      <c r="L130" s="23">
        <v>460</v>
      </c>
    </row>
    <row r="131" spans="4:12" x14ac:dyDescent="0.25">
      <c r="D131" s="21">
        <v>1490</v>
      </c>
      <c r="E131" s="76">
        <v>10</v>
      </c>
      <c r="F131" s="77">
        <v>24000</v>
      </c>
      <c r="G131" s="77">
        <v>330</v>
      </c>
      <c r="H131" s="77">
        <v>10</v>
      </c>
      <c r="I131" s="77">
        <v>4</v>
      </c>
      <c r="J131" s="77">
        <v>480</v>
      </c>
      <c r="K131" s="77">
        <v>31500</v>
      </c>
      <c r="L131" s="78">
        <v>470</v>
      </c>
    </row>
    <row r="132" spans="4:12" x14ac:dyDescent="0.25">
      <c r="D132" s="21">
        <v>1500</v>
      </c>
      <c r="E132" s="22">
        <v>11</v>
      </c>
      <c r="F132" s="21">
        <v>24000</v>
      </c>
      <c r="G132" s="21">
        <v>330</v>
      </c>
      <c r="H132" s="21">
        <v>10</v>
      </c>
      <c r="I132" s="21">
        <v>4</v>
      </c>
      <c r="J132" s="21">
        <v>480</v>
      </c>
      <c r="K132" s="21">
        <v>31500</v>
      </c>
      <c r="L132" s="23">
        <v>470</v>
      </c>
    </row>
    <row r="133" spans="4:12" x14ac:dyDescent="0.25">
      <c r="D133" s="21">
        <v>1510</v>
      </c>
      <c r="E133" s="22">
        <v>12</v>
      </c>
      <c r="F133" s="21">
        <v>30000</v>
      </c>
      <c r="G133" s="21">
        <v>390</v>
      </c>
      <c r="H133" s="21">
        <v>11</v>
      </c>
      <c r="I133" s="21">
        <v>5</v>
      </c>
      <c r="J133" s="21">
        <v>600</v>
      </c>
      <c r="K133" s="21">
        <v>31500</v>
      </c>
      <c r="L133" s="23">
        <v>480</v>
      </c>
    </row>
    <row r="134" spans="4:12" x14ac:dyDescent="0.25">
      <c r="D134" s="21">
        <v>1520</v>
      </c>
      <c r="E134" s="22">
        <v>13</v>
      </c>
      <c r="F134" s="21">
        <v>30000</v>
      </c>
      <c r="G134" s="21">
        <v>390</v>
      </c>
      <c r="H134" s="21">
        <v>11</v>
      </c>
      <c r="I134" s="21">
        <v>5</v>
      </c>
      <c r="J134" s="21">
        <v>600</v>
      </c>
      <c r="K134" s="21">
        <v>31500</v>
      </c>
      <c r="L134" s="23">
        <v>480</v>
      </c>
    </row>
    <row r="135" spans="4:12" x14ac:dyDescent="0.25">
      <c r="D135" s="21">
        <v>1530</v>
      </c>
      <c r="E135" s="22">
        <v>14</v>
      </c>
      <c r="F135" s="21">
        <v>42000</v>
      </c>
      <c r="G135" s="21">
        <v>420</v>
      </c>
      <c r="H135" s="21">
        <v>12</v>
      </c>
      <c r="I135" s="21">
        <v>7</v>
      </c>
      <c r="J135" s="21">
        <v>840</v>
      </c>
      <c r="K135" s="21">
        <v>31500</v>
      </c>
      <c r="L135" s="23">
        <v>520</v>
      </c>
    </row>
    <row r="136" spans="4:12" x14ac:dyDescent="0.25">
      <c r="D136" s="21">
        <v>1540</v>
      </c>
      <c r="E136" s="76">
        <v>15</v>
      </c>
      <c r="F136" s="77">
        <v>42000</v>
      </c>
      <c r="G136" s="77">
        <v>450</v>
      </c>
      <c r="H136" s="77">
        <v>12</v>
      </c>
      <c r="I136" s="77">
        <v>7</v>
      </c>
      <c r="J136" s="77">
        <v>840</v>
      </c>
      <c r="K136" s="77">
        <v>31500</v>
      </c>
      <c r="L136" s="78">
        <v>560</v>
      </c>
    </row>
    <row r="137" spans="4:12" x14ac:dyDescent="0.25">
      <c r="D137" s="21">
        <v>1550</v>
      </c>
      <c r="E137" s="22">
        <v>16</v>
      </c>
      <c r="F137" s="21">
        <v>72000</v>
      </c>
      <c r="G137" s="21">
        <v>540</v>
      </c>
      <c r="H137" s="21">
        <v>13</v>
      </c>
      <c r="I137" s="21">
        <v>7</v>
      </c>
      <c r="J137" s="21">
        <v>1440</v>
      </c>
      <c r="K137" s="21">
        <v>35000</v>
      </c>
      <c r="L137" s="23">
        <v>670</v>
      </c>
    </row>
    <row r="138" spans="4:12" x14ac:dyDescent="0.25">
      <c r="D138" s="21">
        <v>1560</v>
      </c>
      <c r="E138" s="22">
        <v>17</v>
      </c>
      <c r="F138" s="21">
        <v>72000</v>
      </c>
      <c r="G138" s="21">
        <v>570</v>
      </c>
      <c r="H138" s="21">
        <v>14</v>
      </c>
      <c r="I138" s="21">
        <v>7</v>
      </c>
      <c r="J138" s="21">
        <v>1440</v>
      </c>
      <c r="K138" s="21">
        <v>35000</v>
      </c>
      <c r="L138" s="23">
        <v>720</v>
      </c>
    </row>
    <row r="139" spans="4:12" x14ac:dyDescent="0.25">
      <c r="D139" s="21">
        <v>1570</v>
      </c>
      <c r="E139" s="22">
        <v>18</v>
      </c>
      <c r="F139" s="21">
        <v>108000</v>
      </c>
      <c r="G139" s="21">
        <v>660</v>
      </c>
      <c r="H139" s="21">
        <v>17</v>
      </c>
      <c r="I139" s="21">
        <v>12</v>
      </c>
      <c r="J139" s="21">
        <v>2160</v>
      </c>
      <c r="K139" s="21">
        <v>35000</v>
      </c>
      <c r="L139" s="23">
        <v>810</v>
      </c>
    </row>
    <row r="140" spans="4:12" x14ac:dyDescent="0.25">
      <c r="D140" s="21">
        <v>1580</v>
      </c>
      <c r="E140" s="22">
        <v>19</v>
      </c>
      <c r="F140" s="21">
        <v>108000</v>
      </c>
      <c r="G140" s="21">
        <v>690</v>
      </c>
      <c r="H140" s="21">
        <v>18</v>
      </c>
      <c r="I140" s="21">
        <v>12</v>
      </c>
      <c r="J140" s="21">
        <v>2160</v>
      </c>
      <c r="K140" s="21">
        <v>35000</v>
      </c>
      <c r="L140" s="23">
        <v>860</v>
      </c>
    </row>
    <row r="141" spans="4:12" x14ac:dyDescent="0.25">
      <c r="D141" s="21">
        <v>1590</v>
      </c>
      <c r="E141" s="22">
        <v>20</v>
      </c>
      <c r="F141" s="21">
        <v>150000</v>
      </c>
      <c r="G141" s="21">
        <v>780</v>
      </c>
      <c r="H141" s="21">
        <v>19</v>
      </c>
      <c r="I141" s="21">
        <v>18</v>
      </c>
      <c r="J141" s="21">
        <v>3000</v>
      </c>
      <c r="K141" s="21">
        <v>38500</v>
      </c>
      <c r="L141" s="23">
        <v>960</v>
      </c>
    </row>
    <row r="142" spans="4:12" ht="15" thickBot="1" x14ac:dyDescent="0.3">
      <c r="D142" s="28"/>
      <c r="E142" s="25"/>
      <c r="F142" s="26">
        <f>SUM(F121:F141)*5</f>
        <v>4095000</v>
      </c>
      <c r="G142" s="26">
        <f t="shared" ref="G142:L142" si="10">SUM(G121:G141)*5</f>
        <v>38550</v>
      </c>
      <c r="H142" s="26">
        <f t="shared" si="10"/>
        <v>1020</v>
      </c>
      <c r="I142" s="26">
        <f t="shared" si="10"/>
        <v>605</v>
      </c>
      <c r="J142" s="26">
        <f t="shared" si="10"/>
        <v>81900</v>
      </c>
      <c r="K142" s="26">
        <f t="shared" si="10"/>
        <v>3255000</v>
      </c>
      <c r="L142" s="26">
        <f t="shared" si="10"/>
        <v>55100</v>
      </c>
    </row>
  </sheetData>
  <mergeCells count="1">
    <mergeCell ref="B3:B95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95B94-4CF7-D241-9D6A-6EF0CACD1C0A}">
  <dimension ref="A1"/>
  <sheetViews>
    <sheetView workbookViewId="0"/>
  </sheetViews>
  <sheetFormatPr baseColWidth="10" defaultRowHeight="17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노숨장기백 계산</vt:lpstr>
      <vt:lpstr>노숨기댓값 계산</vt:lpstr>
      <vt:lpstr>3티 시즌2.5</vt:lpstr>
      <vt:lpstr>2티 시즌2.5</vt:lpstr>
      <vt:lpstr>1티 시즌2.5</vt:lpstr>
      <vt:lpstr>3티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2020-12-26T11:02:26Z</dcterms:created>
  <dcterms:modified xsi:type="dcterms:W3CDTF">2021-08-15T14:50:05Z</dcterms:modified>
</cp:coreProperties>
</file>