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roa\Desktop\"/>
    </mc:Choice>
  </mc:AlternateContent>
  <xr:revisionPtr revIDLastSave="0" documentId="13_ncr:1_{82A5D401-E514-458F-BED1-B4F8DE297848}" xr6:coauthVersionLast="47" xr6:coauthVersionMax="47" xr10:uidLastSave="{00000000-0000-0000-0000-000000000000}"/>
  <bookViews>
    <workbookView xWindow="-120" yWindow="-120" windowWidth="38640" windowHeight="21390" activeTab="6" xr2:uid="{17624544-3A40-45AA-8E14-11FA8D097231}"/>
  </bookViews>
  <sheets>
    <sheet name="Chart1" sheetId="4" r:id="rId1"/>
    <sheet name="Sheet1" sheetId="1" r:id="rId2"/>
    <sheet name="Sheet2" sheetId="2" r:id="rId3"/>
    <sheet name="Sheet3" sheetId="3" r:id="rId4"/>
    <sheet name="Sheet5" sheetId="7" r:id="rId5"/>
    <sheet name="Chart2" sheetId="6" r:id="rId6"/>
    <sheet name="Sheet4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5" l="1"/>
  <c r="X50" i="5"/>
  <c r="Y49" i="5"/>
  <c r="X49" i="5"/>
  <c r="Y48" i="5"/>
  <c r="X48" i="5"/>
  <c r="Y47" i="5"/>
  <c r="X47" i="5"/>
  <c r="Y46" i="5"/>
  <c r="X46" i="5"/>
  <c r="Y45" i="5"/>
  <c r="X45" i="5"/>
  <c r="Y44" i="5"/>
  <c r="X44" i="5"/>
  <c r="Y43" i="5"/>
  <c r="X43" i="5"/>
  <c r="Y42" i="5"/>
  <c r="X42" i="5"/>
  <c r="Y41" i="5"/>
  <c r="X41" i="5"/>
  <c r="Y40" i="5"/>
  <c r="X40" i="5"/>
  <c r="Y39" i="5"/>
  <c r="X39" i="5"/>
  <c r="Y38" i="5"/>
  <c r="X38" i="5"/>
  <c r="Y37" i="5"/>
  <c r="X37" i="5"/>
  <c r="Y36" i="5"/>
  <c r="X36" i="5"/>
  <c r="Y35" i="5"/>
  <c r="X35" i="5"/>
  <c r="Y34" i="5"/>
  <c r="X34" i="5"/>
  <c r="Y33" i="5"/>
  <c r="X33" i="5"/>
  <c r="Y32" i="5"/>
  <c r="X32" i="5"/>
  <c r="Y31" i="5"/>
  <c r="X31" i="5"/>
  <c r="Y30" i="5"/>
  <c r="X30" i="5"/>
  <c r="Y29" i="5"/>
  <c r="X29" i="5"/>
  <c r="P30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P37" i="5"/>
  <c r="Q37" i="5"/>
  <c r="P38" i="5"/>
  <c r="Q38" i="5"/>
  <c r="P39" i="5"/>
  <c r="Q39" i="5"/>
  <c r="P40" i="5"/>
  <c r="Q40" i="5"/>
  <c r="P41" i="5"/>
  <c r="Q41" i="5"/>
  <c r="P42" i="5"/>
  <c r="Q42" i="5"/>
  <c r="P43" i="5"/>
  <c r="Q43" i="5"/>
  <c r="P44" i="5"/>
  <c r="Q44" i="5"/>
  <c r="P45" i="5"/>
  <c r="Q45" i="5"/>
  <c r="P46" i="5"/>
  <c r="Q46" i="5"/>
  <c r="P47" i="5"/>
  <c r="Q47" i="5"/>
  <c r="P48" i="5"/>
  <c r="Q48" i="5"/>
  <c r="P49" i="5"/>
  <c r="Q49" i="5"/>
  <c r="P50" i="5"/>
  <c r="Q50" i="5"/>
  <c r="Q29" i="5"/>
  <c r="P29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3" i="5"/>
  <c r="AB27" i="5"/>
  <c r="AA27" i="5"/>
  <c r="Y27" i="5"/>
  <c r="X27" i="5"/>
  <c r="Q27" i="5"/>
  <c r="P27" i="5"/>
  <c r="Z27" i="5" s="1"/>
  <c r="AB26" i="5"/>
  <c r="AA26" i="5"/>
  <c r="Y26" i="5"/>
  <c r="X26" i="5"/>
  <c r="Q26" i="5"/>
  <c r="P26" i="5"/>
  <c r="AB25" i="5"/>
  <c r="AA25" i="5"/>
  <c r="Y25" i="5"/>
  <c r="X25" i="5"/>
  <c r="Q25" i="5"/>
  <c r="P25" i="5"/>
  <c r="AB24" i="5"/>
  <c r="AA24" i="5"/>
  <c r="Y24" i="5"/>
  <c r="X24" i="5"/>
  <c r="Q24" i="5"/>
  <c r="P24" i="5"/>
  <c r="AB23" i="5"/>
  <c r="AA23" i="5"/>
  <c r="Y23" i="5"/>
  <c r="X23" i="5"/>
  <c r="Q23" i="5"/>
  <c r="P23" i="5"/>
  <c r="AB22" i="5"/>
  <c r="AA22" i="5"/>
  <c r="Y22" i="5"/>
  <c r="X22" i="5"/>
  <c r="Q22" i="5"/>
  <c r="P22" i="5"/>
  <c r="Z22" i="5" s="1"/>
  <c r="AB21" i="5"/>
  <c r="AA21" i="5"/>
  <c r="Y21" i="5"/>
  <c r="X21" i="5"/>
  <c r="Q21" i="5"/>
  <c r="P21" i="5"/>
  <c r="AB20" i="5"/>
  <c r="AA20" i="5"/>
  <c r="Y20" i="5"/>
  <c r="X20" i="5"/>
  <c r="Q20" i="5"/>
  <c r="P20" i="5"/>
  <c r="AB19" i="5"/>
  <c r="AA19" i="5"/>
  <c r="Y19" i="5"/>
  <c r="X19" i="5"/>
  <c r="Q19" i="5"/>
  <c r="P19" i="5"/>
  <c r="AB18" i="5"/>
  <c r="AA18" i="5"/>
  <c r="Y18" i="5"/>
  <c r="X18" i="5"/>
  <c r="Q18" i="5"/>
  <c r="P18" i="5"/>
  <c r="AB17" i="5"/>
  <c r="AA17" i="5"/>
  <c r="Y17" i="5"/>
  <c r="X17" i="5"/>
  <c r="Q17" i="5"/>
  <c r="P17" i="5"/>
  <c r="AB16" i="5"/>
  <c r="AA16" i="5"/>
  <c r="Y16" i="5"/>
  <c r="X16" i="5"/>
  <c r="Q16" i="5"/>
  <c r="P16" i="5"/>
  <c r="AB15" i="5"/>
  <c r="AA15" i="5"/>
  <c r="Y15" i="5"/>
  <c r="X15" i="5"/>
  <c r="Q15" i="5"/>
  <c r="P15" i="5"/>
  <c r="AB14" i="5"/>
  <c r="AA14" i="5"/>
  <c r="Y14" i="5"/>
  <c r="X14" i="5"/>
  <c r="Q14" i="5"/>
  <c r="P14" i="5"/>
  <c r="AB13" i="5"/>
  <c r="AA13" i="5"/>
  <c r="Y13" i="5"/>
  <c r="X13" i="5"/>
  <c r="Q13" i="5"/>
  <c r="P13" i="5"/>
  <c r="AB12" i="5"/>
  <c r="AA12" i="5"/>
  <c r="Y12" i="5"/>
  <c r="X12" i="5"/>
  <c r="Q12" i="5"/>
  <c r="P12" i="5"/>
  <c r="AB11" i="5"/>
  <c r="AA11" i="5"/>
  <c r="Y11" i="5"/>
  <c r="X11" i="5"/>
  <c r="Q11" i="5"/>
  <c r="P11" i="5"/>
  <c r="AB10" i="5"/>
  <c r="AA10" i="5"/>
  <c r="Y10" i="5"/>
  <c r="X10" i="5"/>
  <c r="Q10" i="5"/>
  <c r="P10" i="5"/>
  <c r="AB9" i="5"/>
  <c r="AA9" i="5"/>
  <c r="Y9" i="5"/>
  <c r="X9" i="5"/>
  <c r="Q9" i="5"/>
  <c r="P9" i="5"/>
  <c r="AB8" i="5"/>
  <c r="AA8" i="5"/>
  <c r="Y8" i="5"/>
  <c r="X8" i="5"/>
  <c r="Q8" i="5"/>
  <c r="P8" i="5"/>
  <c r="AB7" i="5"/>
  <c r="AA7" i="5"/>
  <c r="Y7" i="5"/>
  <c r="X7" i="5"/>
  <c r="Q7" i="5"/>
  <c r="P7" i="5"/>
  <c r="AB6" i="5"/>
  <c r="AA6" i="5"/>
  <c r="Y6" i="5"/>
  <c r="X6" i="5"/>
  <c r="Q6" i="5"/>
  <c r="P6" i="5"/>
  <c r="Z6" i="5" s="1"/>
  <c r="AB5" i="5"/>
  <c r="AA5" i="5"/>
  <c r="Y5" i="5"/>
  <c r="X5" i="5"/>
  <c r="Q5" i="5"/>
  <c r="P5" i="5"/>
  <c r="AB4" i="5"/>
  <c r="AA4" i="5"/>
  <c r="Y4" i="5"/>
  <c r="X4" i="5"/>
  <c r="Q4" i="5"/>
  <c r="P4" i="5"/>
  <c r="AB3" i="5"/>
  <c r="AA3" i="5"/>
  <c r="Y3" i="5"/>
  <c r="X3" i="5"/>
  <c r="Q3" i="5"/>
  <c r="P3" i="5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" i="3"/>
  <c r="P5" i="3"/>
  <c r="Q5" i="3"/>
  <c r="X5" i="3"/>
  <c r="Y5" i="3"/>
  <c r="P6" i="3"/>
  <c r="Q6" i="3"/>
  <c r="X6" i="3"/>
  <c r="Y6" i="3"/>
  <c r="P7" i="3"/>
  <c r="Q7" i="3"/>
  <c r="X7" i="3"/>
  <c r="Y7" i="3"/>
  <c r="P8" i="3"/>
  <c r="Q8" i="3"/>
  <c r="X8" i="3"/>
  <c r="Y8" i="3"/>
  <c r="P9" i="3"/>
  <c r="Q9" i="3"/>
  <c r="X9" i="3"/>
  <c r="Y9" i="3"/>
  <c r="P10" i="3"/>
  <c r="Q10" i="3"/>
  <c r="X10" i="3"/>
  <c r="Y10" i="3"/>
  <c r="P11" i="3"/>
  <c r="Q11" i="3"/>
  <c r="X11" i="3"/>
  <c r="Z11" i="3" s="1"/>
  <c r="Y11" i="3"/>
  <c r="P12" i="3"/>
  <c r="Q12" i="3"/>
  <c r="X12" i="3"/>
  <c r="Y12" i="3"/>
  <c r="P13" i="3"/>
  <c r="Q13" i="3"/>
  <c r="X13" i="3"/>
  <c r="Y13" i="3"/>
  <c r="P14" i="3"/>
  <c r="Q14" i="3"/>
  <c r="X14" i="3"/>
  <c r="Y14" i="3"/>
  <c r="P15" i="3"/>
  <c r="Q15" i="3"/>
  <c r="X15" i="3"/>
  <c r="Y15" i="3"/>
  <c r="P16" i="3"/>
  <c r="Q16" i="3"/>
  <c r="X16" i="3"/>
  <c r="Y16" i="3"/>
  <c r="P17" i="3"/>
  <c r="Q17" i="3"/>
  <c r="X17" i="3"/>
  <c r="Y17" i="3"/>
  <c r="P18" i="3"/>
  <c r="Q18" i="3"/>
  <c r="X18" i="3"/>
  <c r="Y18" i="3"/>
  <c r="P19" i="3"/>
  <c r="Q19" i="3"/>
  <c r="X19" i="3"/>
  <c r="Z19" i="3" s="1"/>
  <c r="Y19" i="3"/>
  <c r="P20" i="3"/>
  <c r="Q20" i="3"/>
  <c r="X20" i="3"/>
  <c r="Y20" i="3"/>
  <c r="P21" i="3"/>
  <c r="Q21" i="3"/>
  <c r="X21" i="3"/>
  <c r="Y21" i="3"/>
  <c r="P22" i="3"/>
  <c r="Q22" i="3"/>
  <c r="X22" i="3"/>
  <c r="Y22" i="3"/>
  <c r="P23" i="3"/>
  <c r="Q23" i="3"/>
  <c r="X23" i="3"/>
  <c r="Y23" i="3"/>
  <c r="P24" i="3"/>
  <c r="Q24" i="3"/>
  <c r="X24" i="3"/>
  <c r="Y24" i="3"/>
  <c r="P25" i="3"/>
  <c r="Q25" i="3"/>
  <c r="X25" i="3"/>
  <c r="Y25" i="3"/>
  <c r="P26" i="3"/>
  <c r="Q26" i="3"/>
  <c r="X26" i="3"/>
  <c r="Y26" i="3"/>
  <c r="P27" i="3"/>
  <c r="Q27" i="3"/>
  <c r="X27" i="3"/>
  <c r="Y27" i="3"/>
  <c r="P28" i="3"/>
  <c r="Q28" i="3"/>
  <c r="X28" i="3"/>
  <c r="Y28" i="3"/>
  <c r="P29" i="3"/>
  <c r="Q29" i="3"/>
  <c r="X29" i="3"/>
  <c r="Y29" i="3"/>
  <c r="P30" i="3"/>
  <c r="Q30" i="3"/>
  <c r="X30" i="3"/>
  <c r="Y30" i="3"/>
  <c r="P31" i="3"/>
  <c r="Q31" i="3"/>
  <c r="X31" i="3"/>
  <c r="Y31" i="3"/>
  <c r="P32" i="3"/>
  <c r="Q32" i="3"/>
  <c r="X32" i="3"/>
  <c r="Y32" i="3"/>
  <c r="P33" i="3"/>
  <c r="Q33" i="3"/>
  <c r="X33" i="3"/>
  <c r="Y33" i="3"/>
  <c r="P34" i="3"/>
  <c r="Q34" i="3"/>
  <c r="X34" i="3"/>
  <c r="Y34" i="3"/>
  <c r="P35" i="3"/>
  <c r="Q35" i="3"/>
  <c r="X35" i="3"/>
  <c r="Y35" i="3"/>
  <c r="P36" i="3"/>
  <c r="Q36" i="3"/>
  <c r="X36" i="3"/>
  <c r="Y36" i="3"/>
  <c r="P37" i="3"/>
  <c r="Q37" i="3"/>
  <c r="X37" i="3"/>
  <c r="Y37" i="3"/>
  <c r="P38" i="3"/>
  <c r="Q38" i="3"/>
  <c r="X38" i="3"/>
  <c r="Y38" i="3"/>
  <c r="P39" i="3"/>
  <c r="Q39" i="3"/>
  <c r="X39" i="3"/>
  <c r="Y39" i="3"/>
  <c r="P40" i="3"/>
  <c r="Q40" i="3"/>
  <c r="X40" i="3"/>
  <c r="Y40" i="3"/>
  <c r="P41" i="3"/>
  <c r="Q41" i="3"/>
  <c r="X41" i="3"/>
  <c r="Y41" i="3"/>
  <c r="P42" i="3"/>
  <c r="Q42" i="3"/>
  <c r="X42" i="3"/>
  <c r="Y42" i="3"/>
  <c r="P43" i="3"/>
  <c r="Q43" i="3"/>
  <c r="X43" i="3"/>
  <c r="Z43" i="3" s="1"/>
  <c r="Y43" i="3"/>
  <c r="P44" i="3"/>
  <c r="Q44" i="3"/>
  <c r="X44" i="3"/>
  <c r="Y44" i="3"/>
  <c r="P45" i="3"/>
  <c r="Q45" i="3"/>
  <c r="X45" i="3"/>
  <c r="Y45" i="3"/>
  <c r="P46" i="3"/>
  <c r="Q46" i="3"/>
  <c r="X46" i="3"/>
  <c r="Y46" i="3"/>
  <c r="P47" i="3"/>
  <c r="Q47" i="3"/>
  <c r="X47" i="3"/>
  <c r="Y47" i="3"/>
  <c r="Y4" i="3"/>
  <c r="X4" i="3"/>
  <c r="Q4" i="3"/>
  <c r="P4" i="3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O34" i="2"/>
  <c r="Q34" i="2" s="1"/>
  <c r="O35" i="2"/>
  <c r="Q35" i="2" s="1"/>
  <c r="O36" i="2"/>
  <c r="Q36" i="2" s="1"/>
  <c r="O37" i="2"/>
  <c r="Q37" i="2" s="1"/>
  <c r="O38" i="2"/>
  <c r="Q38" i="2" s="1"/>
  <c r="O39" i="2"/>
  <c r="Q39" i="2" s="1"/>
  <c r="O40" i="2"/>
  <c r="Q40" i="2" s="1"/>
  <c r="O41" i="2"/>
  <c r="Q41" i="2" s="1"/>
  <c r="N27" i="2"/>
  <c r="P27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26" i="2"/>
  <c r="P26" i="2" s="1"/>
  <c r="G14" i="2"/>
  <c r="F14" i="2"/>
  <c r="D14" i="2"/>
  <c r="B14" i="2"/>
  <c r="D10" i="2"/>
  <c r="F10" i="2"/>
  <c r="G10" i="2"/>
  <c r="B10" i="2"/>
  <c r="W72" i="1"/>
  <c r="W71" i="1"/>
  <c r="AA71" i="1"/>
  <c r="AE70" i="1"/>
  <c r="AA70" i="1"/>
  <c r="W70" i="1"/>
  <c r="S70" i="1"/>
  <c r="AE69" i="1"/>
  <c r="AA69" i="1"/>
  <c r="W69" i="1"/>
  <c r="S69" i="1"/>
  <c r="AE68" i="1"/>
  <c r="AA68" i="1"/>
  <c r="W68" i="1"/>
  <c r="S68" i="1"/>
  <c r="AE67" i="1"/>
  <c r="AA67" i="1"/>
  <c r="W67" i="1"/>
  <c r="S67" i="1"/>
  <c r="AE66" i="1"/>
  <c r="AA66" i="1"/>
  <c r="W66" i="1"/>
  <c r="S66" i="1"/>
  <c r="AE65" i="1"/>
  <c r="AA65" i="1"/>
  <c r="W65" i="1"/>
  <c r="S65" i="1"/>
  <c r="AE64" i="1"/>
  <c r="AA64" i="1"/>
  <c r="W64" i="1"/>
  <c r="S64" i="1"/>
  <c r="AE63" i="1"/>
  <c r="AA63" i="1"/>
  <c r="W63" i="1"/>
  <c r="S63" i="1"/>
  <c r="AE62" i="1"/>
  <c r="AA62" i="1"/>
  <c r="W62" i="1"/>
  <c r="S62" i="1"/>
  <c r="AE61" i="1"/>
  <c r="AA61" i="1"/>
  <c r="W61" i="1"/>
  <c r="S61" i="1"/>
  <c r="AE60" i="1"/>
  <c r="AA60" i="1"/>
  <c r="W60" i="1"/>
  <c r="S60" i="1"/>
  <c r="AE59" i="1"/>
  <c r="AA59" i="1"/>
  <c r="W59" i="1"/>
  <c r="S59" i="1"/>
  <c r="AE58" i="1"/>
  <c r="AA58" i="1"/>
  <c r="W58" i="1"/>
  <c r="S58" i="1"/>
  <c r="AE57" i="1"/>
  <c r="AA57" i="1"/>
  <c r="W57" i="1"/>
  <c r="S57" i="1"/>
  <c r="AE56" i="1"/>
  <c r="AA56" i="1"/>
  <c r="W56" i="1"/>
  <c r="S56" i="1"/>
  <c r="AE55" i="1"/>
  <c r="AA55" i="1"/>
  <c r="W55" i="1"/>
  <c r="S55" i="1"/>
  <c r="AE54" i="1"/>
  <c r="AA54" i="1"/>
  <c r="W54" i="1"/>
  <c r="S54" i="1"/>
  <c r="AE53" i="1"/>
  <c r="AA53" i="1"/>
  <c r="W53" i="1"/>
  <c r="S53" i="1"/>
  <c r="AE52" i="1"/>
  <c r="AA52" i="1"/>
  <c r="W52" i="1"/>
  <c r="S52" i="1"/>
  <c r="AE51" i="1"/>
  <c r="AA51" i="1"/>
  <c r="W51" i="1"/>
  <c r="S51" i="1"/>
  <c r="AE50" i="1"/>
  <c r="AA50" i="1"/>
  <c r="W50" i="1"/>
  <c r="S50" i="1"/>
  <c r="AE49" i="1"/>
  <c r="AA49" i="1"/>
  <c r="W49" i="1"/>
  <c r="S49" i="1"/>
  <c r="AE48" i="1"/>
  <c r="AA48" i="1"/>
  <c r="W48" i="1"/>
  <c r="S48" i="1"/>
  <c r="AE47" i="1"/>
  <c r="AA47" i="1"/>
  <c r="W47" i="1"/>
  <c r="S47" i="1"/>
  <c r="AE46" i="1"/>
  <c r="AA46" i="1"/>
  <c r="W46" i="1"/>
  <c r="S46" i="1"/>
  <c r="AE45" i="1"/>
  <c r="AA45" i="1"/>
  <c r="W45" i="1"/>
  <c r="S45" i="1"/>
  <c r="AE44" i="1"/>
  <c r="AA44" i="1"/>
  <c r="W44" i="1"/>
  <c r="S44" i="1"/>
  <c r="AE43" i="1"/>
  <c r="AA43" i="1"/>
  <c r="W43" i="1"/>
  <c r="S43" i="1"/>
  <c r="AE42" i="1"/>
  <c r="AA42" i="1"/>
  <c r="W42" i="1"/>
  <c r="S42" i="1"/>
  <c r="AE41" i="1"/>
  <c r="AA41" i="1"/>
  <c r="W41" i="1"/>
  <c r="S41" i="1"/>
  <c r="AE33" i="1"/>
  <c r="AE34" i="1"/>
  <c r="AE35" i="1"/>
  <c r="AE36" i="1"/>
  <c r="AE37" i="1"/>
  <c r="AE38" i="1"/>
  <c r="AE39" i="1"/>
  <c r="AE40" i="1"/>
  <c r="AA33" i="1"/>
  <c r="AA34" i="1"/>
  <c r="AA35" i="1"/>
  <c r="AA36" i="1"/>
  <c r="AA37" i="1"/>
  <c r="AA38" i="1"/>
  <c r="AA39" i="1"/>
  <c r="AA40" i="1"/>
  <c r="W33" i="1"/>
  <c r="W34" i="1"/>
  <c r="W35" i="1"/>
  <c r="W36" i="1"/>
  <c r="W37" i="1"/>
  <c r="W38" i="1"/>
  <c r="W39" i="1"/>
  <c r="W40" i="1"/>
  <c r="S33" i="1"/>
  <c r="S34" i="1"/>
  <c r="S35" i="1"/>
  <c r="S36" i="1"/>
  <c r="S37" i="1"/>
  <c r="S38" i="1"/>
  <c r="S39" i="1"/>
  <c r="S40" i="1"/>
  <c r="AE32" i="1"/>
  <c r="AA32" i="1"/>
  <c r="W32" i="1"/>
  <c r="S32" i="1"/>
  <c r="AE31" i="1"/>
  <c r="AA31" i="1"/>
  <c r="W31" i="1"/>
  <c r="S31" i="1"/>
  <c r="AE30" i="1"/>
  <c r="AA30" i="1"/>
  <c r="W30" i="1"/>
  <c r="S30" i="1"/>
  <c r="AE29" i="1"/>
  <c r="AA29" i="1"/>
  <c r="W29" i="1"/>
  <c r="S29" i="1"/>
  <c r="AE28" i="1"/>
  <c r="AA28" i="1"/>
  <c r="W28" i="1"/>
  <c r="S28" i="1"/>
  <c r="AE27" i="1"/>
  <c r="AA27" i="1"/>
  <c r="W27" i="1"/>
  <c r="S27" i="1"/>
  <c r="AE26" i="1"/>
  <c r="AA26" i="1"/>
  <c r="W26" i="1"/>
  <c r="S26" i="1"/>
  <c r="AE25" i="1"/>
  <c r="AA25" i="1"/>
  <c r="W25" i="1"/>
  <c r="S25" i="1"/>
  <c r="AE24" i="1"/>
  <c r="AA24" i="1"/>
  <c r="W24" i="1"/>
  <c r="S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AA3" i="1"/>
  <c r="W3" i="1"/>
  <c r="S3" i="1"/>
  <c r="Z13" i="5" l="1"/>
  <c r="Z20" i="5"/>
  <c r="Z24" i="5"/>
  <c r="Z7" i="5"/>
  <c r="Z23" i="5"/>
  <c r="Z26" i="5"/>
  <c r="Z10" i="5"/>
  <c r="Z17" i="5"/>
  <c r="Z4" i="5"/>
  <c r="Z12" i="5"/>
  <c r="Z16" i="5"/>
  <c r="Z19" i="5"/>
  <c r="Z3" i="5"/>
  <c r="Z5" i="5"/>
  <c r="Z18" i="5"/>
  <c r="Z8" i="5"/>
  <c r="Z11" i="5"/>
  <c r="Z9" i="5"/>
  <c r="Z14" i="5"/>
  <c r="Z25" i="5"/>
  <c r="Z21" i="5"/>
  <c r="Z15" i="5"/>
  <c r="Z29" i="3"/>
  <c r="Z44" i="3"/>
  <c r="Z36" i="3"/>
  <c r="Z45" i="3"/>
  <c r="Z15" i="3"/>
  <c r="Z28" i="3"/>
  <c r="Z33" i="3"/>
  <c r="Z46" i="3"/>
  <c r="Z38" i="3"/>
  <c r="Z22" i="3"/>
  <c r="Z34" i="3"/>
  <c r="Z26" i="3"/>
  <c r="Z31" i="3"/>
  <c r="Z4" i="3"/>
  <c r="Z24" i="3"/>
  <c r="Z21" i="3"/>
  <c r="Z39" i="3"/>
  <c r="Z18" i="3"/>
  <c r="Z13" i="3"/>
  <c r="Z6" i="3"/>
  <c r="Z7" i="3"/>
  <c r="Z35" i="3"/>
  <c r="Z30" i="3"/>
  <c r="Z25" i="3"/>
  <c r="Z12" i="3"/>
  <c r="Z40" i="3"/>
  <c r="Z17" i="3"/>
  <c r="Z32" i="3"/>
  <c r="Z27" i="3"/>
  <c r="Z9" i="3"/>
  <c r="Z47" i="3"/>
  <c r="Z14" i="3"/>
  <c r="Z42" i="3"/>
  <c r="Z16" i="3"/>
  <c r="Z8" i="3"/>
  <c r="Z20" i="3"/>
  <c r="Z41" i="3"/>
  <c r="Z23" i="3"/>
  <c r="Z5" i="3"/>
  <c r="Z37" i="3"/>
  <c r="Z10" i="3"/>
</calcChain>
</file>

<file path=xl/sharedStrings.xml><?xml version="1.0" encoding="utf-8"?>
<sst xmlns="http://schemas.openxmlformats.org/spreadsheetml/2006/main" count="218" uniqueCount="112">
  <si>
    <t>각인</t>
    <phoneticPr fontId="2" type="noConversion"/>
  </si>
  <si>
    <t>원한</t>
    <phoneticPr fontId="2" type="noConversion"/>
  </si>
  <si>
    <t>예둔</t>
    <phoneticPr fontId="2" type="noConversion"/>
  </si>
  <si>
    <t>돌대</t>
    <phoneticPr fontId="2" type="noConversion"/>
  </si>
  <si>
    <t>정흡</t>
    <phoneticPr fontId="2" type="noConversion"/>
  </si>
  <si>
    <t>점화</t>
    <phoneticPr fontId="2" type="noConversion"/>
  </si>
  <si>
    <t>환류</t>
    <phoneticPr fontId="2" type="noConversion"/>
  </si>
  <si>
    <t>저받</t>
    <phoneticPr fontId="2" type="noConversion"/>
  </si>
  <si>
    <t>치신 1:1 (900:900), 3331</t>
    <phoneticPr fontId="2" type="noConversion"/>
  </si>
  <si>
    <t>타대</t>
    <phoneticPr fontId="2" type="noConversion"/>
  </si>
  <si>
    <t>딜사이클 1회 데미지</t>
    <phoneticPr fontId="2" type="noConversion"/>
  </si>
  <si>
    <t>치적</t>
    <phoneticPr fontId="2" type="noConversion"/>
  </si>
  <si>
    <t xml:space="preserve">1분 dps </t>
    <phoneticPr fontId="2" type="noConversion"/>
  </si>
  <si>
    <t>avg</t>
    <phoneticPr fontId="2" type="noConversion"/>
  </si>
  <si>
    <t>딜사이클 1회 데미지(마력 해방 시)</t>
    <phoneticPr fontId="2" type="noConversion"/>
  </si>
  <si>
    <t>x</t>
    <phoneticPr fontId="2" type="noConversion"/>
  </si>
  <si>
    <t>특성합 1800</t>
    <phoneticPr fontId="2" type="noConversion"/>
  </si>
  <si>
    <t>치1300 신 500 3331</t>
    <phoneticPr fontId="2" type="noConversion"/>
  </si>
  <si>
    <t>치 1100 특 200 신 500 3331</t>
    <phoneticPr fontId="2" type="noConversion"/>
  </si>
  <si>
    <t>아드</t>
    <phoneticPr fontId="2" type="noConversion"/>
  </si>
  <si>
    <t>정단</t>
    <phoneticPr fontId="2" type="noConversion"/>
  </si>
  <si>
    <t>속속</t>
    <phoneticPr fontId="2" type="noConversion"/>
  </si>
  <si>
    <t>질증</t>
    <phoneticPr fontId="2" type="noConversion"/>
  </si>
  <si>
    <t>마효</t>
    <phoneticPr fontId="2" type="noConversion"/>
  </si>
  <si>
    <t>치 1100 특 500 신 200 3331</t>
    <phoneticPr fontId="2" type="noConversion"/>
  </si>
  <si>
    <t>치신 1:1 (900:900), 3333</t>
    <phoneticPr fontId="2" type="noConversion"/>
  </si>
  <si>
    <t>치1300 신 500 3333</t>
    <phoneticPr fontId="2" type="noConversion"/>
  </si>
  <si>
    <t>치 1100 특 200 신 500 3333</t>
    <phoneticPr fontId="2" type="noConversion"/>
  </si>
  <si>
    <t>치 1100 특 500 신 200 3333</t>
    <phoneticPr fontId="2" type="noConversion"/>
  </si>
  <si>
    <t>트포변경</t>
    <phoneticPr fontId="2" type="noConversion"/>
  </si>
  <si>
    <t>치1430 신 500 33332 (펫 고려)</t>
    <phoneticPr fontId="2" type="noConversion"/>
  </si>
  <si>
    <t>특 1430 치 500</t>
    <phoneticPr fontId="2" type="noConversion"/>
  </si>
  <si>
    <t>에방-혹한-리액트-해일-에방 이후 마력방출 3주딜</t>
    <phoneticPr fontId="2" type="noConversion"/>
  </si>
  <si>
    <t>속속x</t>
    <phoneticPr fontId="2" type="noConversion"/>
  </si>
  <si>
    <t>익스플로전</t>
    <phoneticPr fontId="2" type="noConversion"/>
  </si>
  <si>
    <t>천벌</t>
    <phoneticPr fontId="2" type="noConversion"/>
  </si>
  <si>
    <t>종말의날</t>
    <phoneticPr fontId="2" type="noConversion"/>
  </si>
  <si>
    <t>질량증가</t>
    <phoneticPr fontId="2" type="noConversion"/>
  </si>
  <si>
    <t>질량증가+속속</t>
    <phoneticPr fontId="2" type="noConversion"/>
  </si>
  <si>
    <t>속속+정흡</t>
    <phoneticPr fontId="2" type="noConversion"/>
  </si>
  <si>
    <t>치1300 신 500기준 캐스팅 시간</t>
    <phoneticPr fontId="2" type="noConversion"/>
  </si>
  <si>
    <t>치1300 신 500기준 이동속도</t>
    <phoneticPr fontId="2" type="noConversion"/>
  </si>
  <si>
    <t>정흡x엘리기안x</t>
    <phoneticPr fontId="2" type="noConversion"/>
  </si>
  <si>
    <t>정흡x엘리기안o</t>
    <phoneticPr fontId="2" type="noConversion"/>
  </si>
  <si>
    <t>정흡o 엘리기안x</t>
    <phoneticPr fontId="2" type="noConversion"/>
  </si>
  <si>
    <t>정흡o 엘리기안 o</t>
    <phoneticPr fontId="2" type="noConversion"/>
  </si>
  <si>
    <t>이속증가치</t>
    <phoneticPr fontId="2" type="noConversion"/>
  </si>
  <si>
    <t>돌대 딜증 3렙기준</t>
    <phoneticPr fontId="2" type="noConversion"/>
  </si>
  <si>
    <t>정흡 3렙</t>
    <phoneticPr fontId="2" type="noConversion"/>
  </si>
  <si>
    <t>정흡 2렙</t>
    <phoneticPr fontId="2" type="noConversion"/>
  </si>
  <si>
    <t>치1210 특 500 신 200</t>
    <phoneticPr fontId="2" type="noConversion"/>
  </si>
  <si>
    <t>치 1100 특 500 신 200</t>
    <phoneticPr fontId="2" type="noConversion"/>
  </si>
  <si>
    <t>치 1100 특 200 신 500</t>
    <phoneticPr fontId="2" type="noConversion"/>
  </si>
  <si>
    <t>치 1100 신 700</t>
    <phoneticPr fontId="2" type="noConversion"/>
  </si>
  <si>
    <t>속속 정흡</t>
    <phoneticPr fontId="2" type="noConversion"/>
  </si>
  <si>
    <t>딜각만</t>
    <phoneticPr fontId="2" type="noConversion"/>
  </si>
  <si>
    <t>마력해방</t>
    <phoneticPr fontId="2" type="noConversion"/>
  </si>
  <si>
    <t>쿨타임</t>
    <phoneticPr fontId="2" type="noConversion"/>
  </si>
  <si>
    <t>익스</t>
    <phoneticPr fontId="2" type="noConversion"/>
  </si>
  <si>
    <t>종말</t>
    <phoneticPr fontId="2" type="noConversion"/>
  </si>
  <si>
    <t>이속</t>
    <phoneticPr fontId="2" type="noConversion"/>
  </si>
  <si>
    <t>상시</t>
    <phoneticPr fontId="2" type="noConversion"/>
  </si>
  <si>
    <t>신속0</t>
    <phoneticPr fontId="2" type="noConversion"/>
  </si>
  <si>
    <t>돌대 딜증가량</t>
    <phoneticPr fontId="2" type="noConversion"/>
  </si>
  <si>
    <t>엘리기안</t>
    <phoneticPr fontId="2" type="noConversion"/>
  </si>
  <si>
    <t>돌대 효율(딜증 16% 기준)</t>
    <phoneticPr fontId="2" type="noConversion"/>
  </si>
  <si>
    <t>스탯상 치적</t>
    <phoneticPr fontId="2" type="noConversion"/>
  </si>
  <si>
    <t>치1100 특 700 
속성피해 효율 250.35%, 치적 59.37%, 치피 188%</t>
    <phoneticPr fontId="2" type="noConversion"/>
  </si>
  <si>
    <t>치500 특 1300 
속성피해 효율464.94%, 치적 37.89%, 치피 188%</t>
    <phoneticPr fontId="2" type="noConversion"/>
  </si>
  <si>
    <t>std</t>
    <phoneticPr fontId="2" type="noConversion"/>
  </si>
  <si>
    <t>아덴 풀 사이클 수</t>
    <phoneticPr fontId="2" type="noConversion"/>
  </si>
  <si>
    <t>평균 딜사이클 피해량</t>
    <phoneticPr fontId="2" type="noConversion"/>
  </si>
  <si>
    <t>평균값</t>
    <phoneticPr fontId="2" type="noConversion"/>
  </si>
  <si>
    <t>최소값</t>
    <phoneticPr fontId="2" type="noConversion"/>
  </si>
  <si>
    <t>최대값</t>
    <phoneticPr fontId="2" type="noConversion"/>
  </si>
  <si>
    <t>딜사이클(상시) 단위: 만</t>
    <phoneticPr fontId="2" type="noConversion"/>
  </si>
  <si>
    <t>딜사이클(마해) (단위: 만)</t>
    <phoneticPr fontId="2" type="noConversion"/>
  </si>
  <si>
    <t xml:space="preserve">치500 특 1300 
</t>
    <phoneticPr fontId="2" type="noConversion"/>
  </si>
  <si>
    <t xml:space="preserve">치700 특 1100
</t>
    <phoneticPr fontId="2" type="noConversion"/>
  </si>
  <si>
    <t>치 1100 특 700</t>
    <phoneticPr fontId="2" type="noConversion"/>
  </si>
  <si>
    <t>치 1300 특 500</t>
    <phoneticPr fontId="2" type="noConversion"/>
  </si>
  <si>
    <t>치 500 특 1100 신 200</t>
    <phoneticPr fontId="2" type="noConversion"/>
  </si>
  <si>
    <t>치 500 특 900 신 400</t>
    <phoneticPr fontId="2" type="noConversion"/>
  </si>
  <si>
    <t>치 900 특 500 신 400</t>
    <phoneticPr fontId="2" type="noConversion"/>
  </si>
  <si>
    <t>치 900 특 400 신 500</t>
    <phoneticPr fontId="2" type="noConversion"/>
  </si>
  <si>
    <t>치 200 특 1100 신 500</t>
    <phoneticPr fontId="2" type="noConversion"/>
  </si>
  <si>
    <t>치 400 특 900 신 500</t>
    <phoneticPr fontId="2" type="noConversion"/>
  </si>
  <si>
    <t>No.</t>
    <phoneticPr fontId="2" type="noConversion"/>
  </si>
  <si>
    <t>치 1300 신 500</t>
    <phoneticPr fontId="2" type="noConversion"/>
  </si>
  <si>
    <t>특 1300 신 500</t>
    <phoneticPr fontId="2" type="noConversion"/>
  </si>
  <si>
    <t>특치타대</t>
    <phoneticPr fontId="2" type="noConversion"/>
  </si>
  <si>
    <t>특치속속</t>
    <phoneticPr fontId="2" type="noConversion"/>
  </si>
  <si>
    <t>특치정흡</t>
    <phoneticPr fontId="2" type="noConversion"/>
  </si>
  <si>
    <t>극특치타대</t>
    <phoneticPr fontId="2" type="noConversion"/>
  </si>
  <si>
    <t>극특치속속</t>
    <phoneticPr fontId="2" type="noConversion"/>
  </si>
  <si>
    <t>극특치정흡</t>
    <phoneticPr fontId="2" type="noConversion"/>
  </si>
  <si>
    <t>치특타대</t>
    <phoneticPr fontId="2" type="noConversion"/>
  </si>
  <si>
    <t>치특속속</t>
    <phoneticPr fontId="2" type="noConversion"/>
  </si>
  <si>
    <t>치특정흡</t>
    <phoneticPr fontId="2" type="noConversion"/>
  </si>
  <si>
    <t>극치특타대</t>
    <phoneticPr fontId="2" type="noConversion"/>
  </si>
  <si>
    <t>극치특속속</t>
    <phoneticPr fontId="2" type="noConversion"/>
  </si>
  <si>
    <t>극치특정흡</t>
    <phoneticPr fontId="2" type="noConversion"/>
  </si>
  <si>
    <t>극치특신돌대</t>
    <phoneticPr fontId="2" type="noConversion"/>
  </si>
  <si>
    <t>극치특신속속</t>
    <phoneticPr fontId="2" type="noConversion"/>
  </si>
  <si>
    <t>극치특신정흡</t>
    <phoneticPr fontId="2" type="noConversion"/>
  </si>
  <si>
    <t>치특신돌대</t>
    <phoneticPr fontId="2" type="noConversion"/>
  </si>
  <si>
    <t>치특신속속</t>
    <phoneticPr fontId="2" type="noConversion"/>
  </si>
  <si>
    <t>치특신정흡</t>
    <phoneticPr fontId="2" type="noConversion"/>
  </si>
  <si>
    <t>극치신돌대</t>
    <phoneticPr fontId="2" type="noConversion"/>
  </si>
  <si>
    <t>극치신정흡</t>
    <phoneticPr fontId="2" type="noConversion"/>
  </si>
  <si>
    <t>극특신돌대</t>
    <phoneticPr fontId="2" type="noConversion"/>
  </si>
  <si>
    <t>극특신속속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</si>
</sst>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84" formatCode="0_);[Red]\(0\)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0" fillId="0" borderId="3" xfId="1" applyFont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0" fillId="2" borderId="7" xfId="0" applyFill="1" applyBorder="1">
      <alignment vertical="center"/>
    </xf>
    <xf numFmtId="41" fontId="0" fillId="2" borderId="7" xfId="1" applyFont="1" applyFill="1" applyBorder="1">
      <alignment vertical="center"/>
    </xf>
    <xf numFmtId="9" fontId="0" fillId="2" borderId="7" xfId="2" applyFont="1" applyFill="1" applyBorder="1">
      <alignment vertical="center"/>
    </xf>
    <xf numFmtId="41" fontId="0" fillId="2" borderId="8" xfId="1" applyFont="1" applyFill="1" applyBorder="1">
      <alignment vertical="center"/>
    </xf>
    <xf numFmtId="0" fontId="0" fillId="2" borderId="1" xfId="0" applyFill="1" applyBorder="1">
      <alignment vertical="center"/>
    </xf>
    <xf numFmtId="41" fontId="0" fillId="2" borderId="1" xfId="1" applyFont="1" applyFill="1" applyBorder="1">
      <alignment vertical="center"/>
    </xf>
    <xf numFmtId="9" fontId="0" fillId="2" borderId="1" xfId="2" applyFont="1" applyFill="1" applyBorder="1">
      <alignment vertical="center"/>
    </xf>
    <xf numFmtId="41" fontId="0" fillId="2" borderId="10" xfId="1" applyFont="1" applyFill="1" applyBorder="1">
      <alignment vertical="center"/>
    </xf>
    <xf numFmtId="0" fontId="0" fillId="2" borderId="12" xfId="0" applyFill="1" applyBorder="1">
      <alignment vertical="center"/>
    </xf>
    <xf numFmtId="41" fontId="0" fillId="2" borderId="12" xfId="1" applyFont="1" applyFill="1" applyBorder="1">
      <alignment vertical="center"/>
    </xf>
    <xf numFmtId="9" fontId="0" fillId="2" borderId="12" xfId="2" applyFont="1" applyFill="1" applyBorder="1">
      <alignment vertical="center"/>
    </xf>
    <xf numFmtId="0" fontId="0" fillId="3" borderId="7" xfId="0" applyFill="1" applyBorder="1">
      <alignment vertical="center"/>
    </xf>
    <xf numFmtId="41" fontId="0" fillId="3" borderId="7" xfId="1" applyFont="1" applyFill="1" applyBorder="1">
      <alignment vertical="center"/>
    </xf>
    <xf numFmtId="9" fontId="0" fillId="3" borderId="7" xfId="2" applyFont="1" applyFill="1" applyBorder="1">
      <alignment vertical="center"/>
    </xf>
    <xf numFmtId="41" fontId="0" fillId="3" borderId="8" xfId="1" applyFont="1" applyFill="1" applyBorder="1">
      <alignment vertical="center"/>
    </xf>
    <xf numFmtId="0" fontId="0" fillId="3" borderId="1" xfId="0" applyFill="1" applyBorder="1">
      <alignment vertical="center"/>
    </xf>
    <xf numFmtId="41" fontId="0" fillId="3" borderId="1" xfId="1" applyFont="1" applyFill="1" applyBorder="1">
      <alignment vertical="center"/>
    </xf>
    <xf numFmtId="9" fontId="0" fillId="3" borderId="1" xfId="2" applyFont="1" applyFill="1" applyBorder="1">
      <alignment vertical="center"/>
    </xf>
    <xf numFmtId="41" fontId="0" fillId="3" borderId="10" xfId="1" applyFont="1" applyFill="1" applyBorder="1">
      <alignment vertical="center"/>
    </xf>
    <xf numFmtId="0" fontId="0" fillId="3" borderId="12" xfId="0" applyFill="1" applyBorder="1">
      <alignment vertical="center"/>
    </xf>
    <xf numFmtId="41" fontId="0" fillId="3" borderId="12" xfId="1" applyFont="1" applyFill="1" applyBorder="1">
      <alignment vertical="center"/>
    </xf>
    <xf numFmtId="9" fontId="0" fillId="3" borderId="12" xfId="2" applyFont="1" applyFill="1" applyBorder="1">
      <alignment vertical="center"/>
    </xf>
    <xf numFmtId="0" fontId="0" fillId="4" borderId="7" xfId="0" applyFill="1" applyBorder="1">
      <alignment vertical="center"/>
    </xf>
    <xf numFmtId="41" fontId="0" fillId="4" borderId="7" xfId="1" applyFont="1" applyFill="1" applyBorder="1">
      <alignment vertical="center"/>
    </xf>
    <xf numFmtId="9" fontId="0" fillId="4" borderId="7" xfId="2" applyFont="1" applyFill="1" applyBorder="1">
      <alignment vertical="center"/>
    </xf>
    <xf numFmtId="41" fontId="0" fillId="4" borderId="8" xfId="1" applyFont="1" applyFill="1" applyBorder="1">
      <alignment vertical="center"/>
    </xf>
    <xf numFmtId="0" fontId="0" fillId="4" borderId="1" xfId="0" applyFill="1" applyBorder="1">
      <alignment vertical="center"/>
    </xf>
    <xf numFmtId="41" fontId="0" fillId="4" borderId="1" xfId="1" applyFont="1" applyFill="1" applyBorder="1">
      <alignment vertical="center"/>
    </xf>
    <xf numFmtId="9" fontId="0" fillId="4" borderId="1" xfId="2" applyFont="1" applyFill="1" applyBorder="1">
      <alignment vertical="center"/>
    </xf>
    <xf numFmtId="41" fontId="0" fillId="4" borderId="10" xfId="1" applyFont="1" applyFill="1" applyBorder="1">
      <alignment vertical="center"/>
    </xf>
    <xf numFmtId="0" fontId="0" fillId="4" borderId="12" xfId="0" applyFill="1" applyBorder="1">
      <alignment vertical="center"/>
    </xf>
    <xf numFmtId="41" fontId="0" fillId="4" borderId="12" xfId="1" applyFont="1" applyFill="1" applyBorder="1">
      <alignment vertical="center"/>
    </xf>
    <xf numFmtId="9" fontId="0" fillId="4" borderId="12" xfId="2" applyFont="1" applyFill="1" applyBorder="1">
      <alignment vertical="center"/>
    </xf>
    <xf numFmtId="41" fontId="0" fillId="4" borderId="13" xfId="1" applyFont="1" applyFill="1" applyBorder="1">
      <alignment vertical="center"/>
    </xf>
    <xf numFmtId="0" fontId="0" fillId="5" borderId="1" xfId="0" applyFill="1" applyBorder="1">
      <alignment vertical="center"/>
    </xf>
    <xf numFmtId="41" fontId="0" fillId="5" borderId="1" xfId="1" applyFont="1" applyFill="1" applyBorder="1">
      <alignment vertical="center"/>
    </xf>
    <xf numFmtId="9" fontId="0" fillId="5" borderId="1" xfId="2" applyFont="1" applyFill="1" applyBorder="1">
      <alignment vertical="center"/>
    </xf>
    <xf numFmtId="41" fontId="0" fillId="5" borderId="10" xfId="1" applyFont="1" applyFill="1" applyBorder="1">
      <alignment vertical="center"/>
    </xf>
    <xf numFmtId="0" fontId="0" fillId="5" borderId="12" xfId="0" applyFill="1" applyBorder="1">
      <alignment vertical="center"/>
    </xf>
    <xf numFmtId="41" fontId="0" fillId="5" borderId="12" xfId="1" applyFont="1" applyFill="1" applyBorder="1">
      <alignment vertical="center"/>
    </xf>
    <xf numFmtId="9" fontId="0" fillId="5" borderId="12" xfId="2" applyFont="1" applyFill="1" applyBorder="1">
      <alignment vertical="center"/>
    </xf>
    <xf numFmtId="41" fontId="0" fillId="5" borderId="13" xfId="1" applyFont="1" applyFill="1" applyBorder="1">
      <alignment vertical="center"/>
    </xf>
    <xf numFmtId="0" fontId="0" fillId="6" borderId="7" xfId="0" applyFill="1" applyBorder="1">
      <alignment vertical="center"/>
    </xf>
    <xf numFmtId="41" fontId="0" fillId="6" borderId="7" xfId="1" applyFont="1" applyFill="1" applyBorder="1">
      <alignment vertical="center"/>
    </xf>
    <xf numFmtId="9" fontId="0" fillId="6" borderId="7" xfId="2" applyFont="1" applyFill="1" applyBorder="1">
      <alignment vertical="center"/>
    </xf>
    <xf numFmtId="41" fontId="0" fillId="6" borderId="8" xfId="1" applyFont="1" applyFill="1" applyBorder="1">
      <alignment vertical="center"/>
    </xf>
    <xf numFmtId="0" fontId="0" fillId="6" borderId="1" xfId="0" applyFill="1" applyBorder="1">
      <alignment vertical="center"/>
    </xf>
    <xf numFmtId="41" fontId="0" fillId="6" borderId="1" xfId="1" applyFont="1" applyFill="1" applyBorder="1">
      <alignment vertical="center"/>
    </xf>
    <xf numFmtId="9" fontId="0" fillId="6" borderId="1" xfId="2" applyFont="1" applyFill="1" applyBorder="1">
      <alignment vertical="center"/>
    </xf>
    <xf numFmtId="41" fontId="0" fillId="6" borderId="10" xfId="1" applyFont="1" applyFill="1" applyBorder="1">
      <alignment vertical="center"/>
    </xf>
    <xf numFmtId="0" fontId="0" fillId="0" borderId="3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41" fontId="0" fillId="4" borderId="6" xfId="1" applyFont="1" applyFill="1" applyBorder="1">
      <alignment vertical="center"/>
    </xf>
    <xf numFmtId="41" fontId="0" fillId="4" borderId="9" xfId="1" applyFont="1" applyFill="1" applyBorder="1">
      <alignment vertical="center"/>
    </xf>
    <xf numFmtId="41" fontId="0" fillId="4" borderId="11" xfId="1" applyFont="1" applyFill="1" applyBorder="1">
      <alignment vertical="center"/>
    </xf>
    <xf numFmtId="41" fontId="0" fillId="3" borderId="6" xfId="1" applyFont="1" applyFill="1" applyBorder="1">
      <alignment vertical="center"/>
    </xf>
    <xf numFmtId="41" fontId="0" fillId="5" borderId="9" xfId="1" applyFont="1" applyFill="1" applyBorder="1">
      <alignment vertical="center"/>
    </xf>
    <xf numFmtId="41" fontId="0" fillId="3" borderId="9" xfId="1" applyFont="1" applyFill="1" applyBorder="1">
      <alignment vertical="center"/>
    </xf>
    <xf numFmtId="41" fontId="0" fillId="5" borderId="11" xfId="1" applyFont="1" applyFill="1" applyBorder="1">
      <alignment vertical="center"/>
    </xf>
    <xf numFmtId="41" fontId="0" fillId="2" borderId="6" xfId="1" applyFont="1" applyFill="1" applyBorder="1">
      <alignment vertical="center"/>
    </xf>
    <xf numFmtId="41" fontId="0" fillId="2" borderId="9" xfId="1" applyFont="1" applyFill="1" applyBorder="1">
      <alignment vertical="center"/>
    </xf>
    <xf numFmtId="41" fontId="0" fillId="6" borderId="6" xfId="1" applyFont="1" applyFill="1" applyBorder="1">
      <alignment vertical="center"/>
    </xf>
    <xf numFmtId="41" fontId="0" fillId="6" borderId="9" xfId="1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9" fontId="0" fillId="4" borderId="6" xfId="2" applyFont="1" applyFill="1" applyBorder="1">
      <alignment vertical="center"/>
    </xf>
    <xf numFmtId="9" fontId="0" fillId="4" borderId="8" xfId="2" applyFont="1" applyFill="1" applyBorder="1">
      <alignment vertical="center"/>
    </xf>
    <xf numFmtId="9" fontId="0" fillId="4" borderId="9" xfId="2" applyFont="1" applyFill="1" applyBorder="1">
      <alignment vertical="center"/>
    </xf>
    <xf numFmtId="9" fontId="0" fillId="4" borderId="10" xfId="2" applyFont="1" applyFill="1" applyBorder="1">
      <alignment vertical="center"/>
    </xf>
    <xf numFmtId="9" fontId="0" fillId="4" borderId="11" xfId="2" applyFont="1" applyFill="1" applyBorder="1">
      <alignment vertical="center"/>
    </xf>
    <xf numFmtId="9" fontId="0" fillId="4" borderId="13" xfId="2" applyFont="1" applyFill="1" applyBorder="1">
      <alignment vertical="center"/>
    </xf>
    <xf numFmtId="9" fontId="0" fillId="3" borderId="6" xfId="2" applyFont="1" applyFill="1" applyBorder="1">
      <alignment vertical="center"/>
    </xf>
    <xf numFmtId="9" fontId="0" fillId="3" borderId="8" xfId="2" applyFont="1" applyFill="1" applyBorder="1">
      <alignment vertical="center"/>
    </xf>
    <xf numFmtId="9" fontId="0" fillId="5" borderId="9" xfId="2" applyFont="1" applyFill="1" applyBorder="1">
      <alignment vertical="center"/>
    </xf>
    <xf numFmtId="9" fontId="0" fillId="5" borderId="10" xfId="2" applyFont="1" applyFill="1" applyBorder="1">
      <alignment vertical="center"/>
    </xf>
    <xf numFmtId="9" fontId="0" fillId="3" borderId="9" xfId="2" applyFont="1" applyFill="1" applyBorder="1">
      <alignment vertical="center"/>
    </xf>
    <xf numFmtId="9" fontId="0" fillId="3" borderId="10" xfId="2" applyFont="1" applyFill="1" applyBorder="1">
      <alignment vertical="center"/>
    </xf>
    <xf numFmtId="9" fontId="0" fillId="5" borderId="11" xfId="2" applyFont="1" applyFill="1" applyBorder="1">
      <alignment vertical="center"/>
    </xf>
    <xf numFmtId="9" fontId="0" fillId="5" borderId="13" xfId="2" applyFont="1" applyFill="1" applyBorder="1">
      <alignment vertical="center"/>
    </xf>
    <xf numFmtId="9" fontId="0" fillId="2" borderId="6" xfId="2" applyFont="1" applyFill="1" applyBorder="1">
      <alignment vertical="center"/>
    </xf>
    <xf numFmtId="9" fontId="0" fillId="2" borderId="8" xfId="2" applyFont="1" applyFill="1" applyBorder="1">
      <alignment vertical="center"/>
    </xf>
    <xf numFmtId="9" fontId="0" fillId="2" borderId="9" xfId="2" applyFont="1" applyFill="1" applyBorder="1">
      <alignment vertical="center"/>
    </xf>
    <xf numFmtId="9" fontId="0" fillId="2" borderId="10" xfId="2" applyFont="1" applyFill="1" applyBorder="1">
      <alignment vertical="center"/>
    </xf>
    <xf numFmtId="9" fontId="0" fillId="6" borderId="6" xfId="2" applyFont="1" applyFill="1" applyBorder="1">
      <alignment vertical="center"/>
    </xf>
    <xf numFmtId="9" fontId="0" fillId="6" borderId="8" xfId="2" applyFont="1" applyFill="1" applyBorder="1">
      <alignment vertical="center"/>
    </xf>
    <xf numFmtId="9" fontId="0" fillId="6" borderId="9" xfId="2" applyFont="1" applyFill="1" applyBorder="1">
      <alignment vertical="center"/>
    </xf>
    <xf numFmtId="9" fontId="0" fillId="6" borderId="10" xfId="2" applyFont="1" applyFill="1" applyBorder="1">
      <alignment vertical="center"/>
    </xf>
    <xf numFmtId="41" fontId="0" fillId="3" borderId="11" xfId="1" applyFont="1" applyFill="1" applyBorder="1">
      <alignment vertical="center"/>
    </xf>
    <xf numFmtId="9" fontId="0" fillId="3" borderId="11" xfId="2" applyFont="1" applyFill="1" applyBorder="1">
      <alignment vertical="center"/>
    </xf>
    <xf numFmtId="41" fontId="0" fillId="2" borderId="11" xfId="1" applyFont="1" applyFill="1" applyBorder="1">
      <alignment vertical="center"/>
    </xf>
    <xf numFmtId="9" fontId="0" fillId="2" borderId="11" xfId="2" applyFont="1" applyFill="1" applyBorder="1">
      <alignment vertical="center"/>
    </xf>
    <xf numFmtId="0" fontId="0" fillId="6" borderId="12" xfId="0" applyFill="1" applyBorder="1">
      <alignment vertical="center"/>
    </xf>
    <xf numFmtId="41" fontId="0" fillId="6" borderId="11" xfId="1" applyFont="1" applyFill="1" applyBorder="1">
      <alignment vertical="center"/>
    </xf>
    <xf numFmtId="41" fontId="0" fillId="6" borderId="12" xfId="1" applyFont="1" applyFill="1" applyBorder="1">
      <alignment vertical="center"/>
    </xf>
    <xf numFmtId="9" fontId="0" fillId="6" borderId="11" xfId="2" applyFont="1" applyFill="1" applyBorder="1">
      <alignment vertical="center"/>
    </xf>
    <xf numFmtId="9" fontId="0" fillId="6" borderId="12" xfId="2" applyFont="1" applyFill="1" applyBorder="1">
      <alignment vertical="center"/>
    </xf>
    <xf numFmtId="0" fontId="0" fillId="7" borderId="1" xfId="0" applyFill="1" applyBorder="1">
      <alignment vertical="center"/>
    </xf>
    <xf numFmtId="0" fontId="3" fillId="7" borderId="4" xfId="0" applyFont="1" applyFill="1" applyBorder="1">
      <alignment vertical="center"/>
    </xf>
    <xf numFmtId="0" fontId="0" fillId="7" borderId="7" xfId="0" applyFill="1" applyBorder="1">
      <alignment vertical="center"/>
    </xf>
    <xf numFmtId="0" fontId="0" fillId="7" borderId="12" xfId="0" applyFill="1" applyBorder="1">
      <alignment vertical="center"/>
    </xf>
    <xf numFmtId="0" fontId="0" fillId="8" borderId="1" xfId="0" applyFill="1" applyBorder="1">
      <alignment vertical="center"/>
    </xf>
    <xf numFmtId="0" fontId="3" fillId="8" borderId="4" xfId="0" applyFont="1" applyFill="1" applyBorder="1">
      <alignment vertical="center"/>
    </xf>
    <xf numFmtId="0" fontId="0" fillId="8" borderId="7" xfId="0" applyFill="1" applyBorder="1">
      <alignment vertical="center"/>
    </xf>
    <xf numFmtId="0" fontId="0" fillId="8" borderId="12" xfId="0" applyFill="1" applyBorder="1">
      <alignment vertical="center"/>
    </xf>
    <xf numFmtId="0" fontId="0" fillId="9" borderId="1" xfId="0" applyFill="1" applyBorder="1">
      <alignment vertical="center"/>
    </xf>
    <xf numFmtId="0" fontId="3" fillId="9" borderId="4" xfId="0" applyFont="1" applyFill="1" applyBorder="1">
      <alignment vertical="center"/>
    </xf>
    <xf numFmtId="0" fontId="0" fillId="9" borderId="7" xfId="0" applyFill="1" applyBorder="1">
      <alignment vertical="center"/>
    </xf>
    <xf numFmtId="0" fontId="0" fillId="9" borderId="12" xfId="0" applyFill="1" applyBorder="1">
      <alignment vertical="center"/>
    </xf>
    <xf numFmtId="0" fontId="0" fillId="10" borderId="2" xfId="0" applyFill="1" applyBorder="1">
      <alignment vertical="center"/>
    </xf>
    <xf numFmtId="0" fontId="3" fillId="10" borderId="17" xfId="0" applyFont="1" applyFill="1" applyBorder="1">
      <alignment vertical="center"/>
    </xf>
    <xf numFmtId="0" fontId="0" fillId="10" borderId="20" xfId="0" applyFill="1" applyBorder="1">
      <alignment vertical="center"/>
    </xf>
    <xf numFmtId="0" fontId="0" fillId="10" borderId="21" xfId="0" applyFill="1" applyBorder="1">
      <alignment vertical="center"/>
    </xf>
    <xf numFmtId="10" fontId="0" fillId="0" borderId="9" xfId="0" applyNumberFormat="1" applyBorder="1">
      <alignment vertical="center"/>
    </xf>
    <xf numFmtId="10" fontId="0" fillId="0" borderId="1" xfId="0" applyNumberFormat="1" applyBorder="1">
      <alignment vertical="center"/>
    </xf>
    <xf numFmtId="9" fontId="0" fillId="0" borderId="9" xfId="0" applyNumberFormat="1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1" xfId="2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184" fontId="0" fillId="0" borderId="0" xfId="1" applyNumberFormat="1" applyFont="1">
      <alignment vertical="center"/>
    </xf>
    <xf numFmtId="184" fontId="0" fillId="0" borderId="0" xfId="0" applyNumberFormat="1">
      <alignment vertical="center"/>
    </xf>
    <xf numFmtId="184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 wrapText="1"/>
    </xf>
    <xf numFmtId="184" fontId="0" fillId="0" borderId="1" xfId="0" applyNumberFormat="1" applyBorder="1">
      <alignment vertical="center"/>
    </xf>
    <xf numFmtId="184" fontId="0" fillId="0" borderId="1" xfId="1" applyNumberFormat="1" applyFont="1" applyBorder="1">
      <alignment vertical="center"/>
    </xf>
    <xf numFmtId="184" fontId="0" fillId="0" borderId="6" xfId="0" applyNumberFormat="1" applyBorder="1" applyAlignment="1">
      <alignment horizontal="center" vertical="center" wrapText="1"/>
    </xf>
    <xf numFmtId="184" fontId="0" fillId="0" borderId="7" xfId="0" applyNumberFormat="1" applyBorder="1" applyAlignment="1">
      <alignment horizontal="center" vertical="center" wrapText="1"/>
    </xf>
    <xf numFmtId="184" fontId="0" fillId="0" borderId="7" xfId="0" applyNumberFormat="1" applyBorder="1">
      <alignment vertical="center"/>
    </xf>
    <xf numFmtId="184" fontId="0" fillId="0" borderId="7" xfId="1" applyNumberFormat="1" applyFont="1" applyBorder="1">
      <alignment vertical="center"/>
    </xf>
    <xf numFmtId="0" fontId="0" fillId="0" borderId="7" xfId="0" applyBorder="1">
      <alignment vertical="center"/>
    </xf>
    <xf numFmtId="184" fontId="0" fillId="0" borderId="9" xfId="0" applyNumberFormat="1" applyBorder="1" applyAlignment="1">
      <alignment horizontal="center" vertical="center" wrapText="1"/>
    </xf>
    <xf numFmtId="184" fontId="0" fillId="0" borderId="11" xfId="0" applyNumberFormat="1" applyBorder="1" applyAlignment="1">
      <alignment horizontal="center" vertical="center" wrapText="1"/>
    </xf>
    <xf numFmtId="184" fontId="0" fillId="0" borderId="12" xfId="0" applyNumberFormat="1" applyBorder="1" applyAlignment="1">
      <alignment horizontal="center" vertical="center" wrapText="1"/>
    </xf>
    <xf numFmtId="184" fontId="0" fillId="0" borderId="12" xfId="0" applyNumberFormat="1" applyBorder="1">
      <alignment vertical="center"/>
    </xf>
    <xf numFmtId="184" fontId="0" fillId="0" borderId="12" xfId="1" applyNumberFormat="1" applyFont="1" applyBorder="1">
      <alignment vertical="center"/>
    </xf>
    <xf numFmtId="184" fontId="0" fillId="11" borderId="12" xfId="0" applyNumberFormat="1" applyFill="1" applyBorder="1">
      <alignment vertical="center"/>
    </xf>
    <xf numFmtId="0" fontId="0" fillId="0" borderId="12" xfId="0" applyBorder="1">
      <alignment vertical="center"/>
    </xf>
    <xf numFmtId="184" fontId="0" fillId="0" borderId="6" xfId="0" applyNumberFormat="1" applyBorder="1" applyAlignment="1">
      <alignment horizontal="center" vertical="center"/>
    </xf>
    <xf numFmtId="184" fontId="0" fillId="0" borderId="9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184" fontId="0" fillId="12" borderId="6" xfId="0" applyNumberFormat="1" applyFill="1" applyBorder="1" applyAlignment="1">
      <alignment horizontal="center" vertical="center" wrapText="1"/>
    </xf>
    <xf numFmtId="184" fontId="0" fillId="12" borderId="7" xfId="0" applyNumberFormat="1" applyFill="1" applyBorder="1">
      <alignment vertical="center"/>
    </xf>
    <xf numFmtId="184" fontId="0" fillId="12" borderId="7" xfId="1" applyNumberFormat="1" applyFont="1" applyFill="1" applyBorder="1">
      <alignment vertical="center"/>
    </xf>
    <xf numFmtId="0" fontId="0" fillId="12" borderId="7" xfId="0" applyFill="1" applyBorder="1">
      <alignment vertical="center"/>
    </xf>
    <xf numFmtId="184" fontId="0" fillId="12" borderId="9" xfId="0" applyNumberFormat="1" applyFill="1" applyBorder="1" applyAlignment="1">
      <alignment horizontal="center" vertical="center" wrapText="1"/>
    </xf>
    <xf numFmtId="184" fontId="0" fillId="12" borderId="1" xfId="0" applyNumberFormat="1" applyFill="1" applyBorder="1">
      <alignment vertical="center"/>
    </xf>
    <xf numFmtId="184" fontId="0" fillId="12" borderId="1" xfId="1" applyNumberFormat="1" applyFont="1" applyFill="1" applyBorder="1">
      <alignment vertical="center"/>
    </xf>
    <xf numFmtId="0" fontId="0" fillId="12" borderId="1" xfId="0" applyFill="1" applyBorder="1">
      <alignment vertical="center"/>
    </xf>
    <xf numFmtId="184" fontId="0" fillId="12" borderId="11" xfId="0" applyNumberFormat="1" applyFill="1" applyBorder="1" applyAlignment="1">
      <alignment horizontal="center" vertical="center" wrapText="1"/>
    </xf>
    <xf numFmtId="184" fontId="0" fillId="12" borderId="12" xfId="0" applyNumberFormat="1" applyFill="1" applyBorder="1">
      <alignment vertical="center"/>
    </xf>
    <xf numFmtId="184" fontId="0" fillId="12" borderId="12" xfId="1" applyNumberFormat="1" applyFont="1" applyFill="1" applyBorder="1">
      <alignment vertical="center"/>
    </xf>
    <xf numFmtId="0" fontId="0" fillId="12" borderId="12" xfId="0" applyFill="1" applyBorder="1">
      <alignment vertical="center"/>
    </xf>
    <xf numFmtId="184" fontId="0" fillId="4" borderId="6" xfId="0" applyNumberFormat="1" applyFill="1" applyBorder="1" applyAlignment="1">
      <alignment horizontal="center" vertical="center" wrapText="1"/>
    </xf>
    <xf numFmtId="184" fontId="0" fillId="4" borderId="7" xfId="0" applyNumberFormat="1" applyFill="1" applyBorder="1" applyAlignment="1">
      <alignment horizontal="center" vertical="center" wrapText="1"/>
    </xf>
    <xf numFmtId="184" fontId="0" fillId="4" borderId="7" xfId="0" applyNumberFormat="1" applyFill="1" applyBorder="1">
      <alignment vertical="center"/>
    </xf>
    <xf numFmtId="184" fontId="0" fillId="4" borderId="7" xfId="1" applyNumberFormat="1" applyFont="1" applyFill="1" applyBorder="1">
      <alignment vertical="center"/>
    </xf>
    <xf numFmtId="184" fontId="0" fillId="4" borderId="9" xfId="0" applyNumberFormat="1" applyFill="1" applyBorder="1" applyAlignment="1">
      <alignment horizontal="center" vertical="center" wrapText="1"/>
    </xf>
    <xf numFmtId="184" fontId="0" fillId="4" borderId="1" xfId="0" applyNumberFormat="1" applyFill="1" applyBorder="1" applyAlignment="1">
      <alignment horizontal="center" vertical="center" wrapText="1"/>
    </xf>
    <xf numFmtId="184" fontId="0" fillId="4" borderId="1" xfId="0" applyNumberFormat="1" applyFill="1" applyBorder="1">
      <alignment vertical="center"/>
    </xf>
    <xf numFmtId="184" fontId="0" fillId="4" borderId="1" xfId="1" applyNumberFormat="1" applyFont="1" applyFill="1" applyBorder="1">
      <alignment vertical="center"/>
    </xf>
    <xf numFmtId="184" fontId="0" fillId="4" borderId="11" xfId="0" applyNumberFormat="1" applyFill="1" applyBorder="1" applyAlignment="1">
      <alignment horizontal="center" vertical="center" wrapText="1"/>
    </xf>
    <xf numFmtId="184" fontId="0" fillId="4" borderId="12" xfId="0" applyNumberFormat="1" applyFill="1" applyBorder="1" applyAlignment="1">
      <alignment horizontal="center" vertical="center" wrapText="1"/>
    </xf>
    <xf numFmtId="184" fontId="0" fillId="4" borderId="12" xfId="0" applyNumberFormat="1" applyFill="1" applyBorder="1">
      <alignment vertical="center"/>
    </xf>
    <xf numFmtId="184" fontId="0" fillId="4" borderId="12" xfId="1" applyNumberFormat="1" applyFont="1" applyFill="1" applyBorder="1">
      <alignment vertical="center"/>
    </xf>
    <xf numFmtId="184" fontId="0" fillId="3" borderId="6" xfId="0" applyNumberFormat="1" applyFill="1" applyBorder="1" applyAlignment="1">
      <alignment horizontal="center" vertical="center" wrapText="1"/>
    </xf>
    <xf numFmtId="184" fontId="0" fillId="3" borderId="7" xfId="0" applyNumberFormat="1" applyFill="1" applyBorder="1" applyAlignment="1">
      <alignment horizontal="center" vertical="center" wrapText="1"/>
    </xf>
    <xf numFmtId="184" fontId="0" fillId="3" borderId="7" xfId="0" applyNumberFormat="1" applyFill="1" applyBorder="1">
      <alignment vertical="center"/>
    </xf>
    <xf numFmtId="184" fontId="0" fillId="3" borderId="7" xfId="1" applyNumberFormat="1" applyFont="1" applyFill="1" applyBorder="1">
      <alignment vertical="center"/>
    </xf>
    <xf numFmtId="184" fontId="0" fillId="3" borderId="9" xfId="0" applyNumberFormat="1" applyFill="1" applyBorder="1" applyAlignment="1">
      <alignment horizontal="center" vertical="center" wrapText="1"/>
    </xf>
    <xf numFmtId="184" fontId="0" fillId="3" borderId="1" xfId="0" applyNumberFormat="1" applyFill="1" applyBorder="1" applyAlignment="1">
      <alignment horizontal="center" vertical="center" wrapText="1"/>
    </xf>
    <xf numFmtId="184" fontId="0" fillId="3" borderId="1" xfId="0" applyNumberFormat="1" applyFill="1" applyBorder="1">
      <alignment vertical="center"/>
    </xf>
    <xf numFmtId="184" fontId="0" fillId="3" borderId="1" xfId="1" applyNumberFormat="1" applyFont="1" applyFill="1" applyBorder="1">
      <alignment vertical="center"/>
    </xf>
    <xf numFmtId="184" fontId="0" fillId="3" borderId="11" xfId="0" applyNumberFormat="1" applyFill="1" applyBorder="1" applyAlignment="1">
      <alignment horizontal="center" vertical="center" wrapText="1"/>
    </xf>
    <xf numFmtId="184" fontId="0" fillId="3" borderId="12" xfId="0" applyNumberFormat="1" applyFill="1" applyBorder="1" applyAlignment="1">
      <alignment horizontal="center" vertical="center" wrapText="1"/>
    </xf>
    <xf numFmtId="184" fontId="0" fillId="3" borderId="12" xfId="0" applyNumberFormat="1" applyFill="1" applyBorder="1">
      <alignment vertical="center"/>
    </xf>
    <xf numFmtId="184" fontId="0" fillId="3" borderId="12" xfId="1" applyNumberFormat="1" applyFont="1" applyFill="1" applyBorder="1">
      <alignment vertical="center"/>
    </xf>
    <xf numFmtId="184" fontId="0" fillId="13" borderId="6" xfId="0" applyNumberFormat="1" applyFill="1" applyBorder="1" applyAlignment="1">
      <alignment horizontal="center" vertical="center" wrapText="1"/>
    </xf>
    <xf numFmtId="184" fontId="0" fillId="13" borderId="7" xfId="0" applyNumberFormat="1" applyFill="1" applyBorder="1" applyAlignment="1">
      <alignment horizontal="center" vertical="center" wrapText="1"/>
    </xf>
    <xf numFmtId="184" fontId="0" fillId="13" borderId="7" xfId="0" applyNumberFormat="1" applyFill="1" applyBorder="1">
      <alignment vertical="center"/>
    </xf>
    <xf numFmtId="184" fontId="0" fillId="13" borderId="7" xfId="1" applyNumberFormat="1" applyFont="1" applyFill="1" applyBorder="1">
      <alignment vertical="center"/>
    </xf>
    <xf numFmtId="0" fontId="0" fillId="13" borderId="7" xfId="0" applyFill="1" applyBorder="1">
      <alignment vertical="center"/>
    </xf>
    <xf numFmtId="184" fontId="0" fillId="13" borderId="9" xfId="0" applyNumberFormat="1" applyFill="1" applyBorder="1" applyAlignment="1">
      <alignment horizontal="center" vertical="center" wrapText="1"/>
    </xf>
    <xf numFmtId="184" fontId="0" fillId="13" borderId="1" xfId="0" applyNumberFormat="1" applyFill="1" applyBorder="1" applyAlignment="1">
      <alignment horizontal="center" vertical="center" wrapText="1"/>
    </xf>
    <xf numFmtId="184" fontId="0" fillId="13" borderId="1" xfId="0" applyNumberFormat="1" applyFill="1" applyBorder="1">
      <alignment vertical="center"/>
    </xf>
    <xf numFmtId="184" fontId="0" fillId="13" borderId="1" xfId="1" applyNumberFormat="1" applyFont="1" applyFill="1" applyBorder="1">
      <alignment vertical="center"/>
    </xf>
    <xf numFmtId="0" fontId="0" fillId="13" borderId="1" xfId="0" applyFill="1" applyBorder="1">
      <alignment vertical="center"/>
    </xf>
    <xf numFmtId="184" fontId="0" fillId="13" borderId="11" xfId="0" applyNumberFormat="1" applyFill="1" applyBorder="1" applyAlignment="1">
      <alignment horizontal="center" vertical="center" wrapText="1"/>
    </xf>
    <xf numFmtId="184" fontId="0" fillId="13" borderId="12" xfId="0" applyNumberFormat="1" applyFill="1" applyBorder="1" applyAlignment="1">
      <alignment horizontal="center" vertical="center" wrapText="1"/>
    </xf>
    <xf numFmtId="184" fontId="0" fillId="13" borderId="12" xfId="0" applyNumberFormat="1" applyFill="1" applyBorder="1">
      <alignment vertical="center"/>
    </xf>
    <xf numFmtId="184" fontId="0" fillId="13" borderId="12" xfId="1" applyNumberFormat="1" applyFont="1" applyFill="1" applyBorder="1">
      <alignment vertical="center"/>
    </xf>
    <xf numFmtId="0" fontId="0" fillId="13" borderId="12" xfId="0" applyFill="1" applyBorder="1">
      <alignment vertical="center"/>
    </xf>
    <xf numFmtId="184" fontId="0" fillId="14" borderId="6" xfId="0" applyNumberFormat="1" applyFill="1" applyBorder="1" applyAlignment="1">
      <alignment horizontal="center" vertical="center" wrapText="1"/>
    </xf>
    <xf numFmtId="184" fontId="0" fillId="14" borderId="7" xfId="0" applyNumberFormat="1" applyFill="1" applyBorder="1" applyAlignment="1">
      <alignment horizontal="center" vertical="center" wrapText="1"/>
    </xf>
    <xf numFmtId="184" fontId="0" fillId="14" borderId="7" xfId="0" applyNumberFormat="1" applyFill="1" applyBorder="1">
      <alignment vertical="center"/>
    </xf>
    <xf numFmtId="184" fontId="0" fillId="14" borderId="7" xfId="1" applyNumberFormat="1" applyFont="1" applyFill="1" applyBorder="1">
      <alignment vertical="center"/>
    </xf>
    <xf numFmtId="0" fontId="0" fillId="14" borderId="7" xfId="0" applyFill="1" applyBorder="1">
      <alignment vertical="center"/>
    </xf>
    <xf numFmtId="184" fontId="0" fillId="14" borderId="9" xfId="0" applyNumberFormat="1" applyFill="1" applyBorder="1" applyAlignment="1">
      <alignment horizontal="center" vertical="center" wrapText="1"/>
    </xf>
    <xf numFmtId="184" fontId="0" fillId="14" borderId="1" xfId="0" applyNumberFormat="1" applyFill="1" applyBorder="1" applyAlignment="1">
      <alignment horizontal="center" vertical="center" wrapText="1"/>
    </xf>
    <xf numFmtId="184" fontId="0" fillId="14" borderId="1" xfId="0" applyNumberFormat="1" applyFill="1" applyBorder="1">
      <alignment vertical="center"/>
    </xf>
    <xf numFmtId="184" fontId="0" fillId="14" borderId="1" xfId="1" applyNumberFormat="1" applyFont="1" applyFill="1" applyBorder="1">
      <alignment vertical="center"/>
    </xf>
    <xf numFmtId="0" fontId="0" fillId="14" borderId="1" xfId="0" applyFill="1" applyBorder="1">
      <alignment vertical="center"/>
    </xf>
    <xf numFmtId="184" fontId="0" fillId="14" borderId="11" xfId="0" applyNumberFormat="1" applyFill="1" applyBorder="1" applyAlignment="1">
      <alignment horizontal="center" vertical="center" wrapText="1"/>
    </xf>
    <xf numFmtId="184" fontId="0" fillId="14" borderId="12" xfId="0" applyNumberFormat="1" applyFill="1" applyBorder="1" applyAlignment="1">
      <alignment horizontal="center" vertical="center" wrapText="1"/>
    </xf>
    <xf numFmtId="184" fontId="0" fillId="14" borderId="12" xfId="0" applyNumberFormat="1" applyFill="1" applyBorder="1">
      <alignment vertical="center"/>
    </xf>
    <xf numFmtId="184" fontId="0" fillId="14" borderId="12" xfId="1" applyNumberFormat="1" applyFont="1" applyFill="1" applyBorder="1">
      <alignment vertical="center"/>
    </xf>
    <xf numFmtId="0" fontId="0" fillId="14" borderId="12" xfId="0" applyFill="1" applyBorder="1">
      <alignment vertical="center"/>
    </xf>
    <xf numFmtId="184" fontId="0" fillId="2" borderId="6" xfId="0" applyNumberFormat="1" applyFill="1" applyBorder="1" applyAlignment="1">
      <alignment horizontal="center" vertical="center" wrapText="1"/>
    </xf>
    <xf numFmtId="184" fontId="0" fillId="2" borderId="7" xfId="0" applyNumberFormat="1" applyFill="1" applyBorder="1" applyAlignment="1">
      <alignment horizontal="center" vertical="center" wrapText="1"/>
    </xf>
    <xf numFmtId="184" fontId="0" fillId="2" borderId="7" xfId="0" applyNumberFormat="1" applyFill="1" applyBorder="1">
      <alignment vertical="center"/>
    </xf>
    <xf numFmtId="184" fontId="0" fillId="2" borderId="7" xfId="1" applyNumberFormat="1" applyFont="1" applyFill="1" applyBorder="1">
      <alignment vertical="center"/>
    </xf>
    <xf numFmtId="184" fontId="0" fillId="2" borderId="9" xfId="0" applyNumberFormat="1" applyFill="1" applyBorder="1" applyAlignment="1">
      <alignment horizontal="center" vertical="center" wrapText="1"/>
    </xf>
    <xf numFmtId="184" fontId="0" fillId="2" borderId="1" xfId="0" applyNumberFormat="1" applyFill="1" applyBorder="1" applyAlignment="1">
      <alignment horizontal="center" vertical="center" wrapText="1"/>
    </xf>
    <xf numFmtId="184" fontId="0" fillId="2" borderId="1" xfId="0" applyNumberFormat="1" applyFill="1" applyBorder="1">
      <alignment vertical="center"/>
    </xf>
    <xf numFmtId="184" fontId="0" fillId="2" borderId="1" xfId="1" applyNumberFormat="1" applyFont="1" applyFill="1" applyBorder="1">
      <alignment vertical="center"/>
    </xf>
    <xf numFmtId="184" fontId="0" fillId="2" borderId="11" xfId="0" applyNumberFormat="1" applyFill="1" applyBorder="1" applyAlignment="1">
      <alignment horizontal="center" vertical="center" wrapText="1"/>
    </xf>
    <xf numFmtId="184" fontId="0" fillId="2" borderId="12" xfId="0" applyNumberFormat="1" applyFill="1" applyBorder="1" applyAlignment="1">
      <alignment horizontal="center" vertical="center" wrapText="1"/>
    </xf>
    <xf numFmtId="184" fontId="0" fillId="2" borderId="12" xfId="0" applyNumberFormat="1" applyFill="1" applyBorder="1">
      <alignment vertical="center"/>
    </xf>
    <xf numFmtId="184" fontId="0" fillId="2" borderId="12" xfId="1" applyNumberFormat="1" applyFont="1" applyFill="1" applyBorder="1">
      <alignment vertical="center"/>
    </xf>
    <xf numFmtId="184" fontId="0" fillId="15" borderId="6" xfId="0" applyNumberFormat="1" applyFill="1" applyBorder="1" applyAlignment="1">
      <alignment horizontal="center" vertical="center" wrapText="1"/>
    </xf>
    <xf numFmtId="184" fontId="0" fillId="15" borderId="7" xfId="0" applyNumberFormat="1" applyFill="1" applyBorder="1" applyAlignment="1">
      <alignment horizontal="center" vertical="center" wrapText="1"/>
    </xf>
    <xf numFmtId="184" fontId="0" fillId="15" borderId="7" xfId="0" applyNumberFormat="1" applyFill="1" applyBorder="1">
      <alignment vertical="center"/>
    </xf>
    <xf numFmtId="184" fontId="0" fillId="15" borderId="7" xfId="1" applyNumberFormat="1" applyFont="1" applyFill="1" applyBorder="1">
      <alignment vertical="center"/>
    </xf>
    <xf numFmtId="0" fontId="0" fillId="15" borderId="7" xfId="0" applyFill="1" applyBorder="1">
      <alignment vertical="center"/>
    </xf>
    <xf numFmtId="184" fontId="0" fillId="15" borderId="9" xfId="0" applyNumberFormat="1" applyFill="1" applyBorder="1" applyAlignment="1">
      <alignment horizontal="center" vertical="center" wrapText="1"/>
    </xf>
    <xf numFmtId="184" fontId="0" fillId="15" borderId="1" xfId="0" applyNumberFormat="1" applyFill="1" applyBorder="1" applyAlignment="1">
      <alignment horizontal="center" vertical="center" wrapText="1"/>
    </xf>
    <xf numFmtId="184" fontId="0" fillId="15" borderId="1" xfId="0" applyNumberFormat="1" applyFill="1" applyBorder="1">
      <alignment vertical="center"/>
    </xf>
    <xf numFmtId="184" fontId="0" fillId="15" borderId="1" xfId="1" applyNumberFormat="1" applyFont="1" applyFill="1" applyBorder="1">
      <alignment vertical="center"/>
    </xf>
    <xf numFmtId="0" fontId="0" fillId="15" borderId="1" xfId="0" applyFill="1" applyBorder="1">
      <alignment vertical="center"/>
    </xf>
    <xf numFmtId="184" fontId="0" fillId="15" borderId="11" xfId="0" applyNumberFormat="1" applyFill="1" applyBorder="1" applyAlignment="1">
      <alignment horizontal="center" vertical="center" wrapText="1"/>
    </xf>
    <xf numFmtId="184" fontId="0" fillId="15" borderId="12" xfId="0" applyNumberFormat="1" applyFill="1" applyBorder="1" applyAlignment="1">
      <alignment horizontal="center" vertical="center" wrapText="1"/>
    </xf>
    <xf numFmtId="184" fontId="0" fillId="15" borderId="12" xfId="0" applyNumberFormat="1" applyFill="1" applyBorder="1">
      <alignment vertical="center"/>
    </xf>
    <xf numFmtId="184" fontId="0" fillId="15" borderId="12" xfId="1" applyNumberFormat="1" applyFont="1" applyFill="1" applyBorder="1">
      <alignment vertical="center"/>
    </xf>
    <xf numFmtId="0" fontId="0" fillId="15" borderId="12" xfId="0" applyFill="1" applyBorder="1">
      <alignment vertical="center"/>
    </xf>
    <xf numFmtId="184" fontId="0" fillId="16" borderId="6" xfId="0" applyNumberFormat="1" applyFill="1" applyBorder="1" applyAlignment="1">
      <alignment horizontal="center" vertical="center" wrapText="1"/>
    </xf>
    <xf numFmtId="184" fontId="0" fillId="16" borderId="7" xfId="0" applyNumberFormat="1" applyFill="1" applyBorder="1" applyAlignment="1">
      <alignment horizontal="center" vertical="center" wrapText="1"/>
    </xf>
    <xf numFmtId="184" fontId="0" fillId="16" borderId="7" xfId="0" applyNumberFormat="1" applyFill="1" applyBorder="1">
      <alignment vertical="center"/>
    </xf>
    <xf numFmtId="184" fontId="0" fillId="16" borderId="7" xfId="1" applyNumberFormat="1" applyFont="1" applyFill="1" applyBorder="1">
      <alignment vertical="center"/>
    </xf>
    <xf numFmtId="0" fontId="0" fillId="16" borderId="7" xfId="0" applyFill="1" applyBorder="1">
      <alignment vertical="center"/>
    </xf>
    <xf numFmtId="184" fontId="0" fillId="16" borderId="9" xfId="0" applyNumberFormat="1" applyFill="1" applyBorder="1" applyAlignment="1">
      <alignment horizontal="center" vertical="center" wrapText="1"/>
    </xf>
    <xf numFmtId="184" fontId="0" fillId="16" borderId="1" xfId="0" applyNumberFormat="1" applyFill="1" applyBorder="1" applyAlignment="1">
      <alignment horizontal="center" vertical="center" wrapText="1"/>
    </xf>
    <xf numFmtId="184" fontId="0" fillId="16" borderId="1" xfId="0" applyNumberFormat="1" applyFill="1" applyBorder="1">
      <alignment vertical="center"/>
    </xf>
    <xf numFmtId="184" fontId="0" fillId="16" borderId="1" xfId="1" applyNumberFormat="1" applyFont="1" applyFill="1" applyBorder="1">
      <alignment vertical="center"/>
    </xf>
    <xf numFmtId="0" fontId="0" fillId="16" borderId="1" xfId="0" applyFill="1" applyBorder="1">
      <alignment vertical="center"/>
    </xf>
    <xf numFmtId="184" fontId="0" fillId="16" borderId="11" xfId="0" applyNumberFormat="1" applyFill="1" applyBorder="1" applyAlignment="1">
      <alignment horizontal="center" vertical="center" wrapText="1"/>
    </xf>
    <xf numFmtId="184" fontId="0" fillId="16" borderId="12" xfId="0" applyNumberFormat="1" applyFill="1" applyBorder="1" applyAlignment="1">
      <alignment horizontal="center" vertical="center" wrapText="1"/>
    </xf>
    <xf numFmtId="184" fontId="0" fillId="16" borderId="12" xfId="0" applyNumberFormat="1" applyFill="1" applyBorder="1">
      <alignment vertical="center"/>
    </xf>
    <xf numFmtId="184" fontId="0" fillId="16" borderId="12" xfId="1" applyNumberFormat="1" applyFont="1" applyFill="1" applyBorder="1">
      <alignment vertical="center"/>
    </xf>
    <xf numFmtId="0" fontId="0" fillId="16" borderId="12" xfId="0" applyFill="1" applyBorder="1">
      <alignment vertical="center"/>
    </xf>
    <xf numFmtId="184" fontId="0" fillId="17" borderId="6" xfId="0" applyNumberFormat="1" applyFill="1" applyBorder="1" applyAlignment="1">
      <alignment horizontal="center" vertical="center" wrapText="1"/>
    </xf>
    <xf numFmtId="184" fontId="0" fillId="17" borderId="7" xfId="0" applyNumberFormat="1" applyFill="1" applyBorder="1" applyAlignment="1">
      <alignment horizontal="center" vertical="center" wrapText="1"/>
    </xf>
    <xf numFmtId="184" fontId="0" fillId="17" borderId="7" xfId="0" applyNumberFormat="1" applyFill="1" applyBorder="1">
      <alignment vertical="center"/>
    </xf>
    <xf numFmtId="184" fontId="0" fillId="17" borderId="7" xfId="1" applyNumberFormat="1" applyFont="1" applyFill="1" applyBorder="1">
      <alignment vertical="center"/>
    </xf>
    <xf numFmtId="0" fontId="0" fillId="17" borderId="7" xfId="0" applyFill="1" applyBorder="1">
      <alignment vertical="center"/>
    </xf>
    <xf numFmtId="184" fontId="0" fillId="17" borderId="9" xfId="0" applyNumberFormat="1" applyFill="1" applyBorder="1" applyAlignment="1">
      <alignment horizontal="center" vertical="center" wrapText="1"/>
    </xf>
    <xf numFmtId="184" fontId="0" fillId="17" borderId="1" xfId="0" applyNumberFormat="1" applyFill="1" applyBorder="1" applyAlignment="1">
      <alignment horizontal="center" vertical="center" wrapText="1"/>
    </xf>
    <xf numFmtId="184" fontId="0" fillId="17" borderId="1" xfId="0" applyNumberFormat="1" applyFill="1" applyBorder="1">
      <alignment vertical="center"/>
    </xf>
    <xf numFmtId="184" fontId="0" fillId="17" borderId="1" xfId="1" applyNumberFormat="1" applyFont="1" applyFill="1" applyBorder="1">
      <alignment vertical="center"/>
    </xf>
    <xf numFmtId="0" fontId="0" fillId="17" borderId="1" xfId="0" applyFill="1" applyBorder="1">
      <alignment vertical="center"/>
    </xf>
    <xf numFmtId="184" fontId="0" fillId="17" borderId="11" xfId="0" applyNumberFormat="1" applyFill="1" applyBorder="1" applyAlignment="1">
      <alignment horizontal="center" vertical="center" wrapText="1"/>
    </xf>
    <xf numFmtId="184" fontId="0" fillId="17" borderId="12" xfId="0" applyNumberFormat="1" applyFill="1" applyBorder="1" applyAlignment="1">
      <alignment horizontal="center" vertical="center" wrapText="1"/>
    </xf>
    <xf numFmtId="184" fontId="0" fillId="17" borderId="12" xfId="0" applyNumberFormat="1" applyFill="1" applyBorder="1">
      <alignment vertical="center"/>
    </xf>
    <xf numFmtId="184" fontId="0" fillId="17" borderId="12" xfId="1" applyNumberFormat="1" applyFont="1" applyFill="1" applyBorder="1">
      <alignment vertical="center"/>
    </xf>
    <xf numFmtId="0" fontId="0" fillId="17" borderId="12" xfId="0" applyFill="1" applyBorder="1">
      <alignment vertical="center"/>
    </xf>
    <xf numFmtId="184" fontId="0" fillId="12" borderId="23" xfId="0" applyNumberFormat="1" applyFill="1" applyBorder="1" applyAlignment="1">
      <alignment horizontal="center" vertical="center" wrapText="1"/>
    </xf>
    <xf numFmtId="184" fontId="0" fillId="12" borderId="24" xfId="0" applyNumberFormat="1" applyFill="1" applyBorder="1" applyAlignment="1">
      <alignment horizontal="center" vertical="center" wrapText="1"/>
    </xf>
    <xf numFmtId="184" fontId="0" fillId="0" borderId="25" xfId="0" applyNumberFormat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Sheet3!$Q$4:$Q$15</c:f>
                <c:numCache>
                  <c:formatCode>General</c:formatCode>
                  <c:ptCount val="12"/>
                  <c:pt idx="0">
                    <c:v>106.97055669669086</c:v>
                  </c:pt>
                  <c:pt idx="1">
                    <c:v>151.71848931491508</c:v>
                  </c:pt>
                  <c:pt idx="2">
                    <c:v>156.83972711019365</c:v>
                  </c:pt>
                  <c:pt idx="3">
                    <c:v>76.575452985927541</c:v>
                  </c:pt>
                  <c:pt idx="4">
                    <c:v>107.76502215468638</c:v>
                  </c:pt>
                  <c:pt idx="5">
                    <c:v>65.778415912820435</c:v>
                  </c:pt>
                  <c:pt idx="6">
                    <c:v>164.74282988949764</c:v>
                  </c:pt>
                  <c:pt idx="7">
                    <c:v>101.45606602531628</c:v>
                  </c:pt>
                  <c:pt idx="8">
                    <c:v>113.84770529088431</c:v>
                  </c:pt>
                  <c:pt idx="9">
                    <c:v>56.724774129122807</c:v>
                  </c:pt>
                  <c:pt idx="10">
                    <c:v>99.857398323809733</c:v>
                  </c:pt>
                  <c:pt idx="11">
                    <c:v>184.29948453536176</c:v>
                  </c:pt>
                </c:numCache>
              </c:numRef>
            </c:minus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val>
            <c:numRef>
              <c:f>Sheet3!$P$4:$P$15</c:f>
              <c:numCache>
                <c:formatCode>0_);[Red]\(0\)</c:formatCode>
                <c:ptCount val="12"/>
                <c:pt idx="0">
                  <c:v>757.2</c:v>
                </c:pt>
                <c:pt idx="1">
                  <c:v>822</c:v>
                </c:pt>
                <c:pt idx="2">
                  <c:v>591.79999999999995</c:v>
                </c:pt>
                <c:pt idx="3">
                  <c:v>884.6</c:v>
                </c:pt>
                <c:pt idx="4">
                  <c:v>857.6</c:v>
                </c:pt>
                <c:pt idx="5">
                  <c:v>555.4</c:v>
                </c:pt>
                <c:pt idx="6">
                  <c:v>857.2</c:v>
                </c:pt>
                <c:pt idx="7">
                  <c:v>862</c:v>
                </c:pt>
                <c:pt idx="8">
                  <c:v>851.6</c:v>
                </c:pt>
                <c:pt idx="9">
                  <c:v>994.2</c:v>
                </c:pt>
                <c:pt idx="10">
                  <c:v>873</c:v>
                </c:pt>
                <c:pt idx="11">
                  <c:v>815.4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C-4A1C-9B1D-8A8124EE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870687"/>
        <c:axId val="478871103"/>
      </c:barChart>
      <c:catAx>
        <c:axId val="478870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871103"/>
        <c:crosses val="autoZero"/>
        <c:auto val="1"/>
        <c:lblAlgn val="ctr"/>
        <c:lblOffset val="100"/>
        <c:noMultiLvlLbl val="0"/>
      </c:catAx>
      <c:valAx>
        <c:axId val="47887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87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소서 딜 평균 기대값 및 편차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5687133478440865E-2"/>
          <c:y val="9.2414169513184888E-2"/>
          <c:w val="0.92416236080187752"/>
          <c:h val="0.7587568600773823"/>
        </c:manualLayout>
      </c:layout>
      <c:barChart>
        <c:barDir val="col"/>
        <c:grouping val="clustered"/>
        <c:varyColors val="0"/>
        <c:ser>
          <c:idx val="0"/>
          <c:order val="0"/>
          <c:tx>
            <c:v>상시 딜사이클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Sheet4!$P$29:$P$50</c:f>
                <c:numCache>
                  <c:formatCode>General</c:formatCode>
                  <c:ptCount val="22"/>
                  <c:pt idx="0">
                    <c:v>111.79999999999995</c:v>
                  </c:pt>
                  <c:pt idx="1">
                    <c:v>194</c:v>
                  </c:pt>
                  <c:pt idx="2">
                    <c:v>157.20000000000005</c:v>
                  </c:pt>
                  <c:pt idx="3">
                    <c:v>86.399999999999977</c:v>
                  </c:pt>
                  <c:pt idx="4">
                    <c:v>179.39999999999998</c:v>
                  </c:pt>
                  <c:pt idx="5">
                    <c:v>74.600000000000023</c:v>
                  </c:pt>
                  <c:pt idx="6">
                    <c:v>249.79999999999995</c:v>
                  </c:pt>
                  <c:pt idx="7">
                    <c:v>124</c:v>
                  </c:pt>
                  <c:pt idx="8">
                    <c:v>109.39999999999998</c:v>
                  </c:pt>
                  <c:pt idx="9">
                    <c:v>55.799999999999955</c:v>
                  </c:pt>
                  <c:pt idx="10">
                    <c:v>138</c:v>
                  </c:pt>
                  <c:pt idx="11">
                    <c:v>165.60000000000002</c:v>
                  </c:pt>
                  <c:pt idx="12">
                    <c:v>75.799999999999955</c:v>
                  </c:pt>
                  <c:pt idx="13">
                    <c:v>90</c:v>
                  </c:pt>
                  <c:pt idx="14">
                    <c:v>63.200000000000045</c:v>
                  </c:pt>
                  <c:pt idx="15">
                    <c:v>148.60000000000002</c:v>
                  </c:pt>
                  <c:pt idx="16">
                    <c:v>86.399999999999977</c:v>
                  </c:pt>
                  <c:pt idx="17">
                    <c:v>142.79999999999995</c:v>
                  </c:pt>
                  <c:pt idx="18">
                    <c:v>43.799999999999955</c:v>
                  </c:pt>
                  <c:pt idx="19">
                    <c:v>96.400000000000091</c:v>
                  </c:pt>
                  <c:pt idx="20">
                    <c:v>185.79999999999995</c:v>
                  </c:pt>
                  <c:pt idx="21">
                    <c:v>296</c:v>
                  </c:pt>
                </c:numCache>
              </c:numRef>
            </c:plus>
            <c:minus>
              <c:numRef>
                <c:f>Sheet4!$Q$29:$Q$50</c:f>
                <c:numCache>
                  <c:formatCode>General</c:formatCode>
                  <c:ptCount val="22"/>
                  <c:pt idx="0">
                    <c:v>161.20000000000005</c:v>
                  </c:pt>
                  <c:pt idx="1">
                    <c:v>176</c:v>
                  </c:pt>
                  <c:pt idx="2">
                    <c:v>227.79999999999995</c:v>
                  </c:pt>
                  <c:pt idx="3">
                    <c:v>88.600000000000023</c:v>
                  </c:pt>
                  <c:pt idx="4">
                    <c:v>105.60000000000002</c:v>
                  </c:pt>
                  <c:pt idx="5">
                    <c:v>96.399999999999977</c:v>
                  </c:pt>
                  <c:pt idx="6">
                    <c:v>200.20000000000005</c:v>
                  </c:pt>
                  <c:pt idx="7">
                    <c:v>124</c:v>
                  </c:pt>
                  <c:pt idx="8">
                    <c:v>140.60000000000002</c:v>
                  </c:pt>
                  <c:pt idx="9">
                    <c:v>73.200000000000045</c:v>
                  </c:pt>
                  <c:pt idx="10">
                    <c:v>110</c:v>
                  </c:pt>
                  <c:pt idx="11">
                    <c:v>305.39999999999998</c:v>
                  </c:pt>
                  <c:pt idx="12">
                    <c:v>117.20000000000005</c:v>
                  </c:pt>
                  <c:pt idx="13">
                    <c:v>217</c:v>
                  </c:pt>
                  <c:pt idx="14">
                    <c:v>132.79999999999995</c:v>
                  </c:pt>
                  <c:pt idx="15">
                    <c:v>148.39999999999998</c:v>
                  </c:pt>
                  <c:pt idx="16">
                    <c:v>144.60000000000002</c:v>
                  </c:pt>
                  <c:pt idx="17">
                    <c:v>330.20000000000005</c:v>
                  </c:pt>
                  <c:pt idx="18">
                    <c:v>109.20000000000005</c:v>
                  </c:pt>
                  <c:pt idx="19">
                    <c:v>214.59999999999991</c:v>
                  </c:pt>
                  <c:pt idx="20">
                    <c:v>160.20000000000005</c:v>
                  </c:pt>
                  <c:pt idx="21">
                    <c:v>242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Sheet4!$B$3:$B$24</c:f>
              <c:strCache>
                <c:ptCount val="22"/>
                <c:pt idx="0">
                  <c:v>극특치타대</c:v>
                </c:pt>
                <c:pt idx="1">
                  <c:v>극특치속속</c:v>
                </c:pt>
                <c:pt idx="2">
                  <c:v>극특치정흡</c:v>
                </c:pt>
                <c:pt idx="3">
                  <c:v>특치타대</c:v>
                </c:pt>
                <c:pt idx="4">
                  <c:v>특치속속</c:v>
                </c:pt>
                <c:pt idx="5">
                  <c:v>특치정흡</c:v>
                </c:pt>
                <c:pt idx="6">
                  <c:v>치특타대</c:v>
                </c:pt>
                <c:pt idx="7">
                  <c:v>치특속속</c:v>
                </c:pt>
                <c:pt idx="8">
                  <c:v>치특정흡</c:v>
                </c:pt>
                <c:pt idx="9">
                  <c:v>극치특타대</c:v>
                </c:pt>
                <c:pt idx="10">
                  <c:v>극치특속속</c:v>
                </c:pt>
                <c:pt idx="11">
                  <c:v>극치특정흡</c:v>
                </c:pt>
                <c:pt idx="12">
                  <c:v>극치특신돌대</c:v>
                </c:pt>
                <c:pt idx="13">
                  <c:v>극치특신속속</c:v>
                </c:pt>
                <c:pt idx="14">
                  <c:v>극치특신정흡</c:v>
                </c:pt>
                <c:pt idx="15">
                  <c:v>치특신돌대</c:v>
                </c:pt>
                <c:pt idx="16">
                  <c:v>치특신속속</c:v>
                </c:pt>
                <c:pt idx="17">
                  <c:v>치특신정흡</c:v>
                </c:pt>
                <c:pt idx="18">
                  <c:v>극치신돌대</c:v>
                </c:pt>
                <c:pt idx="19">
                  <c:v>극치신정흡</c:v>
                </c:pt>
                <c:pt idx="20">
                  <c:v>극특신돌대</c:v>
                </c:pt>
                <c:pt idx="21">
                  <c:v>극특신속속</c:v>
                </c:pt>
              </c:strCache>
            </c:strRef>
          </c:cat>
          <c:val>
            <c:numRef>
              <c:f>Sheet4!$P$3:$P$24</c:f>
              <c:numCache>
                <c:formatCode>0_);[Red]\(0\)</c:formatCode>
                <c:ptCount val="22"/>
                <c:pt idx="0">
                  <c:v>757.2</c:v>
                </c:pt>
                <c:pt idx="1">
                  <c:v>822</c:v>
                </c:pt>
                <c:pt idx="2">
                  <c:v>591.79999999999995</c:v>
                </c:pt>
                <c:pt idx="3">
                  <c:v>884.6</c:v>
                </c:pt>
                <c:pt idx="4">
                  <c:v>857.6</c:v>
                </c:pt>
                <c:pt idx="5">
                  <c:v>555.4</c:v>
                </c:pt>
                <c:pt idx="6">
                  <c:v>857.2</c:v>
                </c:pt>
                <c:pt idx="7">
                  <c:v>862</c:v>
                </c:pt>
                <c:pt idx="8">
                  <c:v>851.6</c:v>
                </c:pt>
                <c:pt idx="9">
                  <c:v>994.2</c:v>
                </c:pt>
                <c:pt idx="10">
                  <c:v>873</c:v>
                </c:pt>
                <c:pt idx="11">
                  <c:v>815.4</c:v>
                </c:pt>
                <c:pt idx="12">
                  <c:v>926.2</c:v>
                </c:pt>
                <c:pt idx="13">
                  <c:v>973</c:v>
                </c:pt>
                <c:pt idx="14">
                  <c:v>874.8</c:v>
                </c:pt>
                <c:pt idx="15">
                  <c:v>882.4</c:v>
                </c:pt>
                <c:pt idx="16">
                  <c:v>935.6</c:v>
                </c:pt>
                <c:pt idx="17">
                  <c:v>751.2</c:v>
                </c:pt>
                <c:pt idx="18">
                  <c:v>1000.2</c:v>
                </c:pt>
                <c:pt idx="19">
                  <c:v>1041.5999999999999</c:v>
                </c:pt>
                <c:pt idx="20">
                  <c:v>614.20000000000005</c:v>
                </c:pt>
                <c:pt idx="21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1-4317-B22D-EC51A5EF9BF2}"/>
            </c:ext>
          </c:extLst>
        </c:ser>
        <c:ser>
          <c:idx val="1"/>
          <c:order val="1"/>
          <c:tx>
            <c:v>마력해방 딜사이클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Sheet4!$X$29:$X$50</c:f>
                <c:numCache>
                  <c:formatCode>General</c:formatCode>
                  <c:ptCount val="22"/>
                  <c:pt idx="0">
                    <c:v>317.59999999999991</c:v>
                  </c:pt>
                  <c:pt idx="1">
                    <c:v>210</c:v>
                  </c:pt>
                  <c:pt idx="2">
                    <c:v>277</c:v>
                  </c:pt>
                  <c:pt idx="3">
                    <c:v>357</c:v>
                  </c:pt>
                  <c:pt idx="4">
                    <c:v>101.59999999999991</c:v>
                  </c:pt>
                  <c:pt idx="5">
                    <c:v>186.59999999999991</c:v>
                  </c:pt>
                  <c:pt idx="6">
                    <c:v>103.79999999999995</c:v>
                  </c:pt>
                  <c:pt idx="7">
                    <c:v>81</c:v>
                  </c:pt>
                  <c:pt idx="8">
                    <c:v>13.200000000000045</c:v>
                  </c:pt>
                  <c:pt idx="9">
                    <c:v>83.599999999999909</c:v>
                  </c:pt>
                  <c:pt idx="10">
                    <c:v>11.200000000000045</c:v>
                  </c:pt>
                  <c:pt idx="11">
                    <c:v>16.200000000000045</c:v>
                  </c:pt>
                  <c:pt idx="12">
                    <c:v>37.799999999999955</c:v>
                  </c:pt>
                  <c:pt idx="13">
                    <c:v>13</c:v>
                  </c:pt>
                  <c:pt idx="14">
                    <c:v>39.200000000000045</c:v>
                  </c:pt>
                  <c:pt idx="15">
                    <c:v>154.20000000000005</c:v>
                  </c:pt>
                  <c:pt idx="16">
                    <c:v>84.599999999999909</c:v>
                  </c:pt>
                  <c:pt idx="17">
                    <c:v>21.799999999999955</c:v>
                  </c:pt>
                  <c:pt idx="18">
                    <c:v>17.75</c:v>
                  </c:pt>
                  <c:pt idx="19">
                    <c:v>145.5</c:v>
                  </c:pt>
                  <c:pt idx="20">
                    <c:v>320.40000000000009</c:v>
                  </c:pt>
                  <c:pt idx="21">
                    <c:v>545</c:v>
                  </c:pt>
                </c:numCache>
              </c:numRef>
            </c:plus>
            <c:minus>
              <c:numRef>
                <c:f>Sheet4!$Y$29:$Y$50</c:f>
                <c:numCache>
                  <c:formatCode>General</c:formatCode>
                  <c:ptCount val="22"/>
                  <c:pt idx="0">
                    <c:v>246.40000000000009</c:v>
                  </c:pt>
                  <c:pt idx="1">
                    <c:v>363</c:v>
                  </c:pt>
                  <c:pt idx="2">
                    <c:v>135</c:v>
                  </c:pt>
                  <c:pt idx="3">
                    <c:v>392</c:v>
                  </c:pt>
                  <c:pt idx="4">
                    <c:v>198.40000000000009</c:v>
                  </c:pt>
                  <c:pt idx="5">
                    <c:v>281.40000000000009</c:v>
                  </c:pt>
                  <c:pt idx="6">
                    <c:v>258.20000000000005</c:v>
                  </c:pt>
                  <c:pt idx="7">
                    <c:v>285</c:v>
                  </c:pt>
                  <c:pt idx="8">
                    <c:v>7.7999999999999545</c:v>
                  </c:pt>
                  <c:pt idx="9">
                    <c:v>301.40000000000009</c:v>
                  </c:pt>
                  <c:pt idx="10">
                    <c:v>28.799999999999955</c:v>
                  </c:pt>
                  <c:pt idx="11">
                    <c:v>18.799999999999955</c:v>
                  </c:pt>
                  <c:pt idx="12">
                    <c:v>48.200000000000045</c:v>
                  </c:pt>
                  <c:pt idx="13">
                    <c:v>15</c:v>
                  </c:pt>
                  <c:pt idx="14">
                    <c:v>79.799999999999955</c:v>
                  </c:pt>
                  <c:pt idx="15">
                    <c:v>499.79999999999995</c:v>
                  </c:pt>
                  <c:pt idx="16">
                    <c:v>235.40000000000009</c:v>
                  </c:pt>
                  <c:pt idx="17">
                    <c:v>16.200000000000045</c:v>
                  </c:pt>
                  <c:pt idx="18">
                    <c:v>42.25</c:v>
                  </c:pt>
                  <c:pt idx="19">
                    <c:v>121.5</c:v>
                  </c:pt>
                  <c:pt idx="20">
                    <c:v>191.59999999999991</c:v>
                  </c:pt>
                  <c:pt idx="21">
                    <c:v>906</c:v>
                  </c:pt>
                </c:numCache>
              </c:numRef>
            </c:minus>
            <c:spPr>
              <a:noFill/>
              <a:ln w="22225" cap="sq" cmpd="sng" algn="ctr">
                <a:solidFill>
                  <a:srgbClr val="C00000"/>
                </a:solidFill>
                <a:round/>
              </a:ln>
              <a:effectLst/>
            </c:spPr>
          </c:errBars>
          <c:cat>
            <c:strRef>
              <c:f>Sheet4!$B$3:$B$24</c:f>
              <c:strCache>
                <c:ptCount val="22"/>
                <c:pt idx="0">
                  <c:v>극특치타대</c:v>
                </c:pt>
                <c:pt idx="1">
                  <c:v>극특치속속</c:v>
                </c:pt>
                <c:pt idx="2">
                  <c:v>극특치정흡</c:v>
                </c:pt>
                <c:pt idx="3">
                  <c:v>특치타대</c:v>
                </c:pt>
                <c:pt idx="4">
                  <c:v>특치속속</c:v>
                </c:pt>
                <c:pt idx="5">
                  <c:v>특치정흡</c:v>
                </c:pt>
                <c:pt idx="6">
                  <c:v>치특타대</c:v>
                </c:pt>
                <c:pt idx="7">
                  <c:v>치특속속</c:v>
                </c:pt>
                <c:pt idx="8">
                  <c:v>치특정흡</c:v>
                </c:pt>
                <c:pt idx="9">
                  <c:v>극치특타대</c:v>
                </c:pt>
                <c:pt idx="10">
                  <c:v>극치특속속</c:v>
                </c:pt>
                <c:pt idx="11">
                  <c:v>극치특정흡</c:v>
                </c:pt>
                <c:pt idx="12">
                  <c:v>극치특신돌대</c:v>
                </c:pt>
                <c:pt idx="13">
                  <c:v>극치특신속속</c:v>
                </c:pt>
                <c:pt idx="14">
                  <c:v>극치특신정흡</c:v>
                </c:pt>
                <c:pt idx="15">
                  <c:v>치특신돌대</c:v>
                </c:pt>
                <c:pt idx="16">
                  <c:v>치특신속속</c:v>
                </c:pt>
                <c:pt idx="17">
                  <c:v>치특신정흡</c:v>
                </c:pt>
                <c:pt idx="18">
                  <c:v>극치신돌대</c:v>
                </c:pt>
                <c:pt idx="19">
                  <c:v>극치신정흡</c:v>
                </c:pt>
                <c:pt idx="20">
                  <c:v>극특신돌대</c:v>
                </c:pt>
                <c:pt idx="21">
                  <c:v>극특신속속</c:v>
                </c:pt>
              </c:strCache>
            </c:strRef>
          </c:cat>
          <c:val>
            <c:numRef>
              <c:f>Sheet4!$X$3:$X$24</c:f>
              <c:numCache>
                <c:formatCode>0_);[Red]\(0\)</c:formatCode>
                <c:ptCount val="22"/>
                <c:pt idx="0">
                  <c:v>2036.4</c:v>
                </c:pt>
                <c:pt idx="1">
                  <c:v>2104</c:v>
                </c:pt>
                <c:pt idx="2">
                  <c:v>1736</c:v>
                </c:pt>
                <c:pt idx="3">
                  <c:v>1880</c:v>
                </c:pt>
                <c:pt idx="4">
                  <c:v>2127.4</c:v>
                </c:pt>
                <c:pt idx="5">
                  <c:v>1767.4</c:v>
                </c:pt>
                <c:pt idx="6">
                  <c:v>1877.2</c:v>
                </c:pt>
                <c:pt idx="7">
                  <c:v>1893</c:v>
                </c:pt>
                <c:pt idx="8">
                  <c:v>1726.8</c:v>
                </c:pt>
                <c:pt idx="9">
                  <c:v>1771.4</c:v>
                </c:pt>
                <c:pt idx="10">
                  <c:v>1814.8</c:v>
                </c:pt>
                <c:pt idx="11">
                  <c:v>1600.8</c:v>
                </c:pt>
                <c:pt idx="12">
                  <c:v>1718.2</c:v>
                </c:pt>
                <c:pt idx="13">
                  <c:v>1811</c:v>
                </c:pt>
                <c:pt idx="14">
                  <c:v>1575.8</c:v>
                </c:pt>
                <c:pt idx="15">
                  <c:v>1571.8</c:v>
                </c:pt>
                <c:pt idx="16">
                  <c:v>1729.4</c:v>
                </c:pt>
                <c:pt idx="17">
                  <c:v>1574.2</c:v>
                </c:pt>
                <c:pt idx="18">
                  <c:v>1426.25</c:v>
                </c:pt>
                <c:pt idx="19">
                  <c:v>1167.5</c:v>
                </c:pt>
                <c:pt idx="20">
                  <c:v>1820.6</c:v>
                </c:pt>
                <c:pt idx="21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1-4317-B22D-EC51A5EF9BF2}"/>
            </c:ext>
          </c:extLst>
        </c:ser>
        <c:ser>
          <c:idx val="2"/>
          <c:order val="2"/>
          <c:tx>
            <c:v>상시+마력해방 평균 딜사이클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Sheet4!$AC$3:$AC$24</c:f>
                <c:numCache>
                  <c:formatCode>General</c:formatCode>
                  <c:ptCount val="22"/>
                  <c:pt idx="0">
                    <c:v>180.39999999999986</c:v>
                  </c:pt>
                  <c:pt idx="1">
                    <c:v>199.33333333333348</c:v>
                  </c:pt>
                  <c:pt idx="2">
                    <c:v>197.13333333333333</c:v>
                  </c:pt>
                  <c:pt idx="3">
                    <c:v>176.60000000000014</c:v>
                  </c:pt>
                  <c:pt idx="4">
                    <c:v>153.46666666666647</c:v>
                  </c:pt>
                  <c:pt idx="5">
                    <c:v>111.93333333333328</c:v>
                  </c:pt>
                  <c:pt idx="6">
                    <c:v>208.0857142857144</c:v>
                  </c:pt>
                  <c:pt idx="7">
                    <c:v>111.71428571428555</c:v>
                  </c:pt>
                  <c:pt idx="8">
                    <c:v>81.914285714285825</c:v>
                  </c:pt>
                  <c:pt idx="9">
                    <c:v>63.742857142857247</c:v>
                  </c:pt>
                  <c:pt idx="10">
                    <c:v>101.77142857142849</c:v>
                  </c:pt>
                  <c:pt idx="11">
                    <c:v>122.91428571428582</c:v>
                  </c:pt>
                  <c:pt idx="12">
                    <c:v>65.244444444444525</c:v>
                  </c:pt>
                  <c:pt idx="13">
                    <c:v>68.611111111111086</c:v>
                  </c:pt>
                  <c:pt idx="14">
                    <c:v>56.53333333333353</c:v>
                  </c:pt>
                  <c:pt idx="15">
                    <c:v>150.15555555555579</c:v>
                  </c:pt>
                  <c:pt idx="16">
                    <c:v>85.900000000000318</c:v>
                  </c:pt>
                  <c:pt idx="17">
                    <c:v>109.18888888888887</c:v>
                  </c:pt>
                  <c:pt idx="18">
                    <c:v>37.287499999999909</c:v>
                  </c:pt>
                  <c:pt idx="19">
                    <c:v>108.67500000000018</c:v>
                  </c:pt>
                  <c:pt idx="20">
                    <c:v>230.66666666666663</c:v>
                  </c:pt>
                  <c:pt idx="21">
                    <c:v>379.00000000000011</c:v>
                  </c:pt>
                </c:numCache>
              </c:numRef>
            </c:plus>
            <c:minus>
              <c:numRef>
                <c:f>Sheet4!$AD$3:$AD$24</c:f>
                <c:numCache>
                  <c:formatCode>General</c:formatCode>
                  <c:ptCount val="22"/>
                  <c:pt idx="0">
                    <c:v>189.60000000000014</c:v>
                  </c:pt>
                  <c:pt idx="1">
                    <c:v>238.33333333333326</c:v>
                  </c:pt>
                  <c:pt idx="2">
                    <c:v>196.86666666666656</c:v>
                  </c:pt>
                  <c:pt idx="3">
                    <c:v>189.73333333333312</c:v>
                  </c:pt>
                  <c:pt idx="4">
                    <c:v>136.53333333333353</c:v>
                  </c:pt>
                  <c:pt idx="5">
                    <c:v>158.06666666666661</c:v>
                  </c:pt>
                  <c:pt idx="6">
                    <c:v>216.77142857142849</c:v>
                  </c:pt>
                  <c:pt idx="7">
                    <c:v>170.00000000000011</c:v>
                  </c:pt>
                  <c:pt idx="8">
                    <c:v>102.65714285714284</c:v>
                  </c:pt>
                  <c:pt idx="9">
                    <c:v>138.39999999999986</c:v>
                  </c:pt>
                  <c:pt idx="10">
                    <c:v>86.800000000000182</c:v>
                  </c:pt>
                  <c:pt idx="11">
                    <c:v>223.51428571428562</c:v>
                  </c:pt>
                  <c:pt idx="12">
                    <c:v>98.033333333333303</c:v>
                  </c:pt>
                  <c:pt idx="13">
                    <c:v>160.88888888888891</c:v>
                  </c:pt>
                  <c:pt idx="14">
                    <c:v>118.07777777777778</c:v>
                  </c:pt>
                  <c:pt idx="15">
                    <c:v>246.01111111111095</c:v>
                  </c:pt>
                  <c:pt idx="16">
                    <c:v>169.82222222222219</c:v>
                  </c:pt>
                  <c:pt idx="17">
                    <c:v>242.97777777777776</c:v>
                  </c:pt>
                  <c:pt idx="18">
                    <c:v>92.462500000000091</c:v>
                  </c:pt>
                  <c:pt idx="19">
                    <c:v>191.32499999999982</c:v>
                  </c:pt>
                  <c:pt idx="20">
                    <c:v>170.66666666666674</c:v>
                  </c:pt>
                  <c:pt idx="21">
                    <c:v>463.33333333333326</c:v>
                  </c:pt>
                </c:numCache>
              </c:numRef>
            </c:minus>
            <c:spPr>
              <a:noFill/>
              <a:ln w="28575" cap="flat" cmpd="sng" algn="ctr">
                <a:solidFill>
                  <a:srgbClr val="FF0000">
                    <a:alpha val="99000"/>
                  </a:srgbClr>
                </a:solidFill>
                <a:round/>
              </a:ln>
              <a:effectLst/>
            </c:spPr>
          </c:errBars>
          <c:cat>
            <c:strRef>
              <c:f>Sheet4!$B$3:$B$24</c:f>
              <c:strCache>
                <c:ptCount val="22"/>
                <c:pt idx="0">
                  <c:v>극특치타대</c:v>
                </c:pt>
                <c:pt idx="1">
                  <c:v>극특치속속</c:v>
                </c:pt>
                <c:pt idx="2">
                  <c:v>극특치정흡</c:v>
                </c:pt>
                <c:pt idx="3">
                  <c:v>특치타대</c:v>
                </c:pt>
                <c:pt idx="4">
                  <c:v>특치속속</c:v>
                </c:pt>
                <c:pt idx="5">
                  <c:v>특치정흡</c:v>
                </c:pt>
                <c:pt idx="6">
                  <c:v>치특타대</c:v>
                </c:pt>
                <c:pt idx="7">
                  <c:v>치특속속</c:v>
                </c:pt>
                <c:pt idx="8">
                  <c:v>치특정흡</c:v>
                </c:pt>
                <c:pt idx="9">
                  <c:v>극치특타대</c:v>
                </c:pt>
                <c:pt idx="10">
                  <c:v>극치특속속</c:v>
                </c:pt>
                <c:pt idx="11">
                  <c:v>극치특정흡</c:v>
                </c:pt>
                <c:pt idx="12">
                  <c:v>극치특신돌대</c:v>
                </c:pt>
                <c:pt idx="13">
                  <c:v>극치특신속속</c:v>
                </c:pt>
                <c:pt idx="14">
                  <c:v>극치특신정흡</c:v>
                </c:pt>
                <c:pt idx="15">
                  <c:v>치특신돌대</c:v>
                </c:pt>
                <c:pt idx="16">
                  <c:v>치특신속속</c:v>
                </c:pt>
                <c:pt idx="17">
                  <c:v>치특신정흡</c:v>
                </c:pt>
                <c:pt idx="18">
                  <c:v>극치신돌대</c:v>
                </c:pt>
                <c:pt idx="19">
                  <c:v>극치신정흡</c:v>
                </c:pt>
                <c:pt idx="20">
                  <c:v>극특신돌대</c:v>
                </c:pt>
                <c:pt idx="21">
                  <c:v>극특신속속</c:v>
                </c:pt>
              </c:strCache>
            </c:strRef>
          </c:cat>
          <c:val>
            <c:numRef>
              <c:f>Sheet4!$Z$3:$Z$24</c:f>
              <c:numCache>
                <c:formatCode>0_);[Red]\(0\)</c:formatCode>
                <c:ptCount val="22"/>
                <c:pt idx="0">
                  <c:v>1183.6000000000001</c:v>
                </c:pt>
                <c:pt idx="1">
                  <c:v>1249.3333333333333</c:v>
                </c:pt>
                <c:pt idx="2">
                  <c:v>973.19999999999993</c:v>
                </c:pt>
                <c:pt idx="3">
                  <c:v>1216.3999999999999</c:v>
                </c:pt>
                <c:pt idx="4">
                  <c:v>1280.8666666666668</c:v>
                </c:pt>
                <c:pt idx="5">
                  <c:v>959.4</c:v>
                </c:pt>
                <c:pt idx="6">
                  <c:v>1148.6285714285714</c:v>
                </c:pt>
                <c:pt idx="7">
                  <c:v>1156.5714285714287</c:v>
                </c:pt>
                <c:pt idx="8">
                  <c:v>1101.6571428571428</c:v>
                </c:pt>
                <c:pt idx="9">
                  <c:v>1216.2571428571428</c:v>
                </c:pt>
                <c:pt idx="10">
                  <c:v>1142.0857142857144</c:v>
                </c:pt>
                <c:pt idx="11">
                  <c:v>1039.8</c:v>
                </c:pt>
                <c:pt idx="12">
                  <c:v>1146.2</c:v>
                </c:pt>
                <c:pt idx="13">
                  <c:v>1205.7777777777778</c:v>
                </c:pt>
                <c:pt idx="14">
                  <c:v>1069.5222222222221</c:v>
                </c:pt>
                <c:pt idx="15">
                  <c:v>1073.8999999999999</c:v>
                </c:pt>
                <c:pt idx="16">
                  <c:v>1156.0999999999999</c:v>
                </c:pt>
                <c:pt idx="17">
                  <c:v>979.81111111111113</c:v>
                </c:pt>
                <c:pt idx="18">
                  <c:v>1106.7125000000001</c:v>
                </c:pt>
                <c:pt idx="19">
                  <c:v>1073.0749999999998</c:v>
                </c:pt>
                <c:pt idx="20">
                  <c:v>1016.3333333333334</c:v>
                </c:pt>
                <c:pt idx="21">
                  <c:v>1010.6666666666666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1-4317-B22D-EC51A5EF9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084271"/>
        <c:axId val="1426083023"/>
      </c:barChart>
      <c:catAx>
        <c:axId val="142608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6083023"/>
        <c:crosses val="autoZero"/>
        <c:auto val="1"/>
        <c:lblAlgn val="ctr"/>
        <c:lblOffset val="100"/>
        <c:noMultiLvlLbl val="0"/>
      </c:catAx>
      <c:valAx>
        <c:axId val="14260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피해량</a:t>
                </a:r>
                <a:r>
                  <a:rPr lang="en-US" altLang="ko-KR"/>
                  <a:t>(</a:t>
                </a:r>
                <a:r>
                  <a:rPr lang="ko-KR" altLang="en-US"/>
                  <a:t>단위</a:t>
                </a:r>
                <a:r>
                  <a:rPr lang="en-US" altLang="ko-KR"/>
                  <a:t>: </a:t>
                </a:r>
                <a:r>
                  <a:rPr lang="ko-KR" altLang="en-US"/>
                  <a:t>만</a:t>
                </a:r>
                <a:r>
                  <a:rPr lang="en-US" altLang="ko-KR"/>
                  <a:t>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608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67597570344407"/>
          <c:y val="1.3560580760493957E-2"/>
          <c:w val="0.18076936800838833"/>
          <c:h val="0.10582447583766476"/>
        </c:manualLayout>
      </c:layout>
      <c:overlay val="0"/>
      <c:spPr>
        <a:solidFill>
          <a:schemeClr val="bg1"/>
        </a:solidFill>
        <a:ln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6B134D-7ADD-4A8A-9BBE-4AFD1FDC5DC2}">
  <sheetPr/>
  <sheetViews>
    <sheetView zoomScale="17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3E708B-4DC3-490A-BF30-B33CFEA7599D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364" cy="6075551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7E28013-FC6A-4A78-9CBA-443ABD611B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364" cy="6075551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F97DE1C-4A21-4D3A-BEAD-57F87968B7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3858-DAD3-4EF9-9133-B8432C1D888B}">
  <dimension ref="A1:AL80"/>
  <sheetViews>
    <sheetView zoomScale="70" zoomScaleNormal="70" workbookViewId="0">
      <pane xSplit="15" ySplit="2" topLeftCell="V39" activePane="bottomRight" state="frozen"/>
      <selection pane="topRight" activeCell="P1" sqref="P1"/>
      <selection pane="bottomLeft" activeCell="A3" sqref="A3"/>
      <selection pane="bottomRight" activeCell="G80" sqref="G80"/>
    </sheetView>
  </sheetViews>
  <sheetFormatPr defaultRowHeight="16.5" x14ac:dyDescent="0.3"/>
  <cols>
    <col min="1" max="2" width="9" style="1"/>
    <col min="3" max="3" width="5.25" style="1" bestFit="1" customWidth="1"/>
    <col min="4" max="5" width="5.625" style="1" bestFit="1" customWidth="1"/>
    <col min="6" max="6" width="5.625" style="107" bestFit="1" customWidth="1"/>
    <col min="7" max="8" width="5.25" style="1" customWidth="1"/>
    <col min="9" max="9" width="5.625" style="1" bestFit="1" customWidth="1"/>
    <col min="10" max="10" width="5.25" style="103" bestFit="1" customWidth="1"/>
    <col min="11" max="11" width="5.25" style="111" bestFit="1" customWidth="1"/>
    <col min="12" max="12" width="5.625" style="1" bestFit="1" customWidth="1"/>
    <col min="13" max="14" width="5.25" style="1" bestFit="1" customWidth="1"/>
    <col min="15" max="15" width="5.25" style="115" bestFit="1" customWidth="1"/>
    <col min="16" max="16" width="10.375" style="70" bestFit="1" customWidth="1"/>
    <col min="17" max="18" width="10.25" style="1" bestFit="1" customWidth="1"/>
    <col min="19" max="19" width="10.25" style="71" bestFit="1" customWidth="1"/>
    <col min="20" max="20" width="11.875" style="70" bestFit="1" customWidth="1"/>
    <col min="21" max="22" width="11.875" style="1" bestFit="1" customWidth="1"/>
    <col min="23" max="23" width="13.125" style="71" bestFit="1" customWidth="1"/>
    <col min="24" max="24" width="8.125" style="70" bestFit="1" customWidth="1"/>
    <col min="25" max="26" width="8.125" style="1" bestFit="1" customWidth="1"/>
    <col min="27" max="27" width="8.625" style="71" bestFit="1" customWidth="1"/>
    <col min="28" max="28" width="11.75" style="70" bestFit="1" customWidth="1"/>
    <col min="29" max="30" width="11.75" style="1" bestFit="1" customWidth="1"/>
    <col min="31" max="31" width="11.75" style="71" bestFit="1" customWidth="1"/>
    <col min="32" max="32" width="10.25" style="56" bestFit="1" customWidth="1"/>
    <col min="33" max="37" width="10.25" style="1" bestFit="1" customWidth="1"/>
    <col min="38" max="16384" width="9" style="1"/>
  </cols>
  <sheetData>
    <row r="1" spans="1:37" x14ac:dyDescent="0.3">
      <c r="C1" s="1" t="s">
        <v>0</v>
      </c>
      <c r="P1" s="125" t="s">
        <v>12</v>
      </c>
      <c r="Q1" s="126"/>
      <c r="R1" s="126"/>
      <c r="S1" s="127"/>
      <c r="T1" s="125" t="s">
        <v>10</v>
      </c>
      <c r="U1" s="126"/>
      <c r="V1" s="126"/>
      <c r="W1" s="127"/>
      <c r="X1" s="125" t="s">
        <v>11</v>
      </c>
      <c r="Y1" s="126"/>
      <c r="Z1" s="126"/>
      <c r="AA1" s="127"/>
      <c r="AB1" s="125" t="s">
        <v>14</v>
      </c>
      <c r="AC1" s="126"/>
      <c r="AD1" s="126"/>
      <c r="AE1" s="127"/>
      <c r="AF1" s="139"/>
      <c r="AG1" s="139"/>
      <c r="AH1" s="139"/>
      <c r="AI1" s="139"/>
      <c r="AJ1" s="139"/>
      <c r="AK1" s="139"/>
    </row>
    <row r="2" spans="1:37" ht="17.25" thickBot="1" x14ac:dyDescent="0.35">
      <c r="B2" s="4"/>
      <c r="C2" s="5" t="s">
        <v>1</v>
      </c>
      <c r="D2" s="5" t="s">
        <v>21</v>
      </c>
      <c r="E2" s="5" t="s">
        <v>20</v>
      </c>
      <c r="F2" s="108" t="s">
        <v>19</v>
      </c>
      <c r="G2" s="5" t="s">
        <v>4</v>
      </c>
      <c r="H2" s="5" t="s">
        <v>2</v>
      </c>
      <c r="I2" s="5" t="s">
        <v>22</v>
      </c>
      <c r="J2" s="104" t="s">
        <v>5</v>
      </c>
      <c r="K2" s="112" t="s">
        <v>6</v>
      </c>
      <c r="L2" s="5" t="s">
        <v>23</v>
      </c>
      <c r="M2" s="5" t="s">
        <v>7</v>
      </c>
      <c r="N2" s="5" t="s">
        <v>9</v>
      </c>
      <c r="O2" s="116" t="s">
        <v>3</v>
      </c>
      <c r="P2" s="57">
        <v>1</v>
      </c>
      <c r="Q2" s="4">
        <v>2</v>
      </c>
      <c r="R2" s="4">
        <v>3</v>
      </c>
      <c r="S2" s="58" t="s">
        <v>13</v>
      </c>
      <c r="T2" s="57">
        <v>1</v>
      </c>
      <c r="U2" s="4">
        <v>2</v>
      </c>
      <c r="V2" s="4">
        <v>3</v>
      </c>
      <c r="W2" s="58" t="s">
        <v>13</v>
      </c>
      <c r="X2" s="57">
        <v>1</v>
      </c>
      <c r="Y2" s="4">
        <v>2</v>
      </c>
      <c r="Z2" s="4">
        <v>3</v>
      </c>
      <c r="AA2" s="58" t="s">
        <v>13</v>
      </c>
      <c r="AB2" s="57">
        <v>1</v>
      </c>
      <c r="AC2" s="4">
        <v>2</v>
      </c>
      <c r="AD2" s="4">
        <v>3</v>
      </c>
      <c r="AE2" s="58" t="s">
        <v>13</v>
      </c>
    </row>
    <row r="3" spans="1:37" ht="16.5" customHeight="1" x14ac:dyDescent="0.3">
      <c r="A3" s="122" t="s">
        <v>16</v>
      </c>
      <c r="B3" s="128" t="s">
        <v>8</v>
      </c>
      <c r="C3" s="28">
        <v>3</v>
      </c>
      <c r="D3" s="28">
        <v>3</v>
      </c>
      <c r="E3" s="28">
        <v>3</v>
      </c>
      <c r="F3" s="109">
        <v>1</v>
      </c>
      <c r="G3" s="28"/>
      <c r="H3" s="28"/>
      <c r="I3" s="28"/>
      <c r="J3" s="105"/>
      <c r="K3" s="113"/>
      <c r="L3" s="28"/>
      <c r="M3" s="28"/>
      <c r="N3" s="28"/>
      <c r="O3" s="117"/>
      <c r="P3" s="59">
        <v>308609</v>
      </c>
      <c r="Q3" s="29">
        <v>315857</v>
      </c>
      <c r="R3" s="29">
        <v>271330</v>
      </c>
      <c r="S3" s="31">
        <f t="shared" ref="S3:S32" si="0">AVERAGE(P3:R3)</f>
        <v>298598.66666666669</v>
      </c>
      <c r="T3" s="59">
        <v>7725918</v>
      </c>
      <c r="U3" s="29">
        <v>8302406</v>
      </c>
      <c r="V3" s="29">
        <v>6392887</v>
      </c>
      <c r="W3" s="31">
        <f t="shared" ref="W3:W32" si="1">AVERAGE(T3:V3)</f>
        <v>7473737</v>
      </c>
      <c r="X3" s="72">
        <v>0.61109999999999998</v>
      </c>
      <c r="Y3" s="30">
        <v>0.77780000000000005</v>
      </c>
      <c r="Z3" s="30">
        <v>0.52939999999999998</v>
      </c>
      <c r="AA3" s="73">
        <f t="shared" ref="AA3:AA32" si="2">AVERAGE(X3:Z3)</f>
        <v>0.6394333333333333</v>
      </c>
      <c r="AB3" s="59">
        <v>8355924</v>
      </c>
      <c r="AC3" s="29">
        <v>9862657</v>
      </c>
      <c r="AD3" s="29">
        <v>8262953</v>
      </c>
      <c r="AE3" s="31">
        <f t="shared" ref="AE3:AE32" si="3">AVERAGE(AB3:AD3)</f>
        <v>8827178</v>
      </c>
      <c r="AF3" s="3"/>
      <c r="AG3" s="2"/>
      <c r="AH3" s="2"/>
      <c r="AI3" s="2"/>
      <c r="AJ3" s="2"/>
      <c r="AK3" s="2"/>
    </row>
    <row r="4" spans="1:37" x14ac:dyDescent="0.3">
      <c r="A4" s="123"/>
      <c r="B4" s="129"/>
      <c r="C4" s="32">
        <v>3</v>
      </c>
      <c r="D4" s="32">
        <v>3</v>
      </c>
      <c r="E4" s="32">
        <v>3</v>
      </c>
      <c r="G4" s="32">
        <v>1</v>
      </c>
      <c r="H4" s="32"/>
      <c r="I4" s="32"/>
      <c r="L4" s="32"/>
      <c r="M4" s="32"/>
      <c r="N4" s="32"/>
      <c r="P4" s="60">
        <v>246739</v>
      </c>
      <c r="Q4" s="33">
        <v>251687</v>
      </c>
      <c r="R4" s="33">
        <v>281160</v>
      </c>
      <c r="S4" s="35">
        <f t="shared" si="0"/>
        <v>259862</v>
      </c>
      <c r="T4" s="60">
        <v>7400750</v>
      </c>
      <c r="U4" s="33">
        <v>7319908</v>
      </c>
      <c r="V4" s="33">
        <v>5030841</v>
      </c>
      <c r="W4" s="35">
        <f t="shared" si="1"/>
        <v>6583833</v>
      </c>
      <c r="X4" s="74">
        <v>0.58819999999999995</v>
      </c>
      <c r="Y4" s="34">
        <v>0.64710000000000001</v>
      </c>
      <c r="Z4" s="34">
        <v>0.6875</v>
      </c>
      <c r="AA4" s="75">
        <f t="shared" si="2"/>
        <v>0.64093333333333335</v>
      </c>
      <c r="AB4" s="60">
        <v>9150607</v>
      </c>
      <c r="AC4" s="33">
        <v>7368768</v>
      </c>
      <c r="AD4" s="33">
        <v>8806365</v>
      </c>
      <c r="AE4" s="35">
        <f t="shared" si="3"/>
        <v>8441913.333333334</v>
      </c>
      <c r="AF4" s="3"/>
      <c r="AG4" s="2"/>
      <c r="AH4" s="2"/>
      <c r="AI4" s="2"/>
      <c r="AJ4" s="2"/>
      <c r="AK4" s="2"/>
    </row>
    <row r="5" spans="1:37" x14ac:dyDescent="0.3">
      <c r="A5" s="123"/>
      <c r="B5" s="129"/>
      <c r="C5" s="32">
        <v>3</v>
      </c>
      <c r="D5" s="32">
        <v>3</v>
      </c>
      <c r="E5" s="32">
        <v>3</v>
      </c>
      <c r="G5" s="32"/>
      <c r="H5" s="32"/>
      <c r="I5" s="32"/>
      <c r="J5" s="103">
        <v>1</v>
      </c>
      <c r="L5" s="32"/>
      <c r="M5" s="32"/>
      <c r="N5" s="32"/>
      <c r="P5" s="60">
        <v>320605</v>
      </c>
      <c r="Q5" s="33">
        <v>302590</v>
      </c>
      <c r="R5" s="33">
        <v>297147</v>
      </c>
      <c r="S5" s="35">
        <f t="shared" si="0"/>
        <v>306780.66666666669</v>
      </c>
      <c r="T5" s="60">
        <v>7257161</v>
      </c>
      <c r="U5" s="33">
        <v>6863448</v>
      </c>
      <c r="V5" s="33">
        <v>4521533</v>
      </c>
      <c r="W5" s="35">
        <f t="shared" si="1"/>
        <v>6214047.333333333</v>
      </c>
      <c r="X5" s="74">
        <v>0.625</v>
      </c>
      <c r="Y5" s="34">
        <v>0.64710000000000001</v>
      </c>
      <c r="Z5" s="34">
        <v>0.5</v>
      </c>
      <c r="AA5" s="75">
        <f t="shared" si="2"/>
        <v>0.5907</v>
      </c>
      <c r="AB5" s="60">
        <v>9254900</v>
      </c>
      <c r="AC5" s="33">
        <v>9460342</v>
      </c>
      <c r="AD5" s="33">
        <v>9701326</v>
      </c>
      <c r="AE5" s="35">
        <f t="shared" si="3"/>
        <v>9472189.333333334</v>
      </c>
      <c r="AF5" s="3"/>
      <c r="AG5" s="2"/>
      <c r="AH5" s="2"/>
      <c r="AI5" s="2"/>
      <c r="AJ5" s="2"/>
      <c r="AK5" s="2"/>
    </row>
    <row r="6" spans="1:37" x14ac:dyDescent="0.3">
      <c r="A6" s="123"/>
      <c r="B6" s="129"/>
      <c r="C6" s="32">
        <v>3</v>
      </c>
      <c r="D6" s="32">
        <v>3</v>
      </c>
      <c r="E6" s="32">
        <v>3</v>
      </c>
      <c r="G6" s="32"/>
      <c r="H6" s="32"/>
      <c r="I6" s="32"/>
      <c r="K6" s="111">
        <v>1</v>
      </c>
      <c r="L6" s="32"/>
      <c r="M6" s="32"/>
      <c r="N6" s="32"/>
      <c r="P6" s="60">
        <v>290561</v>
      </c>
      <c r="Q6" s="33">
        <v>295422</v>
      </c>
      <c r="R6" s="33">
        <v>311587</v>
      </c>
      <c r="S6" s="35">
        <f t="shared" si="0"/>
        <v>299190</v>
      </c>
      <c r="T6" s="60">
        <v>6280443</v>
      </c>
      <c r="U6" s="33">
        <v>7838245</v>
      </c>
      <c r="V6" s="33">
        <v>6614048</v>
      </c>
      <c r="W6" s="35">
        <f t="shared" si="1"/>
        <v>6910912</v>
      </c>
      <c r="X6" s="74">
        <v>0.625</v>
      </c>
      <c r="Y6" s="34">
        <v>0.58819999999999995</v>
      </c>
      <c r="Z6" s="34">
        <v>0.5</v>
      </c>
      <c r="AA6" s="75">
        <f t="shared" si="2"/>
        <v>0.57106666666666672</v>
      </c>
      <c r="AB6" s="60" t="s">
        <v>15</v>
      </c>
      <c r="AC6" s="33" t="s">
        <v>15</v>
      </c>
      <c r="AD6" s="33" t="s">
        <v>15</v>
      </c>
      <c r="AE6" s="35" t="e">
        <f t="shared" si="3"/>
        <v>#DIV/0!</v>
      </c>
      <c r="AF6" s="3"/>
      <c r="AG6" s="2"/>
      <c r="AH6" s="2"/>
      <c r="AI6" s="2"/>
      <c r="AJ6" s="2"/>
      <c r="AK6" s="2"/>
    </row>
    <row r="7" spans="1:37" x14ac:dyDescent="0.3">
      <c r="A7" s="123"/>
      <c r="B7" s="129"/>
      <c r="C7" s="32">
        <v>3</v>
      </c>
      <c r="D7" s="32">
        <v>3</v>
      </c>
      <c r="E7" s="32">
        <v>3</v>
      </c>
      <c r="G7" s="32"/>
      <c r="H7" s="32"/>
      <c r="I7" s="32"/>
      <c r="L7" s="32">
        <v>1</v>
      </c>
      <c r="M7" s="32"/>
      <c r="N7" s="32"/>
      <c r="P7" s="60">
        <v>317299</v>
      </c>
      <c r="Q7" s="33">
        <v>281427</v>
      </c>
      <c r="R7" s="33">
        <v>304745</v>
      </c>
      <c r="S7" s="35">
        <f t="shared" si="0"/>
        <v>301157</v>
      </c>
      <c r="T7" s="60">
        <v>5773883</v>
      </c>
      <c r="U7" s="33">
        <v>5391967</v>
      </c>
      <c r="V7" s="33">
        <v>7972225</v>
      </c>
      <c r="W7" s="35">
        <f t="shared" si="1"/>
        <v>6379358.333333333</v>
      </c>
      <c r="X7" s="74">
        <v>0.625</v>
      </c>
      <c r="Y7" s="34">
        <v>0.31890000000000002</v>
      </c>
      <c r="Z7" s="34">
        <v>0.9375</v>
      </c>
      <c r="AA7" s="75">
        <f t="shared" si="2"/>
        <v>0.62713333333333332</v>
      </c>
      <c r="AB7" s="60">
        <v>7736329</v>
      </c>
      <c r="AC7" s="33">
        <v>4571605</v>
      </c>
      <c r="AD7" s="33">
        <v>9402952</v>
      </c>
      <c r="AE7" s="35">
        <f t="shared" si="3"/>
        <v>7236962</v>
      </c>
      <c r="AF7" s="3"/>
      <c r="AG7" s="2"/>
      <c r="AH7" s="2"/>
      <c r="AI7" s="2"/>
      <c r="AJ7" s="2"/>
      <c r="AK7" s="2"/>
    </row>
    <row r="8" spans="1:37" x14ac:dyDescent="0.3">
      <c r="A8" s="123"/>
      <c r="B8" s="129"/>
      <c r="C8" s="32">
        <v>3</v>
      </c>
      <c r="D8" s="32">
        <v>3</v>
      </c>
      <c r="E8" s="32">
        <v>3</v>
      </c>
      <c r="G8" s="32"/>
      <c r="H8" s="32"/>
      <c r="I8" s="32"/>
      <c r="L8" s="32"/>
      <c r="M8" s="32"/>
      <c r="N8" s="32">
        <v>1</v>
      </c>
      <c r="P8" s="60">
        <v>275184</v>
      </c>
      <c r="Q8" s="33">
        <v>331443</v>
      </c>
      <c r="R8" s="33">
        <v>310712</v>
      </c>
      <c r="S8" s="35">
        <f t="shared" si="0"/>
        <v>305779.66666666669</v>
      </c>
      <c r="T8" s="60">
        <v>6614244</v>
      </c>
      <c r="U8" s="33">
        <v>5560002</v>
      </c>
      <c r="V8" s="33">
        <v>5618648</v>
      </c>
      <c r="W8" s="35">
        <f t="shared" si="1"/>
        <v>5930964.666666667</v>
      </c>
      <c r="X8" s="74">
        <v>0.61109999999999998</v>
      </c>
      <c r="Y8" s="34">
        <v>0.58819999999999995</v>
      </c>
      <c r="Z8" s="34">
        <v>0.7</v>
      </c>
      <c r="AA8" s="75">
        <f t="shared" si="2"/>
        <v>0.6331</v>
      </c>
      <c r="AB8" s="60">
        <v>9057700</v>
      </c>
      <c r="AC8" s="33">
        <v>7802722</v>
      </c>
      <c r="AD8" s="33">
        <v>9407720</v>
      </c>
      <c r="AE8" s="35">
        <f t="shared" si="3"/>
        <v>8756047.333333334</v>
      </c>
      <c r="AF8" s="3"/>
      <c r="AG8" s="2"/>
      <c r="AH8" s="2"/>
      <c r="AI8" s="2"/>
      <c r="AJ8" s="2"/>
      <c r="AK8" s="2"/>
    </row>
    <row r="9" spans="1:37" ht="17.25" thickBot="1" x14ac:dyDescent="0.35">
      <c r="A9" s="123"/>
      <c r="B9" s="130"/>
      <c r="C9" s="36">
        <v>3</v>
      </c>
      <c r="D9" s="36">
        <v>3</v>
      </c>
      <c r="E9" s="36">
        <v>3</v>
      </c>
      <c r="F9" s="110"/>
      <c r="G9" s="36"/>
      <c r="H9" s="36"/>
      <c r="I9" s="36"/>
      <c r="J9" s="106"/>
      <c r="K9" s="114"/>
      <c r="L9" s="36"/>
      <c r="M9" s="36"/>
      <c r="N9" s="36"/>
      <c r="O9" s="118">
        <v>1</v>
      </c>
      <c r="P9" s="61">
        <v>316919</v>
      </c>
      <c r="Q9" s="37">
        <v>360924</v>
      </c>
      <c r="R9" s="37">
        <v>293041</v>
      </c>
      <c r="S9" s="39">
        <f t="shared" si="0"/>
        <v>323628</v>
      </c>
      <c r="T9" s="61">
        <v>3709865</v>
      </c>
      <c r="U9" s="37">
        <v>6235916</v>
      </c>
      <c r="V9" s="37">
        <v>7856939</v>
      </c>
      <c r="W9" s="39">
        <f t="shared" si="1"/>
        <v>5934240</v>
      </c>
      <c r="X9" s="76">
        <v>0.45</v>
      </c>
      <c r="Y9" s="38">
        <v>0.55000000000000004</v>
      </c>
      <c r="Z9" s="38">
        <v>0.65</v>
      </c>
      <c r="AA9" s="77">
        <f t="shared" si="2"/>
        <v>0.54999999999999993</v>
      </c>
      <c r="AB9" s="61">
        <v>8354059</v>
      </c>
      <c r="AC9" s="37">
        <v>6646807</v>
      </c>
      <c r="AD9" s="37">
        <v>7487467</v>
      </c>
      <c r="AE9" s="39">
        <f t="shared" si="3"/>
        <v>7496111</v>
      </c>
      <c r="AF9" s="3"/>
      <c r="AG9" s="2"/>
      <c r="AH9" s="2"/>
      <c r="AI9" s="2"/>
      <c r="AJ9" s="2"/>
      <c r="AK9" s="2"/>
    </row>
    <row r="10" spans="1:37" x14ac:dyDescent="0.3">
      <c r="A10" s="123"/>
      <c r="B10" s="131" t="s">
        <v>17</v>
      </c>
      <c r="C10" s="17">
        <v>3</v>
      </c>
      <c r="D10" s="17">
        <v>3</v>
      </c>
      <c r="E10" s="17">
        <v>3</v>
      </c>
      <c r="F10" s="109">
        <v>1</v>
      </c>
      <c r="G10" s="17"/>
      <c r="H10" s="17"/>
      <c r="I10" s="17"/>
      <c r="J10" s="105"/>
      <c r="K10" s="113"/>
      <c r="L10" s="17"/>
      <c r="M10" s="17"/>
      <c r="N10" s="17"/>
      <c r="O10" s="117"/>
      <c r="P10" s="62"/>
      <c r="Q10" s="18"/>
      <c r="R10" s="18"/>
      <c r="S10" s="20" t="e">
        <f t="shared" si="0"/>
        <v>#DIV/0!</v>
      </c>
      <c r="T10" s="62">
        <v>6935111</v>
      </c>
      <c r="U10" s="18">
        <v>7333827</v>
      </c>
      <c r="V10" s="18">
        <v>7136114</v>
      </c>
      <c r="W10" s="20">
        <f t="shared" si="1"/>
        <v>7135017.333333333</v>
      </c>
      <c r="X10" s="78">
        <v>0.75</v>
      </c>
      <c r="Y10" s="19">
        <v>0.9</v>
      </c>
      <c r="Z10" s="19">
        <v>0.75</v>
      </c>
      <c r="AA10" s="79">
        <f t="shared" si="2"/>
        <v>0.79999999999999993</v>
      </c>
      <c r="AB10" s="62">
        <v>8147124</v>
      </c>
      <c r="AC10" s="18">
        <v>8233806</v>
      </c>
      <c r="AD10" s="18">
        <v>9828577</v>
      </c>
      <c r="AE10" s="20">
        <f t="shared" si="3"/>
        <v>8736502.333333334</v>
      </c>
      <c r="AF10" s="3"/>
      <c r="AG10" s="2"/>
      <c r="AH10" s="2"/>
      <c r="AI10" s="2"/>
      <c r="AJ10" s="2"/>
      <c r="AK10" s="2"/>
    </row>
    <row r="11" spans="1:37" x14ac:dyDescent="0.3">
      <c r="A11" s="123"/>
      <c r="B11" s="132"/>
      <c r="C11" s="40">
        <v>3</v>
      </c>
      <c r="D11" s="40">
        <v>3</v>
      </c>
      <c r="E11" s="40">
        <v>3</v>
      </c>
      <c r="G11" s="40">
        <v>1</v>
      </c>
      <c r="H11" s="40"/>
      <c r="I11" s="40"/>
      <c r="L11" s="40"/>
      <c r="M11" s="40"/>
      <c r="N11" s="40"/>
      <c r="P11" s="63"/>
      <c r="Q11" s="41"/>
      <c r="R11" s="41"/>
      <c r="S11" s="43" t="e">
        <f t="shared" si="0"/>
        <v>#DIV/0!</v>
      </c>
      <c r="T11" s="63"/>
      <c r="U11" s="41"/>
      <c r="V11" s="41"/>
      <c r="W11" s="43" t="e">
        <f t="shared" si="1"/>
        <v>#DIV/0!</v>
      </c>
      <c r="X11" s="80"/>
      <c r="Y11" s="42"/>
      <c r="Z11" s="42"/>
      <c r="AA11" s="81" t="e">
        <f t="shared" si="2"/>
        <v>#DIV/0!</v>
      </c>
      <c r="AB11" s="63">
        <v>9118629</v>
      </c>
      <c r="AC11" s="41"/>
      <c r="AD11" s="41"/>
      <c r="AE11" s="43">
        <f t="shared" si="3"/>
        <v>9118629</v>
      </c>
      <c r="AF11" s="3"/>
      <c r="AG11" s="2"/>
      <c r="AH11" s="2"/>
      <c r="AI11" s="2"/>
      <c r="AJ11" s="2"/>
      <c r="AK11" s="2"/>
    </row>
    <row r="12" spans="1:37" x14ac:dyDescent="0.3">
      <c r="A12" s="123"/>
      <c r="B12" s="132"/>
      <c r="C12" s="21">
        <v>3</v>
      </c>
      <c r="D12" s="21">
        <v>3</v>
      </c>
      <c r="E12" s="21">
        <v>3</v>
      </c>
      <c r="G12" s="21"/>
      <c r="H12" s="21"/>
      <c r="I12" s="21"/>
      <c r="J12" s="103">
        <v>1</v>
      </c>
      <c r="L12" s="21"/>
      <c r="M12" s="21"/>
      <c r="N12" s="21"/>
      <c r="P12" s="64">
        <v>317407</v>
      </c>
      <c r="Q12" s="22">
        <v>322899</v>
      </c>
      <c r="R12" s="22">
        <v>314142</v>
      </c>
      <c r="S12" s="24">
        <f t="shared" si="0"/>
        <v>318149.33333333331</v>
      </c>
      <c r="T12" s="64">
        <v>7979129</v>
      </c>
      <c r="U12" s="22">
        <v>6610112</v>
      </c>
      <c r="V12" s="22">
        <v>7734851</v>
      </c>
      <c r="W12" s="24">
        <f t="shared" si="1"/>
        <v>7441364</v>
      </c>
      <c r="X12" s="82">
        <v>0.7</v>
      </c>
      <c r="Y12" s="23">
        <v>0.85</v>
      </c>
      <c r="Z12" s="23">
        <v>0.7</v>
      </c>
      <c r="AA12" s="83">
        <f t="shared" si="2"/>
        <v>0.75</v>
      </c>
      <c r="AB12" s="64">
        <v>10308981</v>
      </c>
      <c r="AC12" s="22">
        <v>10546366</v>
      </c>
      <c r="AD12" s="22">
        <v>10430162</v>
      </c>
      <c r="AE12" s="24">
        <f t="shared" si="3"/>
        <v>10428503</v>
      </c>
      <c r="AF12" s="3"/>
      <c r="AG12" s="2"/>
      <c r="AH12" s="2"/>
      <c r="AI12" s="2"/>
      <c r="AJ12" s="2"/>
      <c r="AK12" s="2"/>
    </row>
    <row r="13" spans="1:37" x14ac:dyDescent="0.3">
      <c r="A13" s="123"/>
      <c r="B13" s="132"/>
      <c r="C13" s="21">
        <v>3</v>
      </c>
      <c r="D13" s="21">
        <v>3</v>
      </c>
      <c r="E13" s="21">
        <v>3</v>
      </c>
      <c r="G13" s="21"/>
      <c r="H13" s="21"/>
      <c r="I13" s="21"/>
      <c r="K13" s="111">
        <v>1</v>
      </c>
      <c r="L13" s="21"/>
      <c r="M13" s="21"/>
      <c r="N13" s="21"/>
      <c r="P13" s="64">
        <v>339467</v>
      </c>
      <c r="Q13" s="22">
        <v>390111</v>
      </c>
      <c r="R13" s="22">
        <v>415644</v>
      </c>
      <c r="S13" s="24">
        <f t="shared" si="0"/>
        <v>381740.66666666669</v>
      </c>
      <c r="T13" s="64">
        <v>8913061</v>
      </c>
      <c r="U13" s="22">
        <v>7588287</v>
      </c>
      <c r="V13" s="22">
        <v>7447889</v>
      </c>
      <c r="W13" s="24">
        <f t="shared" si="1"/>
        <v>7983079</v>
      </c>
      <c r="X13" s="82">
        <v>0.75</v>
      </c>
      <c r="Y13" s="23">
        <v>0.55000000000000004</v>
      </c>
      <c r="Z13" s="23">
        <v>0.8</v>
      </c>
      <c r="AA13" s="83">
        <f t="shared" si="2"/>
        <v>0.70000000000000007</v>
      </c>
      <c r="AB13" s="64" t="s">
        <v>15</v>
      </c>
      <c r="AC13" s="22" t="s">
        <v>15</v>
      </c>
      <c r="AD13" s="22" t="s">
        <v>15</v>
      </c>
      <c r="AE13" s="24" t="e">
        <f t="shared" si="3"/>
        <v>#DIV/0!</v>
      </c>
      <c r="AF13" s="3"/>
      <c r="AG13" s="2"/>
      <c r="AH13" s="2"/>
      <c r="AI13" s="2"/>
      <c r="AJ13" s="2"/>
      <c r="AK13" s="2"/>
    </row>
    <row r="14" spans="1:37" x14ac:dyDescent="0.3">
      <c r="A14" s="123"/>
      <c r="B14" s="132"/>
      <c r="C14" s="40">
        <v>3</v>
      </c>
      <c r="D14" s="40">
        <v>3</v>
      </c>
      <c r="E14" s="40">
        <v>3</v>
      </c>
      <c r="G14" s="40"/>
      <c r="H14" s="40"/>
      <c r="I14" s="40"/>
      <c r="L14" s="40">
        <v>1</v>
      </c>
      <c r="M14" s="40"/>
      <c r="N14" s="40"/>
      <c r="P14" s="63"/>
      <c r="Q14" s="41"/>
      <c r="R14" s="41"/>
      <c r="S14" s="43" t="e">
        <f t="shared" si="0"/>
        <v>#DIV/0!</v>
      </c>
      <c r="T14" s="63"/>
      <c r="U14" s="41"/>
      <c r="V14" s="41"/>
      <c r="W14" s="43" t="e">
        <f t="shared" si="1"/>
        <v>#DIV/0!</v>
      </c>
      <c r="X14" s="80"/>
      <c r="Y14" s="42"/>
      <c r="Z14" s="42"/>
      <c r="AA14" s="81" t="e">
        <f t="shared" si="2"/>
        <v>#DIV/0!</v>
      </c>
      <c r="AB14" s="63"/>
      <c r="AC14" s="41"/>
      <c r="AD14" s="41"/>
      <c r="AE14" s="43" t="e">
        <f t="shared" si="3"/>
        <v>#DIV/0!</v>
      </c>
      <c r="AF14" s="3"/>
      <c r="AG14" s="2"/>
      <c r="AH14" s="2"/>
      <c r="AI14" s="2"/>
      <c r="AJ14" s="2"/>
      <c r="AK14" s="2"/>
    </row>
    <row r="15" spans="1:37" x14ac:dyDescent="0.3">
      <c r="A15" s="123"/>
      <c r="B15" s="132"/>
      <c r="C15" s="40">
        <v>3</v>
      </c>
      <c r="D15" s="40">
        <v>3</v>
      </c>
      <c r="E15" s="40">
        <v>3</v>
      </c>
      <c r="G15" s="40"/>
      <c r="H15" s="40"/>
      <c r="I15" s="40"/>
      <c r="L15" s="40"/>
      <c r="M15" s="40"/>
      <c r="N15" s="40">
        <v>1</v>
      </c>
      <c r="P15" s="63"/>
      <c r="Q15" s="41"/>
      <c r="R15" s="41"/>
      <c r="S15" s="43" t="e">
        <f t="shared" si="0"/>
        <v>#DIV/0!</v>
      </c>
      <c r="T15" s="63"/>
      <c r="U15" s="41"/>
      <c r="V15" s="41"/>
      <c r="W15" s="43" t="e">
        <f t="shared" si="1"/>
        <v>#DIV/0!</v>
      </c>
      <c r="X15" s="80"/>
      <c r="Y15" s="42"/>
      <c r="Z15" s="42"/>
      <c r="AA15" s="81" t="e">
        <f t="shared" si="2"/>
        <v>#DIV/0!</v>
      </c>
      <c r="AB15" s="63"/>
      <c r="AC15" s="41"/>
      <c r="AD15" s="41"/>
      <c r="AE15" s="43" t="e">
        <f t="shared" si="3"/>
        <v>#DIV/0!</v>
      </c>
      <c r="AF15" s="3"/>
      <c r="AG15" s="2"/>
      <c r="AH15" s="2"/>
      <c r="AI15" s="2"/>
      <c r="AJ15" s="2"/>
      <c r="AK15" s="2"/>
    </row>
    <row r="16" spans="1:37" ht="17.25" thickBot="1" x14ac:dyDescent="0.35">
      <c r="A16" s="123"/>
      <c r="B16" s="140"/>
      <c r="C16" s="44">
        <v>3</v>
      </c>
      <c r="D16" s="44">
        <v>3</v>
      </c>
      <c r="E16" s="44">
        <v>3</v>
      </c>
      <c r="F16" s="110"/>
      <c r="G16" s="44"/>
      <c r="H16" s="44"/>
      <c r="I16" s="44"/>
      <c r="J16" s="106"/>
      <c r="K16" s="114"/>
      <c r="L16" s="44"/>
      <c r="M16" s="44"/>
      <c r="N16" s="44"/>
      <c r="O16" s="118">
        <v>1</v>
      </c>
      <c r="P16" s="65"/>
      <c r="Q16" s="45"/>
      <c r="R16" s="45"/>
      <c r="S16" s="47" t="e">
        <f t="shared" si="0"/>
        <v>#DIV/0!</v>
      </c>
      <c r="T16" s="65"/>
      <c r="U16" s="45"/>
      <c r="V16" s="45"/>
      <c r="W16" s="47" t="e">
        <f t="shared" si="1"/>
        <v>#DIV/0!</v>
      </c>
      <c r="X16" s="84"/>
      <c r="Y16" s="46"/>
      <c r="Z16" s="46"/>
      <c r="AA16" s="85" t="e">
        <f t="shared" si="2"/>
        <v>#DIV/0!</v>
      </c>
      <c r="AB16" s="65"/>
      <c r="AC16" s="45"/>
      <c r="AD16" s="45"/>
      <c r="AE16" s="47" t="e">
        <f t="shared" si="3"/>
        <v>#DIV/0!</v>
      </c>
      <c r="AF16" s="3"/>
      <c r="AG16" s="2"/>
      <c r="AH16" s="2"/>
      <c r="AI16" s="2"/>
      <c r="AJ16" s="2"/>
      <c r="AK16" s="2"/>
    </row>
    <row r="17" spans="1:37" x14ac:dyDescent="0.3">
      <c r="A17" s="123"/>
      <c r="B17" s="133" t="s">
        <v>18</v>
      </c>
      <c r="C17" s="6">
        <v>3</v>
      </c>
      <c r="D17" s="6">
        <v>3</v>
      </c>
      <c r="E17" s="6">
        <v>3</v>
      </c>
      <c r="F17" s="109">
        <v>1</v>
      </c>
      <c r="G17" s="6"/>
      <c r="H17" s="6"/>
      <c r="I17" s="6"/>
      <c r="J17" s="105"/>
      <c r="K17" s="113"/>
      <c r="L17" s="6"/>
      <c r="M17" s="6"/>
      <c r="N17" s="6"/>
      <c r="O17" s="117"/>
      <c r="P17" s="66"/>
      <c r="Q17" s="7"/>
      <c r="R17" s="7"/>
      <c r="S17" s="9" t="e">
        <f t="shared" si="0"/>
        <v>#DIV/0!</v>
      </c>
      <c r="T17" s="66">
        <v>7916626</v>
      </c>
      <c r="U17" s="7">
        <v>8502546</v>
      </c>
      <c r="V17" s="7">
        <v>7996220</v>
      </c>
      <c r="W17" s="9">
        <f t="shared" si="1"/>
        <v>8138464</v>
      </c>
      <c r="X17" s="86">
        <v>0.7</v>
      </c>
      <c r="Y17" s="8">
        <v>0.9</v>
      </c>
      <c r="Z17" s="8">
        <v>0.63160000000000005</v>
      </c>
      <c r="AA17" s="87">
        <f t="shared" si="2"/>
        <v>0.74386666666666679</v>
      </c>
      <c r="AB17" s="66">
        <v>10480254</v>
      </c>
      <c r="AC17" s="7">
        <v>9788198</v>
      </c>
      <c r="AD17" s="7">
        <v>8985066</v>
      </c>
      <c r="AE17" s="9">
        <f t="shared" si="3"/>
        <v>9751172.666666666</v>
      </c>
      <c r="AF17" s="3"/>
      <c r="AG17" s="2"/>
      <c r="AH17" s="2"/>
      <c r="AI17" s="2"/>
      <c r="AJ17" s="2"/>
      <c r="AK17" s="2"/>
    </row>
    <row r="18" spans="1:37" x14ac:dyDescent="0.3">
      <c r="A18" s="123"/>
      <c r="B18" s="134"/>
      <c r="C18" s="40">
        <v>3</v>
      </c>
      <c r="D18" s="40">
        <v>3</v>
      </c>
      <c r="E18" s="40">
        <v>3</v>
      </c>
      <c r="G18" s="40">
        <v>1</v>
      </c>
      <c r="H18" s="40"/>
      <c r="I18" s="40"/>
      <c r="L18" s="40"/>
      <c r="M18" s="40"/>
      <c r="N18" s="40"/>
      <c r="P18" s="63"/>
      <c r="Q18" s="41"/>
      <c r="R18" s="41"/>
      <c r="S18" s="43" t="e">
        <f t="shared" si="0"/>
        <v>#DIV/0!</v>
      </c>
      <c r="T18" s="63"/>
      <c r="U18" s="41"/>
      <c r="V18" s="41"/>
      <c r="W18" s="43" t="e">
        <f t="shared" si="1"/>
        <v>#DIV/0!</v>
      </c>
      <c r="X18" s="80"/>
      <c r="Y18" s="42"/>
      <c r="Z18" s="42"/>
      <c r="AA18" s="81" t="e">
        <f t="shared" si="2"/>
        <v>#DIV/0!</v>
      </c>
      <c r="AB18" s="63"/>
      <c r="AC18" s="41"/>
      <c r="AD18" s="41"/>
      <c r="AE18" s="43" t="e">
        <f t="shared" si="3"/>
        <v>#DIV/0!</v>
      </c>
      <c r="AF18" s="3"/>
      <c r="AG18" s="2"/>
      <c r="AH18" s="2"/>
      <c r="AI18" s="2"/>
      <c r="AJ18" s="2"/>
      <c r="AK18" s="2"/>
    </row>
    <row r="19" spans="1:37" x14ac:dyDescent="0.3">
      <c r="A19" s="123"/>
      <c r="B19" s="134"/>
      <c r="C19" s="10">
        <v>3</v>
      </c>
      <c r="D19" s="10">
        <v>3</v>
      </c>
      <c r="E19" s="10">
        <v>3</v>
      </c>
      <c r="G19" s="10"/>
      <c r="H19" s="10"/>
      <c r="I19" s="10"/>
      <c r="J19" s="103">
        <v>1</v>
      </c>
      <c r="L19" s="10"/>
      <c r="M19" s="10"/>
      <c r="N19" s="10"/>
      <c r="P19" s="67">
        <v>289196</v>
      </c>
      <c r="Q19" s="11">
        <v>293631</v>
      </c>
      <c r="R19" s="11">
        <v>299231</v>
      </c>
      <c r="S19" s="13">
        <f t="shared" si="0"/>
        <v>294019.33333333331</v>
      </c>
      <c r="T19" s="67">
        <v>6601623</v>
      </c>
      <c r="U19" s="11">
        <v>7850637</v>
      </c>
      <c r="V19" s="11">
        <v>8035606</v>
      </c>
      <c r="W19" s="13">
        <f t="shared" si="1"/>
        <v>7495955.333333333</v>
      </c>
      <c r="X19" s="88">
        <v>0.66669999999999996</v>
      </c>
      <c r="Y19" s="12">
        <v>0.7</v>
      </c>
      <c r="Z19" s="12">
        <v>0.85</v>
      </c>
      <c r="AA19" s="89">
        <f t="shared" si="2"/>
        <v>0.7389</v>
      </c>
      <c r="AB19" s="67">
        <v>9247071</v>
      </c>
      <c r="AC19" s="11">
        <v>10998726</v>
      </c>
      <c r="AD19" s="11">
        <v>10947803</v>
      </c>
      <c r="AE19" s="13">
        <f t="shared" si="3"/>
        <v>10397866.666666666</v>
      </c>
      <c r="AF19" s="3"/>
      <c r="AG19" s="2"/>
      <c r="AH19" s="2"/>
      <c r="AI19" s="2"/>
      <c r="AJ19" s="2"/>
      <c r="AK19" s="2"/>
    </row>
    <row r="20" spans="1:37" x14ac:dyDescent="0.3">
      <c r="A20" s="123"/>
      <c r="B20" s="134"/>
      <c r="C20" s="10">
        <v>3</v>
      </c>
      <c r="D20" s="10">
        <v>3</v>
      </c>
      <c r="E20" s="10">
        <v>3</v>
      </c>
      <c r="G20" s="10"/>
      <c r="H20" s="10"/>
      <c r="I20" s="10"/>
      <c r="K20" s="111">
        <v>1</v>
      </c>
      <c r="L20" s="10"/>
      <c r="M20" s="10"/>
      <c r="N20" s="10"/>
      <c r="P20" s="67">
        <v>341948</v>
      </c>
      <c r="Q20" s="11">
        <v>332947</v>
      </c>
      <c r="R20" s="11">
        <v>370732</v>
      </c>
      <c r="S20" s="13">
        <f t="shared" si="0"/>
        <v>348542.33333333331</v>
      </c>
      <c r="T20" s="67">
        <v>8147115</v>
      </c>
      <c r="U20" s="11">
        <v>8257693</v>
      </c>
      <c r="V20" s="11">
        <v>7347198</v>
      </c>
      <c r="W20" s="13">
        <f t="shared" si="1"/>
        <v>7917335.333333333</v>
      </c>
      <c r="X20" s="88">
        <v>0.6</v>
      </c>
      <c r="Y20" s="12">
        <v>0.8</v>
      </c>
      <c r="Z20" s="12">
        <v>0.77780000000000005</v>
      </c>
      <c r="AA20" s="89">
        <f t="shared" si="2"/>
        <v>0.72593333333333332</v>
      </c>
      <c r="AB20" s="67"/>
      <c r="AC20" s="11"/>
      <c r="AD20" s="11"/>
      <c r="AE20" s="13" t="e">
        <f t="shared" si="3"/>
        <v>#DIV/0!</v>
      </c>
      <c r="AF20" s="3"/>
      <c r="AG20" s="2"/>
      <c r="AH20" s="2"/>
      <c r="AI20" s="2"/>
      <c r="AJ20" s="2"/>
      <c r="AK20" s="2"/>
    </row>
    <row r="21" spans="1:37" x14ac:dyDescent="0.3">
      <c r="A21" s="123"/>
      <c r="B21" s="134"/>
      <c r="C21" s="40">
        <v>3</v>
      </c>
      <c r="D21" s="40">
        <v>3</v>
      </c>
      <c r="E21" s="40">
        <v>3</v>
      </c>
      <c r="G21" s="40"/>
      <c r="H21" s="40"/>
      <c r="I21" s="40"/>
      <c r="L21" s="40">
        <v>1</v>
      </c>
      <c r="M21" s="40"/>
      <c r="N21" s="40"/>
      <c r="P21" s="63"/>
      <c r="Q21" s="41"/>
      <c r="R21" s="41"/>
      <c r="S21" s="43" t="e">
        <f t="shared" si="0"/>
        <v>#DIV/0!</v>
      </c>
      <c r="T21" s="63"/>
      <c r="U21" s="41"/>
      <c r="V21" s="41"/>
      <c r="W21" s="43" t="e">
        <f t="shared" si="1"/>
        <v>#DIV/0!</v>
      </c>
      <c r="X21" s="80"/>
      <c r="Y21" s="42"/>
      <c r="Z21" s="42"/>
      <c r="AA21" s="81" t="e">
        <f t="shared" si="2"/>
        <v>#DIV/0!</v>
      </c>
      <c r="AB21" s="63"/>
      <c r="AC21" s="41"/>
      <c r="AD21" s="41"/>
      <c r="AE21" s="43" t="e">
        <f t="shared" si="3"/>
        <v>#DIV/0!</v>
      </c>
      <c r="AF21" s="3"/>
      <c r="AG21" s="2"/>
      <c r="AH21" s="2"/>
      <c r="AI21" s="2"/>
      <c r="AJ21" s="2"/>
      <c r="AK21" s="2"/>
    </row>
    <row r="22" spans="1:37" x14ac:dyDescent="0.3">
      <c r="A22" s="123"/>
      <c r="B22" s="134"/>
      <c r="C22" s="40">
        <v>3</v>
      </c>
      <c r="D22" s="40">
        <v>3</v>
      </c>
      <c r="E22" s="40">
        <v>3</v>
      </c>
      <c r="G22" s="40"/>
      <c r="H22" s="40"/>
      <c r="I22" s="40"/>
      <c r="L22" s="40"/>
      <c r="M22" s="40"/>
      <c r="N22" s="40">
        <v>1</v>
      </c>
      <c r="P22" s="63"/>
      <c r="Q22" s="41"/>
      <c r="R22" s="41"/>
      <c r="S22" s="43" t="e">
        <f t="shared" si="0"/>
        <v>#DIV/0!</v>
      </c>
      <c r="T22" s="63"/>
      <c r="U22" s="41"/>
      <c r="V22" s="41"/>
      <c r="W22" s="43" t="e">
        <f t="shared" si="1"/>
        <v>#DIV/0!</v>
      </c>
      <c r="X22" s="80"/>
      <c r="Y22" s="42"/>
      <c r="Z22" s="42"/>
      <c r="AA22" s="81" t="e">
        <f t="shared" si="2"/>
        <v>#DIV/0!</v>
      </c>
      <c r="AB22" s="63"/>
      <c r="AC22" s="41"/>
      <c r="AD22" s="41"/>
      <c r="AE22" s="43" t="e">
        <f t="shared" si="3"/>
        <v>#DIV/0!</v>
      </c>
      <c r="AF22" s="3"/>
      <c r="AG22" s="2"/>
      <c r="AH22" s="2"/>
      <c r="AI22" s="2"/>
      <c r="AJ22" s="2"/>
      <c r="AK22" s="2"/>
    </row>
    <row r="23" spans="1:37" ht="17.25" thickBot="1" x14ac:dyDescent="0.35">
      <c r="A23" s="123"/>
      <c r="B23" s="135"/>
      <c r="C23" s="44">
        <v>3</v>
      </c>
      <c r="D23" s="44">
        <v>3</v>
      </c>
      <c r="E23" s="44">
        <v>3</v>
      </c>
      <c r="F23" s="110"/>
      <c r="G23" s="44"/>
      <c r="H23" s="44"/>
      <c r="I23" s="44"/>
      <c r="J23" s="106"/>
      <c r="K23" s="114"/>
      <c r="L23" s="44"/>
      <c r="M23" s="44"/>
      <c r="N23" s="44"/>
      <c r="O23" s="118">
        <v>1</v>
      </c>
      <c r="P23" s="65"/>
      <c r="Q23" s="45"/>
      <c r="R23" s="45"/>
      <c r="S23" s="47" t="e">
        <f t="shared" si="0"/>
        <v>#DIV/0!</v>
      </c>
      <c r="T23" s="65"/>
      <c r="U23" s="45"/>
      <c r="V23" s="45"/>
      <c r="W23" s="47" t="e">
        <f t="shared" si="1"/>
        <v>#DIV/0!</v>
      </c>
      <c r="X23" s="84"/>
      <c r="Y23" s="46"/>
      <c r="Z23" s="46"/>
      <c r="AA23" s="85" t="e">
        <f t="shared" si="2"/>
        <v>#DIV/0!</v>
      </c>
      <c r="AB23" s="65"/>
      <c r="AC23" s="45"/>
      <c r="AD23" s="45"/>
      <c r="AE23" s="47" t="e">
        <f t="shared" si="3"/>
        <v>#DIV/0!</v>
      </c>
      <c r="AF23" s="3"/>
      <c r="AG23" s="2"/>
      <c r="AH23" s="2"/>
      <c r="AI23" s="2"/>
      <c r="AJ23" s="2"/>
      <c r="AK23" s="2"/>
    </row>
    <row r="24" spans="1:37" x14ac:dyDescent="0.3">
      <c r="A24" s="123"/>
      <c r="B24" s="136" t="s">
        <v>24</v>
      </c>
      <c r="C24" s="48">
        <v>3</v>
      </c>
      <c r="D24" s="48">
        <v>3</v>
      </c>
      <c r="E24" s="48">
        <v>3</v>
      </c>
      <c r="F24" s="109">
        <v>1</v>
      </c>
      <c r="G24" s="48"/>
      <c r="H24" s="48"/>
      <c r="I24" s="48"/>
      <c r="J24" s="105"/>
      <c r="K24" s="113"/>
      <c r="L24" s="48"/>
      <c r="M24" s="48"/>
      <c r="N24" s="48"/>
      <c r="O24" s="117"/>
      <c r="P24" s="68"/>
      <c r="Q24" s="49"/>
      <c r="R24" s="49"/>
      <c r="S24" s="51" t="e">
        <f t="shared" si="0"/>
        <v>#DIV/0!</v>
      </c>
      <c r="T24" s="68">
        <v>6854154</v>
      </c>
      <c r="U24" s="49">
        <v>7763379</v>
      </c>
      <c r="V24" s="49">
        <v>5250769</v>
      </c>
      <c r="W24" s="51">
        <f t="shared" si="1"/>
        <v>6622767.333333333</v>
      </c>
      <c r="X24" s="90">
        <v>0.85</v>
      </c>
      <c r="Y24" s="50">
        <v>0.75</v>
      </c>
      <c r="Z24" s="50">
        <v>0.65</v>
      </c>
      <c r="AA24" s="91">
        <f t="shared" si="2"/>
        <v>0.75</v>
      </c>
      <c r="AB24" s="68">
        <v>11972508</v>
      </c>
      <c r="AC24" s="49">
        <v>12354060</v>
      </c>
      <c r="AD24" s="49">
        <v>11605802</v>
      </c>
      <c r="AE24" s="51">
        <f t="shared" si="3"/>
        <v>11977456.666666666</v>
      </c>
      <c r="AF24" s="3"/>
      <c r="AG24" s="2"/>
      <c r="AH24" s="2"/>
      <c r="AI24" s="2"/>
      <c r="AJ24" s="2"/>
      <c r="AK24" s="2"/>
    </row>
    <row r="25" spans="1:37" x14ac:dyDescent="0.3">
      <c r="A25" s="123"/>
      <c r="B25" s="137"/>
      <c r="C25" s="40">
        <v>3</v>
      </c>
      <c r="D25" s="40">
        <v>3</v>
      </c>
      <c r="E25" s="40">
        <v>3</v>
      </c>
      <c r="G25" s="40">
        <v>1</v>
      </c>
      <c r="H25" s="40"/>
      <c r="I25" s="40"/>
      <c r="L25" s="40"/>
      <c r="M25" s="40"/>
      <c r="N25" s="40"/>
      <c r="P25" s="63">
        <v>246739</v>
      </c>
      <c r="Q25" s="41">
        <v>251687</v>
      </c>
      <c r="R25" s="41">
        <v>281160</v>
      </c>
      <c r="S25" s="43">
        <f t="shared" si="0"/>
        <v>259862</v>
      </c>
      <c r="T25" s="63">
        <v>7400750</v>
      </c>
      <c r="U25" s="41">
        <v>7319908</v>
      </c>
      <c r="V25" s="41">
        <v>5030841</v>
      </c>
      <c r="W25" s="43">
        <f t="shared" si="1"/>
        <v>6583833</v>
      </c>
      <c r="X25" s="80">
        <v>0.58819999999999995</v>
      </c>
      <c r="Y25" s="42">
        <v>0.64710000000000001</v>
      </c>
      <c r="Z25" s="42">
        <v>0.6875</v>
      </c>
      <c r="AA25" s="81">
        <f t="shared" si="2"/>
        <v>0.64093333333333335</v>
      </c>
      <c r="AB25" s="63">
        <v>9150607</v>
      </c>
      <c r="AC25" s="41">
        <v>7368768</v>
      </c>
      <c r="AD25" s="41">
        <v>8806365</v>
      </c>
      <c r="AE25" s="43">
        <f t="shared" si="3"/>
        <v>8441913.333333334</v>
      </c>
      <c r="AF25" s="3"/>
      <c r="AG25" s="2"/>
      <c r="AH25" s="2"/>
      <c r="AI25" s="2"/>
      <c r="AJ25" s="2"/>
      <c r="AK25" s="2"/>
    </row>
    <row r="26" spans="1:37" x14ac:dyDescent="0.3">
      <c r="A26" s="123"/>
      <c r="B26" s="137"/>
      <c r="C26" s="52">
        <v>3</v>
      </c>
      <c r="D26" s="52">
        <v>3</v>
      </c>
      <c r="E26" s="52">
        <v>3</v>
      </c>
      <c r="G26" s="52"/>
      <c r="H26" s="52"/>
      <c r="I26" s="52"/>
      <c r="J26" s="103">
        <v>1</v>
      </c>
      <c r="L26" s="52"/>
      <c r="M26" s="52"/>
      <c r="N26" s="52"/>
      <c r="P26" s="69">
        <v>268234</v>
      </c>
      <c r="Q26" s="53">
        <v>336916</v>
      </c>
      <c r="R26" s="53">
        <v>281701</v>
      </c>
      <c r="S26" s="55">
        <f t="shared" si="0"/>
        <v>295617</v>
      </c>
      <c r="T26" s="69">
        <v>4773655</v>
      </c>
      <c r="U26" s="53">
        <v>6187569</v>
      </c>
      <c r="V26" s="53">
        <v>6476317</v>
      </c>
      <c r="W26" s="55">
        <f t="shared" si="1"/>
        <v>5812513.666666667</v>
      </c>
      <c r="X26" s="92">
        <v>0.55000000000000004</v>
      </c>
      <c r="Y26" s="54">
        <v>0.7</v>
      </c>
      <c r="Z26" s="54">
        <v>0.7</v>
      </c>
      <c r="AA26" s="93">
        <f t="shared" si="2"/>
        <v>0.65</v>
      </c>
      <c r="AB26" s="69">
        <v>12784976</v>
      </c>
      <c r="AC26" s="53">
        <v>12499304</v>
      </c>
      <c r="AD26" s="53">
        <v>12284073</v>
      </c>
      <c r="AE26" s="55">
        <f t="shared" si="3"/>
        <v>12522784.333333334</v>
      </c>
      <c r="AF26" s="3"/>
      <c r="AG26" s="2"/>
      <c r="AH26" s="2"/>
      <c r="AI26" s="2"/>
      <c r="AJ26" s="2"/>
      <c r="AK26" s="2"/>
    </row>
    <row r="27" spans="1:37" x14ac:dyDescent="0.3">
      <c r="A27" s="123"/>
      <c r="B27" s="137"/>
      <c r="C27" s="52">
        <v>3</v>
      </c>
      <c r="D27" s="52">
        <v>3</v>
      </c>
      <c r="E27" s="52">
        <v>3</v>
      </c>
      <c r="G27" s="52"/>
      <c r="H27" s="52"/>
      <c r="I27" s="52"/>
      <c r="K27" s="111">
        <v>1</v>
      </c>
      <c r="L27" s="52"/>
      <c r="M27" s="52"/>
      <c r="N27" s="52"/>
      <c r="P27" s="69">
        <v>219882</v>
      </c>
      <c r="Q27" s="53">
        <v>349353</v>
      </c>
      <c r="R27" s="53">
        <v>312282</v>
      </c>
      <c r="S27" s="55">
        <f t="shared" si="0"/>
        <v>293839</v>
      </c>
      <c r="T27" s="69">
        <v>5899939</v>
      </c>
      <c r="U27" s="53">
        <v>4667972</v>
      </c>
      <c r="V27" s="53">
        <v>7469429</v>
      </c>
      <c r="W27" s="55">
        <f t="shared" si="1"/>
        <v>6012446.666666667</v>
      </c>
      <c r="X27" s="92">
        <v>0.59089999999999998</v>
      </c>
      <c r="Y27" s="54">
        <v>0.58819999999999995</v>
      </c>
      <c r="Z27" s="54">
        <v>0.85</v>
      </c>
      <c r="AA27" s="93">
        <f t="shared" si="2"/>
        <v>0.67636666666666667</v>
      </c>
      <c r="AB27" s="69" t="s">
        <v>15</v>
      </c>
      <c r="AC27" s="53" t="s">
        <v>15</v>
      </c>
      <c r="AD27" s="53" t="s">
        <v>15</v>
      </c>
      <c r="AE27" s="55" t="e">
        <f t="shared" si="3"/>
        <v>#DIV/0!</v>
      </c>
      <c r="AF27" s="3"/>
      <c r="AG27" s="2"/>
      <c r="AH27" s="2"/>
      <c r="AI27" s="2"/>
      <c r="AJ27" s="2"/>
      <c r="AK27" s="2"/>
    </row>
    <row r="28" spans="1:37" x14ac:dyDescent="0.3">
      <c r="A28" s="123"/>
      <c r="B28" s="137"/>
      <c r="C28" s="40">
        <v>3</v>
      </c>
      <c r="D28" s="40">
        <v>3</v>
      </c>
      <c r="E28" s="40">
        <v>3</v>
      </c>
      <c r="G28" s="40"/>
      <c r="H28" s="40"/>
      <c r="I28" s="40"/>
      <c r="L28" s="40">
        <v>1</v>
      </c>
      <c r="M28" s="40"/>
      <c r="N28" s="40"/>
      <c r="P28" s="63">
        <v>317299</v>
      </c>
      <c r="Q28" s="41">
        <v>281427</v>
      </c>
      <c r="R28" s="41">
        <v>304745</v>
      </c>
      <c r="S28" s="43">
        <f t="shared" si="0"/>
        <v>301157</v>
      </c>
      <c r="T28" s="63">
        <v>5773883</v>
      </c>
      <c r="U28" s="41">
        <v>5391967</v>
      </c>
      <c r="V28" s="41">
        <v>7972225</v>
      </c>
      <c r="W28" s="43">
        <f t="shared" si="1"/>
        <v>6379358.333333333</v>
      </c>
      <c r="X28" s="80">
        <v>0.625</v>
      </c>
      <c r="Y28" s="42">
        <v>0.31890000000000002</v>
      </c>
      <c r="Z28" s="42">
        <v>0.9375</v>
      </c>
      <c r="AA28" s="81">
        <f t="shared" si="2"/>
        <v>0.62713333333333332</v>
      </c>
      <c r="AB28" s="63">
        <v>7736329</v>
      </c>
      <c r="AC28" s="41">
        <v>4571605</v>
      </c>
      <c r="AD28" s="41">
        <v>9402952</v>
      </c>
      <c r="AE28" s="43">
        <f t="shared" si="3"/>
        <v>7236962</v>
      </c>
      <c r="AF28" s="3"/>
      <c r="AG28" s="2"/>
      <c r="AH28" s="2"/>
      <c r="AI28" s="2"/>
      <c r="AJ28" s="2"/>
      <c r="AK28" s="2"/>
    </row>
    <row r="29" spans="1:37" x14ac:dyDescent="0.3">
      <c r="A29" s="123"/>
      <c r="B29" s="137"/>
      <c r="C29" s="40">
        <v>3</v>
      </c>
      <c r="D29" s="40">
        <v>3</v>
      </c>
      <c r="E29" s="40">
        <v>3</v>
      </c>
      <c r="G29" s="40"/>
      <c r="H29" s="40"/>
      <c r="I29" s="40"/>
      <c r="L29" s="40"/>
      <c r="M29" s="40"/>
      <c r="N29" s="40">
        <v>1</v>
      </c>
      <c r="P29" s="63">
        <v>275184</v>
      </c>
      <c r="Q29" s="41">
        <v>331443</v>
      </c>
      <c r="R29" s="41">
        <v>310712</v>
      </c>
      <c r="S29" s="43">
        <f t="shared" si="0"/>
        <v>305779.66666666669</v>
      </c>
      <c r="T29" s="63">
        <v>6614244</v>
      </c>
      <c r="U29" s="41">
        <v>5560002</v>
      </c>
      <c r="V29" s="41">
        <v>5618648</v>
      </c>
      <c r="W29" s="43">
        <f t="shared" si="1"/>
        <v>5930964.666666667</v>
      </c>
      <c r="X29" s="80">
        <v>0.61109999999999998</v>
      </c>
      <c r="Y29" s="42">
        <v>0.58819999999999995</v>
      </c>
      <c r="Z29" s="42">
        <v>0.7</v>
      </c>
      <c r="AA29" s="81">
        <f t="shared" si="2"/>
        <v>0.6331</v>
      </c>
      <c r="AB29" s="63">
        <v>9057700</v>
      </c>
      <c r="AC29" s="41">
        <v>7802722</v>
      </c>
      <c r="AD29" s="41">
        <v>9407720</v>
      </c>
      <c r="AE29" s="43">
        <f t="shared" si="3"/>
        <v>8756047.333333334</v>
      </c>
      <c r="AF29" s="3"/>
      <c r="AG29" s="2"/>
      <c r="AH29" s="2"/>
      <c r="AI29" s="2"/>
      <c r="AJ29" s="2"/>
      <c r="AK29" s="2"/>
    </row>
    <row r="30" spans="1:37" ht="17.25" thickBot="1" x14ac:dyDescent="0.35">
      <c r="A30" s="124"/>
      <c r="B30" s="138"/>
      <c r="C30" s="44">
        <v>3</v>
      </c>
      <c r="D30" s="44">
        <v>3</v>
      </c>
      <c r="E30" s="44">
        <v>3</v>
      </c>
      <c r="F30" s="110"/>
      <c r="G30" s="44"/>
      <c r="H30" s="44"/>
      <c r="I30" s="44"/>
      <c r="J30" s="106"/>
      <c r="K30" s="114"/>
      <c r="L30" s="44"/>
      <c r="M30" s="44"/>
      <c r="N30" s="44"/>
      <c r="O30" s="118">
        <v>1</v>
      </c>
      <c r="P30" s="65">
        <v>316919</v>
      </c>
      <c r="Q30" s="45">
        <v>360924</v>
      </c>
      <c r="R30" s="45">
        <v>293041</v>
      </c>
      <c r="S30" s="47">
        <f t="shared" si="0"/>
        <v>323628</v>
      </c>
      <c r="T30" s="65">
        <v>3709865</v>
      </c>
      <c r="U30" s="45">
        <v>6235916</v>
      </c>
      <c r="V30" s="45">
        <v>7856939</v>
      </c>
      <c r="W30" s="47">
        <f t="shared" si="1"/>
        <v>5934240</v>
      </c>
      <c r="X30" s="84">
        <v>0.45</v>
      </c>
      <c r="Y30" s="46">
        <v>0.55000000000000004</v>
      </c>
      <c r="Z30" s="46">
        <v>0.65</v>
      </c>
      <c r="AA30" s="85">
        <f t="shared" si="2"/>
        <v>0.54999999999999993</v>
      </c>
      <c r="AB30" s="65">
        <v>8354059</v>
      </c>
      <c r="AC30" s="45">
        <v>6646807</v>
      </c>
      <c r="AD30" s="45">
        <v>7487467</v>
      </c>
      <c r="AE30" s="47">
        <f t="shared" si="3"/>
        <v>7496111</v>
      </c>
      <c r="AF30" s="3"/>
      <c r="AG30" s="2"/>
      <c r="AH30" s="2"/>
      <c r="AI30" s="2"/>
      <c r="AJ30" s="2"/>
      <c r="AK30" s="2"/>
    </row>
    <row r="31" spans="1:37" x14ac:dyDescent="0.3">
      <c r="B31" s="128" t="s">
        <v>25</v>
      </c>
      <c r="C31" s="28">
        <v>3</v>
      </c>
      <c r="D31" s="28">
        <v>3</v>
      </c>
      <c r="E31" s="28">
        <v>3</v>
      </c>
      <c r="F31" s="109">
        <v>3</v>
      </c>
      <c r="G31" s="28"/>
      <c r="H31" s="28"/>
      <c r="I31" s="28"/>
      <c r="J31" s="105"/>
      <c r="K31" s="113"/>
      <c r="L31" s="28"/>
      <c r="M31" s="28"/>
      <c r="N31" s="28"/>
      <c r="O31" s="117"/>
      <c r="P31" s="59">
        <v>308609</v>
      </c>
      <c r="Q31" s="29">
        <v>336213</v>
      </c>
      <c r="R31" s="29">
        <v>361674</v>
      </c>
      <c r="S31" s="31">
        <f t="shared" si="0"/>
        <v>335498.66666666669</v>
      </c>
      <c r="T31" s="59">
        <v>8180325</v>
      </c>
      <c r="U31" s="29">
        <v>6929474</v>
      </c>
      <c r="V31" s="29">
        <v>7011089</v>
      </c>
      <c r="W31" s="31">
        <f t="shared" si="1"/>
        <v>7373629.333333333</v>
      </c>
      <c r="X31" s="72">
        <v>0.61109999999999998</v>
      </c>
      <c r="Y31" s="30">
        <v>0.6</v>
      </c>
      <c r="Z31" s="30">
        <v>0.75</v>
      </c>
      <c r="AA31" s="73">
        <f t="shared" si="2"/>
        <v>0.65370000000000006</v>
      </c>
      <c r="AB31" s="59">
        <v>9568266</v>
      </c>
      <c r="AC31" s="29">
        <v>9885202</v>
      </c>
      <c r="AD31" s="29">
        <v>10187134</v>
      </c>
      <c r="AE31" s="31">
        <f t="shared" si="3"/>
        <v>9880200.666666666</v>
      </c>
      <c r="AF31" s="3"/>
      <c r="AG31" s="2"/>
      <c r="AH31" s="2"/>
      <c r="AI31" s="2"/>
      <c r="AJ31" s="2"/>
      <c r="AK31" s="2"/>
    </row>
    <row r="32" spans="1:37" x14ac:dyDescent="0.3">
      <c r="B32" s="129"/>
      <c r="C32" s="32">
        <v>3</v>
      </c>
      <c r="D32" s="32">
        <v>3</v>
      </c>
      <c r="E32" s="32">
        <v>3</v>
      </c>
      <c r="G32" s="32">
        <v>3</v>
      </c>
      <c r="H32" s="32"/>
      <c r="I32" s="32"/>
      <c r="L32" s="32"/>
      <c r="M32" s="32"/>
      <c r="N32" s="32"/>
      <c r="P32" s="60">
        <v>369261</v>
      </c>
      <c r="Q32" s="33">
        <v>312556</v>
      </c>
      <c r="R32" s="33">
        <v>295052</v>
      </c>
      <c r="S32" s="35">
        <f t="shared" si="0"/>
        <v>325623</v>
      </c>
      <c r="T32" s="60">
        <v>5849687</v>
      </c>
      <c r="U32" s="33">
        <v>6134898</v>
      </c>
      <c r="V32" s="33">
        <v>5016713</v>
      </c>
      <c r="W32" s="35">
        <f t="shared" si="1"/>
        <v>5667099.333333333</v>
      </c>
      <c r="X32" s="74">
        <v>0.4</v>
      </c>
      <c r="Y32" s="34">
        <v>0.65</v>
      </c>
      <c r="Z32" s="34">
        <v>0.5</v>
      </c>
      <c r="AA32" s="75">
        <f t="shared" si="2"/>
        <v>0.51666666666666672</v>
      </c>
      <c r="AB32" s="60">
        <v>7640620</v>
      </c>
      <c r="AC32" s="33">
        <v>8652362</v>
      </c>
      <c r="AD32" s="33">
        <v>8736028</v>
      </c>
      <c r="AE32" s="35">
        <f t="shared" si="3"/>
        <v>8343003.333333333</v>
      </c>
      <c r="AF32" s="3"/>
      <c r="AG32" s="2"/>
      <c r="AH32" s="2"/>
      <c r="AI32" s="2"/>
      <c r="AJ32" s="2"/>
      <c r="AK32" s="2"/>
    </row>
    <row r="33" spans="2:37" x14ac:dyDescent="0.3">
      <c r="B33" s="129"/>
      <c r="C33" s="32">
        <v>3</v>
      </c>
      <c r="D33" s="32">
        <v>3</v>
      </c>
      <c r="E33" s="32">
        <v>3</v>
      </c>
      <c r="G33" s="32"/>
      <c r="H33" s="32">
        <v>3</v>
      </c>
      <c r="I33" s="32"/>
      <c r="L33" s="32"/>
      <c r="M33" s="32"/>
      <c r="N33" s="32"/>
      <c r="P33" s="60"/>
      <c r="Q33" s="33"/>
      <c r="R33" s="33"/>
      <c r="S33" s="35" t="e">
        <f t="shared" ref="S33:S40" si="4">AVERAGE(P33:R33)</f>
        <v>#DIV/0!</v>
      </c>
      <c r="T33" s="60">
        <v>8449578</v>
      </c>
      <c r="U33" s="33">
        <v>6788452</v>
      </c>
      <c r="V33" s="33">
        <v>6834042</v>
      </c>
      <c r="W33" s="35">
        <f t="shared" ref="W33:W40" si="5">AVERAGE(T33:V33)</f>
        <v>7357357.333333333</v>
      </c>
      <c r="X33" s="74">
        <v>0.65</v>
      </c>
      <c r="Y33" s="34">
        <v>0.7</v>
      </c>
      <c r="Z33" s="34">
        <v>0.65</v>
      </c>
      <c r="AA33" s="75">
        <f t="shared" ref="AA33:AA40" si="6">AVERAGE(X33:Z33)</f>
        <v>0.66666666666666663</v>
      </c>
      <c r="AB33" s="60">
        <v>8263134</v>
      </c>
      <c r="AC33" s="33">
        <v>8602379</v>
      </c>
      <c r="AD33" s="33">
        <v>10060887</v>
      </c>
      <c r="AE33" s="35">
        <f t="shared" ref="AE33:AE40" si="7">AVERAGE(AB33:AD33)</f>
        <v>8975466.666666666</v>
      </c>
      <c r="AF33" s="3"/>
      <c r="AG33" s="2"/>
      <c r="AH33" s="2"/>
      <c r="AI33" s="2"/>
      <c r="AJ33" s="2"/>
      <c r="AK33" s="2"/>
    </row>
    <row r="34" spans="2:37" x14ac:dyDescent="0.3">
      <c r="B34" s="129"/>
      <c r="C34" s="32">
        <v>3</v>
      </c>
      <c r="D34" s="32">
        <v>3</v>
      </c>
      <c r="E34" s="32">
        <v>3</v>
      </c>
      <c r="G34" s="32"/>
      <c r="H34" s="32"/>
      <c r="I34" s="32">
        <v>3</v>
      </c>
      <c r="L34" s="32"/>
      <c r="M34" s="32"/>
      <c r="N34" s="32"/>
      <c r="P34" s="60"/>
      <c r="Q34" s="33"/>
      <c r="R34" s="33"/>
      <c r="S34" s="35" t="e">
        <f t="shared" si="4"/>
        <v>#DIV/0!</v>
      </c>
      <c r="T34" s="60">
        <v>5620445</v>
      </c>
      <c r="U34" s="33">
        <v>6110856</v>
      </c>
      <c r="V34" s="33">
        <v>8822385</v>
      </c>
      <c r="W34" s="35">
        <f t="shared" si="5"/>
        <v>6851228.666666667</v>
      </c>
      <c r="X34" s="74">
        <v>0.7</v>
      </c>
      <c r="Y34" s="34">
        <v>0.55000000000000004</v>
      </c>
      <c r="Z34" s="34">
        <v>0.55000000000000004</v>
      </c>
      <c r="AA34" s="75">
        <f t="shared" si="6"/>
        <v>0.6</v>
      </c>
      <c r="AB34" s="60">
        <v>8685999</v>
      </c>
      <c r="AC34" s="33">
        <v>9417605</v>
      </c>
      <c r="AD34" s="33">
        <v>8916165</v>
      </c>
      <c r="AE34" s="35">
        <f t="shared" si="7"/>
        <v>9006589.666666666</v>
      </c>
      <c r="AF34" s="3"/>
      <c r="AG34" s="2"/>
      <c r="AH34" s="2"/>
      <c r="AI34" s="2"/>
      <c r="AJ34" s="2"/>
      <c r="AK34" s="2"/>
    </row>
    <row r="35" spans="2:37" x14ac:dyDescent="0.3">
      <c r="B35" s="129"/>
      <c r="C35" s="32">
        <v>3</v>
      </c>
      <c r="D35" s="32">
        <v>3</v>
      </c>
      <c r="E35" s="32">
        <v>3</v>
      </c>
      <c r="G35" s="32"/>
      <c r="H35" s="32"/>
      <c r="I35" s="32"/>
      <c r="J35" s="103">
        <v>3</v>
      </c>
      <c r="L35" s="32"/>
      <c r="M35" s="32"/>
      <c r="N35" s="32"/>
      <c r="P35" s="60"/>
      <c r="Q35" s="33"/>
      <c r="R35" s="33"/>
      <c r="S35" s="35" t="e">
        <f t="shared" si="4"/>
        <v>#DIV/0!</v>
      </c>
      <c r="T35" s="60">
        <v>7509030</v>
      </c>
      <c r="U35" s="33"/>
      <c r="V35" s="33"/>
      <c r="W35" s="35">
        <f t="shared" si="5"/>
        <v>7509030</v>
      </c>
      <c r="X35" s="74">
        <v>0.55000000000000004</v>
      </c>
      <c r="Y35" s="34"/>
      <c r="Z35" s="34"/>
      <c r="AA35" s="75">
        <f t="shared" si="6"/>
        <v>0.55000000000000004</v>
      </c>
      <c r="AB35" s="60">
        <v>11494018</v>
      </c>
      <c r="AC35" s="33">
        <v>11208065</v>
      </c>
      <c r="AD35" s="33">
        <v>7123770</v>
      </c>
      <c r="AE35" s="35">
        <f t="shared" si="7"/>
        <v>9941951</v>
      </c>
      <c r="AF35" s="3"/>
      <c r="AG35" s="2"/>
      <c r="AH35" s="2"/>
      <c r="AI35" s="2"/>
      <c r="AJ35" s="2"/>
      <c r="AK35" s="2"/>
    </row>
    <row r="36" spans="2:37" x14ac:dyDescent="0.3">
      <c r="B36" s="129"/>
      <c r="C36" s="32">
        <v>3</v>
      </c>
      <c r="D36" s="32">
        <v>3</v>
      </c>
      <c r="E36" s="32">
        <v>3</v>
      </c>
      <c r="G36" s="32"/>
      <c r="H36" s="32"/>
      <c r="I36" s="32"/>
      <c r="K36" s="111">
        <v>3</v>
      </c>
      <c r="L36" s="32"/>
      <c r="M36" s="32"/>
      <c r="N36" s="32"/>
      <c r="P36" s="60">
        <v>360987</v>
      </c>
      <c r="Q36" s="33">
        <v>382673</v>
      </c>
      <c r="R36" s="33">
        <v>415628</v>
      </c>
      <c r="S36" s="35">
        <f t="shared" si="4"/>
        <v>386429.33333333331</v>
      </c>
      <c r="T36" s="60">
        <v>6945754</v>
      </c>
      <c r="U36" s="33">
        <v>6224318</v>
      </c>
      <c r="V36" s="33">
        <v>5684718</v>
      </c>
      <c r="W36" s="35">
        <f t="shared" si="5"/>
        <v>6284930</v>
      </c>
      <c r="X36" s="74">
        <v>0.54</v>
      </c>
      <c r="Y36" s="34">
        <v>0.55000000000000004</v>
      </c>
      <c r="Z36" s="34">
        <v>0.4</v>
      </c>
      <c r="AA36" s="75">
        <f t="shared" si="6"/>
        <v>0.49666666666666676</v>
      </c>
      <c r="AB36" s="60"/>
      <c r="AC36" s="33"/>
      <c r="AD36" s="33"/>
      <c r="AE36" s="35" t="e">
        <f t="shared" si="7"/>
        <v>#DIV/0!</v>
      </c>
      <c r="AK36" s="2"/>
    </row>
    <row r="37" spans="2:37" x14ac:dyDescent="0.3">
      <c r="B37" s="129"/>
      <c r="C37" s="32">
        <v>3</v>
      </c>
      <c r="D37" s="32">
        <v>3</v>
      </c>
      <c r="E37" s="32">
        <v>3</v>
      </c>
      <c r="G37" s="32"/>
      <c r="H37" s="32"/>
      <c r="I37" s="32"/>
      <c r="L37" s="32">
        <v>3</v>
      </c>
      <c r="M37" s="32"/>
      <c r="N37" s="32"/>
      <c r="P37" s="60"/>
      <c r="Q37" s="33"/>
      <c r="R37" s="33"/>
      <c r="S37" s="35" t="e">
        <f t="shared" si="4"/>
        <v>#DIV/0!</v>
      </c>
      <c r="T37" s="60"/>
      <c r="U37" s="33"/>
      <c r="V37" s="33"/>
      <c r="W37" s="35" t="e">
        <f t="shared" si="5"/>
        <v>#DIV/0!</v>
      </c>
      <c r="X37" s="74"/>
      <c r="Y37" s="34"/>
      <c r="Z37" s="34"/>
      <c r="AA37" s="75" t="e">
        <f t="shared" si="6"/>
        <v>#DIV/0!</v>
      </c>
      <c r="AB37" s="60"/>
      <c r="AC37" s="33"/>
      <c r="AD37" s="33"/>
      <c r="AE37" s="35" t="e">
        <f t="shared" si="7"/>
        <v>#DIV/0!</v>
      </c>
    </row>
    <row r="38" spans="2:37" x14ac:dyDescent="0.3">
      <c r="B38" s="129"/>
      <c r="C38" s="32">
        <v>3</v>
      </c>
      <c r="D38" s="32">
        <v>3</v>
      </c>
      <c r="E38" s="32">
        <v>3</v>
      </c>
      <c r="G38" s="32"/>
      <c r="H38" s="32"/>
      <c r="I38" s="32"/>
      <c r="L38" s="32"/>
      <c r="M38" s="32">
        <v>3</v>
      </c>
      <c r="N38" s="32"/>
      <c r="P38" s="60"/>
      <c r="Q38" s="33"/>
      <c r="R38" s="33"/>
      <c r="S38" s="35" t="e">
        <f t="shared" si="4"/>
        <v>#DIV/0!</v>
      </c>
      <c r="T38" s="60"/>
      <c r="U38" s="33"/>
      <c r="V38" s="33"/>
      <c r="W38" s="35" t="e">
        <f t="shared" si="5"/>
        <v>#DIV/0!</v>
      </c>
      <c r="X38" s="74"/>
      <c r="Y38" s="34"/>
      <c r="Z38" s="34"/>
      <c r="AA38" s="75" t="e">
        <f t="shared" si="6"/>
        <v>#DIV/0!</v>
      </c>
      <c r="AB38" s="60"/>
      <c r="AC38" s="33"/>
      <c r="AD38" s="33"/>
      <c r="AE38" s="35" t="e">
        <f t="shared" si="7"/>
        <v>#DIV/0!</v>
      </c>
    </row>
    <row r="39" spans="2:37" x14ac:dyDescent="0.3">
      <c r="B39" s="129"/>
      <c r="C39" s="32">
        <v>3</v>
      </c>
      <c r="D39" s="32">
        <v>3</v>
      </c>
      <c r="E39" s="32">
        <v>3</v>
      </c>
      <c r="G39" s="32"/>
      <c r="H39" s="32"/>
      <c r="I39" s="32"/>
      <c r="L39" s="32"/>
      <c r="M39" s="32"/>
      <c r="N39" s="32">
        <v>3</v>
      </c>
      <c r="P39" s="60"/>
      <c r="Q39" s="33"/>
      <c r="R39" s="33"/>
      <c r="S39" s="35" t="e">
        <f t="shared" si="4"/>
        <v>#DIV/0!</v>
      </c>
      <c r="T39" s="60"/>
      <c r="U39" s="33"/>
      <c r="V39" s="33"/>
      <c r="W39" s="35" t="e">
        <f t="shared" si="5"/>
        <v>#DIV/0!</v>
      </c>
      <c r="X39" s="74"/>
      <c r="Y39" s="34"/>
      <c r="Z39" s="34"/>
      <c r="AA39" s="75" t="e">
        <f t="shared" si="6"/>
        <v>#DIV/0!</v>
      </c>
      <c r="AB39" s="60"/>
      <c r="AC39" s="33"/>
      <c r="AD39" s="33"/>
      <c r="AE39" s="35" t="e">
        <f t="shared" si="7"/>
        <v>#DIV/0!</v>
      </c>
    </row>
    <row r="40" spans="2:37" ht="17.25" thickBot="1" x14ac:dyDescent="0.35">
      <c r="B40" s="130"/>
      <c r="C40" s="36">
        <v>3</v>
      </c>
      <c r="D40" s="36">
        <v>3</v>
      </c>
      <c r="E40" s="36">
        <v>3</v>
      </c>
      <c r="F40" s="110"/>
      <c r="G40" s="36"/>
      <c r="H40" s="36"/>
      <c r="I40" s="36"/>
      <c r="J40" s="106"/>
      <c r="K40" s="114"/>
      <c r="L40" s="36"/>
      <c r="M40" s="36"/>
      <c r="N40" s="36"/>
      <c r="O40" s="118">
        <v>3</v>
      </c>
      <c r="P40" s="61"/>
      <c r="Q40" s="37"/>
      <c r="R40" s="37"/>
      <c r="S40" s="35" t="e">
        <f t="shared" si="4"/>
        <v>#DIV/0!</v>
      </c>
      <c r="T40" s="61">
        <v>6840639</v>
      </c>
      <c r="U40" s="37">
        <v>5343189</v>
      </c>
      <c r="V40" s="37">
        <v>7319479</v>
      </c>
      <c r="W40" s="35">
        <f t="shared" si="5"/>
        <v>6501102.333333333</v>
      </c>
      <c r="X40" s="76">
        <v>0.5</v>
      </c>
      <c r="Y40" s="38">
        <v>0.4</v>
      </c>
      <c r="Z40" s="38">
        <v>0.65</v>
      </c>
      <c r="AA40" s="75">
        <f t="shared" si="6"/>
        <v>0.51666666666666672</v>
      </c>
      <c r="AB40" s="61"/>
      <c r="AC40" s="37"/>
      <c r="AD40" s="37"/>
      <c r="AE40" s="35" t="e">
        <f t="shared" si="7"/>
        <v>#DIV/0!</v>
      </c>
    </row>
    <row r="41" spans="2:37" x14ac:dyDescent="0.3">
      <c r="B41" s="131" t="s">
        <v>26</v>
      </c>
      <c r="C41" s="17">
        <v>3</v>
      </c>
      <c r="D41" s="17">
        <v>3</v>
      </c>
      <c r="E41" s="17">
        <v>3</v>
      </c>
      <c r="F41" s="109">
        <v>3</v>
      </c>
      <c r="G41" s="17"/>
      <c r="H41" s="17"/>
      <c r="I41" s="17"/>
      <c r="J41" s="105"/>
      <c r="K41" s="113"/>
      <c r="L41" s="17"/>
      <c r="M41" s="17"/>
      <c r="N41" s="17"/>
      <c r="O41" s="117"/>
      <c r="P41" s="62">
        <v>308609</v>
      </c>
      <c r="Q41" s="18">
        <v>336213</v>
      </c>
      <c r="R41" s="18">
        <v>361674</v>
      </c>
      <c r="S41" s="20">
        <f>AVERAGE(P41:R41)</f>
        <v>335498.66666666669</v>
      </c>
      <c r="T41" s="62">
        <v>7316019</v>
      </c>
      <c r="U41" s="18">
        <v>8939911</v>
      </c>
      <c r="V41" s="18">
        <v>8888856</v>
      </c>
      <c r="W41" s="20">
        <f>AVERAGE(T41:V41)</f>
        <v>8381595.333333333</v>
      </c>
      <c r="X41" s="78">
        <v>0.8</v>
      </c>
      <c r="Y41" s="19">
        <v>0.95</v>
      </c>
      <c r="Z41" s="19">
        <v>0.95240000000000002</v>
      </c>
      <c r="AA41" s="79">
        <f>AVERAGE(X41:Z41)</f>
        <v>0.90079999999999993</v>
      </c>
      <c r="AB41" s="62">
        <v>10150200</v>
      </c>
      <c r="AC41" s="18">
        <v>9853903</v>
      </c>
      <c r="AD41" s="18">
        <v>10464618</v>
      </c>
      <c r="AE41" s="20">
        <f>AVERAGE(AB41:AD41)</f>
        <v>10156240.333333334</v>
      </c>
    </row>
    <row r="42" spans="2:37" x14ac:dyDescent="0.3">
      <c r="B42" s="132"/>
      <c r="C42" s="21">
        <v>3</v>
      </c>
      <c r="D42" s="21">
        <v>3</v>
      </c>
      <c r="E42" s="21">
        <v>3</v>
      </c>
      <c r="G42" s="21">
        <v>3</v>
      </c>
      <c r="H42" s="21"/>
      <c r="I42" s="21"/>
      <c r="L42" s="21"/>
      <c r="M42" s="21"/>
      <c r="N42" s="21"/>
      <c r="P42" s="64">
        <v>369261</v>
      </c>
      <c r="Q42" s="22">
        <v>312556</v>
      </c>
      <c r="R42" s="22">
        <v>295052</v>
      </c>
      <c r="S42" s="24">
        <f>AVERAGE(P42:R42)</f>
        <v>325623</v>
      </c>
      <c r="T42" s="64"/>
      <c r="U42" s="22"/>
      <c r="V42" s="22"/>
      <c r="W42" s="24" t="e">
        <f>AVERAGE(T42:V42)</f>
        <v>#DIV/0!</v>
      </c>
      <c r="X42" s="82"/>
      <c r="Y42" s="23"/>
      <c r="Z42" s="23"/>
      <c r="AA42" s="83" t="e">
        <f>AVERAGE(X42:Z42)</f>
        <v>#DIV/0!</v>
      </c>
      <c r="AB42" s="64"/>
      <c r="AC42" s="22"/>
      <c r="AD42" s="22"/>
      <c r="AE42" s="24" t="e">
        <f>AVERAGE(AB42:AD42)</f>
        <v>#DIV/0!</v>
      </c>
    </row>
    <row r="43" spans="2:37" x14ac:dyDescent="0.3">
      <c r="B43" s="132"/>
      <c r="C43" s="21">
        <v>3</v>
      </c>
      <c r="D43" s="21">
        <v>3</v>
      </c>
      <c r="E43" s="21">
        <v>3</v>
      </c>
      <c r="G43" s="21"/>
      <c r="H43" s="21">
        <v>3</v>
      </c>
      <c r="I43" s="21"/>
      <c r="L43" s="21"/>
      <c r="M43" s="21"/>
      <c r="N43" s="21"/>
      <c r="P43" s="64"/>
      <c r="Q43" s="22"/>
      <c r="R43" s="22"/>
      <c r="S43" s="24" t="e">
        <f t="shared" ref="S43:S50" si="8">AVERAGE(P43:R43)</f>
        <v>#DIV/0!</v>
      </c>
      <c r="T43" s="64">
        <v>8215458</v>
      </c>
      <c r="U43" s="22">
        <v>8819479</v>
      </c>
      <c r="V43" s="22"/>
      <c r="W43" s="24">
        <f t="shared" ref="W43:W50" si="9">AVERAGE(T43:V43)</f>
        <v>8517468.5</v>
      </c>
      <c r="X43" s="82"/>
      <c r="Y43" s="23"/>
      <c r="Z43" s="23"/>
      <c r="AA43" s="83" t="e">
        <f t="shared" ref="AA43:AA50" si="10">AVERAGE(X43:Z43)</f>
        <v>#DIV/0!</v>
      </c>
      <c r="AB43" s="64">
        <v>11178836</v>
      </c>
      <c r="AC43" s="22"/>
      <c r="AD43" s="22"/>
      <c r="AE43" s="24">
        <f t="shared" ref="AE43:AE50" si="11">AVERAGE(AB43:AD43)</f>
        <v>11178836</v>
      </c>
    </row>
    <row r="44" spans="2:37" x14ac:dyDescent="0.3">
      <c r="B44" s="132"/>
      <c r="C44" s="21">
        <v>3</v>
      </c>
      <c r="D44" s="21">
        <v>3</v>
      </c>
      <c r="E44" s="21">
        <v>3</v>
      </c>
      <c r="G44" s="21"/>
      <c r="H44" s="21"/>
      <c r="I44" s="21">
        <v>3</v>
      </c>
      <c r="L44" s="21"/>
      <c r="M44" s="21"/>
      <c r="N44" s="21"/>
      <c r="P44" s="64"/>
      <c r="Q44" s="22"/>
      <c r="R44" s="22"/>
      <c r="S44" s="24" t="e">
        <f t="shared" si="8"/>
        <v>#DIV/0!</v>
      </c>
      <c r="T44" s="64">
        <v>8249168</v>
      </c>
      <c r="U44" s="22">
        <v>8761125</v>
      </c>
      <c r="V44" s="22">
        <v>9459033</v>
      </c>
      <c r="W44" s="24">
        <f t="shared" si="9"/>
        <v>8823108.666666666</v>
      </c>
      <c r="X44" s="82">
        <v>0.7</v>
      </c>
      <c r="Y44" s="23">
        <v>0.65</v>
      </c>
      <c r="Z44" s="23">
        <v>0.85</v>
      </c>
      <c r="AA44" s="83">
        <f t="shared" si="10"/>
        <v>0.73333333333333339</v>
      </c>
      <c r="AB44" s="64">
        <v>11490096</v>
      </c>
      <c r="AC44" s="22">
        <v>11626611</v>
      </c>
      <c r="AD44" s="22">
        <v>9299159</v>
      </c>
      <c r="AE44" s="24">
        <f t="shared" si="11"/>
        <v>10805288.666666666</v>
      </c>
    </row>
    <row r="45" spans="2:37" x14ac:dyDescent="0.3">
      <c r="B45" s="132"/>
      <c r="C45" s="21">
        <v>3</v>
      </c>
      <c r="D45" s="21">
        <v>3</v>
      </c>
      <c r="E45" s="21">
        <v>3</v>
      </c>
      <c r="G45" s="21"/>
      <c r="H45" s="21"/>
      <c r="I45" s="21"/>
      <c r="J45" s="103">
        <v>3</v>
      </c>
      <c r="L45" s="21"/>
      <c r="M45" s="21"/>
      <c r="N45" s="21"/>
      <c r="P45" s="64"/>
      <c r="Q45" s="22"/>
      <c r="R45" s="22"/>
      <c r="S45" s="24" t="e">
        <f t="shared" si="8"/>
        <v>#DIV/0!</v>
      </c>
      <c r="T45" s="64">
        <v>6724787</v>
      </c>
      <c r="U45" s="22">
        <v>6732232</v>
      </c>
      <c r="V45" s="22"/>
      <c r="W45" s="24">
        <f t="shared" si="9"/>
        <v>6728509.5</v>
      </c>
      <c r="X45" s="82">
        <v>0.7</v>
      </c>
      <c r="Y45" s="23">
        <v>0.7</v>
      </c>
      <c r="Z45" s="23"/>
      <c r="AA45" s="83">
        <f t="shared" si="10"/>
        <v>0.7</v>
      </c>
      <c r="AB45" s="64">
        <v>11358916</v>
      </c>
      <c r="AC45" s="22">
        <v>11208065</v>
      </c>
      <c r="AD45" s="22">
        <v>11451874</v>
      </c>
      <c r="AE45" s="24">
        <f t="shared" si="11"/>
        <v>11339618.333333334</v>
      </c>
    </row>
    <row r="46" spans="2:37" x14ac:dyDescent="0.3">
      <c r="B46" s="132"/>
      <c r="C46" s="21">
        <v>3</v>
      </c>
      <c r="D46" s="21">
        <v>3</v>
      </c>
      <c r="E46" s="21">
        <v>3</v>
      </c>
      <c r="G46" s="21"/>
      <c r="H46" s="21"/>
      <c r="I46" s="21"/>
      <c r="K46" s="111">
        <v>3</v>
      </c>
      <c r="L46" s="21"/>
      <c r="M46" s="21"/>
      <c r="N46" s="21"/>
      <c r="P46" s="64">
        <v>436473</v>
      </c>
      <c r="Q46" s="22">
        <v>354025</v>
      </c>
      <c r="R46" s="22">
        <v>415019</v>
      </c>
      <c r="S46" s="24">
        <f t="shared" si="8"/>
        <v>401839</v>
      </c>
      <c r="T46" s="64">
        <v>8079568</v>
      </c>
      <c r="U46" s="22">
        <v>7925110</v>
      </c>
      <c r="V46" s="22">
        <v>8981190</v>
      </c>
      <c r="W46" s="24">
        <f t="shared" si="9"/>
        <v>8328622.666666667</v>
      </c>
      <c r="X46" s="82">
        <v>0.8</v>
      </c>
      <c r="Y46" s="23">
        <v>0.55000000000000004</v>
      </c>
      <c r="Z46" s="23">
        <v>0.65</v>
      </c>
      <c r="AA46" s="83">
        <f t="shared" si="10"/>
        <v>0.66666666666666663</v>
      </c>
      <c r="AB46" s="64"/>
      <c r="AC46" s="22"/>
      <c r="AD46" s="22"/>
      <c r="AE46" s="24" t="e">
        <f t="shared" si="11"/>
        <v>#DIV/0!</v>
      </c>
    </row>
    <row r="47" spans="2:37" x14ac:dyDescent="0.3">
      <c r="B47" s="132"/>
      <c r="C47" s="21">
        <v>3</v>
      </c>
      <c r="D47" s="21">
        <v>3</v>
      </c>
      <c r="E47" s="21">
        <v>3</v>
      </c>
      <c r="G47" s="21"/>
      <c r="H47" s="21"/>
      <c r="I47" s="21"/>
      <c r="L47" s="21">
        <v>3</v>
      </c>
      <c r="M47" s="21"/>
      <c r="N47" s="21"/>
      <c r="P47" s="64"/>
      <c r="Q47" s="22"/>
      <c r="R47" s="22"/>
      <c r="S47" s="24" t="e">
        <f t="shared" si="8"/>
        <v>#DIV/0!</v>
      </c>
      <c r="T47" s="64"/>
      <c r="U47" s="22"/>
      <c r="V47" s="22"/>
      <c r="W47" s="24" t="e">
        <f t="shared" si="9"/>
        <v>#DIV/0!</v>
      </c>
      <c r="X47" s="82"/>
      <c r="Y47" s="23"/>
      <c r="Z47" s="23"/>
      <c r="AA47" s="83" t="e">
        <f t="shared" si="10"/>
        <v>#DIV/0!</v>
      </c>
      <c r="AB47" s="64"/>
      <c r="AC47" s="22"/>
      <c r="AD47" s="22"/>
      <c r="AE47" s="24" t="e">
        <f t="shared" si="11"/>
        <v>#DIV/0!</v>
      </c>
    </row>
    <row r="48" spans="2:37" x14ac:dyDescent="0.3">
      <c r="B48" s="132"/>
      <c r="C48" s="21">
        <v>3</v>
      </c>
      <c r="D48" s="21">
        <v>3</v>
      </c>
      <c r="E48" s="21">
        <v>3</v>
      </c>
      <c r="G48" s="21"/>
      <c r="H48" s="21"/>
      <c r="I48" s="21"/>
      <c r="L48" s="21"/>
      <c r="M48" s="21">
        <v>3</v>
      </c>
      <c r="N48" s="21"/>
      <c r="P48" s="64"/>
      <c r="Q48" s="22"/>
      <c r="R48" s="22"/>
      <c r="S48" s="24" t="e">
        <f t="shared" si="8"/>
        <v>#DIV/0!</v>
      </c>
      <c r="T48" s="64"/>
      <c r="U48" s="22"/>
      <c r="V48" s="22"/>
      <c r="W48" s="24" t="e">
        <f t="shared" si="9"/>
        <v>#DIV/0!</v>
      </c>
      <c r="X48" s="82"/>
      <c r="Y48" s="23"/>
      <c r="Z48" s="23"/>
      <c r="AA48" s="83" t="e">
        <f t="shared" si="10"/>
        <v>#DIV/0!</v>
      </c>
      <c r="AB48" s="64"/>
      <c r="AC48" s="22"/>
      <c r="AD48" s="22"/>
      <c r="AE48" s="24" t="e">
        <f t="shared" si="11"/>
        <v>#DIV/0!</v>
      </c>
    </row>
    <row r="49" spans="2:31" x14ac:dyDescent="0.3">
      <c r="B49" s="132"/>
      <c r="C49" s="21">
        <v>3</v>
      </c>
      <c r="D49" s="21">
        <v>3</v>
      </c>
      <c r="E49" s="21">
        <v>3</v>
      </c>
      <c r="G49" s="21"/>
      <c r="H49" s="21"/>
      <c r="I49" s="21"/>
      <c r="L49" s="21"/>
      <c r="M49" s="21"/>
      <c r="N49" s="21">
        <v>3</v>
      </c>
      <c r="P49" s="64"/>
      <c r="Q49" s="22"/>
      <c r="R49" s="22"/>
      <c r="S49" s="24" t="e">
        <f t="shared" si="8"/>
        <v>#DIV/0!</v>
      </c>
      <c r="T49" s="64"/>
      <c r="U49" s="22"/>
      <c r="V49" s="22"/>
      <c r="W49" s="24" t="e">
        <f t="shared" si="9"/>
        <v>#DIV/0!</v>
      </c>
      <c r="X49" s="82"/>
      <c r="Y49" s="23"/>
      <c r="Z49" s="23"/>
      <c r="AA49" s="83" t="e">
        <f t="shared" si="10"/>
        <v>#DIV/0!</v>
      </c>
      <c r="AB49" s="64"/>
      <c r="AC49" s="22"/>
      <c r="AD49" s="22"/>
      <c r="AE49" s="24" t="e">
        <f t="shared" si="11"/>
        <v>#DIV/0!</v>
      </c>
    </row>
    <row r="50" spans="2:31" ht="17.25" thickBot="1" x14ac:dyDescent="0.35">
      <c r="B50" s="132"/>
      <c r="C50" s="25">
        <v>3</v>
      </c>
      <c r="D50" s="25">
        <v>3</v>
      </c>
      <c r="E50" s="25">
        <v>3</v>
      </c>
      <c r="F50" s="110"/>
      <c r="G50" s="25"/>
      <c r="H50" s="25"/>
      <c r="I50" s="25"/>
      <c r="J50" s="106"/>
      <c r="K50" s="114"/>
      <c r="L50" s="25"/>
      <c r="M50" s="25"/>
      <c r="N50" s="25"/>
      <c r="O50" s="118">
        <v>3</v>
      </c>
      <c r="P50" s="94"/>
      <c r="Q50" s="26"/>
      <c r="R50" s="26"/>
      <c r="S50" s="24" t="e">
        <f t="shared" si="8"/>
        <v>#DIV/0!</v>
      </c>
      <c r="T50" s="94">
        <v>7980977</v>
      </c>
      <c r="U50" s="26">
        <v>8587073</v>
      </c>
      <c r="V50" s="26">
        <v>7054910</v>
      </c>
      <c r="W50" s="24">
        <f t="shared" si="9"/>
        <v>7874320</v>
      </c>
      <c r="X50" s="95"/>
      <c r="Y50" s="27"/>
      <c r="Z50" s="27">
        <v>0.75</v>
      </c>
      <c r="AA50" s="83">
        <f t="shared" si="10"/>
        <v>0.75</v>
      </c>
      <c r="AB50" s="94"/>
      <c r="AC50" s="26"/>
      <c r="AD50" s="26"/>
      <c r="AE50" s="24" t="e">
        <f t="shared" si="11"/>
        <v>#DIV/0!</v>
      </c>
    </row>
    <row r="51" spans="2:31" x14ac:dyDescent="0.3">
      <c r="B51" s="133" t="s">
        <v>27</v>
      </c>
      <c r="C51" s="6">
        <v>3</v>
      </c>
      <c r="D51" s="6">
        <v>3</v>
      </c>
      <c r="E51" s="6">
        <v>3</v>
      </c>
      <c r="F51" s="109">
        <v>3</v>
      </c>
      <c r="G51" s="6"/>
      <c r="H51" s="6"/>
      <c r="I51" s="6"/>
      <c r="J51" s="105"/>
      <c r="K51" s="113"/>
      <c r="L51" s="6"/>
      <c r="M51" s="6"/>
      <c r="N51" s="6"/>
      <c r="O51" s="117"/>
      <c r="P51" s="66"/>
      <c r="Q51" s="7"/>
      <c r="R51" s="7"/>
      <c r="S51" s="9" t="e">
        <f>AVERAGE(P51:R51)</f>
        <v>#DIV/0!</v>
      </c>
      <c r="T51" s="66">
        <v>8171617</v>
      </c>
      <c r="U51" s="7"/>
      <c r="V51" s="7"/>
      <c r="W51" s="9">
        <f>AVERAGE(T51:V51)</f>
        <v>8171617</v>
      </c>
      <c r="X51" s="86">
        <v>0.72729999999999995</v>
      </c>
      <c r="Y51" s="8"/>
      <c r="Z51" s="8"/>
      <c r="AA51" s="87">
        <f>AVERAGE(X51:Z51)</f>
        <v>0.72729999999999995</v>
      </c>
      <c r="AB51" s="66">
        <v>9809385</v>
      </c>
      <c r="AC51" s="7">
        <v>9013381</v>
      </c>
      <c r="AD51" s="7">
        <v>10812490</v>
      </c>
      <c r="AE51" s="9">
        <f>AVERAGE(AB51:AD51)</f>
        <v>9878418.666666666</v>
      </c>
    </row>
    <row r="52" spans="2:31" x14ac:dyDescent="0.3">
      <c r="B52" s="134"/>
      <c r="C52" s="10">
        <v>3</v>
      </c>
      <c r="D52" s="10">
        <v>3</v>
      </c>
      <c r="E52" s="10">
        <v>3</v>
      </c>
      <c r="G52" s="10">
        <v>3</v>
      </c>
      <c r="H52" s="10"/>
      <c r="I52" s="10"/>
      <c r="L52" s="10"/>
      <c r="M52" s="10"/>
      <c r="N52" s="10"/>
      <c r="P52" s="67"/>
      <c r="Q52" s="11"/>
      <c r="R52" s="11"/>
      <c r="S52" s="13" t="e">
        <f>AVERAGE(P52:R52)</f>
        <v>#DIV/0!</v>
      </c>
      <c r="T52" s="67"/>
      <c r="U52" s="11"/>
      <c r="V52" s="11"/>
      <c r="W52" s="13" t="e">
        <f>AVERAGE(T52:V52)</f>
        <v>#DIV/0!</v>
      </c>
      <c r="X52" s="88"/>
      <c r="Y52" s="12"/>
      <c r="Z52" s="12"/>
      <c r="AA52" s="89" t="e">
        <f>AVERAGE(X52:Z52)</f>
        <v>#DIV/0!</v>
      </c>
      <c r="AB52" s="67"/>
      <c r="AC52" s="11"/>
      <c r="AD52" s="11"/>
      <c r="AE52" s="13" t="e">
        <f>AVERAGE(AB52:AD52)</f>
        <v>#DIV/0!</v>
      </c>
    </row>
    <row r="53" spans="2:31" x14ac:dyDescent="0.3">
      <c r="B53" s="134"/>
      <c r="C53" s="10">
        <v>3</v>
      </c>
      <c r="D53" s="10">
        <v>3</v>
      </c>
      <c r="E53" s="10">
        <v>3</v>
      </c>
      <c r="G53" s="10"/>
      <c r="H53" s="10">
        <v>3</v>
      </c>
      <c r="I53" s="10"/>
      <c r="L53" s="10"/>
      <c r="M53" s="10"/>
      <c r="N53" s="10"/>
      <c r="P53" s="67"/>
      <c r="Q53" s="11"/>
      <c r="R53" s="11"/>
      <c r="S53" s="13" t="e">
        <f t="shared" ref="S53:S60" si="12">AVERAGE(P53:R53)</f>
        <v>#DIV/0!</v>
      </c>
      <c r="T53" s="67"/>
      <c r="U53" s="11"/>
      <c r="V53" s="11"/>
      <c r="W53" s="13" t="e">
        <f t="shared" ref="W53:W60" si="13">AVERAGE(T53:V53)</f>
        <v>#DIV/0!</v>
      </c>
      <c r="X53" s="88"/>
      <c r="Y53" s="12"/>
      <c r="Z53" s="12"/>
      <c r="AA53" s="89" t="e">
        <f t="shared" ref="AA53:AA60" si="14">AVERAGE(X53:Z53)</f>
        <v>#DIV/0!</v>
      </c>
      <c r="AB53" s="67"/>
      <c r="AC53" s="11"/>
      <c r="AD53" s="11"/>
      <c r="AE53" s="13" t="e">
        <f t="shared" ref="AE53:AE60" si="15">AVERAGE(AB53:AD53)</f>
        <v>#DIV/0!</v>
      </c>
    </row>
    <row r="54" spans="2:31" x14ac:dyDescent="0.3">
      <c r="B54" s="134"/>
      <c r="C54" s="10">
        <v>3</v>
      </c>
      <c r="D54" s="10">
        <v>3</v>
      </c>
      <c r="E54" s="10">
        <v>3</v>
      </c>
      <c r="G54" s="10"/>
      <c r="H54" s="10"/>
      <c r="I54" s="10">
        <v>3</v>
      </c>
      <c r="L54" s="10"/>
      <c r="M54" s="10"/>
      <c r="N54" s="10"/>
      <c r="P54" s="67"/>
      <c r="Q54" s="11"/>
      <c r="R54" s="11"/>
      <c r="S54" s="13" t="e">
        <f t="shared" si="12"/>
        <v>#DIV/0!</v>
      </c>
      <c r="T54" s="67"/>
      <c r="U54" s="11"/>
      <c r="V54" s="11"/>
      <c r="W54" s="13" t="e">
        <f t="shared" si="13"/>
        <v>#DIV/0!</v>
      </c>
      <c r="X54" s="88"/>
      <c r="Y54" s="12"/>
      <c r="Z54" s="12"/>
      <c r="AA54" s="89" t="e">
        <f t="shared" si="14"/>
        <v>#DIV/0!</v>
      </c>
      <c r="AB54" s="67"/>
      <c r="AC54" s="11"/>
      <c r="AD54" s="11"/>
      <c r="AE54" s="13" t="e">
        <f t="shared" si="15"/>
        <v>#DIV/0!</v>
      </c>
    </row>
    <row r="55" spans="2:31" x14ac:dyDescent="0.3">
      <c r="B55" s="134"/>
      <c r="C55" s="10">
        <v>3</v>
      </c>
      <c r="D55" s="10">
        <v>3</v>
      </c>
      <c r="E55" s="10">
        <v>3</v>
      </c>
      <c r="G55" s="10"/>
      <c r="H55" s="10"/>
      <c r="I55" s="10"/>
      <c r="J55" s="103">
        <v>3</v>
      </c>
      <c r="L55" s="10"/>
      <c r="M55" s="10"/>
      <c r="N55" s="10"/>
      <c r="P55" s="67"/>
      <c r="Q55" s="11"/>
      <c r="R55" s="11"/>
      <c r="S55" s="13" t="e">
        <f t="shared" si="12"/>
        <v>#DIV/0!</v>
      </c>
      <c r="T55" s="67">
        <v>6426583</v>
      </c>
      <c r="U55" s="11">
        <v>7983641</v>
      </c>
      <c r="V55" s="11"/>
      <c r="W55" s="13">
        <f t="shared" si="13"/>
        <v>7205112</v>
      </c>
      <c r="X55" s="88"/>
      <c r="Y55" s="12">
        <v>0.77270000000000005</v>
      </c>
      <c r="Z55" s="12"/>
      <c r="AA55" s="89">
        <f t="shared" si="14"/>
        <v>0.77270000000000005</v>
      </c>
      <c r="AB55" s="67">
        <v>12452138</v>
      </c>
      <c r="AC55" s="11">
        <v>11744844</v>
      </c>
      <c r="AD55" s="11">
        <v>12634512</v>
      </c>
      <c r="AE55" s="13">
        <f t="shared" si="15"/>
        <v>12277164.666666666</v>
      </c>
    </row>
    <row r="56" spans="2:31" x14ac:dyDescent="0.3">
      <c r="B56" s="134"/>
      <c r="C56" s="10">
        <v>3</v>
      </c>
      <c r="D56" s="10">
        <v>3</v>
      </c>
      <c r="E56" s="10">
        <v>3</v>
      </c>
      <c r="G56" s="10"/>
      <c r="H56" s="10"/>
      <c r="I56" s="10"/>
      <c r="K56" s="111">
        <v>3</v>
      </c>
      <c r="L56" s="10"/>
      <c r="M56" s="10"/>
      <c r="N56" s="10"/>
      <c r="P56" s="67">
        <v>415981</v>
      </c>
      <c r="Q56" s="11"/>
      <c r="R56" s="11"/>
      <c r="S56" s="13">
        <f t="shared" si="12"/>
        <v>415981</v>
      </c>
      <c r="T56" s="67">
        <v>5494320</v>
      </c>
      <c r="U56" s="11">
        <v>6849284</v>
      </c>
      <c r="V56" s="11">
        <v>6912083</v>
      </c>
      <c r="W56" s="13">
        <f t="shared" si="13"/>
        <v>6418562.333333333</v>
      </c>
      <c r="X56" s="88">
        <v>0.6</v>
      </c>
      <c r="Y56" s="12"/>
      <c r="Z56" s="12">
        <v>0.5</v>
      </c>
      <c r="AA56" s="89">
        <f t="shared" si="14"/>
        <v>0.55000000000000004</v>
      </c>
      <c r="AB56" s="67"/>
      <c r="AC56" s="11"/>
      <c r="AD56" s="11"/>
      <c r="AE56" s="13" t="e">
        <f t="shared" si="15"/>
        <v>#DIV/0!</v>
      </c>
    </row>
    <row r="57" spans="2:31" x14ac:dyDescent="0.3">
      <c r="B57" s="134"/>
      <c r="C57" s="10">
        <v>3</v>
      </c>
      <c r="D57" s="10">
        <v>3</v>
      </c>
      <c r="E57" s="10">
        <v>3</v>
      </c>
      <c r="G57" s="10"/>
      <c r="H57" s="10"/>
      <c r="I57" s="10"/>
      <c r="L57" s="10">
        <v>3</v>
      </c>
      <c r="M57" s="10"/>
      <c r="N57" s="10"/>
      <c r="P57" s="67"/>
      <c r="Q57" s="11"/>
      <c r="R57" s="11"/>
      <c r="S57" s="13" t="e">
        <f t="shared" si="12"/>
        <v>#DIV/0!</v>
      </c>
      <c r="T57" s="67"/>
      <c r="U57" s="11"/>
      <c r="V57" s="11"/>
      <c r="W57" s="13" t="e">
        <f t="shared" si="13"/>
        <v>#DIV/0!</v>
      </c>
      <c r="X57" s="88"/>
      <c r="Y57" s="12"/>
      <c r="Z57" s="12"/>
      <c r="AA57" s="89" t="e">
        <f t="shared" si="14"/>
        <v>#DIV/0!</v>
      </c>
      <c r="AB57" s="67"/>
      <c r="AC57" s="11"/>
      <c r="AD57" s="11"/>
      <c r="AE57" s="13" t="e">
        <f t="shared" si="15"/>
        <v>#DIV/0!</v>
      </c>
    </row>
    <row r="58" spans="2:31" x14ac:dyDescent="0.3">
      <c r="B58" s="134"/>
      <c r="C58" s="10">
        <v>3</v>
      </c>
      <c r="D58" s="10">
        <v>3</v>
      </c>
      <c r="E58" s="10">
        <v>3</v>
      </c>
      <c r="G58" s="10"/>
      <c r="H58" s="10"/>
      <c r="I58" s="10"/>
      <c r="L58" s="10"/>
      <c r="M58" s="10">
        <v>3</v>
      </c>
      <c r="N58" s="10"/>
      <c r="P58" s="67"/>
      <c r="Q58" s="11"/>
      <c r="R58" s="11"/>
      <c r="S58" s="13" t="e">
        <f t="shared" si="12"/>
        <v>#DIV/0!</v>
      </c>
      <c r="T58" s="67"/>
      <c r="U58" s="11"/>
      <c r="V58" s="11"/>
      <c r="W58" s="13" t="e">
        <f t="shared" si="13"/>
        <v>#DIV/0!</v>
      </c>
      <c r="X58" s="88"/>
      <c r="Y58" s="12"/>
      <c r="Z58" s="12"/>
      <c r="AA58" s="89" t="e">
        <f t="shared" si="14"/>
        <v>#DIV/0!</v>
      </c>
      <c r="AB58" s="67"/>
      <c r="AC58" s="11"/>
      <c r="AD58" s="11"/>
      <c r="AE58" s="13" t="e">
        <f t="shared" si="15"/>
        <v>#DIV/0!</v>
      </c>
    </row>
    <row r="59" spans="2:31" x14ac:dyDescent="0.3">
      <c r="B59" s="134"/>
      <c r="C59" s="10">
        <v>3</v>
      </c>
      <c r="D59" s="10">
        <v>3</v>
      </c>
      <c r="E59" s="10">
        <v>3</v>
      </c>
      <c r="G59" s="10"/>
      <c r="H59" s="10"/>
      <c r="I59" s="10"/>
      <c r="L59" s="10"/>
      <c r="M59" s="10"/>
      <c r="N59" s="10">
        <v>3</v>
      </c>
      <c r="P59" s="67"/>
      <c r="Q59" s="11"/>
      <c r="R59" s="11"/>
      <c r="S59" s="13" t="e">
        <f t="shared" si="12"/>
        <v>#DIV/0!</v>
      </c>
      <c r="T59" s="67"/>
      <c r="U59" s="11"/>
      <c r="V59" s="11"/>
      <c r="W59" s="13" t="e">
        <f t="shared" si="13"/>
        <v>#DIV/0!</v>
      </c>
      <c r="X59" s="88"/>
      <c r="Y59" s="12"/>
      <c r="Z59" s="12"/>
      <c r="AA59" s="89" t="e">
        <f t="shared" si="14"/>
        <v>#DIV/0!</v>
      </c>
      <c r="AB59" s="67"/>
      <c r="AC59" s="11"/>
      <c r="AD59" s="11"/>
      <c r="AE59" s="13" t="e">
        <f t="shared" si="15"/>
        <v>#DIV/0!</v>
      </c>
    </row>
    <row r="60" spans="2:31" ht="17.25" thickBot="1" x14ac:dyDescent="0.35">
      <c r="B60" s="135"/>
      <c r="C60" s="14">
        <v>3</v>
      </c>
      <c r="D60" s="14">
        <v>3</v>
      </c>
      <c r="E60" s="14">
        <v>3</v>
      </c>
      <c r="F60" s="110"/>
      <c r="G60" s="14"/>
      <c r="H60" s="14"/>
      <c r="I60" s="14"/>
      <c r="J60" s="106"/>
      <c r="K60" s="114"/>
      <c r="L60" s="14"/>
      <c r="M60" s="14"/>
      <c r="N60" s="14"/>
      <c r="O60" s="118">
        <v>3</v>
      </c>
      <c r="P60" s="96"/>
      <c r="Q60" s="15"/>
      <c r="R60" s="15"/>
      <c r="S60" s="13" t="e">
        <f t="shared" si="12"/>
        <v>#DIV/0!</v>
      </c>
      <c r="T60" s="96"/>
      <c r="U60" s="15"/>
      <c r="V60" s="15"/>
      <c r="W60" s="13" t="e">
        <f t="shared" si="13"/>
        <v>#DIV/0!</v>
      </c>
      <c r="X60" s="97"/>
      <c r="Y60" s="16"/>
      <c r="Z60" s="16"/>
      <c r="AA60" s="89" t="e">
        <f t="shared" si="14"/>
        <v>#DIV/0!</v>
      </c>
      <c r="AB60" s="96"/>
      <c r="AC60" s="15"/>
      <c r="AD60" s="15"/>
      <c r="AE60" s="13" t="e">
        <f t="shared" si="15"/>
        <v>#DIV/0!</v>
      </c>
    </row>
    <row r="61" spans="2:31" x14ac:dyDescent="0.3">
      <c r="B61" s="136" t="s">
        <v>28</v>
      </c>
      <c r="C61" s="48">
        <v>3</v>
      </c>
      <c r="D61" s="48">
        <v>3</v>
      </c>
      <c r="E61" s="48">
        <v>3</v>
      </c>
      <c r="F61" s="109">
        <v>3</v>
      </c>
      <c r="G61" s="48"/>
      <c r="H61" s="48"/>
      <c r="I61" s="48"/>
      <c r="J61" s="105"/>
      <c r="K61" s="113"/>
      <c r="L61" s="48"/>
      <c r="M61" s="48"/>
      <c r="N61" s="48"/>
      <c r="O61" s="117"/>
      <c r="P61" s="68"/>
      <c r="Q61" s="49"/>
      <c r="R61" s="49"/>
      <c r="S61" s="51" t="e">
        <f>AVERAGE(P61:R61)</f>
        <v>#DIV/0!</v>
      </c>
      <c r="T61" s="68"/>
      <c r="U61" s="49"/>
      <c r="V61" s="49"/>
      <c r="W61" s="51" t="e">
        <f>AVERAGE(T61:V61)</f>
        <v>#DIV/0!</v>
      </c>
      <c r="X61" s="90"/>
      <c r="Y61" s="50"/>
      <c r="Z61" s="50"/>
      <c r="AA61" s="91" t="e">
        <f>AVERAGE(X61:Z61)</f>
        <v>#DIV/0!</v>
      </c>
      <c r="AB61" s="68"/>
      <c r="AC61" s="49"/>
      <c r="AD61" s="49"/>
      <c r="AE61" s="51" t="e">
        <f>AVERAGE(AB61:AD61)</f>
        <v>#DIV/0!</v>
      </c>
    </row>
    <row r="62" spans="2:31" x14ac:dyDescent="0.3">
      <c r="B62" s="137"/>
      <c r="C62" s="52">
        <v>3</v>
      </c>
      <c r="D62" s="52">
        <v>3</v>
      </c>
      <c r="E62" s="52">
        <v>3</v>
      </c>
      <c r="G62" s="52">
        <v>3</v>
      </c>
      <c r="H62" s="52"/>
      <c r="I62" s="52"/>
      <c r="L62" s="52"/>
      <c r="M62" s="52"/>
      <c r="N62" s="52"/>
      <c r="P62" s="69"/>
      <c r="Q62" s="53"/>
      <c r="R62" s="53"/>
      <c r="S62" s="55" t="e">
        <f>AVERAGE(P62:R62)</f>
        <v>#DIV/0!</v>
      </c>
      <c r="T62" s="69"/>
      <c r="U62" s="53"/>
      <c r="V62" s="53"/>
      <c r="W62" s="55" t="e">
        <f>AVERAGE(T62:V62)</f>
        <v>#DIV/0!</v>
      </c>
      <c r="X62" s="92"/>
      <c r="Y62" s="54"/>
      <c r="Z62" s="54"/>
      <c r="AA62" s="93" t="e">
        <f>AVERAGE(X62:Z62)</f>
        <v>#DIV/0!</v>
      </c>
      <c r="AB62" s="69"/>
      <c r="AC62" s="53"/>
      <c r="AD62" s="53"/>
      <c r="AE62" s="55" t="e">
        <f>AVERAGE(AB62:AD62)</f>
        <v>#DIV/0!</v>
      </c>
    </row>
    <row r="63" spans="2:31" x14ac:dyDescent="0.3">
      <c r="B63" s="137"/>
      <c r="C63" s="52">
        <v>3</v>
      </c>
      <c r="D63" s="52">
        <v>3</v>
      </c>
      <c r="E63" s="52">
        <v>3</v>
      </c>
      <c r="G63" s="52"/>
      <c r="H63" s="52">
        <v>3</v>
      </c>
      <c r="I63" s="52"/>
      <c r="L63" s="52"/>
      <c r="M63" s="52"/>
      <c r="N63" s="52"/>
      <c r="P63" s="69"/>
      <c r="Q63" s="53"/>
      <c r="R63" s="53"/>
      <c r="S63" s="55" t="e">
        <f t="shared" ref="S63:S70" si="16">AVERAGE(P63:R63)</f>
        <v>#DIV/0!</v>
      </c>
      <c r="T63" s="69"/>
      <c r="U63" s="53"/>
      <c r="V63" s="53"/>
      <c r="W63" s="55" t="e">
        <f t="shared" ref="W63:W72" si="17">AVERAGE(T63:V63)</f>
        <v>#DIV/0!</v>
      </c>
      <c r="X63" s="92"/>
      <c r="Y63" s="54"/>
      <c r="Z63" s="54"/>
      <c r="AA63" s="93" t="e">
        <f t="shared" ref="AA63:AA71" si="18">AVERAGE(X63:Z63)</f>
        <v>#DIV/0!</v>
      </c>
      <c r="AB63" s="69"/>
      <c r="AC63" s="53"/>
      <c r="AD63" s="53"/>
      <c r="AE63" s="55" t="e">
        <f t="shared" ref="AE63:AE70" si="19">AVERAGE(AB63:AD63)</f>
        <v>#DIV/0!</v>
      </c>
    </row>
    <row r="64" spans="2:31" x14ac:dyDescent="0.3">
      <c r="B64" s="137"/>
      <c r="C64" s="52">
        <v>3</v>
      </c>
      <c r="D64" s="52">
        <v>3</v>
      </c>
      <c r="E64" s="52">
        <v>3</v>
      </c>
      <c r="G64" s="52"/>
      <c r="H64" s="52"/>
      <c r="I64" s="52">
        <v>3</v>
      </c>
      <c r="L64" s="52"/>
      <c r="M64" s="52"/>
      <c r="N64" s="52"/>
      <c r="P64" s="69"/>
      <c r="Q64" s="53"/>
      <c r="R64" s="53"/>
      <c r="S64" s="55" t="e">
        <f t="shared" si="16"/>
        <v>#DIV/0!</v>
      </c>
      <c r="T64" s="69">
        <v>9377376</v>
      </c>
      <c r="U64" s="53">
        <v>6203117</v>
      </c>
      <c r="V64" s="53"/>
      <c r="W64" s="55">
        <f t="shared" si="17"/>
        <v>7790246.5</v>
      </c>
      <c r="X64" s="92">
        <v>0.81820000000000004</v>
      </c>
      <c r="Y64" s="54">
        <v>0.7</v>
      </c>
      <c r="Z64" s="54"/>
      <c r="AA64" s="93">
        <f t="shared" si="18"/>
        <v>0.7591</v>
      </c>
      <c r="AB64" s="69">
        <v>10972740</v>
      </c>
      <c r="AC64" s="53">
        <v>12084675</v>
      </c>
      <c r="AD64" s="53">
        <v>12209752</v>
      </c>
      <c r="AE64" s="55">
        <f t="shared" si="19"/>
        <v>11755722.333333334</v>
      </c>
    </row>
    <row r="65" spans="2:38" x14ac:dyDescent="0.3">
      <c r="B65" s="137"/>
      <c r="C65" s="52">
        <v>3</v>
      </c>
      <c r="D65" s="52">
        <v>3</v>
      </c>
      <c r="E65" s="52">
        <v>3</v>
      </c>
      <c r="G65" s="52"/>
      <c r="H65" s="52"/>
      <c r="I65" s="52"/>
      <c r="J65" s="103">
        <v>3</v>
      </c>
      <c r="L65" s="52"/>
      <c r="M65" s="52"/>
      <c r="N65" s="52"/>
      <c r="P65" s="69"/>
      <c r="Q65" s="53"/>
      <c r="R65" s="53"/>
      <c r="S65" s="55" t="e">
        <f t="shared" si="16"/>
        <v>#DIV/0!</v>
      </c>
      <c r="T65" s="69">
        <v>7023703</v>
      </c>
      <c r="U65" s="53"/>
      <c r="V65" s="53"/>
      <c r="W65" s="55">
        <f t="shared" si="17"/>
        <v>7023703</v>
      </c>
      <c r="X65" s="92">
        <v>0.75</v>
      </c>
      <c r="Y65" s="54"/>
      <c r="Z65" s="54"/>
      <c r="AA65" s="93">
        <f t="shared" si="18"/>
        <v>0.75</v>
      </c>
      <c r="AB65" s="69">
        <v>14192331</v>
      </c>
      <c r="AC65" s="53">
        <v>12304173</v>
      </c>
      <c r="AD65" s="53">
        <v>14235935</v>
      </c>
      <c r="AE65" s="55">
        <f t="shared" si="19"/>
        <v>13577479.666666666</v>
      </c>
    </row>
    <row r="66" spans="2:38" x14ac:dyDescent="0.3">
      <c r="B66" s="137"/>
      <c r="C66" s="52">
        <v>3</v>
      </c>
      <c r="D66" s="52">
        <v>3</v>
      </c>
      <c r="E66" s="52">
        <v>3</v>
      </c>
      <c r="G66" s="52"/>
      <c r="H66" s="52"/>
      <c r="I66" s="52"/>
      <c r="K66" s="111">
        <v>3</v>
      </c>
      <c r="L66" s="52"/>
      <c r="M66" s="52"/>
      <c r="N66" s="52"/>
      <c r="P66" s="69"/>
      <c r="Q66" s="53"/>
      <c r="R66" s="53"/>
      <c r="S66" s="55" t="e">
        <f t="shared" si="16"/>
        <v>#DIV/0!</v>
      </c>
      <c r="T66" s="69">
        <v>6228513</v>
      </c>
      <c r="U66" s="53">
        <v>8856502</v>
      </c>
      <c r="V66" s="53"/>
      <c r="W66" s="55">
        <f t="shared" si="17"/>
        <v>7542507.5</v>
      </c>
      <c r="X66" s="92"/>
      <c r="Y66" s="54">
        <v>0.6</v>
      </c>
      <c r="Z66" s="54"/>
      <c r="AA66" s="93">
        <f t="shared" si="18"/>
        <v>0.6</v>
      </c>
      <c r="AB66" s="69"/>
      <c r="AC66" s="53"/>
      <c r="AD66" s="53"/>
      <c r="AE66" s="55" t="e">
        <f t="shared" si="19"/>
        <v>#DIV/0!</v>
      </c>
    </row>
    <row r="67" spans="2:38" x14ac:dyDescent="0.3">
      <c r="B67" s="137"/>
      <c r="C67" s="52">
        <v>3</v>
      </c>
      <c r="D67" s="52">
        <v>3</v>
      </c>
      <c r="E67" s="52">
        <v>3</v>
      </c>
      <c r="G67" s="52"/>
      <c r="H67" s="52"/>
      <c r="I67" s="52"/>
      <c r="L67" s="52">
        <v>3</v>
      </c>
      <c r="M67" s="52"/>
      <c r="N67" s="52"/>
      <c r="P67" s="69"/>
      <c r="Q67" s="53"/>
      <c r="R67" s="53"/>
      <c r="S67" s="55" t="e">
        <f t="shared" si="16"/>
        <v>#DIV/0!</v>
      </c>
      <c r="T67" s="69"/>
      <c r="U67" s="53"/>
      <c r="V67" s="53"/>
      <c r="W67" s="55" t="e">
        <f t="shared" si="17"/>
        <v>#DIV/0!</v>
      </c>
      <c r="X67" s="92"/>
      <c r="Y67" s="54"/>
      <c r="Z67" s="54"/>
      <c r="AA67" s="93" t="e">
        <f t="shared" si="18"/>
        <v>#DIV/0!</v>
      </c>
      <c r="AB67" s="69"/>
      <c r="AC67" s="53"/>
      <c r="AD67" s="53"/>
      <c r="AE67" s="55" t="e">
        <f t="shared" si="19"/>
        <v>#DIV/0!</v>
      </c>
    </row>
    <row r="68" spans="2:38" x14ac:dyDescent="0.3">
      <c r="B68" s="137"/>
      <c r="C68" s="52">
        <v>3</v>
      </c>
      <c r="D68" s="52">
        <v>3</v>
      </c>
      <c r="E68" s="52">
        <v>3</v>
      </c>
      <c r="G68" s="52"/>
      <c r="H68" s="52"/>
      <c r="I68" s="52"/>
      <c r="L68" s="52"/>
      <c r="M68" s="52">
        <v>3</v>
      </c>
      <c r="N68" s="52"/>
      <c r="P68" s="69"/>
      <c r="Q68" s="53"/>
      <c r="R68" s="53"/>
      <c r="S68" s="55" t="e">
        <f t="shared" si="16"/>
        <v>#DIV/0!</v>
      </c>
      <c r="T68" s="69"/>
      <c r="U68" s="53"/>
      <c r="V68" s="53"/>
      <c r="W68" s="55" t="e">
        <f t="shared" si="17"/>
        <v>#DIV/0!</v>
      </c>
      <c r="X68" s="92"/>
      <c r="Y68" s="54"/>
      <c r="Z68" s="54"/>
      <c r="AA68" s="93" t="e">
        <f t="shared" si="18"/>
        <v>#DIV/0!</v>
      </c>
      <c r="AB68" s="69"/>
      <c r="AC68" s="53"/>
      <c r="AD68" s="53"/>
      <c r="AE68" s="55" t="e">
        <f t="shared" si="19"/>
        <v>#DIV/0!</v>
      </c>
    </row>
    <row r="69" spans="2:38" x14ac:dyDescent="0.3">
      <c r="B69" s="137"/>
      <c r="C69" s="52">
        <v>3</v>
      </c>
      <c r="D69" s="52">
        <v>3</v>
      </c>
      <c r="E69" s="52">
        <v>3</v>
      </c>
      <c r="G69" s="52"/>
      <c r="H69" s="52"/>
      <c r="I69" s="52"/>
      <c r="L69" s="52"/>
      <c r="M69" s="52"/>
      <c r="N69" s="52">
        <v>3</v>
      </c>
      <c r="P69" s="69"/>
      <c r="Q69" s="53"/>
      <c r="R69" s="53"/>
      <c r="S69" s="55" t="e">
        <f t="shared" si="16"/>
        <v>#DIV/0!</v>
      </c>
      <c r="T69" s="69"/>
      <c r="U69" s="53"/>
      <c r="V69" s="53"/>
      <c r="W69" s="55" t="e">
        <f t="shared" si="17"/>
        <v>#DIV/0!</v>
      </c>
      <c r="X69" s="92"/>
      <c r="Y69" s="54"/>
      <c r="Z69" s="54"/>
      <c r="AA69" s="93" t="e">
        <f t="shared" si="18"/>
        <v>#DIV/0!</v>
      </c>
      <c r="AB69" s="69"/>
      <c r="AC69" s="53"/>
      <c r="AD69" s="53"/>
      <c r="AE69" s="55" t="e">
        <f t="shared" si="19"/>
        <v>#DIV/0!</v>
      </c>
    </row>
    <row r="70" spans="2:38" ht="17.25" thickBot="1" x14ac:dyDescent="0.35">
      <c r="B70" s="138"/>
      <c r="C70" s="98">
        <v>3</v>
      </c>
      <c r="D70" s="98">
        <v>3</v>
      </c>
      <c r="E70" s="98">
        <v>3</v>
      </c>
      <c r="F70" s="110"/>
      <c r="G70" s="98"/>
      <c r="H70" s="98"/>
      <c r="I70" s="98"/>
      <c r="J70" s="106"/>
      <c r="K70" s="114"/>
      <c r="L70" s="98"/>
      <c r="M70" s="98"/>
      <c r="N70" s="98"/>
      <c r="O70" s="118">
        <v>3</v>
      </c>
      <c r="P70" s="99"/>
      <c r="Q70" s="100"/>
      <c r="R70" s="100"/>
      <c r="S70" s="55" t="e">
        <f t="shared" si="16"/>
        <v>#DIV/0!</v>
      </c>
      <c r="T70" s="99"/>
      <c r="U70" s="100"/>
      <c r="V70" s="100"/>
      <c r="W70" s="55" t="e">
        <f t="shared" si="17"/>
        <v>#DIV/0!</v>
      </c>
      <c r="X70" s="101"/>
      <c r="Y70" s="102"/>
      <c r="Z70" s="102"/>
      <c r="AA70" s="93" t="e">
        <f t="shared" si="18"/>
        <v>#DIV/0!</v>
      </c>
      <c r="AB70" s="99"/>
      <c r="AC70" s="100"/>
      <c r="AD70" s="100"/>
      <c r="AE70" s="55" t="e">
        <f t="shared" si="19"/>
        <v>#DIV/0!</v>
      </c>
      <c r="AF70" s="56" t="s">
        <v>29</v>
      </c>
    </row>
    <row r="71" spans="2:38" x14ac:dyDescent="0.3">
      <c r="B71" s="1" t="s">
        <v>30</v>
      </c>
      <c r="C71" s="1">
        <v>3</v>
      </c>
      <c r="D71" s="1">
        <v>3</v>
      </c>
      <c r="F71" s="107">
        <v>3</v>
      </c>
      <c r="M71" s="1">
        <v>3</v>
      </c>
      <c r="O71" s="115">
        <v>2</v>
      </c>
      <c r="T71" s="70">
        <v>6541335</v>
      </c>
      <c r="U71" s="1">
        <v>10446918</v>
      </c>
      <c r="V71" s="1">
        <v>6677931</v>
      </c>
      <c r="W71" s="55">
        <f t="shared" si="17"/>
        <v>7888728</v>
      </c>
      <c r="X71" s="119">
        <v>0.68179999999999996</v>
      </c>
      <c r="Y71" s="120">
        <v>0.72729999999999995</v>
      </c>
      <c r="Z71" s="120">
        <v>0.54549999999999998</v>
      </c>
      <c r="AA71" s="93">
        <f t="shared" si="18"/>
        <v>0.65153333333333341</v>
      </c>
      <c r="AB71" s="70">
        <v>8352077</v>
      </c>
      <c r="AC71" s="1">
        <v>9737660</v>
      </c>
      <c r="AD71" s="1">
        <v>5540949</v>
      </c>
      <c r="AF71" s="56">
        <v>12767433</v>
      </c>
      <c r="AG71" s="1">
        <v>11388382</v>
      </c>
      <c r="AH71" s="1">
        <v>12527250</v>
      </c>
      <c r="AI71" s="1">
        <v>7418163</v>
      </c>
      <c r="AJ71" s="1">
        <v>8371259</v>
      </c>
      <c r="AK71" s="1">
        <v>9651665</v>
      </c>
      <c r="AL71" s="1">
        <v>9260538</v>
      </c>
    </row>
    <row r="72" spans="2:38" x14ac:dyDescent="0.3">
      <c r="C72" s="1">
        <v>3</v>
      </c>
      <c r="D72" s="1">
        <v>3</v>
      </c>
      <c r="E72" s="1">
        <v>3</v>
      </c>
      <c r="F72" s="107">
        <v>3</v>
      </c>
      <c r="O72" s="115">
        <v>2</v>
      </c>
      <c r="T72" s="70">
        <v>8797711</v>
      </c>
      <c r="U72" s="1">
        <v>9253964</v>
      </c>
      <c r="V72" s="1">
        <v>9087793</v>
      </c>
      <c r="W72" s="55">
        <f t="shared" si="17"/>
        <v>9046489.333333334</v>
      </c>
      <c r="X72" s="121">
        <v>0.8</v>
      </c>
      <c r="AB72" s="70">
        <v>10975392</v>
      </c>
      <c r="AC72" s="1">
        <v>10994691</v>
      </c>
      <c r="AD72" s="1">
        <v>10878573</v>
      </c>
      <c r="AF72" s="56">
        <v>10580631</v>
      </c>
      <c r="AG72" s="1">
        <v>10856941</v>
      </c>
      <c r="AH72" s="1">
        <v>11302239</v>
      </c>
      <c r="AI72" s="1">
        <v>8228230</v>
      </c>
      <c r="AJ72" s="1">
        <v>8405217</v>
      </c>
      <c r="AK72" s="1">
        <v>7431421</v>
      </c>
      <c r="AL72" s="1">
        <v>7791888</v>
      </c>
    </row>
    <row r="73" spans="2:38" x14ac:dyDescent="0.3">
      <c r="C73" s="1">
        <v>3</v>
      </c>
      <c r="D73" s="1">
        <v>3</v>
      </c>
      <c r="E73" s="1">
        <v>3</v>
      </c>
      <c r="F73" s="107">
        <v>2</v>
      </c>
      <c r="O73" s="115">
        <v>3</v>
      </c>
      <c r="T73" s="70">
        <v>10080252</v>
      </c>
      <c r="U73" s="1">
        <v>8440897</v>
      </c>
      <c r="V73" s="1">
        <v>9230421</v>
      </c>
      <c r="X73" s="119">
        <v>0.91669999999999996</v>
      </c>
      <c r="Y73" s="120">
        <v>0.91669999999999996</v>
      </c>
    </row>
    <row r="74" spans="2:38" x14ac:dyDescent="0.3">
      <c r="C74" s="1">
        <v>3</v>
      </c>
      <c r="D74" s="1">
        <v>3</v>
      </c>
      <c r="F74" s="107">
        <v>2</v>
      </c>
      <c r="M74" s="1">
        <v>3</v>
      </c>
      <c r="O74" s="115">
        <v>3</v>
      </c>
      <c r="T74" s="70">
        <v>8882483</v>
      </c>
      <c r="U74" s="1">
        <v>9069670</v>
      </c>
      <c r="V74" s="1">
        <v>7316885</v>
      </c>
    </row>
    <row r="75" spans="2:38" x14ac:dyDescent="0.3">
      <c r="C75" s="1">
        <v>3</v>
      </c>
      <c r="D75" s="1">
        <v>3</v>
      </c>
      <c r="F75" s="107">
        <v>3</v>
      </c>
      <c r="M75" s="1">
        <v>3</v>
      </c>
      <c r="O75" s="115">
        <v>2</v>
      </c>
      <c r="T75" s="70">
        <v>5999521</v>
      </c>
      <c r="U75" s="1">
        <v>9152686</v>
      </c>
      <c r="V75" s="1">
        <v>10805089</v>
      </c>
    </row>
    <row r="76" spans="2:38" x14ac:dyDescent="0.3">
      <c r="C76" s="1">
        <v>3</v>
      </c>
      <c r="D76" s="1">
        <v>3</v>
      </c>
      <c r="E76" s="1">
        <v>3</v>
      </c>
      <c r="F76" s="107">
        <v>2</v>
      </c>
      <c r="I76" s="1">
        <v>3</v>
      </c>
      <c r="T76" s="70">
        <v>10086895</v>
      </c>
      <c r="U76" s="1">
        <v>9828853</v>
      </c>
      <c r="V76" s="1">
        <v>7448010</v>
      </c>
    </row>
    <row r="77" spans="2:38" x14ac:dyDescent="0.3">
      <c r="C77" s="1">
        <v>3</v>
      </c>
      <c r="D77" s="1">
        <v>3</v>
      </c>
      <c r="E77" s="1">
        <v>3</v>
      </c>
      <c r="F77" s="107">
        <v>2</v>
      </c>
      <c r="H77" s="1">
        <v>3</v>
      </c>
      <c r="T77" s="70">
        <v>9507193</v>
      </c>
      <c r="U77" s="1">
        <v>10124983</v>
      </c>
      <c r="V77" s="1">
        <v>9757971</v>
      </c>
      <c r="AF77" s="56" t="s">
        <v>32</v>
      </c>
    </row>
    <row r="78" spans="2:38" x14ac:dyDescent="0.3">
      <c r="B78" s="1" t="s">
        <v>31</v>
      </c>
      <c r="C78" s="1">
        <v>3</v>
      </c>
      <c r="D78" s="1">
        <v>3</v>
      </c>
      <c r="E78" s="1">
        <v>3</v>
      </c>
      <c r="J78" s="103">
        <v>3</v>
      </c>
      <c r="T78" s="70">
        <v>5745955</v>
      </c>
      <c r="U78" s="1">
        <v>7685967</v>
      </c>
      <c r="V78" s="1">
        <v>6270807</v>
      </c>
      <c r="X78" s="119">
        <v>0.62860000000000005</v>
      </c>
      <c r="AB78" s="70">
        <v>20341453</v>
      </c>
      <c r="AC78" s="1">
        <v>20372722</v>
      </c>
      <c r="AD78" s="1">
        <v>11248414</v>
      </c>
      <c r="AF78" s="56">
        <v>9697476</v>
      </c>
      <c r="AG78" s="1" t="s">
        <v>29</v>
      </c>
      <c r="AH78" s="1">
        <v>8817909</v>
      </c>
    </row>
    <row r="79" spans="2:38" x14ac:dyDescent="0.3">
      <c r="C79" s="1">
        <v>3</v>
      </c>
      <c r="D79" s="1">
        <v>3</v>
      </c>
      <c r="E79" s="1">
        <v>3</v>
      </c>
      <c r="F79" s="107">
        <v>1</v>
      </c>
      <c r="J79" s="103">
        <v>3</v>
      </c>
      <c r="AB79" s="70">
        <v>20657648</v>
      </c>
    </row>
    <row r="80" spans="2:38" x14ac:dyDescent="0.3">
      <c r="B80" s="1" t="s">
        <v>50</v>
      </c>
      <c r="C80" s="1">
        <v>3</v>
      </c>
      <c r="E80" s="1">
        <v>3</v>
      </c>
      <c r="F80" s="107">
        <v>2</v>
      </c>
      <c r="G80" s="1">
        <v>3</v>
      </c>
      <c r="J80" s="103">
        <v>3</v>
      </c>
    </row>
  </sheetData>
  <mergeCells count="14">
    <mergeCell ref="B31:B40"/>
    <mergeCell ref="B41:B50"/>
    <mergeCell ref="B51:B60"/>
    <mergeCell ref="B61:B70"/>
    <mergeCell ref="AF1:AK1"/>
    <mergeCell ref="B3:B9"/>
    <mergeCell ref="B10:B16"/>
    <mergeCell ref="B17:B23"/>
    <mergeCell ref="B24:B30"/>
    <mergeCell ref="A3:A30"/>
    <mergeCell ref="P1:S1"/>
    <mergeCell ref="T1:W1"/>
    <mergeCell ref="X1:AA1"/>
    <mergeCell ref="AB1:A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1992A-DAC9-4B54-A870-E011439ABB53}">
  <dimension ref="A1:Q53"/>
  <sheetViews>
    <sheetView topLeftCell="A10" workbookViewId="0">
      <selection activeCell="M32" sqref="M32"/>
    </sheetView>
  </sheetViews>
  <sheetFormatPr defaultRowHeight="16.5" x14ac:dyDescent="0.3"/>
  <cols>
    <col min="1" max="1" width="21.375" bestFit="1" customWidth="1"/>
    <col min="2" max="3" width="12" customWidth="1"/>
    <col min="6" max="6" width="14.625" bestFit="1" customWidth="1"/>
    <col min="7" max="7" width="10.375" bestFit="1" customWidth="1"/>
    <col min="16" max="17" width="12.25" customWidth="1"/>
  </cols>
  <sheetData>
    <row r="1" spans="1:7" x14ac:dyDescent="0.3">
      <c r="B1" t="s">
        <v>40</v>
      </c>
    </row>
    <row r="2" spans="1:7" x14ac:dyDescent="0.3">
      <c r="B2" t="s">
        <v>21</v>
      </c>
      <c r="C2" t="s">
        <v>33</v>
      </c>
      <c r="D2" t="s">
        <v>4</v>
      </c>
      <c r="E2" t="s">
        <v>37</v>
      </c>
      <c r="F2" t="s">
        <v>38</v>
      </c>
      <c r="G2" t="s">
        <v>39</v>
      </c>
    </row>
    <row r="3" spans="1:7" x14ac:dyDescent="0.3">
      <c r="A3" t="s">
        <v>34</v>
      </c>
      <c r="B3">
        <v>1.6</v>
      </c>
      <c r="C3">
        <v>1.9</v>
      </c>
      <c r="D3">
        <v>1.7</v>
      </c>
      <c r="E3">
        <v>2.1</v>
      </c>
      <c r="F3">
        <v>1.8</v>
      </c>
      <c r="G3">
        <v>1.5</v>
      </c>
    </row>
    <row r="4" spans="1:7" x14ac:dyDescent="0.3">
      <c r="A4" t="s">
        <v>35</v>
      </c>
      <c r="B4">
        <v>1.6</v>
      </c>
      <c r="C4">
        <v>1.9</v>
      </c>
      <c r="D4">
        <v>1.6</v>
      </c>
      <c r="E4">
        <v>2</v>
      </c>
      <c r="F4">
        <v>1.7</v>
      </c>
      <c r="G4">
        <v>1.4</v>
      </c>
    </row>
    <row r="5" spans="1:7" x14ac:dyDescent="0.3">
      <c r="A5" t="s">
        <v>36</v>
      </c>
      <c r="B5">
        <v>1.4</v>
      </c>
      <c r="C5">
        <v>1.7</v>
      </c>
      <c r="D5">
        <v>1.4</v>
      </c>
      <c r="E5">
        <v>1.8</v>
      </c>
      <c r="F5">
        <v>1.5</v>
      </c>
      <c r="G5">
        <v>1.2</v>
      </c>
    </row>
    <row r="7" spans="1:7" x14ac:dyDescent="0.3">
      <c r="B7" t="s">
        <v>41</v>
      </c>
      <c r="E7" t="s">
        <v>48</v>
      </c>
    </row>
    <row r="8" spans="1:7" x14ac:dyDescent="0.3">
      <c r="B8" t="s">
        <v>42</v>
      </c>
      <c r="D8" t="s">
        <v>43</v>
      </c>
      <c r="F8" t="s">
        <v>44</v>
      </c>
      <c r="G8" t="s">
        <v>45</v>
      </c>
    </row>
    <row r="9" spans="1:7" x14ac:dyDescent="0.3">
      <c r="A9" t="s">
        <v>46</v>
      </c>
      <c r="B9">
        <v>8.58</v>
      </c>
      <c r="D9">
        <v>25.48</v>
      </c>
      <c r="F9">
        <v>23.58</v>
      </c>
      <c r="G9">
        <v>40</v>
      </c>
    </row>
    <row r="10" spans="1:7" x14ac:dyDescent="0.3">
      <c r="A10" t="s">
        <v>47</v>
      </c>
      <c r="B10">
        <f>B9*0.45</f>
        <v>3.8610000000000002</v>
      </c>
      <c r="D10">
        <f t="shared" ref="D10:G10" si="0">D9*0.45</f>
        <v>11.466000000000001</v>
      </c>
      <c r="F10">
        <f t="shared" si="0"/>
        <v>10.610999999999999</v>
      </c>
      <c r="G10">
        <f t="shared" si="0"/>
        <v>18</v>
      </c>
    </row>
    <row r="11" spans="1:7" x14ac:dyDescent="0.3">
      <c r="B11" t="s">
        <v>41</v>
      </c>
      <c r="E11" t="s">
        <v>49</v>
      </c>
    </row>
    <row r="12" spans="1:7" x14ac:dyDescent="0.3">
      <c r="B12" t="s">
        <v>42</v>
      </c>
      <c r="D12" t="s">
        <v>43</v>
      </c>
      <c r="F12" t="s">
        <v>44</v>
      </c>
      <c r="G12" t="s">
        <v>45</v>
      </c>
    </row>
    <row r="13" spans="1:7" x14ac:dyDescent="0.3">
      <c r="A13" t="s">
        <v>46</v>
      </c>
      <c r="B13">
        <v>8.58</v>
      </c>
      <c r="D13">
        <v>25.48</v>
      </c>
      <c r="F13">
        <v>16.579999999999998</v>
      </c>
      <c r="G13">
        <v>33.479999999999997</v>
      </c>
    </row>
    <row r="14" spans="1:7" x14ac:dyDescent="0.3">
      <c r="A14" t="s">
        <v>47</v>
      </c>
      <c r="B14">
        <f>B13*0.45</f>
        <v>3.8610000000000002</v>
      </c>
      <c r="D14">
        <f t="shared" ref="D14" si="1">D13*0.45</f>
        <v>11.466000000000001</v>
      </c>
      <c r="F14">
        <f t="shared" ref="F14" si="2">F13*0.45</f>
        <v>7.4609999999999994</v>
      </c>
      <c r="G14">
        <f t="shared" ref="G14" si="3">G13*0.45</f>
        <v>15.065999999999999</v>
      </c>
    </row>
    <row r="24" spans="1:17" x14ac:dyDescent="0.3">
      <c r="A24" s="1"/>
      <c r="B24" s="1"/>
      <c r="C24" s="139" t="s">
        <v>61</v>
      </c>
      <c r="D24" s="139"/>
      <c r="E24" s="139"/>
      <c r="F24" s="139" t="s">
        <v>56</v>
      </c>
      <c r="G24" s="139"/>
      <c r="H24" s="139"/>
      <c r="I24" s="139" t="s">
        <v>57</v>
      </c>
      <c r="J24" s="139"/>
      <c r="K24" s="139"/>
      <c r="L24" s="139" t="s">
        <v>60</v>
      </c>
      <c r="M24" s="139"/>
      <c r="N24" s="139" t="s">
        <v>63</v>
      </c>
      <c r="O24" s="139"/>
      <c r="P24" s="139" t="s">
        <v>65</v>
      </c>
      <c r="Q24" s="139"/>
    </row>
    <row r="25" spans="1:17" x14ac:dyDescent="0.3">
      <c r="A25" s="1" t="s">
        <v>16</v>
      </c>
      <c r="B25" s="1" t="s">
        <v>0</v>
      </c>
      <c r="C25" s="1" t="s">
        <v>34</v>
      </c>
      <c r="D25" s="1" t="s">
        <v>35</v>
      </c>
      <c r="E25" s="1" t="s">
        <v>36</v>
      </c>
      <c r="F25" s="1" t="s">
        <v>34</v>
      </c>
      <c r="G25" s="1" t="s">
        <v>35</v>
      </c>
      <c r="H25" s="1" t="s">
        <v>36</v>
      </c>
      <c r="I25" s="1" t="s">
        <v>58</v>
      </c>
      <c r="J25" s="1" t="s">
        <v>35</v>
      </c>
      <c r="K25" s="1" t="s">
        <v>59</v>
      </c>
      <c r="L25" s="1" t="s">
        <v>61</v>
      </c>
      <c r="M25" s="1" t="s">
        <v>64</v>
      </c>
      <c r="N25" s="1" t="s">
        <v>61</v>
      </c>
      <c r="O25" s="1" t="s">
        <v>64</v>
      </c>
      <c r="P25" s="1" t="s">
        <v>61</v>
      </c>
      <c r="Q25" s="1" t="s">
        <v>64</v>
      </c>
    </row>
    <row r="26" spans="1:17" x14ac:dyDescent="0.3">
      <c r="A26" s="139" t="s">
        <v>62</v>
      </c>
      <c r="B26" s="1" t="s">
        <v>55</v>
      </c>
      <c r="C26" s="1">
        <v>2.1</v>
      </c>
      <c r="D26" s="1">
        <v>2</v>
      </c>
      <c r="E26" s="1">
        <v>1.8</v>
      </c>
      <c r="F26" s="1">
        <v>0.9</v>
      </c>
      <c r="G26" s="1">
        <v>0.9</v>
      </c>
      <c r="H26" s="1">
        <v>0.9</v>
      </c>
      <c r="I26" s="139">
        <v>23</v>
      </c>
      <c r="J26" s="139">
        <v>25</v>
      </c>
      <c r="K26" s="139">
        <v>30</v>
      </c>
      <c r="L26" s="141">
        <v>100</v>
      </c>
      <c r="M26" s="141">
        <v>116.9</v>
      </c>
      <c r="N26" s="1">
        <f>(L26-100)*0.45</f>
        <v>0</v>
      </c>
      <c r="O26" s="1">
        <f>(M26-100)*0.45</f>
        <v>7.6050000000000031</v>
      </c>
      <c r="P26" s="142">
        <f>N26/16</f>
        <v>0</v>
      </c>
      <c r="Q26" s="142">
        <f>O26/16</f>
        <v>0.47531250000000019</v>
      </c>
    </row>
    <row r="27" spans="1:17" x14ac:dyDescent="0.3">
      <c r="A27" s="139"/>
      <c r="B27" s="1" t="s">
        <v>21</v>
      </c>
      <c r="C27" s="1">
        <v>1.8</v>
      </c>
      <c r="D27" s="1">
        <v>1.7</v>
      </c>
      <c r="E27" s="1">
        <v>1.5</v>
      </c>
      <c r="F27" s="1">
        <v>0.8</v>
      </c>
      <c r="G27" s="1">
        <v>0.7</v>
      </c>
      <c r="H27" s="1">
        <v>0.7</v>
      </c>
      <c r="I27" s="139"/>
      <c r="J27" s="139"/>
      <c r="K27" s="139"/>
      <c r="L27" s="141">
        <v>100</v>
      </c>
      <c r="M27" s="141">
        <v>116.9</v>
      </c>
      <c r="N27" s="1">
        <f t="shared" ref="N27:O41" si="4">(L27-100)*0.45</f>
        <v>0</v>
      </c>
      <c r="O27" s="1">
        <f t="shared" si="4"/>
        <v>7.6050000000000031</v>
      </c>
      <c r="P27" s="142">
        <f t="shared" ref="P27:Q41" si="5">N27/16</f>
        <v>0</v>
      </c>
      <c r="Q27" s="142">
        <f t="shared" si="5"/>
        <v>0.47531250000000019</v>
      </c>
    </row>
    <row r="28" spans="1:17" x14ac:dyDescent="0.3">
      <c r="A28" s="139"/>
      <c r="B28" s="1" t="s">
        <v>4</v>
      </c>
      <c r="C28" s="1">
        <v>1.8</v>
      </c>
      <c r="D28" s="1">
        <v>1.7</v>
      </c>
      <c r="E28" s="1">
        <v>1.5</v>
      </c>
      <c r="F28" s="1">
        <v>0.8</v>
      </c>
      <c r="G28" s="1">
        <v>0.8</v>
      </c>
      <c r="H28" s="1">
        <v>0.8</v>
      </c>
      <c r="I28" s="139"/>
      <c r="J28" s="139"/>
      <c r="K28" s="139"/>
      <c r="L28" s="141">
        <v>115</v>
      </c>
      <c r="M28" s="141">
        <v>131.88999999999999</v>
      </c>
      <c r="N28" s="1">
        <f t="shared" si="4"/>
        <v>6.75</v>
      </c>
      <c r="O28" s="1">
        <f t="shared" si="4"/>
        <v>14.350499999999995</v>
      </c>
      <c r="P28" s="142">
        <f t="shared" si="5"/>
        <v>0.421875</v>
      </c>
      <c r="Q28" s="142">
        <f t="shared" si="5"/>
        <v>0.89690624999999968</v>
      </c>
    </row>
    <row r="29" spans="1:17" x14ac:dyDescent="0.3">
      <c r="A29" s="139"/>
      <c r="B29" s="1" t="s">
        <v>54</v>
      </c>
      <c r="C29" s="1">
        <v>1.6</v>
      </c>
      <c r="D29" s="1">
        <v>1.5</v>
      </c>
      <c r="E29" s="1">
        <v>1.3</v>
      </c>
      <c r="F29" s="1">
        <v>0.7</v>
      </c>
      <c r="G29" s="1">
        <v>0.7</v>
      </c>
      <c r="H29" s="1">
        <v>0.6</v>
      </c>
      <c r="I29" s="139"/>
      <c r="J29" s="139"/>
      <c r="K29" s="139"/>
      <c r="L29" s="141">
        <v>115</v>
      </c>
      <c r="M29" s="141">
        <v>131.88999999999999</v>
      </c>
      <c r="N29" s="1">
        <f t="shared" si="4"/>
        <v>6.75</v>
      </c>
      <c r="O29" s="1">
        <f t="shared" si="4"/>
        <v>14.350499999999995</v>
      </c>
      <c r="P29" s="142">
        <f t="shared" si="5"/>
        <v>0.421875</v>
      </c>
      <c r="Q29" s="142">
        <f t="shared" si="5"/>
        <v>0.89690624999999968</v>
      </c>
    </row>
    <row r="30" spans="1:17" x14ac:dyDescent="0.3">
      <c r="A30" s="139" t="s">
        <v>51</v>
      </c>
      <c r="B30" s="1" t="s">
        <v>55</v>
      </c>
      <c r="C30" s="1">
        <v>2</v>
      </c>
      <c r="D30" s="1">
        <v>1.9</v>
      </c>
      <c r="E30" s="1">
        <v>1.7</v>
      </c>
      <c r="F30" s="1">
        <v>0.9</v>
      </c>
      <c r="G30" s="1">
        <v>0.9</v>
      </c>
      <c r="H30" s="1">
        <v>0.9</v>
      </c>
      <c r="I30" s="139">
        <v>22</v>
      </c>
      <c r="J30" s="139">
        <v>24</v>
      </c>
      <c r="K30" s="139">
        <v>28</v>
      </c>
      <c r="L30" s="141">
        <v>103.43</v>
      </c>
      <c r="M30" s="141">
        <v>120.33</v>
      </c>
      <c r="N30" s="1">
        <f t="shared" si="4"/>
        <v>1.5435000000000032</v>
      </c>
      <c r="O30" s="1">
        <f t="shared" si="4"/>
        <v>9.1485000000000003</v>
      </c>
      <c r="P30" s="142">
        <f t="shared" si="5"/>
        <v>9.64687500000002E-2</v>
      </c>
      <c r="Q30" s="142">
        <f t="shared" si="5"/>
        <v>0.57178125000000002</v>
      </c>
    </row>
    <row r="31" spans="1:17" x14ac:dyDescent="0.3">
      <c r="A31" s="139"/>
      <c r="B31" s="1" t="s">
        <v>21</v>
      </c>
      <c r="C31" s="1">
        <v>1.7</v>
      </c>
      <c r="D31" s="1">
        <v>1.6</v>
      </c>
      <c r="E31" s="1">
        <v>1.4</v>
      </c>
      <c r="F31" s="1">
        <v>0.8</v>
      </c>
      <c r="G31" s="1">
        <v>0.7</v>
      </c>
      <c r="H31" s="1">
        <v>0.7</v>
      </c>
      <c r="I31" s="139"/>
      <c r="J31" s="139"/>
      <c r="K31" s="139"/>
      <c r="L31" s="141">
        <v>103.43</v>
      </c>
      <c r="M31" s="141">
        <v>120.33</v>
      </c>
      <c r="N31" s="1">
        <f t="shared" si="4"/>
        <v>1.5435000000000032</v>
      </c>
      <c r="O31" s="1">
        <f t="shared" si="4"/>
        <v>9.1485000000000003</v>
      </c>
      <c r="P31" s="142">
        <f t="shared" si="5"/>
        <v>9.64687500000002E-2</v>
      </c>
      <c r="Q31" s="142">
        <f t="shared" si="5"/>
        <v>0.57178125000000002</v>
      </c>
    </row>
    <row r="32" spans="1:17" x14ac:dyDescent="0.3">
      <c r="A32" s="139"/>
      <c r="B32" s="1" t="s">
        <v>4</v>
      </c>
      <c r="C32" s="1">
        <v>1.8</v>
      </c>
      <c r="D32" s="1">
        <v>1.7</v>
      </c>
      <c r="E32" s="1">
        <v>1.5</v>
      </c>
      <c r="F32" s="1">
        <v>0.8</v>
      </c>
      <c r="G32" s="1">
        <v>0.8</v>
      </c>
      <c r="H32" s="1">
        <v>0.7</v>
      </c>
      <c r="I32" s="139"/>
      <c r="J32" s="139"/>
      <c r="K32" s="139"/>
      <c r="L32" s="141">
        <v>118.43</v>
      </c>
      <c r="M32" s="141">
        <v>135.33000000000001</v>
      </c>
      <c r="N32" s="1">
        <f t="shared" si="4"/>
        <v>8.2935000000000034</v>
      </c>
      <c r="O32" s="1">
        <f t="shared" si="4"/>
        <v>15.898500000000006</v>
      </c>
      <c r="P32" s="142">
        <f t="shared" si="5"/>
        <v>0.51834375000000021</v>
      </c>
      <c r="Q32" s="142">
        <f t="shared" si="5"/>
        <v>0.99365625000000035</v>
      </c>
    </row>
    <row r="33" spans="1:17" x14ac:dyDescent="0.3">
      <c r="A33" s="139"/>
      <c r="B33" s="1" t="s">
        <v>54</v>
      </c>
      <c r="C33" s="1">
        <v>1.5</v>
      </c>
      <c r="D33" s="1">
        <v>1.5</v>
      </c>
      <c r="E33" s="1">
        <v>1.3</v>
      </c>
      <c r="F33" s="1">
        <v>0.7</v>
      </c>
      <c r="G33" s="1">
        <v>0.6</v>
      </c>
      <c r="H33" s="1">
        <v>0.6</v>
      </c>
      <c r="I33" s="139"/>
      <c r="J33" s="139"/>
      <c r="K33" s="139"/>
      <c r="L33" s="141">
        <v>118.43</v>
      </c>
      <c r="M33" s="141">
        <v>135.33000000000001</v>
      </c>
      <c r="N33" s="1">
        <f t="shared" si="4"/>
        <v>8.2935000000000034</v>
      </c>
      <c r="O33" s="1">
        <f t="shared" si="4"/>
        <v>15.898500000000006</v>
      </c>
      <c r="P33" s="142">
        <f t="shared" si="5"/>
        <v>0.51834375000000021</v>
      </c>
      <c r="Q33" s="142">
        <f t="shared" si="5"/>
        <v>0.99365625000000035</v>
      </c>
    </row>
    <row r="34" spans="1:17" x14ac:dyDescent="0.3">
      <c r="A34" s="139" t="s">
        <v>52</v>
      </c>
      <c r="B34" s="1" t="s">
        <v>55</v>
      </c>
      <c r="C34" s="1">
        <v>1.9</v>
      </c>
      <c r="D34" s="1">
        <v>1.9</v>
      </c>
      <c r="E34" s="1">
        <v>1.7</v>
      </c>
      <c r="F34" s="1">
        <v>0.9</v>
      </c>
      <c r="G34" s="1">
        <v>0.8</v>
      </c>
      <c r="H34" s="1">
        <v>0.8</v>
      </c>
      <c r="I34" s="139">
        <v>21</v>
      </c>
      <c r="J34" s="139">
        <v>23</v>
      </c>
      <c r="K34" s="139">
        <v>26</v>
      </c>
      <c r="L34" s="141">
        <v>108.58</v>
      </c>
      <c r="M34" s="141">
        <v>125.48</v>
      </c>
      <c r="N34" s="1">
        <f t="shared" si="4"/>
        <v>3.8609999999999993</v>
      </c>
      <c r="O34" s="1">
        <f t="shared" si="4"/>
        <v>11.466000000000003</v>
      </c>
      <c r="P34" s="142">
        <f t="shared" si="5"/>
        <v>0.24131249999999996</v>
      </c>
      <c r="Q34" s="142">
        <f t="shared" si="5"/>
        <v>0.71662500000000018</v>
      </c>
    </row>
    <row r="35" spans="1:17" x14ac:dyDescent="0.3">
      <c r="A35" s="139"/>
      <c r="B35" s="1" t="s">
        <v>21</v>
      </c>
      <c r="C35" s="1">
        <v>1.6</v>
      </c>
      <c r="D35" s="1">
        <v>1.6</v>
      </c>
      <c r="E35" s="1">
        <v>1.4</v>
      </c>
      <c r="F35" s="1">
        <v>0.7</v>
      </c>
      <c r="G35" s="1">
        <v>0.7</v>
      </c>
      <c r="H35" s="1">
        <v>0.7</v>
      </c>
      <c r="I35" s="139"/>
      <c r="J35" s="139"/>
      <c r="K35" s="139"/>
      <c r="L35" s="141">
        <v>108.58</v>
      </c>
      <c r="M35" s="141">
        <v>125.48</v>
      </c>
      <c r="N35" s="1">
        <f t="shared" si="4"/>
        <v>3.8609999999999993</v>
      </c>
      <c r="O35" s="1">
        <f t="shared" si="4"/>
        <v>11.466000000000003</v>
      </c>
      <c r="P35" s="142">
        <f t="shared" si="5"/>
        <v>0.24131249999999996</v>
      </c>
      <c r="Q35" s="142">
        <f t="shared" si="5"/>
        <v>0.71662500000000018</v>
      </c>
    </row>
    <row r="36" spans="1:17" x14ac:dyDescent="0.3">
      <c r="A36" s="139"/>
      <c r="B36" s="1" t="s">
        <v>4</v>
      </c>
      <c r="C36" s="1">
        <v>1.7</v>
      </c>
      <c r="D36" s="1">
        <v>1.6</v>
      </c>
      <c r="E36" s="1">
        <v>1.4</v>
      </c>
      <c r="F36" s="1">
        <v>0.8</v>
      </c>
      <c r="G36" s="1">
        <v>0.7</v>
      </c>
      <c r="H36" s="1">
        <v>0.7</v>
      </c>
      <c r="I36" s="139"/>
      <c r="J36" s="139"/>
      <c r="K36" s="139"/>
      <c r="L36" s="141">
        <v>123.58</v>
      </c>
      <c r="M36" s="141">
        <v>140</v>
      </c>
      <c r="N36" s="1">
        <f t="shared" si="4"/>
        <v>10.610999999999999</v>
      </c>
      <c r="O36" s="1">
        <f t="shared" si="4"/>
        <v>18</v>
      </c>
      <c r="P36" s="142">
        <f t="shared" si="5"/>
        <v>0.66318749999999993</v>
      </c>
      <c r="Q36" s="142">
        <f t="shared" si="5"/>
        <v>1.125</v>
      </c>
    </row>
    <row r="37" spans="1:17" x14ac:dyDescent="0.3">
      <c r="A37" s="139"/>
      <c r="B37" s="1" t="s">
        <v>54</v>
      </c>
      <c r="C37" s="1">
        <v>1.5</v>
      </c>
      <c r="D37" s="1">
        <v>1.4</v>
      </c>
      <c r="E37" s="1">
        <v>1.2</v>
      </c>
      <c r="F37" s="1">
        <v>0.6</v>
      </c>
      <c r="G37" s="1">
        <v>0.6</v>
      </c>
      <c r="H37" s="1">
        <v>0.6</v>
      </c>
      <c r="I37" s="139"/>
      <c r="J37" s="139"/>
      <c r="K37" s="139"/>
      <c r="L37" s="141">
        <v>123.58</v>
      </c>
      <c r="M37" s="141">
        <v>140</v>
      </c>
      <c r="N37" s="1">
        <f t="shared" si="4"/>
        <v>10.610999999999999</v>
      </c>
      <c r="O37" s="1">
        <f t="shared" si="4"/>
        <v>18</v>
      </c>
      <c r="P37" s="142">
        <f t="shared" si="5"/>
        <v>0.66318749999999993</v>
      </c>
      <c r="Q37" s="142">
        <f t="shared" si="5"/>
        <v>1.125</v>
      </c>
    </row>
    <row r="38" spans="1:17" x14ac:dyDescent="0.3">
      <c r="A38" s="139" t="s">
        <v>53</v>
      </c>
      <c r="B38" s="1" t="s">
        <v>55</v>
      </c>
      <c r="C38" s="1">
        <v>1.9</v>
      </c>
      <c r="D38" s="1">
        <v>1.8</v>
      </c>
      <c r="E38" s="1">
        <v>1.6</v>
      </c>
      <c r="F38" s="1">
        <v>0.8</v>
      </c>
      <c r="G38" s="1">
        <v>0.8</v>
      </c>
      <c r="H38" s="1">
        <v>0.8</v>
      </c>
      <c r="I38" s="139">
        <v>20</v>
      </c>
      <c r="J38" s="139">
        <v>22</v>
      </c>
      <c r="K38" s="139">
        <v>25</v>
      </c>
      <c r="L38" s="141">
        <v>112.02</v>
      </c>
      <c r="M38" s="141">
        <v>128.91999999999999</v>
      </c>
      <c r="N38" s="1">
        <f t="shared" si="4"/>
        <v>5.408999999999998</v>
      </c>
      <c r="O38" s="1">
        <f t="shared" si="4"/>
        <v>13.013999999999994</v>
      </c>
      <c r="P38" s="142">
        <f t="shared" si="5"/>
        <v>0.33806249999999988</v>
      </c>
      <c r="Q38" s="142">
        <f t="shared" si="5"/>
        <v>0.81337499999999963</v>
      </c>
    </row>
    <row r="39" spans="1:17" x14ac:dyDescent="0.3">
      <c r="A39" s="139"/>
      <c r="B39" s="1" t="s">
        <v>21</v>
      </c>
      <c r="C39" s="1">
        <v>1.6</v>
      </c>
      <c r="D39" s="1">
        <v>1.5</v>
      </c>
      <c r="E39" s="1">
        <v>1.4</v>
      </c>
      <c r="F39" s="1">
        <v>0.7</v>
      </c>
      <c r="G39" s="1">
        <v>0.7</v>
      </c>
      <c r="H39" s="1">
        <v>0.7</v>
      </c>
      <c r="I39" s="139"/>
      <c r="J39" s="139"/>
      <c r="K39" s="139"/>
      <c r="L39" s="141">
        <v>112.02</v>
      </c>
      <c r="M39" s="141">
        <v>128.91999999999999</v>
      </c>
      <c r="N39" s="1">
        <f t="shared" si="4"/>
        <v>5.408999999999998</v>
      </c>
      <c r="O39" s="1">
        <f t="shared" si="4"/>
        <v>13.013999999999994</v>
      </c>
      <c r="P39" s="142">
        <f t="shared" si="5"/>
        <v>0.33806249999999988</v>
      </c>
      <c r="Q39" s="142">
        <f t="shared" si="5"/>
        <v>0.81337499999999963</v>
      </c>
    </row>
    <row r="40" spans="1:17" x14ac:dyDescent="0.3">
      <c r="A40" s="139"/>
      <c r="B40" s="1" t="s">
        <v>4</v>
      </c>
      <c r="C40" s="1">
        <v>1.7</v>
      </c>
      <c r="D40" s="1">
        <v>1.6</v>
      </c>
      <c r="E40" s="1">
        <v>1.4</v>
      </c>
      <c r="F40" s="1">
        <v>0.7</v>
      </c>
      <c r="G40" s="1">
        <v>0.7</v>
      </c>
      <c r="H40" s="1">
        <v>0.7</v>
      </c>
      <c r="I40" s="139"/>
      <c r="J40" s="139"/>
      <c r="K40" s="139"/>
      <c r="L40" s="141">
        <v>127.02</v>
      </c>
      <c r="M40" s="141">
        <v>140</v>
      </c>
      <c r="N40" s="1">
        <f t="shared" si="4"/>
        <v>12.158999999999999</v>
      </c>
      <c r="O40" s="1">
        <f t="shared" si="4"/>
        <v>18</v>
      </c>
      <c r="P40" s="142">
        <f t="shared" si="5"/>
        <v>0.75993749999999993</v>
      </c>
      <c r="Q40" s="142">
        <f t="shared" si="5"/>
        <v>1.125</v>
      </c>
    </row>
    <row r="41" spans="1:17" x14ac:dyDescent="0.3">
      <c r="A41" s="139"/>
      <c r="B41" s="1" t="s">
        <v>54</v>
      </c>
      <c r="C41" s="1">
        <v>1.4</v>
      </c>
      <c r="D41" s="1">
        <v>1.4</v>
      </c>
      <c r="E41" s="1">
        <v>1.2</v>
      </c>
      <c r="F41" s="1">
        <v>0.6</v>
      </c>
      <c r="G41" s="1">
        <v>0.6</v>
      </c>
      <c r="H41" s="1">
        <v>0.6</v>
      </c>
      <c r="I41" s="139"/>
      <c r="J41" s="139"/>
      <c r="K41" s="139"/>
      <c r="L41" s="141">
        <v>127.02</v>
      </c>
      <c r="M41" s="141">
        <v>140</v>
      </c>
      <c r="N41" s="1">
        <f t="shared" si="4"/>
        <v>12.158999999999999</v>
      </c>
      <c r="O41" s="1">
        <f t="shared" si="4"/>
        <v>18</v>
      </c>
      <c r="P41" s="142">
        <f t="shared" si="5"/>
        <v>0.75993749999999993</v>
      </c>
      <c r="Q41" s="142">
        <f t="shared" si="5"/>
        <v>1.125</v>
      </c>
    </row>
    <row r="43" spans="1:17" x14ac:dyDescent="0.3">
      <c r="A43" t="s">
        <v>16</v>
      </c>
      <c r="B43" t="s">
        <v>0</v>
      </c>
    </row>
    <row r="44" spans="1:17" x14ac:dyDescent="0.3">
      <c r="B44" t="s">
        <v>1</v>
      </c>
      <c r="C44" t="s">
        <v>20</v>
      </c>
      <c r="D44" t="s">
        <v>9</v>
      </c>
      <c r="E44" t="s">
        <v>5</v>
      </c>
      <c r="F44" t="s">
        <v>21</v>
      </c>
      <c r="G44" t="s">
        <v>4</v>
      </c>
      <c r="H44" t="s">
        <v>19</v>
      </c>
      <c r="I44" t="s">
        <v>3</v>
      </c>
      <c r="J44">
        <v>1</v>
      </c>
      <c r="K44">
        <v>2</v>
      </c>
      <c r="L44">
        <v>3</v>
      </c>
      <c r="M44">
        <v>4</v>
      </c>
      <c r="N44">
        <v>5</v>
      </c>
      <c r="O44" t="s">
        <v>13</v>
      </c>
      <c r="P44" t="s">
        <v>66</v>
      </c>
    </row>
    <row r="45" spans="1:17" x14ac:dyDescent="0.3">
      <c r="A45" s="143" t="s">
        <v>68</v>
      </c>
      <c r="B45">
        <v>3</v>
      </c>
      <c r="C45">
        <v>3</v>
      </c>
      <c r="D45">
        <v>3</v>
      </c>
      <c r="E45">
        <v>3</v>
      </c>
      <c r="H45">
        <v>2</v>
      </c>
    </row>
    <row r="46" spans="1:17" x14ac:dyDescent="0.3">
      <c r="A46" s="143"/>
      <c r="B46">
        <v>3</v>
      </c>
      <c r="C46">
        <v>3</v>
      </c>
      <c r="E46">
        <v>3</v>
      </c>
      <c r="F46">
        <v>3</v>
      </c>
      <c r="H46">
        <v>2</v>
      </c>
    </row>
    <row r="47" spans="1:17" x14ac:dyDescent="0.3">
      <c r="A47" s="143"/>
      <c r="B47">
        <v>3</v>
      </c>
      <c r="C47">
        <v>3</v>
      </c>
      <c r="E47">
        <v>3</v>
      </c>
      <c r="G47">
        <v>3</v>
      </c>
      <c r="H47">
        <v>2</v>
      </c>
    </row>
    <row r="48" spans="1:17" x14ac:dyDescent="0.3">
      <c r="A48" s="143" t="s">
        <v>67</v>
      </c>
    </row>
    <row r="49" spans="1:1" x14ac:dyDescent="0.3">
      <c r="A49" s="143"/>
    </row>
    <row r="50" spans="1:1" x14ac:dyDescent="0.3">
      <c r="A50" s="143"/>
    </row>
    <row r="51" spans="1:1" x14ac:dyDescent="0.3">
      <c r="A51" s="143" t="s">
        <v>67</v>
      </c>
    </row>
    <row r="52" spans="1:1" x14ac:dyDescent="0.3">
      <c r="A52" s="143"/>
    </row>
    <row r="53" spans="1:1" x14ac:dyDescent="0.3">
      <c r="A53" s="143"/>
    </row>
  </sheetData>
  <mergeCells count="25">
    <mergeCell ref="A45:A47"/>
    <mergeCell ref="A48:A50"/>
    <mergeCell ref="A51:A53"/>
    <mergeCell ref="F24:H24"/>
    <mergeCell ref="C24:E24"/>
    <mergeCell ref="I24:K24"/>
    <mergeCell ref="L24:M24"/>
    <mergeCell ref="N24:O24"/>
    <mergeCell ref="P24:Q24"/>
    <mergeCell ref="A26:A29"/>
    <mergeCell ref="K26:K29"/>
    <mergeCell ref="J26:J29"/>
    <mergeCell ref="I26:I29"/>
    <mergeCell ref="J30:J33"/>
    <mergeCell ref="I30:I33"/>
    <mergeCell ref="A34:A37"/>
    <mergeCell ref="A30:A33"/>
    <mergeCell ref="A38:A41"/>
    <mergeCell ref="I38:I41"/>
    <mergeCell ref="J38:J41"/>
    <mergeCell ref="K38:K41"/>
    <mergeCell ref="I34:I37"/>
    <mergeCell ref="J34:J37"/>
    <mergeCell ref="K34:K37"/>
    <mergeCell ref="K30:K3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1BDA-0905-46CD-838B-1EBEB4889ACA}">
  <dimension ref="A2:AB47"/>
  <sheetViews>
    <sheetView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Y44" sqref="A2:AB47"/>
    </sheetView>
  </sheetViews>
  <sheetFormatPr defaultRowHeight="16.5" x14ac:dyDescent="0.3"/>
  <cols>
    <col min="1" max="1" width="13.875" bestFit="1" customWidth="1"/>
    <col min="2" max="2" width="4.125" bestFit="1" customWidth="1"/>
    <col min="3" max="10" width="5.25" bestFit="1" customWidth="1"/>
    <col min="11" max="17" width="10.875" bestFit="1" customWidth="1"/>
    <col min="19" max="24" width="11.875" bestFit="1" customWidth="1"/>
    <col min="25" max="25" width="10.875" bestFit="1" customWidth="1"/>
    <col min="26" max="26" width="11.875" bestFit="1" customWidth="1"/>
    <col min="27" max="27" width="10.875" bestFit="1" customWidth="1"/>
    <col min="28" max="28" width="14.625" bestFit="1" customWidth="1"/>
  </cols>
  <sheetData>
    <row r="2" spans="1:28" x14ac:dyDescent="0.3">
      <c r="A2" s="145" t="s">
        <v>16</v>
      </c>
      <c r="B2" s="145"/>
      <c r="C2" s="145" t="s">
        <v>0</v>
      </c>
      <c r="D2" s="145"/>
      <c r="E2" s="145"/>
      <c r="F2" s="145"/>
      <c r="G2" s="145"/>
      <c r="H2" s="145"/>
      <c r="I2" s="145"/>
      <c r="J2" s="145"/>
      <c r="K2" s="145" t="s">
        <v>75</v>
      </c>
      <c r="L2" s="145"/>
      <c r="M2" s="145"/>
      <c r="N2" s="145"/>
      <c r="O2" s="145"/>
      <c r="P2" s="145"/>
      <c r="Q2" s="145"/>
      <c r="R2" s="145"/>
      <c r="S2" s="145" t="s">
        <v>76</v>
      </c>
      <c r="T2" s="145"/>
      <c r="U2" s="145"/>
      <c r="V2" s="145"/>
      <c r="W2" s="145"/>
      <c r="X2" s="145"/>
      <c r="Y2" s="145"/>
      <c r="Z2" s="146" t="s">
        <v>71</v>
      </c>
      <c r="AA2" s="146"/>
      <c r="AB2" s="146"/>
    </row>
    <row r="3" spans="1:28" ht="17.25" thickBot="1" x14ac:dyDescent="0.35">
      <c r="A3" s="145"/>
      <c r="B3" s="145" t="s">
        <v>87</v>
      </c>
      <c r="C3" s="145" t="s">
        <v>1</v>
      </c>
      <c r="D3" s="145" t="s">
        <v>20</v>
      </c>
      <c r="E3" s="145" t="s">
        <v>9</v>
      </c>
      <c r="F3" s="145" t="s">
        <v>5</v>
      </c>
      <c r="G3" s="145" t="s">
        <v>21</v>
      </c>
      <c r="H3" s="145" t="s">
        <v>4</v>
      </c>
      <c r="I3" s="145" t="s">
        <v>19</v>
      </c>
      <c r="J3" s="145" t="s">
        <v>3</v>
      </c>
      <c r="K3" s="145">
        <v>1</v>
      </c>
      <c r="L3" s="145">
        <v>2</v>
      </c>
      <c r="M3" s="145">
        <v>3</v>
      </c>
      <c r="N3" s="145">
        <v>4</v>
      </c>
      <c r="O3" s="145">
        <v>5</v>
      </c>
      <c r="P3" s="145" t="s">
        <v>13</v>
      </c>
      <c r="Q3" s="145" t="s">
        <v>69</v>
      </c>
      <c r="R3" s="145" t="s">
        <v>70</v>
      </c>
      <c r="S3" s="145">
        <v>1</v>
      </c>
      <c r="T3" s="145">
        <v>2</v>
      </c>
      <c r="U3" s="145">
        <v>3</v>
      </c>
      <c r="V3" s="145">
        <v>4</v>
      </c>
      <c r="W3" s="145">
        <v>5</v>
      </c>
      <c r="X3" s="145" t="s">
        <v>13</v>
      </c>
      <c r="Y3" s="145" t="s">
        <v>69</v>
      </c>
      <c r="Z3" s="145" t="s">
        <v>72</v>
      </c>
      <c r="AA3" s="145" t="s">
        <v>73</v>
      </c>
      <c r="AB3" s="145" t="s">
        <v>74</v>
      </c>
    </row>
    <row r="4" spans="1:28" s="155" customFormat="1" x14ac:dyDescent="0.3">
      <c r="A4" s="151" t="s">
        <v>77</v>
      </c>
      <c r="B4" s="152">
        <v>1</v>
      </c>
      <c r="C4" s="153">
        <v>3</v>
      </c>
      <c r="D4" s="153">
        <v>3</v>
      </c>
      <c r="E4" s="153">
        <v>3</v>
      </c>
      <c r="F4" s="153">
        <v>3</v>
      </c>
      <c r="G4" s="153"/>
      <c r="H4" s="153"/>
      <c r="I4" s="153">
        <v>2</v>
      </c>
      <c r="J4" s="153"/>
      <c r="K4" s="154">
        <v>869</v>
      </c>
      <c r="L4" s="154">
        <v>596</v>
      </c>
      <c r="M4" s="154">
        <v>721</v>
      </c>
      <c r="N4" s="154">
        <v>766</v>
      </c>
      <c r="O4" s="154">
        <v>834</v>
      </c>
      <c r="P4" s="154">
        <f>AVERAGE(K4:O4)</f>
        <v>757.2</v>
      </c>
      <c r="Q4" s="154">
        <f>STDEVA(K4:O4)</f>
        <v>106.97055669669086</v>
      </c>
      <c r="R4" s="153">
        <v>2</v>
      </c>
      <c r="S4" s="154">
        <v>2187</v>
      </c>
      <c r="T4" s="154">
        <v>1790</v>
      </c>
      <c r="U4" s="154">
        <v>2354</v>
      </c>
      <c r="V4" s="154">
        <v>1964</v>
      </c>
      <c r="W4" s="154">
        <v>1887</v>
      </c>
      <c r="X4" s="154">
        <f>AVERAGE(S4:W4)</f>
        <v>2036.4</v>
      </c>
      <c r="Y4" s="154">
        <f>STDEVA(S4:W4)</f>
        <v>230.12235875724855</v>
      </c>
      <c r="Z4" s="153">
        <f>(P4*R4+X4)/(R4+1)</f>
        <v>1183.6000000000001</v>
      </c>
      <c r="AA4" s="153">
        <f>(MIN(K4:O4)*R4+MIN(S4:W4))/(R4+1)</f>
        <v>994</v>
      </c>
      <c r="AB4" s="153">
        <f>(MAX(K4:O4)*R4+MAX(S4:W4))/(R4+1)</f>
        <v>1364</v>
      </c>
    </row>
    <row r="5" spans="1:28" s="1" customFormat="1" x14ac:dyDescent="0.3">
      <c r="A5" s="156"/>
      <c r="B5" s="148">
        <v>2</v>
      </c>
      <c r="C5" s="149">
        <v>3</v>
      </c>
      <c r="D5" s="149">
        <v>3</v>
      </c>
      <c r="E5" s="149"/>
      <c r="F5" s="149">
        <v>3</v>
      </c>
      <c r="G5" s="149">
        <v>3</v>
      </c>
      <c r="H5" s="149"/>
      <c r="I5" s="149">
        <v>2</v>
      </c>
      <c r="J5" s="149"/>
      <c r="K5" s="150">
        <v>646</v>
      </c>
      <c r="L5" s="150">
        <v>935</v>
      </c>
      <c r="M5" s="150">
        <v>789</v>
      </c>
      <c r="N5" s="150">
        <v>1016</v>
      </c>
      <c r="O5" s="150">
        <v>724</v>
      </c>
      <c r="P5" s="150">
        <f t="shared" ref="P5:P47" si="0">AVERAGE(K5:O5)</f>
        <v>822</v>
      </c>
      <c r="Q5" s="150">
        <f t="shared" ref="Q5:Q47" si="1">STDEVA(K5:O5)</f>
        <v>151.71848931491508</v>
      </c>
      <c r="R5" s="149">
        <v>2</v>
      </c>
      <c r="S5" s="150">
        <v>2310</v>
      </c>
      <c r="T5" s="150">
        <v>1891</v>
      </c>
      <c r="U5" s="150">
        <v>2314</v>
      </c>
      <c r="V5" s="150">
        <v>2264</v>
      </c>
      <c r="W5" s="150">
        <v>1741</v>
      </c>
      <c r="X5" s="150">
        <f t="shared" ref="X5:X47" si="2">AVERAGE(S5:W5)</f>
        <v>2104</v>
      </c>
      <c r="Y5" s="150">
        <f t="shared" ref="Y5:Y47" si="3">STDEVA(S5:W5)</f>
        <v>268.9209921147845</v>
      </c>
      <c r="Z5" s="149">
        <f>(P5*R5+X5)/(R5+1)</f>
        <v>1249.3333333333333</v>
      </c>
      <c r="AA5" s="149">
        <f t="shared" ref="AA5:AA47" si="4">(MIN(K5:O5)*R5+MIN(S5:W5))/(R5+1)</f>
        <v>1011</v>
      </c>
      <c r="AB5" s="149">
        <f t="shared" ref="AB5:AB47" si="5">(MAX(K5:O5)*R5+MAX(S5:W5))/(R5+1)</f>
        <v>1448.6666666666667</v>
      </c>
    </row>
    <row r="6" spans="1:28" s="162" customFormat="1" ht="17.25" thickBot="1" x14ac:dyDescent="0.35">
      <c r="A6" s="157"/>
      <c r="B6" s="158">
        <v>3</v>
      </c>
      <c r="C6" s="159">
        <v>3</v>
      </c>
      <c r="D6" s="159">
        <v>3</v>
      </c>
      <c r="E6" s="159"/>
      <c r="F6" s="159">
        <v>3</v>
      </c>
      <c r="G6" s="159"/>
      <c r="H6" s="159">
        <v>3</v>
      </c>
      <c r="I6" s="159">
        <v>2</v>
      </c>
      <c r="J6" s="159"/>
      <c r="K6" s="160">
        <v>749</v>
      </c>
      <c r="L6" s="160">
        <v>731</v>
      </c>
      <c r="M6" s="160">
        <v>364</v>
      </c>
      <c r="N6" s="160">
        <v>552</v>
      </c>
      <c r="O6" s="160">
        <v>563</v>
      </c>
      <c r="P6" s="160">
        <f t="shared" si="0"/>
        <v>591.79999999999995</v>
      </c>
      <c r="Q6" s="160">
        <f t="shared" si="1"/>
        <v>156.83972711019365</v>
      </c>
      <c r="R6" s="159">
        <v>2</v>
      </c>
      <c r="S6" s="160">
        <v>1601</v>
      </c>
      <c r="T6" s="160">
        <v>1674</v>
      </c>
      <c r="U6" s="160">
        <v>1680</v>
      </c>
      <c r="V6" s="160">
        <v>1712</v>
      </c>
      <c r="W6" s="160">
        <v>2013</v>
      </c>
      <c r="X6" s="160">
        <f t="shared" si="2"/>
        <v>1736</v>
      </c>
      <c r="Y6" s="160">
        <f t="shared" si="3"/>
        <v>160.08591443346913</v>
      </c>
      <c r="Z6" s="161">
        <f>(P6*R6+X6)/(R6+1)</f>
        <v>973.19999999999993</v>
      </c>
      <c r="AA6" s="161">
        <f t="shared" si="4"/>
        <v>776.33333333333337</v>
      </c>
      <c r="AB6" s="161">
        <f t="shared" si="5"/>
        <v>1170.3333333333333</v>
      </c>
    </row>
    <row r="7" spans="1:28" s="155" customFormat="1" x14ac:dyDescent="0.3">
      <c r="A7" s="151" t="s">
        <v>78</v>
      </c>
      <c r="B7" s="152">
        <v>4</v>
      </c>
      <c r="C7" s="153">
        <v>3</v>
      </c>
      <c r="D7" s="153">
        <v>3</v>
      </c>
      <c r="E7" s="153">
        <v>3</v>
      </c>
      <c r="F7" s="153">
        <v>3</v>
      </c>
      <c r="G7" s="153"/>
      <c r="H7" s="153"/>
      <c r="I7" s="153">
        <v>2</v>
      </c>
      <c r="J7" s="153"/>
      <c r="K7" s="154">
        <v>971</v>
      </c>
      <c r="L7" s="154">
        <v>796</v>
      </c>
      <c r="M7" s="154">
        <v>832</v>
      </c>
      <c r="N7" s="154">
        <v>868</v>
      </c>
      <c r="O7" s="154">
        <v>956</v>
      </c>
      <c r="P7" s="154">
        <f t="shared" si="0"/>
        <v>884.6</v>
      </c>
      <c r="Q7" s="154">
        <f t="shared" si="1"/>
        <v>76.575452985927541</v>
      </c>
      <c r="R7" s="153">
        <v>2</v>
      </c>
      <c r="S7" s="154">
        <v>2237</v>
      </c>
      <c r="T7" s="154">
        <v>1874</v>
      </c>
      <c r="U7" s="154">
        <v>1823</v>
      </c>
      <c r="V7" s="154">
        <v>1978</v>
      </c>
      <c r="W7" s="154">
        <v>1488</v>
      </c>
      <c r="X7" s="154">
        <f t="shared" si="2"/>
        <v>1880</v>
      </c>
      <c r="Y7" s="154">
        <f t="shared" si="3"/>
        <v>271.10975637184288</v>
      </c>
      <c r="Z7" s="153">
        <f>(P7*R7+X7)/(R7+1)</f>
        <v>1216.3999999999999</v>
      </c>
      <c r="AA7" s="153">
        <f t="shared" si="4"/>
        <v>1026.6666666666667</v>
      </c>
      <c r="AB7" s="153">
        <f t="shared" si="5"/>
        <v>1393</v>
      </c>
    </row>
    <row r="8" spans="1:28" s="1" customFormat="1" x14ac:dyDescent="0.3">
      <c r="A8" s="156"/>
      <c r="B8" s="148">
        <v>5</v>
      </c>
      <c r="C8" s="149">
        <v>3</v>
      </c>
      <c r="D8" s="149">
        <v>3</v>
      </c>
      <c r="E8" s="149"/>
      <c r="F8" s="149">
        <v>3</v>
      </c>
      <c r="G8" s="149">
        <v>3</v>
      </c>
      <c r="H8" s="149"/>
      <c r="I8" s="149">
        <v>2</v>
      </c>
      <c r="J8" s="149"/>
      <c r="K8" s="150">
        <v>832</v>
      </c>
      <c r="L8" s="150">
        <v>808</v>
      </c>
      <c r="M8" s="150">
        <v>859</v>
      </c>
      <c r="N8" s="150">
        <v>1037</v>
      </c>
      <c r="O8" s="150">
        <v>752</v>
      </c>
      <c r="P8" s="150">
        <f t="shared" si="0"/>
        <v>857.6</v>
      </c>
      <c r="Q8" s="150">
        <f t="shared" si="1"/>
        <v>107.76502215468638</v>
      </c>
      <c r="R8" s="149">
        <v>2</v>
      </c>
      <c r="S8" s="150">
        <v>2229</v>
      </c>
      <c r="T8" s="150">
        <v>2189</v>
      </c>
      <c r="U8" s="150">
        <v>2175</v>
      </c>
      <c r="V8" s="150">
        <v>1929</v>
      </c>
      <c r="W8" s="150">
        <v>2115</v>
      </c>
      <c r="X8" s="150">
        <f t="shared" si="2"/>
        <v>2127.4</v>
      </c>
      <c r="Y8" s="150">
        <f t="shared" si="3"/>
        <v>118.21505826247348</v>
      </c>
      <c r="Z8" s="149">
        <f>(P8*R8+X8)/(R8+1)</f>
        <v>1280.8666666666668</v>
      </c>
      <c r="AA8" s="149">
        <f t="shared" si="4"/>
        <v>1144.3333333333333</v>
      </c>
      <c r="AB8" s="149">
        <f t="shared" si="5"/>
        <v>1434.3333333333333</v>
      </c>
    </row>
    <row r="9" spans="1:28" s="162" customFormat="1" ht="17.25" thickBot="1" x14ac:dyDescent="0.35">
      <c r="A9" s="157"/>
      <c r="B9" s="158">
        <v>6</v>
      </c>
      <c r="C9" s="159">
        <v>3</v>
      </c>
      <c r="D9" s="159">
        <v>3</v>
      </c>
      <c r="E9" s="159"/>
      <c r="F9" s="159">
        <v>3</v>
      </c>
      <c r="G9" s="159"/>
      <c r="H9" s="159">
        <v>3</v>
      </c>
      <c r="I9" s="159">
        <v>2</v>
      </c>
      <c r="J9" s="159"/>
      <c r="K9" s="160">
        <v>630</v>
      </c>
      <c r="L9" s="160">
        <v>459</v>
      </c>
      <c r="M9" s="160">
        <v>554</v>
      </c>
      <c r="N9" s="160">
        <v>600</v>
      </c>
      <c r="O9" s="160">
        <v>534</v>
      </c>
      <c r="P9" s="160">
        <f t="shared" si="0"/>
        <v>555.4</v>
      </c>
      <c r="Q9" s="160">
        <f t="shared" si="1"/>
        <v>65.778415912820435</v>
      </c>
      <c r="R9" s="159">
        <v>2</v>
      </c>
      <c r="S9" s="160">
        <v>1486</v>
      </c>
      <c r="T9" s="160">
        <v>1932</v>
      </c>
      <c r="U9" s="160">
        <v>1600</v>
      </c>
      <c r="V9" s="160">
        <v>1865</v>
      </c>
      <c r="W9" s="160">
        <v>1954</v>
      </c>
      <c r="X9" s="160">
        <f t="shared" si="2"/>
        <v>1767.4</v>
      </c>
      <c r="Y9" s="160">
        <f t="shared" si="3"/>
        <v>211.33338590956188</v>
      </c>
      <c r="Z9" s="161">
        <f>(P9*R9+X9)/(R9+1)</f>
        <v>959.4</v>
      </c>
      <c r="AA9" s="161">
        <f t="shared" si="4"/>
        <v>801.33333333333337</v>
      </c>
      <c r="AB9" s="161">
        <f t="shared" si="5"/>
        <v>1071.3333333333333</v>
      </c>
    </row>
    <row r="10" spans="1:28" s="155" customFormat="1" x14ac:dyDescent="0.3">
      <c r="A10" s="151" t="s">
        <v>79</v>
      </c>
      <c r="B10" s="152">
        <v>7</v>
      </c>
      <c r="C10" s="153">
        <v>3</v>
      </c>
      <c r="D10" s="153">
        <v>3</v>
      </c>
      <c r="E10" s="153">
        <v>3</v>
      </c>
      <c r="F10" s="153">
        <v>3</v>
      </c>
      <c r="G10" s="153"/>
      <c r="H10" s="153"/>
      <c r="I10" s="153">
        <v>2</v>
      </c>
      <c r="J10" s="153"/>
      <c r="K10" s="154">
        <v>657</v>
      </c>
      <c r="L10" s="154">
        <v>851</v>
      </c>
      <c r="M10" s="154">
        <v>785</v>
      </c>
      <c r="N10" s="154">
        <v>1107</v>
      </c>
      <c r="O10" s="154">
        <v>886</v>
      </c>
      <c r="P10" s="154">
        <f t="shared" si="0"/>
        <v>857.2</v>
      </c>
      <c r="Q10" s="154">
        <f t="shared" si="1"/>
        <v>164.74282988949764</v>
      </c>
      <c r="R10" s="153">
        <v>2.5</v>
      </c>
      <c r="S10" s="154">
        <v>1850</v>
      </c>
      <c r="T10" s="154">
        <v>1981</v>
      </c>
      <c r="U10" s="154">
        <v>1970</v>
      </c>
      <c r="V10" s="154">
        <v>1619</v>
      </c>
      <c r="W10" s="154">
        <v>1966</v>
      </c>
      <c r="X10" s="154">
        <f t="shared" si="2"/>
        <v>1877.2</v>
      </c>
      <c r="Y10" s="154">
        <f t="shared" si="3"/>
        <v>153.84960188443776</v>
      </c>
      <c r="Z10" s="153">
        <f>(P10*R10+X10)/(R10+1)</f>
        <v>1148.6285714285714</v>
      </c>
      <c r="AA10" s="153">
        <f t="shared" si="4"/>
        <v>931.85714285714289</v>
      </c>
      <c r="AB10" s="153">
        <f t="shared" si="5"/>
        <v>1356.7142857142858</v>
      </c>
    </row>
    <row r="11" spans="1:28" s="1" customFormat="1" x14ac:dyDescent="0.3">
      <c r="A11" s="156"/>
      <c r="B11" s="148">
        <v>8</v>
      </c>
      <c r="C11" s="149">
        <v>3</v>
      </c>
      <c r="D11" s="149">
        <v>3</v>
      </c>
      <c r="E11" s="149"/>
      <c r="F11" s="149">
        <v>3</v>
      </c>
      <c r="G11" s="149">
        <v>3</v>
      </c>
      <c r="H11" s="149"/>
      <c r="I11" s="149">
        <v>2</v>
      </c>
      <c r="J11" s="149"/>
      <c r="K11" s="150">
        <v>986</v>
      </c>
      <c r="L11" s="150">
        <v>854</v>
      </c>
      <c r="M11" s="150">
        <v>738</v>
      </c>
      <c r="N11" s="150"/>
      <c r="O11" s="150">
        <v>870</v>
      </c>
      <c r="P11" s="150">
        <f t="shared" si="0"/>
        <v>862</v>
      </c>
      <c r="Q11" s="150">
        <f t="shared" si="1"/>
        <v>101.45606602531628</v>
      </c>
      <c r="R11" s="149">
        <v>2.5</v>
      </c>
      <c r="S11" s="150">
        <v>1954</v>
      </c>
      <c r="T11" s="150">
        <v>1973</v>
      </c>
      <c r="U11" s="150">
        <v>1974</v>
      </c>
      <c r="V11" s="150">
        <v>1956</v>
      </c>
      <c r="W11" s="150">
        <v>1608</v>
      </c>
      <c r="X11" s="150">
        <f t="shared" si="2"/>
        <v>1893</v>
      </c>
      <c r="Y11" s="150">
        <f t="shared" si="3"/>
        <v>159.59009994357419</v>
      </c>
      <c r="Z11" s="149">
        <f>(P11*R11+X11)/(R11+1)</f>
        <v>1156.5714285714287</v>
      </c>
      <c r="AA11" s="149">
        <f t="shared" si="4"/>
        <v>986.57142857142856</v>
      </c>
      <c r="AB11" s="149">
        <f t="shared" si="5"/>
        <v>1268.2857142857142</v>
      </c>
    </row>
    <row r="12" spans="1:28" s="162" customFormat="1" ht="17.25" thickBot="1" x14ac:dyDescent="0.35">
      <c r="A12" s="157"/>
      <c r="B12" s="158">
        <v>9</v>
      </c>
      <c r="C12" s="159">
        <v>3</v>
      </c>
      <c r="D12" s="159">
        <v>3</v>
      </c>
      <c r="E12" s="159"/>
      <c r="F12" s="159">
        <v>3</v>
      </c>
      <c r="G12" s="159"/>
      <c r="H12" s="159">
        <v>3</v>
      </c>
      <c r="I12" s="159">
        <v>2</v>
      </c>
      <c r="J12" s="159"/>
      <c r="K12" s="160">
        <v>961</v>
      </c>
      <c r="L12" s="160">
        <v>940</v>
      </c>
      <c r="M12" s="160">
        <v>896</v>
      </c>
      <c r="N12" s="160">
        <v>750</v>
      </c>
      <c r="O12" s="160">
        <v>711</v>
      </c>
      <c r="P12" s="160">
        <f t="shared" si="0"/>
        <v>851.6</v>
      </c>
      <c r="Q12" s="160">
        <f t="shared" si="1"/>
        <v>113.84770529088431</v>
      </c>
      <c r="R12" s="159">
        <v>2.5</v>
      </c>
      <c r="S12" s="160">
        <v>1726</v>
      </c>
      <c r="T12" s="160">
        <v>1729</v>
      </c>
      <c r="U12" s="160">
        <v>1720</v>
      </c>
      <c r="V12" s="160">
        <v>1719</v>
      </c>
      <c r="W12" s="160">
        <v>1740</v>
      </c>
      <c r="X12" s="160">
        <f t="shared" si="2"/>
        <v>1726.8</v>
      </c>
      <c r="Y12" s="160">
        <f t="shared" si="3"/>
        <v>8.4675852520066197</v>
      </c>
      <c r="Z12" s="159">
        <f>(P12*R12+X12)/(R12+1)</f>
        <v>1101.6571428571428</v>
      </c>
      <c r="AA12" s="159">
        <f t="shared" si="4"/>
        <v>999</v>
      </c>
      <c r="AB12" s="159">
        <f t="shared" si="5"/>
        <v>1183.5714285714287</v>
      </c>
    </row>
    <row r="13" spans="1:28" s="155" customFormat="1" x14ac:dyDescent="0.3">
      <c r="A13" s="163" t="s">
        <v>80</v>
      </c>
      <c r="B13" s="152">
        <v>10</v>
      </c>
      <c r="C13" s="153">
        <v>3</v>
      </c>
      <c r="D13" s="153">
        <v>3</v>
      </c>
      <c r="E13" s="153">
        <v>3</v>
      </c>
      <c r="F13" s="153">
        <v>3</v>
      </c>
      <c r="G13" s="153"/>
      <c r="H13" s="153"/>
      <c r="I13" s="153">
        <v>2</v>
      </c>
      <c r="J13" s="153"/>
      <c r="K13" s="154">
        <v>1050</v>
      </c>
      <c r="L13" s="154">
        <v>921</v>
      </c>
      <c r="M13" s="154">
        <v>948</v>
      </c>
      <c r="N13" s="154">
        <v>1015</v>
      </c>
      <c r="O13" s="154">
        <v>1037</v>
      </c>
      <c r="P13" s="154">
        <f t="shared" si="0"/>
        <v>994.2</v>
      </c>
      <c r="Q13" s="154">
        <f t="shared" si="1"/>
        <v>56.724774129122807</v>
      </c>
      <c r="R13" s="153">
        <v>2.5</v>
      </c>
      <c r="S13" s="154">
        <v>1854</v>
      </c>
      <c r="T13" s="154">
        <v>1470</v>
      </c>
      <c r="U13" s="154">
        <v>1828</v>
      </c>
      <c r="V13" s="154">
        <v>1850</v>
      </c>
      <c r="W13" s="154">
        <v>1855</v>
      </c>
      <c r="X13" s="154">
        <f t="shared" si="2"/>
        <v>1771.4</v>
      </c>
      <c r="Y13" s="154">
        <f t="shared" si="3"/>
        <v>168.84549150036548</v>
      </c>
      <c r="Z13" s="153">
        <f>(P13*R13+X13)/(R13+1)</f>
        <v>1216.2571428571428</v>
      </c>
      <c r="AA13" s="153">
        <f t="shared" si="4"/>
        <v>1077.8571428571429</v>
      </c>
      <c r="AB13" s="153">
        <f t="shared" si="5"/>
        <v>1280</v>
      </c>
    </row>
    <row r="14" spans="1:28" s="1" customFormat="1" x14ac:dyDescent="0.3">
      <c r="A14" s="164"/>
      <c r="B14" s="148">
        <v>11</v>
      </c>
      <c r="C14" s="149">
        <v>3</v>
      </c>
      <c r="D14" s="149">
        <v>3</v>
      </c>
      <c r="E14" s="149"/>
      <c r="F14" s="149">
        <v>3</v>
      </c>
      <c r="G14" s="149">
        <v>3</v>
      </c>
      <c r="H14" s="149"/>
      <c r="I14" s="149">
        <v>2</v>
      </c>
      <c r="J14" s="149"/>
      <c r="K14" s="150">
        <v>874</v>
      </c>
      <c r="L14" s="150">
        <v>794</v>
      </c>
      <c r="M14" s="150">
        <v>763</v>
      </c>
      <c r="N14" s="150">
        <v>1011</v>
      </c>
      <c r="O14" s="150">
        <v>923</v>
      </c>
      <c r="P14" s="150">
        <f t="shared" si="0"/>
        <v>873</v>
      </c>
      <c r="Q14" s="150">
        <f t="shared" si="1"/>
        <v>99.857398323809733</v>
      </c>
      <c r="R14" s="149">
        <v>2.5</v>
      </c>
      <c r="S14" s="150">
        <v>1826</v>
      </c>
      <c r="T14" s="150">
        <v>1824</v>
      </c>
      <c r="U14" s="150">
        <v>1786</v>
      </c>
      <c r="V14" s="150">
        <v>1815</v>
      </c>
      <c r="W14" s="150">
        <v>1823</v>
      </c>
      <c r="X14" s="150">
        <f t="shared" si="2"/>
        <v>1814.8</v>
      </c>
      <c r="Y14" s="150">
        <f t="shared" si="3"/>
        <v>16.634301909007181</v>
      </c>
      <c r="Z14" s="149">
        <f>(P14*R14+X14)/(R14+1)</f>
        <v>1142.0857142857144</v>
      </c>
      <c r="AA14" s="149">
        <f t="shared" si="4"/>
        <v>1055.2857142857142</v>
      </c>
      <c r="AB14" s="149">
        <f t="shared" si="5"/>
        <v>1243.8571428571429</v>
      </c>
    </row>
    <row r="15" spans="1:28" s="162" customFormat="1" ht="17.25" thickBot="1" x14ac:dyDescent="0.35">
      <c r="A15" s="165"/>
      <c r="B15" s="158">
        <v>12</v>
      </c>
      <c r="C15" s="159">
        <v>3</v>
      </c>
      <c r="D15" s="159">
        <v>3</v>
      </c>
      <c r="E15" s="159"/>
      <c r="F15" s="159">
        <v>3</v>
      </c>
      <c r="G15" s="159"/>
      <c r="H15" s="159">
        <v>3</v>
      </c>
      <c r="I15" s="159">
        <v>2</v>
      </c>
      <c r="J15" s="159"/>
      <c r="K15" s="160">
        <v>919</v>
      </c>
      <c r="L15" s="160">
        <v>981</v>
      </c>
      <c r="M15" s="160">
        <v>510</v>
      </c>
      <c r="N15" s="160">
        <v>790</v>
      </c>
      <c r="O15" s="160">
        <v>877</v>
      </c>
      <c r="P15" s="160">
        <f t="shared" si="0"/>
        <v>815.4</v>
      </c>
      <c r="Q15" s="160">
        <f t="shared" si="1"/>
        <v>184.29948453536176</v>
      </c>
      <c r="R15" s="159">
        <v>2.5</v>
      </c>
      <c r="S15" s="160">
        <v>1617</v>
      </c>
      <c r="T15" s="160">
        <v>1582</v>
      </c>
      <c r="U15" s="160">
        <v>1588</v>
      </c>
      <c r="V15" s="160">
        <v>1609</v>
      </c>
      <c r="W15" s="160">
        <v>1608</v>
      </c>
      <c r="X15" s="160">
        <f t="shared" si="2"/>
        <v>1600.8</v>
      </c>
      <c r="Y15" s="160">
        <f t="shared" si="3"/>
        <v>14.989996664442591</v>
      </c>
      <c r="Z15" s="159">
        <f>(P15*R15+X15)/(R15+1)</f>
        <v>1039.8</v>
      </c>
      <c r="AA15" s="159">
        <f t="shared" si="4"/>
        <v>816.28571428571433</v>
      </c>
      <c r="AB15" s="159">
        <f t="shared" si="5"/>
        <v>1162.7142857142858</v>
      </c>
    </row>
    <row r="16" spans="1:28" s="278" customFormat="1" x14ac:dyDescent="0.3">
      <c r="A16" s="274" t="s">
        <v>81</v>
      </c>
      <c r="B16" s="275">
        <v>13</v>
      </c>
      <c r="C16" s="276">
        <v>3</v>
      </c>
      <c r="D16" s="276">
        <v>3</v>
      </c>
      <c r="E16" s="276"/>
      <c r="F16" s="276">
        <v>3</v>
      </c>
      <c r="G16" s="276"/>
      <c r="H16" s="276"/>
      <c r="I16" s="276">
        <v>2</v>
      </c>
      <c r="J16" s="276">
        <v>3</v>
      </c>
      <c r="K16" s="277"/>
      <c r="L16" s="277"/>
      <c r="M16" s="277"/>
      <c r="N16" s="277"/>
      <c r="O16" s="277"/>
      <c r="P16" s="277" t="e">
        <f t="shared" si="0"/>
        <v>#DIV/0!</v>
      </c>
      <c r="Q16" s="277" t="e">
        <f t="shared" si="1"/>
        <v>#DIV/0!</v>
      </c>
      <c r="R16" s="276"/>
      <c r="S16" s="277"/>
      <c r="T16" s="277"/>
      <c r="U16" s="277"/>
      <c r="V16" s="277"/>
      <c r="W16" s="277"/>
      <c r="X16" s="277" t="e">
        <f t="shared" si="2"/>
        <v>#DIV/0!</v>
      </c>
      <c r="Y16" s="277" t="e">
        <f t="shared" si="3"/>
        <v>#DIV/0!</v>
      </c>
      <c r="Z16" s="276" t="e">
        <f>(P16*R16+X16)/(R16+1)</f>
        <v>#DIV/0!</v>
      </c>
      <c r="AA16" s="276">
        <f t="shared" si="4"/>
        <v>0</v>
      </c>
      <c r="AB16" s="276">
        <f t="shared" si="5"/>
        <v>0</v>
      </c>
    </row>
    <row r="17" spans="1:28" s="283" customFormat="1" x14ac:dyDescent="0.3">
      <c r="A17" s="279"/>
      <c r="B17" s="280">
        <v>14</v>
      </c>
      <c r="C17" s="281">
        <v>3</v>
      </c>
      <c r="D17" s="281">
        <v>3</v>
      </c>
      <c r="E17" s="281"/>
      <c r="F17" s="281">
        <v>3</v>
      </c>
      <c r="G17" s="281">
        <v>3</v>
      </c>
      <c r="H17" s="281"/>
      <c r="I17" s="281">
        <v>2</v>
      </c>
      <c r="J17" s="281"/>
      <c r="K17" s="282"/>
      <c r="L17" s="282"/>
      <c r="M17" s="282"/>
      <c r="N17" s="282"/>
      <c r="O17" s="282"/>
      <c r="P17" s="282" t="e">
        <f t="shared" si="0"/>
        <v>#DIV/0!</v>
      </c>
      <c r="Q17" s="282" t="e">
        <f t="shared" si="1"/>
        <v>#DIV/0!</v>
      </c>
      <c r="R17" s="281"/>
      <c r="S17" s="282"/>
      <c r="T17" s="282"/>
      <c r="U17" s="282"/>
      <c r="V17" s="282"/>
      <c r="W17" s="282"/>
      <c r="X17" s="282" t="e">
        <f t="shared" si="2"/>
        <v>#DIV/0!</v>
      </c>
      <c r="Y17" s="282" t="e">
        <f t="shared" si="3"/>
        <v>#DIV/0!</v>
      </c>
      <c r="Z17" s="281" t="e">
        <f>(P17*R17+X17)/(R17+1)</f>
        <v>#DIV/0!</v>
      </c>
      <c r="AA17" s="281">
        <f t="shared" si="4"/>
        <v>0</v>
      </c>
      <c r="AB17" s="281">
        <f t="shared" si="5"/>
        <v>0</v>
      </c>
    </row>
    <row r="18" spans="1:28" s="288" customFormat="1" ht="17.25" thickBot="1" x14ac:dyDescent="0.35">
      <c r="A18" s="284"/>
      <c r="B18" s="285">
        <v>15</v>
      </c>
      <c r="C18" s="286">
        <v>3</v>
      </c>
      <c r="D18" s="286">
        <v>3</v>
      </c>
      <c r="E18" s="286"/>
      <c r="F18" s="286">
        <v>3</v>
      </c>
      <c r="G18" s="286"/>
      <c r="H18" s="286">
        <v>3</v>
      </c>
      <c r="I18" s="286">
        <v>2</v>
      </c>
      <c r="J18" s="286"/>
      <c r="K18" s="287"/>
      <c r="L18" s="287"/>
      <c r="M18" s="287"/>
      <c r="N18" s="287"/>
      <c r="O18" s="287"/>
      <c r="P18" s="287" t="e">
        <f t="shared" si="0"/>
        <v>#DIV/0!</v>
      </c>
      <c r="Q18" s="287" t="e">
        <f t="shared" si="1"/>
        <v>#DIV/0!</v>
      </c>
      <c r="R18" s="286"/>
      <c r="S18" s="287"/>
      <c r="T18" s="287"/>
      <c r="U18" s="287"/>
      <c r="V18" s="287"/>
      <c r="W18" s="287"/>
      <c r="X18" s="287" t="e">
        <f t="shared" si="2"/>
        <v>#DIV/0!</v>
      </c>
      <c r="Y18" s="287" t="e">
        <f t="shared" si="3"/>
        <v>#DIV/0!</v>
      </c>
      <c r="Z18" s="286" t="e">
        <f>(P18*R18+X18)/(R18+1)</f>
        <v>#DIV/0!</v>
      </c>
      <c r="AA18" s="286">
        <f t="shared" si="4"/>
        <v>0</v>
      </c>
      <c r="AB18" s="286">
        <f t="shared" si="5"/>
        <v>0</v>
      </c>
    </row>
    <row r="19" spans="1:28" s="263" customFormat="1" x14ac:dyDescent="0.3">
      <c r="A19" s="259" t="s">
        <v>82</v>
      </c>
      <c r="B19" s="260">
        <v>16</v>
      </c>
      <c r="C19" s="261">
        <v>3</v>
      </c>
      <c r="D19" s="261">
        <v>3</v>
      </c>
      <c r="E19" s="261"/>
      <c r="F19" s="261">
        <v>3</v>
      </c>
      <c r="G19" s="261"/>
      <c r="H19" s="261"/>
      <c r="I19" s="261">
        <v>2</v>
      </c>
      <c r="J19" s="261">
        <v>3</v>
      </c>
      <c r="K19" s="262"/>
      <c r="L19" s="262"/>
      <c r="M19" s="262"/>
      <c r="N19" s="262"/>
      <c r="O19" s="262"/>
      <c r="P19" s="262" t="e">
        <f t="shared" si="0"/>
        <v>#DIV/0!</v>
      </c>
      <c r="Q19" s="262" t="e">
        <f t="shared" si="1"/>
        <v>#DIV/0!</v>
      </c>
      <c r="R19" s="261"/>
      <c r="S19" s="262"/>
      <c r="T19" s="262"/>
      <c r="U19" s="262"/>
      <c r="V19" s="262"/>
      <c r="W19" s="262"/>
      <c r="X19" s="262" t="e">
        <f t="shared" si="2"/>
        <v>#DIV/0!</v>
      </c>
      <c r="Y19" s="262" t="e">
        <f t="shared" si="3"/>
        <v>#DIV/0!</v>
      </c>
      <c r="Z19" s="261" t="e">
        <f>(P19*R19+X19)/(R19+1)</f>
        <v>#DIV/0!</v>
      </c>
      <c r="AA19" s="261">
        <f t="shared" si="4"/>
        <v>0</v>
      </c>
      <c r="AB19" s="261">
        <f t="shared" si="5"/>
        <v>0</v>
      </c>
    </row>
    <row r="20" spans="1:28" s="268" customFormat="1" ht="15.75" customHeight="1" x14ac:dyDescent="0.3">
      <c r="A20" s="264"/>
      <c r="B20" s="265">
        <v>17</v>
      </c>
      <c r="C20" s="266">
        <v>3</v>
      </c>
      <c r="D20" s="266">
        <v>3</v>
      </c>
      <c r="E20" s="266"/>
      <c r="F20" s="266">
        <v>3</v>
      </c>
      <c r="G20" s="266">
        <v>3</v>
      </c>
      <c r="H20" s="266"/>
      <c r="I20" s="266">
        <v>2</v>
      </c>
      <c r="J20" s="266"/>
      <c r="K20" s="267"/>
      <c r="L20" s="267"/>
      <c r="M20" s="267"/>
      <c r="N20" s="267"/>
      <c r="O20" s="267"/>
      <c r="P20" s="267" t="e">
        <f t="shared" si="0"/>
        <v>#DIV/0!</v>
      </c>
      <c r="Q20" s="267" t="e">
        <f t="shared" si="1"/>
        <v>#DIV/0!</v>
      </c>
      <c r="R20" s="266"/>
      <c r="S20" s="267"/>
      <c r="T20" s="267"/>
      <c r="U20" s="267"/>
      <c r="V20" s="267"/>
      <c r="W20" s="267"/>
      <c r="X20" s="267" t="e">
        <f t="shared" si="2"/>
        <v>#DIV/0!</v>
      </c>
      <c r="Y20" s="267" t="e">
        <f t="shared" si="3"/>
        <v>#DIV/0!</v>
      </c>
      <c r="Z20" s="266" t="e">
        <f>(P20*R20+X20)/(R20+1)</f>
        <v>#DIV/0!</v>
      </c>
      <c r="AA20" s="266">
        <f t="shared" si="4"/>
        <v>0</v>
      </c>
      <c r="AB20" s="266">
        <f t="shared" si="5"/>
        <v>0</v>
      </c>
    </row>
    <row r="21" spans="1:28" s="273" customFormat="1" ht="17.25" thickBot="1" x14ac:dyDescent="0.35">
      <c r="A21" s="269"/>
      <c r="B21" s="270">
        <v>18</v>
      </c>
      <c r="C21" s="271">
        <v>3</v>
      </c>
      <c r="D21" s="271">
        <v>3</v>
      </c>
      <c r="E21" s="271"/>
      <c r="F21" s="271">
        <v>3</v>
      </c>
      <c r="G21" s="271"/>
      <c r="H21" s="271">
        <v>3</v>
      </c>
      <c r="I21" s="271">
        <v>2</v>
      </c>
      <c r="J21" s="271"/>
      <c r="K21" s="272"/>
      <c r="L21" s="272"/>
      <c r="M21" s="272"/>
      <c r="N21" s="272"/>
      <c r="O21" s="272"/>
      <c r="P21" s="272" t="e">
        <f t="shared" si="0"/>
        <v>#DIV/0!</v>
      </c>
      <c r="Q21" s="272" t="e">
        <f t="shared" si="1"/>
        <v>#DIV/0!</v>
      </c>
      <c r="R21" s="271"/>
      <c r="S21" s="272"/>
      <c r="T21" s="272"/>
      <c r="U21" s="272"/>
      <c r="V21" s="272"/>
      <c r="W21" s="272"/>
      <c r="X21" s="272" t="e">
        <f t="shared" si="2"/>
        <v>#DIV/0!</v>
      </c>
      <c r="Y21" s="272" t="e">
        <f t="shared" si="3"/>
        <v>#DIV/0!</v>
      </c>
      <c r="Z21" s="271" t="e">
        <f>(P21*R21+X21)/(R21+1)</f>
        <v>#DIV/0!</v>
      </c>
      <c r="AA21" s="271">
        <f t="shared" si="4"/>
        <v>0</v>
      </c>
      <c r="AB21" s="271">
        <f t="shared" si="5"/>
        <v>0</v>
      </c>
    </row>
    <row r="22" spans="1:28" s="248" customFormat="1" x14ac:dyDescent="0.3">
      <c r="A22" s="244" t="s">
        <v>51</v>
      </c>
      <c r="B22" s="245">
        <v>19</v>
      </c>
      <c r="C22" s="246">
        <v>3</v>
      </c>
      <c r="D22" s="246">
        <v>3</v>
      </c>
      <c r="E22" s="246"/>
      <c r="F22" s="246">
        <v>3</v>
      </c>
      <c r="G22" s="246"/>
      <c r="H22" s="246"/>
      <c r="I22" s="246">
        <v>2</v>
      </c>
      <c r="J22" s="246">
        <v>3</v>
      </c>
      <c r="K22" s="247">
        <v>963</v>
      </c>
      <c r="L22" s="247">
        <v>997</v>
      </c>
      <c r="M22" s="247">
        <v>1002</v>
      </c>
      <c r="N22" s="247">
        <v>809</v>
      </c>
      <c r="O22" s="247">
        <v>860</v>
      </c>
      <c r="P22" s="247">
        <f t="shared" si="0"/>
        <v>926.2</v>
      </c>
      <c r="Q22" s="247">
        <f t="shared" si="1"/>
        <v>86.935033214464241</v>
      </c>
      <c r="R22" s="246">
        <v>2.6</v>
      </c>
      <c r="S22" s="247">
        <v>1739</v>
      </c>
      <c r="T22" s="247">
        <v>1703</v>
      </c>
      <c r="U22" s="247">
        <v>1670</v>
      </c>
      <c r="V22" s="247">
        <v>1756</v>
      </c>
      <c r="W22" s="247">
        <v>1723</v>
      </c>
      <c r="X22" s="247">
        <f t="shared" si="2"/>
        <v>1718.2</v>
      </c>
      <c r="Y22" s="247">
        <f t="shared" si="3"/>
        <v>33.312159941979147</v>
      </c>
      <c r="Z22" s="246">
        <f>(P22*R22+X22)/(R22+1)</f>
        <v>1146.2</v>
      </c>
      <c r="AA22" s="246">
        <f t="shared" si="4"/>
        <v>1048.1666666666667</v>
      </c>
      <c r="AB22" s="246">
        <f t="shared" si="5"/>
        <v>1211.4444444444446</v>
      </c>
    </row>
    <row r="23" spans="1:28" s="253" customFormat="1" x14ac:dyDescent="0.3">
      <c r="A23" s="249"/>
      <c r="B23" s="250">
        <v>20</v>
      </c>
      <c r="C23" s="251">
        <v>3</v>
      </c>
      <c r="D23" s="251">
        <v>3</v>
      </c>
      <c r="E23" s="251"/>
      <c r="F23" s="251">
        <v>3</v>
      </c>
      <c r="G23" s="251">
        <v>3</v>
      </c>
      <c r="H23" s="251"/>
      <c r="I23" s="251">
        <v>2</v>
      </c>
      <c r="J23" s="251"/>
      <c r="K23" s="252">
        <v>756</v>
      </c>
      <c r="L23" s="252">
        <v>1029</v>
      </c>
      <c r="M23" s="252">
        <v>1017</v>
      </c>
      <c r="N23" s="252">
        <v>1000</v>
      </c>
      <c r="O23" s="252">
        <v>1063</v>
      </c>
      <c r="P23" s="252">
        <f t="shared" si="0"/>
        <v>973</v>
      </c>
      <c r="Q23" s="252">
        <f t="shared" si="1"/>
        <v>123.48076773327901</v>
      </c>
      <c r="R23" s="251">
        <v>2.6</v>
      </c>
      <c r="S23" s="252">
        <v>1796</v>
      </c>
      <c r="T23" s="252">
        <v>1802</v>
      </c>
      <c r="U23" s="252">
        <v>1811</v>
      </c>
      <c r="V23" s="252">
        <v>1824</v>
      </c>
      <c r="W23" s="252">
        <v>1822</v>
      </c>
      <c r="X23" s="252">
        <f t="shared" si="2"/>
        <v>1811</v>
      </c>
      <c r="Y23" s="252">
        <f t="shared" si="3"/>
        <v>12.206555615733702</v>
      </c>
      <c r="Z23" s="251">
        <f>(P23*R23+X23)/(R23+1)</f>
        <v>1205.7777777777778</v>
      </c>
      <c r="AA23" s="251">
        <f t="shared" si="4"/>
        <v>1044.8888888888889</v>
      </c>
      <c r="AB23" s="251">
        <f t="shared" si="5"/>
        <v>1274.3888888888889</v>
      </c>
    </row>
    <row r="24" spans="1:28" s="258" customFormat="1" ht="17.25" thickBot="1" x14ac:dyDescent="0.35">
      <c r="A24" s="254"/>
      <c r="B24" s="255">
        <v>21</v>
      </c>
      <c r="C24" s="256">
        <v>3</v>
      </c>
      <c r="D24" s="256">
        <v>3</v>
      </c>
      <c r="E24" s="256"/>
      <c r="F24" s="256">
        <v>3</v>
      </c>
      <c r="G24" s="256"/>
      <c r="H24" s="256">
        <v>3</v>
      </c>
      <c r="I24" s="256">
        <v>2</v>
      </c>
      <c r="J24" s="256"/>
      <c r="K24" s="257">
        <v>897</v>
      </c>
      <c r="L24" s="257">
        <v>742</v>
      </c>
      <c r="M24" s="257">
        <v>922</v>
      </c>
      <c r="N24" s="257">
        <v>938</v>
      </c>
      <c r="O24" s="257">
        <v>875</v>
      </c>
      <c r="P24" s="257">
        <f t="shared" si="0"/>
        <v>874.8</v>
      </c>
      <c r="Q24" s="257">
        <f t="shared" si="1"/>
        <v>78.023714343781407</v>
      </c>
      <c r="R24" s="256">
        <v>2.6</v>
      </c>
      <c r="S24" s="257">
        <v>1496</v>
      </c>
      <c r="T24" s="257">
        <v>1580</v>
      </c>
      <c r="U24" s="257">
        <v>1593</v>
      </c>
      <c r="V24" s="257">
        <v>1615</v>
      </c>
      <c r="W24" s="257">
        <v>1595</v>
      </c>
      <c r="X24" s="257">
        <f t="shared" si="2"/>
        <v>1575.8</v>
      </c>
      <c r="Y24" s="257">
        <f t="shared" si="3"/>
        <v>46.332493997193801</v>
      </c>
      <c r="Z24" s="256">
        <f>(P24*R24+X24)/(R24+1)</f>
        <v>1069.5222222222221</v>
      </c>
      <c r="AA24" s="256">
        <f t="shared" si="4"/>
        <v>951.44444444444434</v>
      </c>
      <c r="AB24" s="256">
        <f t="shared" si="5"/>
        <v>1126.0555555555557</v>
      </c>
    </row>
    <row r="25" spans="1:28" s="6" customFormat="1" x14ac:dyDescent="0.3">
      <c r="A25" s="232" t="s">
        <v>83</v>
      </c>
      <c r="B25" s="233">
        <v>22</v>
      </c>
      <c r="C25" s="234">
        <v>3</v>
      </c>
      <c r="D25" s="234">
        <v>3</v>
      </c>
      <c r="E25" s="234"/>
      <c r="F25" s="234">
        <v>3</v>
      </c>
      <c r="G25" s="234"/>
      <c r="H25" s="234"/>
      <c r="I25" s="234">
        <v>2</v>
      </c>
      <c r="J25" s="234">
        <v>3</v>
      </c>
      <c r="K25" s="235">
        <v>1010</v>
      </c>
      <c r="L25" s="235">
        <v>1031</v>
      </c>
      <c r="M25" s="235">
        <v>818</v>
      </c>
      <c r="N25" s="235">
        <v>734</v>
      </c>
      <c r="O25" s="235">
        <v>819</v>
      </c>
      <c r="P25" s="235">
        <f t="shared" si="0"/>
        <v>882.4</v>
      </c>
      <c r="Q25" s="235">
        <f t="shared" si="1"/>
        <v>130.91333010812934</v>
      </c>
      <c r="R25" s="234">
        <v>2.6</v>
      </c>
      <c r="S25" s="235">
        <v>1726</v>
      </c>
      <c r="T25" s="235">
        <v>1676</v>
      </c>
      <c r="U25" s="235">
        <v>1697</v>
      </c>
      <c r="V25" s="235">
        <v>1688</v>
      </c>
      <c r="W25" s="235">
        <v>1072</v>
      </c>
      <c r="X25" s="235">
        <f t="shared" si="2"/>
        <v>1571.8</v>
      </c>
      <c r="Y25" s="235">
        <f t="shared" si="3"/>
        <v>280.00571422740677</v>
      </c>
      <c r="Z25" s="234">
        <f>(P25*R25+X25)/(R25+1)</f>
        <v>1073.8999999999999</v>
      </c>
      <c r="AA25" s="234">
        <f t="shared" si="4"/>
        <v>827.88888888888891</v>
      </c>
      <c r="AB25" s="234">
        <f t="shared" si="5"/>
        <v>1224.0555555555557</v>
      </c>
    </row>
    <row r="26" spans="1:28" s="10" customFormat="1" x14ac:dyDescent="0.3">
      <c r="A26" s="236"/>
      <c r="B26" s="237">
        <v>23</v>
      </c>
      <c r="C26" s="238">
        <v>3</v>
      </c>
      <c r="D26" s="238">
        <v>3</v>
      </c>
      <c r="E26" s="238"/>
      <c r="F26" s="238">
        <v>3</v>
      </c>
      <c r="G26" s="238">
        <v>3</v>
      </c>
      <c r="H26" s="238"/>
      <c r="I26" s="238">
        <v>2</v>
      </c>
      <c r="J26" s="238"/>
      <c r="K26" s="239">
        <v>952</v>
      </c>
      <c r="L26" s="239">
        <v>892</v>
      </c>
      <c r="M26" s="239">
        <v>1021</v>
      </c>
      <c r="N26" s="239">
        <v>1022</v>
      </c>
      <c r="O26" s="239">
        <v>791</v>
      </c>
      <c r="P26" s="239">
        <f t="shared" si="0"/>
        <v>935.6</v>
      </c>
      <c r="Q26" s="239">
        <f t="shared" si="1"/>
        <v>97.258932751701522</v>
      </c>
      <c r="R26" s="238">
        <v>2.6</v>
      </c>
      <c r="S26" s="239">
        <v>1814</v>
      </c>
      <c r="T26" s="239">
        <v>1814</v>
      </c>
      <c r="U26" s="239">
        <v>1716</v>
      </c>
      <c r="V26" s="239">
        <v>1809</v>
      </c>
      <c r="W26" s="239">
        <v>1494</v>
      </c>
      <c r="X26" s="239">
        <f t="shared" si="2"/>
        <v>1729.4</v>
      </c>
      <c r="Y26" s="239">
        <f t="shared" si="3"/>
        <v>138.06085614684562</v>
      </c>
      <c r="Z26" s="238">
        <f>(P26*R26+X26)/(R26+1)</f>
        <v>1156.0999999999999</v>
      </c>
      <c r="AA26" s="238">
        <f t="shared" si="4"/>
        <v>986.27777777777771</v>
      </c>
      <c r="AB26" s="238">
        <f t="shared" si="5"/>
        <v>1242.0000000000002</v>
      </c>
    </row>
    <row r="27" spans="1:28" s="14" customFormat="1" ht="17.25" thickBot="1" x14ac:dyDescent="0.35">
      <c r="A27" s="240"/>
      <c r="B27" s="241">
        <v>24</v>
      </c>
      <c r="C27" s="242">
        <v>3</v>
      </c>
      <c r="D27" s="242">
        <v>3</v>
      </c>
      <c r="E27" s="242"/>
      <c r="F27" s="242">
        <v>3</v>
      </c>
      <c r="G27" s="242"/>
      <c r="H27" s="242">
        <v>3</v>
      </c>
      <c r="I27" s="242">
        <v>2</v>
      </c>
      <c r="J27" s="242"/>
      <c r="K27" s="243">
        <v>786</v>
      </c>
      <c r="L27" s="243">
        <v>885</v>
      </c>
      <c r="M27" s="243">
        <v>894</v>
      </c>
      <c r="N27" s="243">
        <v>770</v>
      </c>
      <c r="O27" s="243">
        <v>421</v>
      </c>
      <c r="P27" s="243">
        <f t="shared" si="0"/>
        <v>751.2</v>
      </c>
      <c r="Q27" s="243">
        <f t="shared" si="1"/>
        <v>192.93185325394029</v>
      </c>
      <c r="R27" s="242">
        <v>2.6</v>
      </c>
      <c r="S27" s="243">
        <v>1572</v>
      </c>
      <c r="T27" s="243">
        <v>1565</v>
      </c>
      <c r="U27" s="243">
        <v>1596</v>
      </c>
      <c r="V27" s="243">
        <v>1580</v>
      </c>
      <c r="W27" s="243">
        <v>1558</v>
      </c>
      <c r="X27" s="243">
        <f t="shared" si="2"/>
        <v>1574.2</v>
      </c>
      <c r="Y27" s="243">
        <f t="shared" si="3"/>
        <v>14.669696656713798</v>
      </c>
      <c r="Z27" s="242">
        <f>(P27*R27+X27)/(R27+1)</f>
        <v>979.81111111111113</v>
      </c>
      <c r="AA27" s="242">
        <f t="shared" si="4"/>
        <v>736.83333333333337</v>
      </c>
      <c r="AB27" s="242">
        <f t="shared" si="5"/>
        <v>1089</v>
      </c>
    </row>
    <row r="28" spans="1:28" s="221" customFormat="1" x14ac:dyDescent="0.3">
      <c r="A28" s="217" t="s">
        <v>52</v>
      </c>
      <c r="B28" s="218">
        <v>25</v>
      </c>
      <c r="C28" s="219">
        <v>3</v>
      </c>
      <c r="D28" s="219">
        <v>3</v>
      </c>
      <c r="E28" s="219"/>
      <c r="F28" s="219">
        <v>3</v>
      </c>
      <c r="G28" s="219"/>
      <c r="H28" s="219"/>
      <c r="I28" s="219">
        <v>2</v>
      </c>
      <c r="J28" s="219">
        <v>3</v>
      </c>
      <c r="K28" s="220">
        <v>1079</v>
      </c>
      <c r="L28" s="220">
        <v>973</v>
      </c>
      <c r="M28" s="220">
        <v>1048</v>
      </c>
      <c r="N28" s="220">
        <v>664</v>
      </c>
      <c r="O28" s="220">
        <v>761</v>
      </c>
      <c r="P28" s="220">
        <f t="shared" si="0"/>
        <v>905</v>
      </c>
      <c r="Q28" s="220">
        <f t="shared" si="1"/>
        <v>183.14338644897882</v>
      </c>
      <c r="R28" s="219">
        <v>2.6</v>
      </c>
      <c r="S28" s="220">
        <v>1514</v>
      </c>
      <c r="T28" s="220">
        <v>1574</v>
      </c>
      <c r="U28" s="220">
        <v>1567</v>
      </c>
      <c r="V28" s="220">
        <v>1587</v>
      </c>
      <c r="W28" s="220"/>
      <c r="X28" s="220">
        <f t="shared" si="2"/>
        <v>1560.5</v>
      </c>
      <c r="Y28" s="220">
        <f t="shared" si="3"/>
        <v>32.08841951026362</v>
      </c>
      <c r="Z28" s="219">
        <f>(P28*R28+X28)/(R28+1)</f>
        <v>1087.0833333333333</v>
      </c>
      <c r="AA28" s="219">
        <f t="shared" si="4"/>
        <v>900.11111111111109</v>
      </c>
      <c r="AB28" s="219">
        <f t="shared" si="5"/>
        <v>1220.1111111111111</v>
      </c>
    </row>
    <row r="29" spans="1:28" s="226" customFormat="1" x14ac:dyDescent="0.3">
      <c r="A29" s="222"/>
      <c r="B29" s="223">
        <v>26</v>
      </c>
      <c r="C29" s="224">
        <v>3</v>
      </c>
      <c r="D29" s="224">
        <v>3</v>
      </c>
      <c r="E29" s="224"/>
      <c r="F29" s="224">
        <v>3</v>
      </c>
      <c r="G29" s="224">
        <v>3</v>
      </c>
      <c r="H29" s="224"/>
      <c r="I29" s="224">
        <v>2</v>
      </c>
      <c r="J29" s="224"/>
      <c r="K29" s="225">
        <v>834</v>
      </c>
      <c r="L29" s="225">
        <v>1046</v>
      </c>
      <c r="M29" s="225">
        <v>865</v>
      </c>
      <c r="N29" s="225"/>
      <c r="O29" s="225"/>
      <c r="P29" s="225">
        <f t="shared" si="0"/>
        <v>915</v>
      </c>
      <c r="Q29" s="225">
        <f t="shared" si="1"/>
        <v>114.50327506233174</v>
      </c>
      <c r="R29" s="224">
        <v>2.6</v>
      </c>
      <c r="S29" s="225">
        <v>1603</v>
      </c>
      <c r="T29" s="225">
        <v>1593</v>
      </c>
      <c r="U29" s="225"/>
      <c r="V29" s="225"/>
      <c r="W29" s="225"/>
      <c r="X29" s="225">
        <f t="shared" si="2"/>
        <v>1598</v>
      </c>
      <c r="Y29" s="225">
        <f t="shared" si="3"/>
        <v>7.0710678118654755</v>
      </c>
      <c r="Z29" s="224">
        <f>(P29*R29+X29)/(R29+1)</f>
        <v>1104.7222222222222</v>
      </c>
      <c r="AA29" s="224">
        <f t="shared" si="4"/>
        <v>1044.8333333333333</v>
      </c>
      <c r="AB29" s="224">
        <f t="shared" si="5"/>
        <v>1200.7222222222224</v>
      </c>
    </row>
    <row r="30" spans="1:28" s="231" customFormat="1" ht="17.25" thickBot="1" x14ac:dyDescent="0.35">
      <c r="A30" s="227"/>
      <c r="B30" s="228">
        <v>27</v>
      </c>
      <c r="C30" s="229">
        <v>3</v>
      </c>
      <c r="D30" s="229">
        <v>3</v>
      </c>
      <c r="E30" s="229"/>
      <c r="F30" s="229">
        <v>3</v>
      </c>
      <c r="G30" s="229"/>
      <c r="H30" s="229">
        <v>3</v>
      </c>
      <c r="I30" s="229">
        <v>2</v>
      </c>
      <c r="J30" s="229"/>
      <c r="K30" s="230"/>
      <c r="L30" s="230"/>
      <c r="M30" s="230"/>
      <c r="N30" s="230"/>
      <c r="O30" s="230"/>
      <c r="P30" s="230" t="e">
        <f t="shared" si="0"/>
        <v>#DIV/0!</v>
      </c>
      <c r="Q30" s="230" t="e">
        <f t="shared" si="1"/>
        <v>#DIV/0!</v>
      </c>
      <c r="R30" s="229">
        <v>2.6</v>
      </c>
      <c r="S30" s="230"/>
      <c r="T30" s="230"/>
      <c r="U30" s="230"/>
      <c r="V30" s="230"/>
      <c r="W30" s="230"/>
      <c r="X30" s="230" t="e">
        <f t="shared" si="2"/>
        <v>#DIV/0!</v>
      </c>
      <c r="Y30" s="230" t="e">
        <f t="shared" si="3"/>
        <v>#DIV/0!</v>
      </c>
      <c r="Z30" s="229" t="e">
        <f>(P30*R30+X30)/(R30+1)</f>
        <v>#DIV/0!</v>
      </c>
      <c r="AA30" s="229">
        <f t="shared" si="4"/>
        <v>0</v>
      </c>
      <c r="AB30" s="229">
        <f t="shared" si="5"/>
        <v>0</v>
      </c>
    </row>
    <row r="31" spans="1:28" s="206" customFormat="1" x14ac:dyDescent="0.3">
      <c r="A31" s="202" t="s">
        <v>84</v>
      </c>
      <c r="B31" s="203">
        <v>28</v>
      </c>
      <c r="C31" s="204">
        <v>3</v>
      </c>
      <c r="D31" s="204">
        <v>3</v>
      </c>
      <c r="E31" s="204"/>
      <c r="F31" s="204">
        <v>3</v>
      </c>
      <c r="G31" s="204"/>
      <c r="H31" s="204"/>
      <c r="I31" s="204">
        <v>2</v>
      </c>
      <c r="J31" s="204">
        <v>3</v>
      </c>
      <c r="K31" s="205"/>
      <c r="L31" s="205"/>
      <c r="M31" s="205"/>
      <c r="N31" s="205"/>
      <c r="O31" s="205"/>
      <c r="P31" s="205" t="e">
        <f t="shared" si="0"/>
        <v>#DIV/0!</v>
      </c>
      <c r="Q31" s="205" t="e">
        <f t="shared" si="1"/>
        <v>#DIV/0!</v>
      </c>
      <c r="R31" s="204"/>
      <c r="S31" s="205"/>
      <c r="T31" s="205"/>
      <c r="U31" s="205"/>
      <c r="V31" s="205"/>
      <c r="W31" s="205"/>
      <c r="X31" s="205" t="e">
        <f t="shared" si="2"/>
        <v>#DIV/0!</v>
      </c>
      <c r="Y31" s="205" t="e">
        <f t="shared" si="3"/>
        <v>#DIV/0!</v>
      </c>
      <c r="Z31" s="204" t="e">
        <f>(P31*R31+X31)/(R31+1)</f>
        <v>#DIV/0!</v>
      </c>
      <c r="AA31" s="204">
        <f t="shared" si="4"/>
        <v>0</v>
      </c>
      <c r="AB31" s="204">
        <f t="shared" si="5"/>
        <v>0</v>
      </c>
    </row>
    <row r="32" spans="1:28" s="211" customFormat="1" x14ac:dyDescent="0.3">
      <c r="A32" s="207"/>
      <c r="B32" s="208">
        <v>29</v>
      </c>
      <c r="C32" s="209">
        <v>3</v>
      </c>
      <c r="D32" s="209">
        <v>3</v>
      </c>
      <c r="E32" s="209"/>
      <c r="F32" s="209">
        <v>3</v>
      </c>
      <c r="G32" s="209">
        <v>3</v>
      </c>
      <c r="H32" s="209"/>
      <c r="I32" s="209">
        <v>2</v>
      </c>
      <c r="J32" s="209"/>
      <c r="K32" s="210"/>
      <c r="L32" s="210"/>
      <c r="M32" s="210"/>
      <c r="N32" s="210"/>
      <c r="O32" s="210"/>
      <c r="P32" s="210" t="e">
        <f t="shared" si="0"/>
        <v>#DIV/0!</v>
      </c>
      <c r="Q32" s="210" t="e">
        <f t="shared" si="1"/>
        <v>#DIV/0!</v>
      </c>
      <c r="R32" s="209"/>
      <c r="S32" s="210"/>
      <c r="T32" s="210"/>
      <c r="U32" s="210"/>
      <c r="V32" s="210"/>
      <c r="W32" s="210"/>
      <c r="X32" s="210" t="e">
        <f t="shared" si="2"/>
        <v>#DIV/0!</v>
      </c>
      <c r="Y32" s="210" t="e">
        <f t="shared" si="3"/>
        <v>#DIV/0!</v>
      </c>
      <c r="Z32" s="209" t="e">
        <f>(P32*R32+X32)/(R32+1)</f>
        <v>#DIV/0!</v>
      </c>
      <c r="AA32" s="209">
        <f t="shared" si="4"/>
        <v>0</v>
      </c>
      <c r="AB32" s="209">
        <f t="shared" si="5"/>
        <v>0</v>
      </c>
    </row>
    <row r="33" spans="1:28" s="216" customFormat="1" ht="17.25" thickBot="1" x14ac:dyDescent="0.35">
      <c r="A33" s="212"/>
      <c r="B33" s="213">
        <v>30</v>
      </c>
      <c r="C33" s="214">
        <v>3</v>
      </c>
      <c r="D33" s="214">
        <v>3</v>
      </c>
      <c r="E33" s="214"/>
      <c r="F33" s="214">
        <v>3</v>
      </c>
      <c r="G33" s="214"/>
      <c r="H33" s="214">
        <v>3</v>
      </c>
      <c r="I33" s="214">
        <v>2</v>
      </c>
      <c r="J33" s="214"/>
      <c r="K33" s="215"/>
      <c r="L33" s="215"/>
      <c r="M33" s="215"/>
      <c r="N33" s="215"/>
      <c r="O33" s="215"/>
      <c r="P33" s="215" t="e">
        <f t="shared" si="0"/>
        <v>#DIV/0!</v>
      </c>
      <c r="Q33" s="215" t="e">
        <f t="shared" si="1"/>
        <v>#DIV/0!</v>
      </c>
      <c r="R33" s="214"/>
      <c r="S33" s="215"/>
      <c r="T33" s="215"/>
      <c r="U33" s="215"/>
      <c r="V33" s="215"/>
      <c r="W33" s="215"/>
      <c r="X33" s="215" t="e">
        <f t="shared" si="2"/>
        <v>#DIV/0!</v>
      </c>
      <c r="Y33" s="215" t="e">
        <f t="shared" si="3"/>
        <v>#DIV/0!</v>
      </c>
      <c r="Z33" s="214" t="e">
        <f>(P33*R33+X33)/(R33+1)</f>
        <v>#DIV/0!</v>
      </c>
      <c r="AA33" s="214">
        <f t="shared" si="4"/>
        <v>0</v>
      </c>
      <c r="AB33" s="214">
        <f t="shared" si="5"/>
        <v>0</v>
      </c>
    </row>
    <row r="34" spans="1:28" s="17" customFormat="1" x14ac:dyDescent="0.3">
      <c r="A34" s="190" t="s">
        <v>85</v>
      </c>
      <c r="B34" s="191">
        <v>31</v>
      </c>
      <c r="C34" s="192">
        <v>3</v>
      </c>
      <c r="D34" s="192">
        <v>3</v>
      </c>
      <c r="E34" s="192"/>
      <c r="F34" s="192">
        <v>3</v>
      </c>
      <c r="G34" s="192"/>
      <c r="H34" s="192"/>
      <c r="I34" s="192">
        <v>2</v>
      </c>
      <c r="J34" s="192">
        <v>3</v>
      </c>
      <c r="K34" s="193"/>
      <c r="L34" s="193"/>
      <c r="M34" s="193"/>
      <c r="N34" s="193"/>
      <c r="O34" s="193"/>
      <c r="P34" s="193" t="e">
        <f t="shared" si="0"/>
        <v>#DIV/0!</v>
      </c>
      <c r="Q34" s="193" t="e">
        <f t="shared" si="1"/>
        <v>#DIV/0!</v>
      </c>
      <c r="R34" s="192"/>
      <c r="S34" s="193"/>
      <c r="T34" s="193"/>
      <c r="U34" s="193"/>
      <c r="V34" s="193"/>
      <c r="W34" s="193"/>
      <c r="X34" s="193" t="e">
        <f t="shared" si="2"/>
        <v>#DIV/0!</v>
      </c>
      <c r="Y34" s="193" t="e">
        <f t="shared" si="3"/>
        <v>#DIV/0!</v>
      </c>
      <c r="Z34" s="192" t="e">
        <f>(P34*R34+X34)/(R34+1)</f>
        <v>#DIV/0!</v>
      </c>
      <c r="AA34" s="192">
        <f t="shared" si="4"/>
        <v>0</v>
      </c>
      <c r="AB34" s="192">
        <f t="shared" si="5"/>
        <v>0</v>
      </c>
    </row>
    <row r="35" spans="1:28" s="21" customFormat="1" x14ac:dyDescent="0.3">
      <c r="A35" s="194"/>
      <c r="B35" s="195">
        <v>32</v>
      </c>
      <c r="C35" s="196">
        <v>3</v>
      </c>
      <c r="D35" s="196">
        <v>3</v>
      </c>
      <c r="E35" s="196"/>
      <c r="F35" s="196">
        <v>3</v>
      </c>
      <c r="G35" s="196">
        <v>3</v>
      </c>
      <c r="H35" s="196"/>
      <c r="I35" s="196">
        <v>2</v>
      </c>
      <c r="J35" s="196"/>
      <c r="K35" s="197"/>
      <c r="L35" s="197"/>
      <c r="M35" s="197"/>
      <c r="N35" s="197"/>
      <c r="O35" s="197"/>
      <c r="P35" s="197" t="e">
        <f t="shared" si="0"/>
        <v>#DIV/0!</v>
      </c>
      <c r="Q35" s="197" t="e">
        <f t="shared" si="1"/>
        <v>#DIV/0!</v>
      </c>
      <c r="R35" s="196"/>
      <c r="S35" s="197"/>
      <c r="T35" s="197"/>
      <c r="U35" s="197"/>
      <c r="V35" s="197"/>
      <c r="W35" s="197"/>
      <c r="X35" s="197" t="e">
        <f t="shared" si="2"/>
        <v>#DIV/0!</v>
      </c>
      <c r="Y35" s="197" t="e">
        <f t="shared" si="3"/>
        <v>#DIV/0!</v>
      </c>
      <c r="Z35" s="196" t="e">
        <f>(P35*R35+X35)/(R35+1)</f>
        <v>#DIV/0!</v>
      </c>
      <c r="AA35" s="196">
        <f t="shared" si="4"/>
        <v>0</v>
      </c>
      <c r="AB35" s="196">
        <f t="shared" si="5"/>
        <v>0</v>
      </c>
    </row>
    <row r="36" spans="1:28" s="25" customFormat="1" ht="17.25" thickBot="1" x14ac:dyDescent="0.35">
      <c r="A36" s="198"/>
      <c r="B36" s="199">
        <v>33</v>
      </c>
      <c r="C36" s="200">
        <v>3</v>
      </c>
      <c r="D36" s="200">
        <v>3</v>
      </c>
      <c r="E36" s="200"/>
      <c r="F36" s="200">
        <v>3</v>
      </c>
      <c r="G36" s="200"/>
      <c r="H36" s="200">
        <v>3</v>
      </c>
      <c r="I36" s="200">
        <v>2</v>
      </c>
      <c r="J36" s="200"/>
      <c r="K36" s="201"/>
      <c r="L36" s="201"/>
      <c r="M36" s="201"/>
      <c r="N36" s="201"/>
      <c r="O36" s="201"/>
      <c r="P36" s="201" t="e">
        <f t="shared" si="0"/>
        <v>#DIV/0!</v>
      </c>
      <c r="Q36" s="201" t="e">
        <f t="shared" si="1"/>
        <v>#DIV/0!</v>
      </c>
      <c r="R36" s="200"/>
      <c r="S36" s="201"/>
      <c r="T36" s="201"/>
      <c r="U36" s="201"/>
      <c r="V36" s="201"/>
      <c r="W36" s="201"/>
      <c r="X36" s="201" t="e">
        <f t="shared" si="2"/>
        <v>#DIV/0!</v>
      </c>
      <c r="Y36" s="201" t="e">
        <f t="shared" si="3"/>
        <v>#DIV/0!</v>
      </c>
      <c r="Z36" s="200" t="e">
        <f>(P36*R36+X36)/(R36+1)</f>
        <v>#DIV/0!</v>
      </c>
      <c r="AA36" s="200">
        <f t="shared" si="4"/>
        <v>0</v>
      </c>
      <c r="AB36" s="200">
        <f t="shared" si="5"/>
        <v>0</v>
      </c>
    </row>
    <row r="37" spans="1:28" s="28" customFormat="1" x14ac:dyDescent="0.3">
      <c r="A37" s="178" t="s">
        <v>86</v>
      </c>
      <c r="B37" s="179">
        <v>34</v>
      </c>
      <c r="C37" s="180">
        <v>3</v>
      </c>
      <c r="D37" s="180">
        <v>3</v>
      </c>
      <c r="E37" s="180"/>
      <c r="F37" s="180">
        <v>3</v>
      </c>
      <c r="G37" s="180"/>
      <c r="H37" s="180"/>
      <c r="I37" s="180">
        <v>2</v>
      </c>
      <c r="J37" s="180">
        <v>3</v>
      </c>
      <c r="K37" s="181"/>
      <c r="L37" s="181"/>
      <c r="M37" s="181"/>
      <c r="N37" s="181"/>
      <c r="O37" s="181"/>
      <c r="P37" s="181" t="e">
        <f t="shared" si="0"/>
        <v>#DIV/0!</v>
      </c>
      <c r="Q37" s="181" t="e">
        <f t="shared" si="1"/>
        <v>#DIV/0!</v>
      </c>
      <c r="R37" s="180"/>
      <c r="S37" s="181"/>
      <c r="T37" s="181"/>
      <c r="U37" s="181"/>
      <c r="V37" s="181"/>
      <c r="W37" s="181"/>
      <c r="X37" s="181" t="e">
        <f t="shared" si="2"/>
        <v>#DIV/0!</v>
      </c>
      <c r="Y37" s="181" t="e">
        <f t="shared" si="3"/>
        <v>#DIV/0!</v>
      </c>
      <c r="Z37" s="180" t="e">
        <f>(P37*R37+X37)/(R37+1)</f>
        <v>#DIV/0!</v>
      </c>
      <c r="AA37" s="180">
        <f t="shared" si="4"/>
        <v>0</v>
      </c>
      <c r="AB37" s="180">
        <f t="shared" si="5"/>
        <v>0</v>
      </c>
    </row>
    <row r="38" spans="1:28" s="32" customFormat="1" x14ac:dyDescent="0.3">
      <c r="A38" s="182"/>
      <c r="B38" s="183">
        <v>35</v>
      </c>
      <c r="C38" s="184">
        <v>3</v>
      </c>
      <c r="D38" s="184">
        <v>3</v>
      </c>
      <c r="E38" s="184"/>
      <c r="F38" s="184">
        <v>3</v>
      </c>
      <c r="G38" s="184">
        <v>3</v>
      </c>
      <c r="H38" s="184"/>
      <c r="I38" s="184">
        <v>2</v>
      </c>
      <c r="J38" s="184"/>
      <c r="K38" s="185"/>
      <c r="L38" s="185"/>
      <c r="M38" s="185"/>
      <c r="N38" s="185"/>
      <c r="O38" s="185"/>
      <c r="P38" s="185" t="e">
        <f t="shared" si="0"/>
        <v>#DIV/0!</v>
      </c>
      <c r="Q38" s="185" t="e">
        <f t="shared" si="1"/>
        <v>#DIV/0!</v>
      </c>
      <c r="R38" s="184"/>
      <c r="S38" s="185"/>
      <c r="T38" s="185"/>
      <c r="U38" s="185"/>
      <c r="V38" s="185"/>
      <c r="W38" s="185"/>
      <c r="X38" s="185" t="e">
        <f t="shared" si="2"/>
        <v>#DIV/0!</v>
      </c>
      <c r="Y38" s="185" t="e">
        <f t="shared" si="3"/>
        <v>#DIV/0!</v>
      </c>
      <c r="Z38" s="184" t="e">
        <f>(P38*R38+X38)/(R38+1)</f>
        <v>#DIV/0!</v>
      </c>
      <c r="AA38" s="184">
        <f t="shared" si="4"/>
        <v>0</v>
      </c>
      <c r="AB38" s="184">
        <f t="shared" si="5"/>
        <v>0</v>
      </c>
    </row>
    <row r="39" spans="1:28" s="36" customFormat="1" ht="17.25" thickBot="1" x14ac:dyDescent="0.35">
      <c r="A39" s="186"/>
      <c r="B39" s="187">
        <v>36</v>
      </c>
      <c r="C39" s="188">
        <v>3</v>
      </c>
      <c r="D39" s="188">
        <v>3</v>
      </c>
      <c r="E39" s="188"/>
      <c r="F39" s="188">
        <v>3</v>
      </c>
      <c r="G39" s="188"/>
      <c r="H39" s="188">
        <v>3</v>
      </c>
      <c r="I39" s="188">
        <v>2</v>
      </c>
      <c r="J39" s="188"/>
      <c r="K39" s="189"/>
      <c r="L39" s="189"/>
      <c r="M39" s="189"/>
      <c r="N39" s="189"/>
      <c r="O39" s="189"/>
      <c r="P39" s="189" t="e">
        <f t="shared" si="0"/>
        <v>#DIV/0!</v>
      </c>
      <c r="Q39" s="189" t="e">
        <f t="shared" si="1"/>
        <v>#DIV/0!</v>
      </c>
      <c r="R39" s="188"/>
      <c r="S39" s="189"/>
      <c r="T39" s="189"/>
      <c r="U39" s="189"/>
      <c r="V39" s="189"/>
      <c r="W39" s="189"/>
      <c r="X39" s="189" t="e">
        <f t="shared" si="2"/>
        <v>#DIV/0!</v>
      </c>
      <c r="Y39" s="189" t="e">
        <f t="shared" si="3"/>
        <v>#DIV/0!</v>
      </c>
      <c r="Z39" s="188" t="e">
        <f>(P39*R39+X39)/(R39+1)</f>
        <v>#DIV/0!</v>
      </c>
      <c r="AA39" s="188">
        <f t="shared" si="4"/>
        <v>0</v>
      </c>
      <c r="AB39" s="188">
        <f t="shared" si="5"/>
        <v>0</v>
      </c>
    </row>
    <row r="40" spans="1:28" s="169" customFormat="1" x14ac:dyDescent="0.3">
      <c r="A40" s="166" t="s">
        <v>88</v>
      </c>
      <c r="B40" s="167">
        <v>37</v>
      </c>
      <c r="C40" s="167">
        <v>3</v>
      </c>
      <c r="D40" s="167">
        <v>3</v>
      </c>
      <c r="E40" s="167"/>
      <c r="F40" s="167">
        <v>3</v>
      </c>
      <c r="G40" s="167"/>
      <c r="H40" s="167"/>
      <c r="I40" s="167">
        <v>2</v>
      </c>
      <c r="J40" s="167">
        <v>3</v>
      </c>
      <c r="K40" s="168">
        <v>891</v>
      </c>
      <c r="L40" s="168">
        <v>1044</v>
      </c>
      <c r="M40" s="168">
        <v>1024</v>
      </c>
      <c r="N40" s="168">
        <v>1014</v>
      </c>
      <c r="O40" s="168">
        <v>1028</v>
      </c>
      <c r="P40" s="168">
        <f t="shared" si="0"/>
        <v>1000.2</v>
      </c>
      <c r="Q40" s="168">
        <f t="shared" si="1"/>
        <v>61.993548051389993</v>
      </c>
      <c r="R40" s="167">
        <v>3</v>
      </c>
      <c r="S40" s="168">
        <v>1434</v>
      </c>
      <c r="T40" s="168">
        <v>1384</v>
      </c>
      <c r="U40" s="168">
        <v>1444</v>
      </c>
      <c r="V40" s="168">
        <v>1443</v>
      </c>
      <c r="W40" s="168"/>
      <c r="X40" s="168">
        <f t="shared" si="2"/>
        <v>1426.25</v>
      </c>
      <c r="Y40" s="168">
        <f t="shared" si="3"/>
        <v>28.523382221141542</v>
      </c>
      <c r="Z40" s="167">
        <f>(P40*R40+X40)/(R40+1)</f>
        <v>1106.7125000000001</v>
      </c>
      <c r="AA40" s="167">
        <f t="shared" si="4"/>
        <v>1014.25</v>
      </c>
      <c r="AB40" s="167">
        <f t="shared" si="5"/>
        <v>1144</v>
      </c>
    </row>
    <row r="41" spans="1:28" s="173" customFormat="1" x14ac:dyDescent="0.3">
      <c r="A41" s="170"/>
      <c r="B41" s="171">
        <v>38</v>
      </c>
      <c r="C41" s="171">
        <v>3</v>
      </c>
      <c r="D41" s="171">
        <v>3</v>
      </c>
      <c r="E41" s="171"/>
      <c r="F41" s="171"/>
      <c r="G41" s="171">
        <v>3</v>
      </c>
      <c r="H41" s="171"/>
      <c r="I41" s="171">
        <v>2</v>
      </c>
      <c r="J41" s="171">
        <v>3</v>
      </c>
      <c r="K41" s="172"/>
      <c r="L41" s="172"/>
      <c r="M41" s="172"/>
      <c r="N41" s="172"/>
      <c r="O41" s="172"/>
      <c r="P41" s="172" t="e">
        <f t="shared" si="0"/>
        <v>#DIV/0!</v>
      </c>
      <c r="Q41" s="172" t="e">
        <f t="shared" si="1"/>
        <v>#DIV/0!</v>
      </c>
      <c r="R41" s="171">
        <v>3</v>
      </c>
      <c r="S41" s="172"/>
      <c r="T41" s="172"/>
      <c r="U41" s="172"/>
      <c r="V41" s="172"/>
      <c r="W41" s="172"/>
      <c r="X41" s="172" t="e">
        <f t="shared" si="2"/>
        <v>#DIV/0!</v>
      </c>
      <c r="Y41" s="172" t="e">
        <f t="shared" si="3"/>
        <v>#DIV/0!</v>
      </c>
      <c r="Z41" s="171" t="e">
        <f>(P41*R41+X41)/(R41+1)</f>
        <v>#DIV/0!</v>
      </c>
      <c r="AA41" s="171">
        <f t="shared" si="4"/>
        <v>0</v>
      </c>
      <c r="AB41" s="171">
        <f t="shared" si="5"/>
        <v>0</v>
      </c>
    </row>
    <row r="42" spans="1:28" s="177" customFormat="1" ht="17.25" thickBot="1" x14ac:dyDescent="0.35">
      <c r="A42" s="174"/>
      <c r="B42" s="175">
        <v>39</v>
      </c>
      <c r="C42" s="175">
        <v>3</v>
      </c>
      <c r="D42" s="175">
        <v>3</v>
      </c>
      <c r="E42" s="175"/>
      <c r="F42" s="175"/>
      <c r="G42" s="175"/>
      <c r="H42" s="175">
        <v>3</v>
      </c>
      <c r="I42" s="175">
        <v>2</v>
      </c>
      <c r="J42" s="175">
        <v>3</v>
      </c>
      <c r="K42" s="176">
        <v>1115</v>
      </c>
      <c r="L42" s="176">
        <v>1053</v>
      </c>
      <c r="M42" s="176">
        <v>1138</v>
      </c>
      <c r="N42" s="176">
        <v>827</v>
      </c>
      <c r="O42" s="176">
        <v>1075</v>
      </c>
      <c r="P42" s="176">
        <f t="shared" si="0"/>
        <v>1041.5999999999999</v>
      </c>
      <c r="Q42" s="176">
        <f t="shared" si="1"/>
        <v>124.47811052550584</v>
      </c>
      <c r="R42" s="175">
        <v>3</v>
      </c>
      <c r="S42" s="176">
        <v>1313</v>
      </c>
      <c r="T42" s="176">
        <v>1046</v>
      </c>
      <c r="U42" s="176">
        <v>1095</v>
      </c>
      <c r="V42" s="176">
        <v>1216</v>
      </c>
      <c r="W42" s="176"/>
      <c r="X42" s="176">
        <f t="shared" si="2"/>
        <v>1167.5</v>
      </c>
      <c r="Y42" s="176">
        <f t="shared" si="3"/>
        <v>120.47268016719254</v>
      </c>
      <c r="Z42" s="175">
        <f>(P42*R42+X42)/(R42+1)</f>
        <v>1073.0749999999998</v>
      </c>
      <c r="AA42" s="175">
        <f t="shared" si="4"/>
        <v>881.75</v>
      </c>
      <c r="AB42" s="175">
        <f t="shared" si="5"/>
        <v>1181.75</v>
      </c>
    </row>
    <row r="43" spans="1:28" x14ac:dyDescent="0.3">
      <c r="A43" s="145" t="s">
        <v>89</v>
      </c>
      <c r="B43" s="145">
        <v>40</v>
      </c>
      <c r="C43" s="145">
        <v>3</v>
      </c>
      <c r="D43" s="145">
        <v>3</v>
      </c>
      <c r="E43" s="145"/>
      <c r="F43" s="145">
        <v>3</v>
      </c>
      <c r="G43" s="145"/>
      <c r="H43" s="145"/>
      <c r="I43" s="145">
        <v>2</v>
      </c>
      <c r="J43" s="145">
        <v>3</v>
      </c>
      <c r="K43" s="144">
        <v>800</v>
      </c>
      <c r="L43" s="144">
        <v>454</v>
      </c>
      <c r="M43" s="144">
        <v>674</v>
      </c>
      <c r="N43" s="144">
        <v>687</v>
      </c>
      <c r="O43" s="144">
        <v>456</v>
      </c>
      <c r="P43" s="144">
        <f t="shared" si="0"/>
        <v>614.20000000000005</v>
      </c>
      <c r="Q43" s="144">
        <f t="shared" si="1"/>
        <v>153.36948849102944</v>
      </c>
      <c r="R43" s="145">
        <v>2</v>
      </c>
      <c r="S43" s="144">
        <v>1629</v>
      </c>
      <c r="T43" s="144">
        <v>2141</v>
      </c>
      <c r="U43" s="144">
        <v>1871</v>
      </c>
      <c r="V43" s="144">
        <v>1646</v>
      </c>
      <c r="W43" s="144">
        <v>1816</v>
      </c>
      <c r="X43" s="144">
        <f t="shared" si="2"/>
        <v>1820.6</v>
      </c>
      <c r="Y43" s="144">
        <f t="shared" si="3"/>
        <v>207.613342538479</v>
      </c>
      <c r="Z43" s="145">
        <f>(P43*R43+X43)/(R43+1)</f>
        <v>1016.3333333333334</v>
      </c>
      <c r="AA43" s="145">
        <f t="shared" si="4"/>
        <v>845.66666666666663</v>
      </c>
      <c r="AB43" s="145">
        <f t="shared" si="5"/>
        <v>1247</v>
      </c>
    </row>
    <row r="44" spans="1:28" x14ac:dyDescent="0.3">
      <c r="A44" s="145"/>
      <c r="B44" s="145">
        <v>41</v>
      </c>
      <c r="C44" s="145">
        <v>3</v>
      </c>
      <c r="D44" s="145">
        <v>3</v>
      </c>
      <c r="E44" s="145"/>
      <c r="F44" s="145">
        <v>3</v>
      </c>
      <c r="G44" s="145">
        <v>3</v>
      </c>
      <c r="H44" s="145"/>
      <c r="I44" s="145">
        <v>2</v>
      </c>
      <c r="J44" s="145"/>
      <c r="K44" s="144">
        <v>616</v>
      </c>
      <c r="L44" s="144">
        <v>578</v>
      </c>
      <c r="M44" s="144">
        <v>750</v>
      </c>
      <c r="N44" s="144">
        <v>424</v>
      </c>
      <c r="O44" s="144">
        <v>962</v>
      </c>
      <c r="P44" s="144">
        <f t="shared" si="0"/>
        <v>666</v>
      </c>
      <c r="Q44" s="144">
        <f t="shared" si="1"/>
        <v>202.16330032921405</v>
      </c>
      <c r="R44" s="145">
        <v>2</v>
      </c>
      <c r="S44" s="144">
        <v>2143</v>
      </c>
      <c r="T44" s="144">
        <v>2159</v>
      </c>
      <c r="U44" s="144">
        <v>1159</v>
      </c>
      <c r="V44" s="144">
        <v>2245</v>
      </c>
      <c r="W44" s="144">
        <v>794</v>
      </c>
      <c r="X44" s="144">
        <f t="shared" si="2"/>
        <v>1700</v>
      </c>
      <c r="Y44" s="144">
        <f t="shared" si="3"/>
        <v>674.06824580304919</v>
      </c>
      <c r="Z44" s="145">
        <f>(P44*R44+X44)/(R44+1)</f>
        <v>1010.6666666666666</v>
      </c>
      <c r="AA44" s="145">
        <f t="shared" si="4"/>
        <v>547.33333333333337</v>
      </c>
      <c r="AB44" s="145">
        <f t="shared" si="5"/>
        <v>1389.6666666666667</v>
      </c>
    </row>
    <row r="45" spans="1:28" x14ac:dyDescent="0.3">
      <c r="A45" s="145"/>
      <c r="B45" s="145">
        <v>42</v>
      </c>
      <c r="C45" s="145"/>
      <c r="D45" s="145"/>
      <c r="E45" s="145"/>
      <c r="F45" s="145"/>
      <c r="G45" s="145"/>
      <c r="H45" s="145"/>
      <c r="I45" s="145"/>
      <c r="J45" s="145"/>
      <c r="K45" s="144"/>
      <c r="L45" s="144"/>
      <c r="M45" s="144"/>
      <c r="N45" s="144"/>
      <c r="O45" s="144"/>
      <c r="P45" s="144" t="e">
        <f t="shared" si="0"/>
        <v>#DIV/0!</v>
      </c>
      <c r="Q45" s="144" t="e">
        <f t="shared" si="1"/>
        <v>#DIV/0!</v>
      </c>
      <c r="R45" s="145"/>
      <c r="S45" s="144"/>
      <c r="T45" s="144"/>
      <c r="U45" s="144"/>
      <c r="V45" s="144"/>
      <c r="W45" s="144"/>
      <c r="X45" s="144" t="e">
        <f t="shared" si="2"/>
        <v>#DIV/0!</v>
      </c>
      <c r="Y45" s="144" t="e">
        <f t="shared" si="3"/>
        <v>#DIV/0!</v>
      </c>
      <c r="Z45" s="145" t="e">
        <f>(P45*R45+X45)/(R45+1)</f>
        <v>#DIV/0!</v>
      </c>
      <c r="AA45" s="145">
        <f t="shared" si="4"/>
        <v>0</v>
      </c>
      <c r="AB45" s="145">
        <f t="shared" si="5"/>
        <v>0</v>
      </c>
    </row>
    <row r="46" spans="1:28" x14ac:dyDescent="0.3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4"/>
      <c r="L46" s="144"/>
      <c r="M46" s="144"/>
      <c r="N46" s="144"/>
      <c r="O46" s="144"/>
      <c r="P46" s="144" t="e">
        <f t="shared" si="0"/>
        <v>#DIV/0!</v>
      </c>
      <c r="Q46" s="144" t="e">
        <f t="shared" si="1"/>
        <v>#DIV/0!</v>
      </c>
      <c r="R46" s="145"/>
      <c r="S46" s="144"/>
      <c r="T46" s="144"/>
      <c r="U46" s="144"/>
      <c r="V46" s="144"/>
      <c r="W46" s="144"/>
      <c r="X46" s="144" t="e">
        <f t="shared" si="2"/>
        <v>#DIV/0!</v>
      </c>
      <c r="Y46" s="144" t="e">
        <f t="shared" si="3"/>
        <v>#DIV/0!</v>
      </c>
      <c r="Z46" s="145" t="e">
        <f>(P46*R46+X46)/(R46+1)</f>
        <v>#DIV/0!</v>
      </c>
      <c r="AA46" s="145">
        <f t="shared" si="4"/>
        <v>0</v>
      </c>
      <c r="AB46" s="145">
        <f t="shared" si="5"/>
        <v>0</v>
      </c>
    </row>
    <row r="47" spans="1:28" x14ac:dyDescent="0.3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4"/>
      <c r="L47" s="144"/>
      <c r="M47" s="144"/>
      <c r="N47" s="144"/>
      <c r="O47" s="144"/>
      <c r="P47" s="144" t="e">
        <f t="shared" si="0"/>
        <v>#DIV/0!</v>
      </c>
      <c r="Q47" s="144" t="e">
        <f t="shared" si="1"/>
        <v>#DIV/0!</v>
      </c>
      <c r="R47" s="145"/>
      <c r="S47" s="144"/>
      <c r="T47" s="144"/>
      <c r="U47" s="144"/>
      <c r="V47" s="144"/>
      <c r="W47" s="144"/>
      <c r="X47" s="144" t="e">
        <f t="shared" si="2"/>
        <v>#DIV/0!</v>
      </c>
      <c r="Y47" s="144" t="e">
        <f t="shared" si="3"/>
        <v>#DIV/0!</v>
      </c>
      <c r="Z47" s="145" t="e">
        <f>(P47*R47+X47)/(R47+1)</f>
        <v>#DIV/0!</v>
      </c>
      <c r="AA47" s="145">
        <f t="shared" si="4"/>
        <v>0</v>
      </c>
      <c r="AB47" s="145">
        <f t="shared" si="5"/>
        <v>0</v>
      </c>
    </row>
  </sheetData>
  <mergeCells count="14">
    <mergeCell ref="A25:A27"/>
    <mergeCell ref="A28:A30"/>
    <mergeCell ref="A31:A33"/>
    <mergeCell ref="A34:A36"/>
    <mergeCell ref="A37:A39"/>
    <mergeCell ref="A40:A42"/>
    <mergeCell ref="Z2:AB2"/>
    <mergeCell ref="A13:A15"/>
    <mergeCell ref="A16:A18"/>
    <mergeCell ref="A19:A21"/>
    <mergeCell ref="A22:A24"/>
    <mergeCell ref="A4:A6"/>
    <mergeCell ref="A7:A9"/>
    <mergeCell ref="A10:A1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A1C7-20A8-4C5D-892F-35DEA5BFDEE7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4EE1-1AD4-427A-B34C-BB4338A657E8}">
  <dimension ref="A1:AD77"/>
  <sheetViews>
    <sheetView tabSelected="1" workbookViewId="0">
      <selection activeCell="A12" sqref="A12:A14"/>
    </sheetView>
  </sheetViews>
  <sheetFormatPr defaultRowHeight="16.5" x14ac:dyDescent="0.3"/>
  <cols>
    <col min="2" max="2" width="11" bestFit="1" customWidth="1"/>
  </cols>
  <sheetData>
    <row r="1" spans="1:30" x14ac:dyDescent="0.3">
      <c r="A1" s="145" t="s">
        <v>16</v>
      </c>
      <c r="B1" s="145"/>
      <c r="C1" s="145" t="s">
        <v>0</v>
      </c>
      <c r="D1" s="145"/>
      <c r="E1" s="145"/>
      <c r="F1" s="145"/>
      <c r="G1" s="145"/>
      <c r="H1" s="145"/>
      <c r="I1" s="145"/>
      <c r="J1" s="145"/>
      <c r="K1" s="145" t="s">
        <v>75</v>
      </c>
      <c r="L1" s="145"/>
      <c r="M1" s="145"/>
      <c r="N1" s="145"/>
      <c r="O1" s="145"/>
      <c r="P1" s="145"/>
      <c r="Q1" s="145"/>
      <c r="R1" s="145"/>
      <c r="S1" s="145" t="s">
        <v>76</v>
      </c>
      <c r="T1" s="145"/>
      <c r="U1" s="145"/>
      <c r="V1" s="145"/>
      <c r="W1" s="145"/>
      <c r="X1" s="145"/>
      <c r="Y1" s="145"/>
      <c r="Z1" s="146" t="s">
        <v>71</v>
      </c>
      <c r="AA1" s="146"/>
      <c r="AB1" s="146"/>
    </row>
    <row r="2" spans="1:30" ht="17.25" thickBot="1" x14ac:dyDescent="0.35">
      <c r="A2" s="145"/>
      <c r="B2" s="145" t="s">
        <v>87</v>
      </c>
      <c r="C2" s="145" t="s">
        <v>1</v>
      </c>
      <c r="D2" s="145" t="s">
        <v>20</v>
      </c>
      <c r="E2" s="145" t="s">
        <v>9</v>
      </c>
      <c r="F2" s="145" t="s">
        <v>5</v>
      </c>
      <c r="G2" s="145" t="s">
        <v>21</v>
      </c>
      <c r="H2" s="145" t="s">
        <v>4</v>
      </c>
      <c r="I2" s="145" t="s">
        <v>19</v>
      </c>
      <c r="J2" s="145" t="s">
        <v>3</v>
      </c>
      <c r="K2" s="145">
        <v>1</v>
      </c>
      <c r="L2" s="145">
        <v>2</v>
      </c>
      <c r="M2" s="145">
        <v>3</v>
      </c>
      <c r="N2" s="145">
        <v>4</v>
      </c>
      <c r="O2" s="145">
        <v>5</v>
      </c>
      <c r="P2" s="145" t="s">
        <v>13</v>
      </c>
      <c r="Q2" s="145" t="s">
        <v>69</v>
      </c>
      <c r="R2" s="145" t="s">
        <v>70</v>
      </c>
      <c r="S2" s="145">
        <v>1</v>
      </c>
      <c r="T2" s="145">
        <v>2</v>
      </c>
      <c r="U2" s="145">
        <v>3</v>
      </c>
      <c r="V2" s="145">
        <v>4</v>
      </c>
      <c r="W2" s="145">
        <v>5</v>
      </c>
      <c r="X2" s="145" t="s">
        <v>13</v>
      </c>
      <c r="Y2" s="145" t="s">
        <v>69</v>
      </c>
      <c r="Z2" s="145" t="s">
        <v>72</v>
      </c>
      <c r="AA2" s="145" t="s">
        <v>73</v>
      </c>
      <c r="AB2" s="145" t="s">
        <v>74</v>
      </c>
    </row>
    <row r="3" spans="1:30" ht="33" x14ac:dyDescent="0.3">
      <c r="A3" s="151" t="s">
        <v>77</v>
      </c>
      <c r="B3" s="152" t="s">
        <v>93</v>
      </c>
      <c r="C3" s="153">
        <v>3</v>
      </c>
      <c r="D3" s="153">
        <v>3</v>
      </c>
      <c r="E3" s="153">
        <v>3</v>
      </c>
      <c r="F3" s="153">
        <v>3</v>
      </c>
      <c r="G3" s="153"/>
      <c r="H3" s="153"/>
      <c r="I3" s="153">
        <v>2</v>
      </c>
      <c r="J3" s="153"/>
      <c r="K3" s="154">
        <v>869</v>
      </c>
      <c r="L3" s="154">
        <v>596</v>
      </c>
      <c r="M3" s="154">
        <v>721</v>
      </c>
      <c r="N3" s="154">
        <v>766</v>
      </c>
      <c r="O3" s="154">
        <v>834</v>
      </c>
      <c r="P3" s="154">
        <f>AVERAGE(K3:O3)</f>
        <v>757.2</v>
      </c>
      <c r="Q3" s="154">
        <f>STDEVA(K3:O3)</f>
        <v>106.97055669669086</v>
      </c>
      <c r="R3" s="153">
        <v>2</v>
      </c>
      <c r="S3" s="154">
        <v>2187</v>
      </c>
      <c r="T3" s="154">
        <v>1790</v>
      </c>
      <c r="U3" s="154">
        <v>2354</v>
      </c>
      <c r="V3" s="154">
        <v>1964</v>
      </c>
      <c r="W3" s="154">
        <v>1887</v>
      </c>
      <c r="X3" s="154">
        <f>AVERAGE(S3:W3)</f>
        <v>2036.4</v>
      </c>
      <c r="Y3" s="154">
        <f>STDEVA(S3:W3)</f>
        <v>230.12235875724855</v>
      </c>
      <c r="Z3" s="153">
        <f>(P3*R3+X3)/(R3+1)</f>
        <v>1183.6000000000001</v>
      </c>
      <c r="AA3" s="153">
        <f>(MIN(K3:O3)*R3+MIN(S3:W3))/(R3+1)</f>
        <v>994</v>
      </c>
      <c r="AB3" s="153">
        <f>(MAX(K3:O3)*R3+MAX(S3:W3))/(R3+1)</f>
        <v>1364</v>
      </c>
      <c r="AC3" s="145">
        <f>AB3-Z3</f>
        <v>180.39999999999986</v>
      </c>
      <c r="AD3" s="145">
        <f>Z3-AA3</f>
        <v>189.60000000000014</v>
      </c>
    </row>
    <row r="4" spans="1:30" ht="33" x14ac:dyDescent="0.3">
      <c r="A4" s="156"/>
      <c r="B4" s="148" t="s">
        <v>94</v>
      </c>
      <c r="C4" s="149">
        <v>3</v>
      </c>
      <c r="D4" s="149">
        <v>3</v>
      </c>
      <c r="E4" s="149"/>
      <c r="F4" s="149">
        <v>3</v>
      </c>
      <c r="G4" s="149">
        <v>3</v>
      </c>
      <c r="H4" s="149"/>
      <c r="I4" s="149">
        <v>2</v>
      </c>
      <c r="J4" s="149"/>
      <c r="K4" s="150">
        <v>646</v>
      </c>
      <c r="L4" s="150">
        <v>935</v>
      </c>
      <c r="M4" s="150">
        <v>789</v>
      </c>
      <c r="N4" s="150">
        <v>1016</v>
      </c>
      <c r="O4" s="150">
        <v>724</v>
      </c>
      <c r="P4" s="150">
        <f t="shared" ref="P4:P27" si="0">AVERAGE(K4:O4)</f>
        <v>822</v>
      </c>
      <c r="Q4" s="150">
        <f>STDEVA(K4:O4)</f>
        <v>151.71848931491508</v>
      </c>
      <c r="R4" s="149">
        <v>2</v>
      </c>
      <c r="S4" s="150">
        <v>2310</v>
      </c>
      <c r="T4" s="150">
        <v>1891</v>
      </c>
      <c r="U4" s="150">
        <v>2314</v>
      </c>
      <c r="V4" s="150">
        <v>2264</v>
      </c>
      <c r="W4" s="150">
        <v>1741</v>
      </c>
      <c r="X4" s="150">
        <f t="shared" ref="X4:X27" si="1">AVERAGE(S4:W4)</f>
        <v>2104</v>
      </c>
      <c r="Y4" s="150">
        <f>STDEVA(S4:W4)</f>
        <v>268.9209921147845</v>
      </c>
      <c r="Z4" s="149">
        <f>(P4*R4+X4)/(R4+1)</f>
        <v>1249.3333333333333</v>
      </c>
      <c r="AA4" s="149">
        <f>(MIN(K4:O4)*R4+MIN(S4:W4))/(R4+1)</f>
        <v>1011</v>
      </c>
      <c r="AB4" s="149">
        <f>(MAX(K4:O4)*R4+MAX(S4:W4))/(R4+1)</f>
        <v>1448.6666666666667</v>
      </c>
      <c r="AC4" s="145">
        <f t="shared" ref="AC4:AC24" si="2">AB4-Z4</f>
        <v>199.33333333333348</v>
      </c>
      <c r="AD4" s="145">
        <f t="shared" ref="AD4:AD24" si="3">Z4-AA4</f>
        <v>238.33333333333326</v>
      </c>
    </row>
    <row r="5" spans="1:30" ht="33.75" thickBot="1" x14ac:dyDescent="0.35">
      <c r="A5" s="157"/>
      <c r="B5" s="158" t="s">
        <v>95</v>
      </c>
      <c r="C5" s="159">
        <v>3</v>
      </c>
      <c r="D5" s="159">
        <v>3</v>
      </c>
      <c r="E5" s="159"/>
      <c r="F5" s="159">
        <v>3</v>
      </c>
      <c r="G5" s="159"/>
      <c r="H5" s="159">
        <v>3</v>
      </c>
      <c r="I5" s="159">
        <v>2</v>
      </c>
      <c r="J5" s="159"/>
      <c r="K5" s="160">
        <v>749</v>
      </c>
      <c r="L5" s="160">
        <v>731</v>
      </c>
      <c r="M5" s="160">
        <v>364</v>
      </c>
      <c r="N5" s="160">
        <v>552</v>
      </c>
      <c r="O5" s="160">
        <v>563</v>
      </c>
      <c r="P5" s="160">
        <f t="shared" si="0"/>
        <v>591.79999999999995</v>
      </c>
      <c r="Q5" s="160">
        <f>STDEVA(K5:O5)</f>
        <v>156.83972711019365</v>
      </c>
      <c r="R5" s="159">
        <v>2</v>
      </c>
      <c r="S5" s="160">
        <v>1601</v>
      </c>
      <c r="T5" s="160">
        <v>1674</v>
      </c>
      <c r="U5" s="160">
        <v>1680</v>
      </c>
      <c r="V5" s="160">
        <v>1712</v>
      </c>
      <c r="W5" s="160">
        <v>2013</v>
      </c>
      <c r="X5" s="160">
        <f t="shared" si="1"/>
        <v>1736</v>
      </c>
      <c r="Y5" s="160">
        <f>STDEVA(S5:W5)</f>
        <v>160.08591443346913</v>
      </c>
      <c r="Z5" s="161">
        <f>(P5*R5+X5)/(R5+1)</f>
        <v>973.19999999999993</v>
      </c>
      <c r="AA5" s="161">
        <f>(MIN(K5:O5)*R5+MIN(S5:W5))/(R5+1)</f>
        <v>776.33333333333337</v>
      </c>
      <c r="AB5" s="161">
        <f>(MAX(K5:O5)*R5+MAX(S5:W5))/(R5+1)</f>
        <v>1170.3333333333333</v>
      </c>
      <c r="AC5" s="145">
        <f t="shared" si="2"/>
        <v>197.13333333333333</v>
      </c>
      <c r="AD5" s="145">
        <f t="shared" si="3"/>
        <v>196.86666666666656</v>
      </c>
    </row>
    <row r="6" spans="1:30" x14ac:dyDescent="0.3">
      <c r="A6" s="151" t="s">
        <v>78</v>
      </c>
      <c r="B6" s="152" t="s">
        <v>90</v>
      </c>
      <c r="C6" s="153">
        <v>3</v>
      </c>
      <c r="D6" s="153">
        <v>3</v>
      </c>
      <c r="E6" s="153">
        <v>3</v>
      </c>
      <c r="F6" s="153">
        <v>3</v>
      </c>
      <c r="G6" s="153"/>
      <c r="H6" s="153"/>
      <c r="I6" s="153">
        <v>2</v>
      </c>
      <c r="J6" s="153"/>
      <c r="K6" s="154">
        <v>971</v>
      </c>
      <c r="L6" s="154">
        <v>796</v>
      </c>
      <c r="M6" s="154">
        <v>832</v>
      </c>
      <c r="N6" s="154">
        <v>868</v>
      </c>
      <c r="O6" s="154">
        <v>956</v>
      </c>
      <c r="P6" s="154">
        <f t="shared" si="0"/>
        <v>884.6</v>
      </c>
      <c r="Q6" s="154">
        <f>STDEVA(K6:O6)</f>
        <v>76.575452985927541</v>
      </c>
      <c r="R6" s="153">
        <v>2</v>
      </c>
      <c r="S6" s="154">
        <v>2237</v>
      </c>
      <c r="T6" s="154">
        <v>1874</v>
      </c>
      <c r="U6" s="154">
        <v>1823</v>
      </c>
      <c r="V6" s="154">
        <v>1978</v>
      </c>
      <c r="W6" s="154">
        <v>1488</v>
      </c>
      <c r="X6" s="154">
        <f t="shared" si="1"/>
        <v>1880</v>
      </c>
      <c r="Y6" s="154">
        <f>STDEVA(S6:W6)</f>
        <v>271.10975637184288</v>
      </c>
      <c r="Z6" s="153">
        <f>(P6*R6+X6)/(R6+1)</f>
        <v>1216.3999999999999</v>
      </c>
      <c r="AA6" s="153">
        <f>(MIN(K6:O6)*R6+MIN(S6:W6))/(R6+1)</f>
        <v>1026.6666666666667</v>
      </c>
      <c r="AB6" s="153">
        <f>(MAX(K6:O6)*R6+MAX(S6:W6))/(R6+1)</f>
        <v>1393</v>
      </c>
      <c r="AC6" s="145">
        <f t="shared" si="2"/>
        <v>176.60000000000014</v>
      </c>
      <c r="AD6" s="145">
        <f t="shared" si="3"/>
        <v>189.73333333333312</v>
      </c>
    </row>
    <row r="7" spans="1:30" x14ac:dyDescent="0.3">
      <c r="A7" s="156"/>
      <c r="B7" s="148" t="s">
        <v>91</v>
      </c>
      <c r="C7" s="149">
        <v>3</v>
      </c>
      <c r="D7" s="149">
        <v>3</v>
      </c>
      <c r="E7" s="149"/>
      <c r="F7" s="149">
        <v>3</v>
      </c>
      <c r="G7" s="149">
        <v>3</v>
      </c>
      <c r="H7" s="149"/>
      <c r="I7" s="149">
        <v>2</v>
      </c>
      <c r="J7" s="149"/>
      <c r="K7" s="150">
        <v>832</v>
      </c>
      <c r="L7" s="150">
        <v>808</v>
      </c>
      <c r="M7" s="150">
        <v>859</v>
      </c>
      <c r="N7" s="150">
        <v>1037</v>
      </c>
      <c r="O7" s="150">
        <v>752</v>
      </c>
      <c r="P7" s="150">
        <f t="shared" si="0"/>
        <v>857.6</v>
      </c>
      <c r="Q7" s="150">
        <f>STDEVA(K7:O7)</f>
        <v>107.76502215468638</v>
      </c>
      <c r="R7" s="149">
        <v>2</v>
      </c>
      <c r="S7" s="150">
        <v>2229</v>
      </c>
      <c r="T7" s="150">
        <v>2189</v>
      </c>
      <c r="U7" s="150">
        <v>2175</v>
      </c>
      <c r="V7" s="150">
        <v>1929</v>
      </c>
      <c r="W7" s="150">
        <v>2115</v>
      </c>
      <c r="X7" s="150">
        <f t="shared" si="1"/>
        <v>2127.4</v>
      </c>
      <c r="Y7" s="150">
        <f>STDEVA(S7:W7)</f>
        <v>118.21505826247348</v>
      </c>
      <c r="Z7" s="149">
        <f>(P7*R7+X7)/(R7+1)</f>
        <v>1280.8666666666668</v>
      </c>
      <c r="AA7" s="149">
        <f>(MIN(K7:O7)*R7+MIN(S7:W7))/(R7+1)</f>
        <v>1144.3333333333333</v>
      </c>
      <c r="AB7" s="149">
        <f>(MAX(K7:O7)*R7+MAX(S7:W7))/(R7+1)</f>
        <v>1434.3333333333333</v>
      </c>
      <c r="AC7" s="145">
        <f t="shared" si="2"/>
        <v>153.46666666666647</v>
      </c>
      <c r="AD7" s="145">
        <f t="shared" si="3"/>
        <v>136.53333333333353</v>
      </c>
    </row>
    <row r="8" spans="1:30" ht="17.25" thickBot="1" x14ac:dyDescent="0.35">
      <c r="A8" s="157"/>
      <c r="B8" s="158" t="s">
        <v>92</v>
      </c>
      <c r="C8" s="159">
        <v>3</v>
      </c>
      <c r="D8" s="159">
        <v>3</v>
      </c>
      <c r="E8" s="159"/>
      <c r="F8" s="159">
        <v>3</v>
      </c>
      <c r="G8" s="159"/>
      <c r="H8" s="159">
        <v>3</v>
      </c>
      <c r="I8" s="159">
        <v>2</v>
      </c>
      <c r="J8" s="159"/>
      <c r="K8" s="160">
        <v>630</v>
      </c>
      <c r="L8" s="160">
        <v>459</v>
      </c>
      <c r="M8" s="160">
        <v>554</v>
      </c>
      <c r="N8" s="160">
        <v>600</v>
      </c>
      <c r="O8" s="160">
        <v>534</v>
      </c>
      <c r="P8" s="160">
        <f t="shared" si="0"/>
        <v>555.4</v>
      </c>
      <c r="Q8" s="160">
        <f>STDEVA(K8:O8)</f>
        <v>65.778415912820435</v>
      </c>
      <c r="R8" s="159">
        <v>2</v>
      </c>
      <c r="S8" s="160">
        <v>1486</v>
      </c>
      <c r="T8" s="160">
        <v>1932</v>
      </c>
      <c r="U8" s="160">
        <v>1600</v>
      </c>
      <c r="V8" s="160">
        <v>1865</v>
      </c>
      <c r="W8" s="160">
        <v>1954</v>
      </c>
      <c r="X8" s="160">
        <f t="shared" si="1"/>
        <v>1767.4</v>
      </c>
      <c r="Y8" s="160">
        <f>STDEVA(S8:W8)</f>
        <v>211.33338590956188</v>
      </c>
      <c r="Z8" s="161">
        <f>(P8*R8+X8)/(R8+1)</f>
        <v>959.4</v>
      </c>
      <c r="AA8" s="161">
        <f>(MIN(K8:O8)*R8+MIN(S8:W8))/(R8+1)</f>
        <v>801.33333333333337</v>
      </c>
      <c r="AB8" s="161">
        <f>(MAX(K8:O8)*R8+MAX(S8:W8))/(R8+1)</f>
        <v>1071.3333333333333</v>
      </c>
      <c r="AC8" s="145">
        <f t="shared" si="2"/>
        <v>111.93333333333328</v>
      </c>
      <c r="AD8" s="145">
        <f t="shared" si="3"/>
        <v>158.06666666666661</v>
      </c>
    </row>
    <row r="9" spans="1:30" x14ac:dyDescent="0.3">
      <c r="A9" s="151" t="s">
        <v>79</v>
      </c>
      <c r="B9" s="152" t="s">
        <v>96</v>
      </c>
      <c r="C9" s="153">
        <v>3</v>
      </c>
      <c r="D9" s="153">
        <v>3</v>
      </c>
      <c r="E9" s="153">
        <v>3</v>
      </c>
      <c r="F9" s="153">
        <v>3</v>
      </c>
      <c r="G9" s="153"/>
      <c r="H9" s="153"/>
      <c r="I9" s="153">
        <v>2</v>
      </c>
      <c r="J9" s="153"/>
      <c r="K9" s="154">
        <v>657</v>
      </c>
      <c r="L9" s="154">
        <v>851</v>
      </c>
      <c r="M9" s="154">
        <v>785</v>
      </c>
      <c r="N9" s="154">
        <v>1107</v>
      </c>
      <c r="O9" s="154">
        <v>886</v>
      </c>
      <c r="P9" s="154">
        <f t="shared" si="0"/>
        <v>857.2</v>
      </c>
      <c r="Q9" s="154">
        <f>STDEVA(K9:O9)</f>
        <v>164.74282988949764</v>
      </c>
      <c r="R9" s="153">
        <v>2.5</v>
      </c>
      <c r="S9" s="154">
        <v>1850</v>
      </c>
      <c r="T9" s="154">
        <v>1981</v>
      </c>
      <c r="U9" s="154">
        <v>1970</v>
      </c>
      <c r="V9" s="154">
        <v>1619</v>
      </c>
      <c r="W9" s="154">
        <v>1966</v>
      </c>
      <c r="X9" s="154">
        <f t="shared" si="1"/>
        <v>1877.2</v>
      </c>
      <c r="Y9" s="154">
        <f>STDEVA(S9:W9)</f>
        <v>153.84960188443776</v>
      </c>
      <c r="Z9" s="153">
        <f>(P9*R9+X9)/(R9+1)</f>
        <v>1148.6285714285714</v>
      </c>
      <c r="AA9" s="153">
        <f>(MIN(K9:O9)*R9+MIN(S9:W9))/(R9+1)</f>
        <v>931.85714285714289</v>
      </c>
      <c r="AB9" s="153">
        <f>(MAX(K9:O9)*R9+MAX(S9:W9))/(R9+1)</f>
        <v>1356.7142857142858</v>
      </c>
      <c r="AC9" s="145">
        <f t="shared" si="2"/>
        <v>208.0857142857144</v>
      </c>
      <c r="AD9" s="145">
        <f t="shared" si="3"/>
        <v>216.77142857142849</v>
      </c>
    </row>
    <row r="10" spans="1:30" x14ac:dyDescent="0.3">
      <c r="A10" s="156"/>
      <c r="B10" s="148" t="s">
        <v>97</v>
      </c>
      <c r="C10" s="149">
        <v>3</v>
      </c>
      <c r="D10" s="149">
        <v>3</v>
      </c>
      <c r="E10" s="149"/>
      <c r="F10" s="149">
        <v>3</v>
      </c>
      <c r="G10" s="149">
        <v>3</v>
      </c>
      <c r="H10" s="149"/>
      <c r="I10" s="149">
        <v>2</v>
      </c>
      <c r="J10" s="149"/>
      <c r="K10" s="150">
        <v>986</v>
      </c>
      <c r="L10" s="150">
        <v>854</v>
      </c>
      <c r="M10" s="150">
        <v>738</v>
      </c>
      <c r="N10" s="150"/>
      <c r="O10" s="150">
        <v>870</v>
      </c>
      <c r="P10" s="150">
        <f t="shared" si="0"/>
        <v>862</v>
      </c>
      <c r="Q10" s="150">
        <f>STDEVA(K10:O10)</f>
        <v>101.45606602531628</v>
      </c>
      <c r="R10" s="149">
        <v>2.5</v>
      </c>
      <c r="S10" s="150">
        <v>1954</v>
      </c>
      <c r="T10" s="150">
        <v>1973</v>
      </c>
      <c r="U10" s="150">
        <v>1974</v>
      </c>
      <c r="V10" s="150">
        <v>1956</v>
      </c>
      <c r="W10" s="150">
        <v>1608</v>
      </c>
      <c r="X10" s="150">
        <f t="shared" si="1"/>
        <v>1893</v>
      </c>
      <c r="Y10" s="150">
        <f>STDEVA(S10:W10)</f>
        <v>159.59009994357419</v>
      </c>
      <c r="Z10" s="149">
        <f>(P10*R10+X10)/(R10+1)</f>
        <v>1156.5714285714287</v>
      </c>
      <c r="AA10" s="149">
        <f>(MIN(K10:O10)*R10+MIN(S10:W10))/(R10+1)</f>
        <v>986.57142857142856</v>
      </c>
      <c r="AB10" s="149">
        <f>(MAX(K10:O10)*R10+MAX(S10:W10))/(R10+1)</f>
        <v>1268.2857142857142</v>
      </c>
      <c r="AC10" s="145">
        <f t="shared" si="2"/>
        <v>111.71428571428555</v>
      </c>
      <c r="AD10" s="145">
        <f t="shared" si="3"/>
        <v>170.00000000000011</v>
      </c>
    </row>
    <row r="11" spans="1:30" ht="17.25" thickBot="1" x14ac:dyDescent="0.35">
      <c r="A11" s="157"/>
      <c r="B11" s="158" t="s">
        <v>98</v>
      </c>
      <c r="C11" s="159">
        <v>3</v>
      </c>
      <c r="D11" s="159">
        <v>3</v>
      </c>
      <c r="E11" s="159"/>
      <c r="F11" s="159">
        <v>3</v>
      </c>
      <c r="G11" s="159"/>
      <c r="H11" s="159">
        <v>3</v>
      </c>
      <c r="I11" s="159">
        <v>2</v>
      </c>
      <c r="J11" s="159"/>
      <c r="K11" s="160">
        <v>961</v>
      </c>
      <c r="L11" s="160">
        <v>940</v>
      </c>
      <c r="M11" s="160">
        <v>896</v>
      </c>
      <c r="N11" s="160">
        <v>750</v>
      </c>
      <c r="O11" s="160">
        <v>711</v>
      </c>
      <c r="P11" s="160">
        <f t="shared" si="0"/>
        <v>851.6</v>
      </c>
      <c r="Q11" s="160">
        <f>STDEVA(K11:O11)</f>
        <v>113.84770529088431</v>
      </c>
      <c r="R11" s="159">
        <v>2.5</v>
      </c>
      <c r="S11" s="160">
        <v>1726</v>
      </c>
      <c r="T11" s="160">
        <v>1729</v>
      </c>
      <c r="U11" s="160">
        <v>1720</v>
      </c>
      <c r="V11" s="160">
        <v>1719</v>
      </c>
      <c r="W11" s="160">
        <v>1740</v>
      </c>
      <c r="X11" s="160">
        <f t="shared" si="1"/>
        <v>1726.8</v>
      </c>
      <c r="Y11" s="160">
        <f>STDEVA(S11:W11)</f>
        <v>8.4675852520066197</v>
      </c>
      <c r="Z11" s="159">
        <f>(P11*R11+X11)/(R11+1)</f>
        <v>1101.6571428571428</v>
      </c>
      <c r="AA11" s="159">
        <f>(MIN(K11:O11)*R11+MIN(S11:W11))/(R11+1)</f>
        <v>999</v>
      </c>
      <c r="AB11" s="159">
        <f>(MAX(K11:O11)*R11+MAX(S11:W11))/(R11+1)</f>
        <v>1183.5714285714287</v>
      </c>
      <c r="AC11" s="145">
        <f t="shared" si="2"/>
        <v>81.914285714285825</v>
      </c>
      <c r="AD11" s="145">
        <f t="shared" si="3"/>
        <v>102.65714285714284</v>
      </c>
    </row>
    <row r="12" spans="1:30" ht="33" x14ac:dyDescent="0.3">
      <c r="A12" s="163" t="s">
        <v>80</v>
      </c>
      <c r="B12" s="152" t="s">
        <v>99</v>
      </c>
      <c r="C12" s="153">
        <v>3</v>
      </c>
      <c r="D12" s="153">
        <v>3</v>
      </c>
      <c r="E12" s="153">
        <v>3</v>
      </c>
      <c r="F12" s="153">
        <v>3</v>
      </c>
      <c r="G12" s="153"/>
      <c r="H12" s="153"/>
      <c r="I12" s="153">
        <v>2</v>
      </c>
      <c r="J12" s="153"/>
      <c r="K12" s="154">
        <v>1050</v>
      </c>
      <c r="L12" s="154">
        <v>921</v>
      </c>
      <c r="M12" s="154">
        <v>948</v>
      </c>
      <c r="N12" s="154">
        <v>1015</v>
      </c>
      <c r="O12" s="154">
        <v>1037</v>
      </c>
      <c r="P12" s="154">
        <f t="shared" si="0"/>
        <v>994.2</v>
      </c>
      <c r="Q12" s="154">
        <f>STDEVA(K12:O12)</f>
        <v>56.724774129122807</v>
      </c>
      <c r="R12" s="153">
        <v>2.5</v>
      </c>
      <c r="S12" s="154">
        <v>1854</v>
      </c>
      <c r="T12" s="154">
        <v>1470</v>
      </c>
      <c r="U12" s="154">
        <v>1828</v>
      </c>
      <c r="V12" s="154">
        <v>1850</v>
      </c>
      <c r="W12" s="154">
        <v>1855</v>
      </c>
      <c r="X12" s="154">
        <f t="shared" si="1"/>
        <v>1771.4</v>
      </c>
      <c r="Y12" s="154">
        <f>STDEVA(S12:W12)</f>
        <v>168.84549150036548</v>
      </c>
      <c r="Z12" s="153">
        <f>(P12*R12+X12)/(R12+1)</f>
        <v>1216.2571428571428</v>
      </c>
      <c r="AA12" s="153">
        <f>(MIN(K12:O12)*R12+MIN(S12:W12))/(R12+1)</f>
        <v>1077.8571428571429</v>
      </c>
      <c r="AB12" s="153">
        <f>(MAX(K12:O12)*R12+MAX(S12:W12))/(R12+1)</f>
        <v>1280</v>
      </c>
      <c r="AC12" s="145">
        <f t="shared" si="2"/>
        <v>63.742857142857247</v>
      </c>
      <c r="AD12" s="145">
        <f t="shared" si="3"/>
        <v>138.39999999999986</v>
      </c>
    </row>
    <row r="13" spans="1:30" ht="33" x14ac:dyDescent="0.3">
      <c r="A13" s="164"/>
      <c r="B13" s="148" t="s">
        <v>100</v>
      </c>
      <c r="C13" s="149">
        <v>3</v>
      </c>
      <c r="D13" s="149">
        <v>3</v>
      </c>
      <c r="E13" s="149"/>
      <c r="F13" s="149">
        <v>3</v>
      </c>
      <c r="G13" s="149">
        <v>3</v>
      </c>
      <c r="H13" s="149"/>
      <c r="I13" s="149">
        <v>2</v>
      </c>
      <c r="J13" s="149"/>
      <c r="K13" s="150">
        <v>874</v>
      </c>
      <c r="L13" s="150">
        <v>794</v>
      </c>
      <c r="M13" s="150">
        <v>763</v>
      </c>
      <c r="N13" s="150">
        <v>1011</v>
      </c>
      <c r="O13" s="150">
        <v>923</v>
      </c>
      <c r="P13" s="150">
        <f t="shared" si="0"/>
        <v>873</v>
      </c>
      <c r="Q13" s="150">
        <f>STDEVA(K13:O13)</f>
        <v>99.857398323809733</v>
      </c>
      <c r="R13" s="149">
        <v>2.5</v>
      </c>
      <c r="S13" s="150">
        <v>1826</v>
      </c>
      <c r="T13" s="150">
        <v>1824</v>
      </c>
      <c r="U13" s="150">
        <v>1786</v>
      </c>
      <c r="V13" s="150">
        <v>1815</v>
      </c>
      <c r="W13" s="150">
        <v>1823</v>
      </c>
      <c r="X13" s="150">
        <f t="shared" si="1"/>
        <v>1814.8</v>
      </c>
      <c r="Y13" s="150">
        <f>STDEVA(S13:W13)</f>
        <v>16.634301909007181</v>
      </c>
      <c r="Z13" s="149">
        <f>(P13*R13+X13)/(R13+1)</f>
        <v>1142.0857142857144</v>
      </c>
      <c r="AA13" s="149">
        <f>(MIN(K13:O13)*R13+MIN(S13:W13))/(R13+1)</f>
        <v>1055.2857142857142</v>
      </c>
      <c r="AB13" s="149">
        <f>(MAX(K13:O13)*R13+MAX(S13:W13))/(R13+1)</f>
        <v>1243.8571428571429</v>
      </c>
      <c r="AC13" s="145">
        <f t="shared" si="2"/>
        <v>101.77142857142849</v>
      </c>
      <c r="AD13" s="145">
        <f t="shared" si="3"/>
        <v>86.800000000000182</v>
      </c>
    </row>
    <row r="14" spans="1:30" ht="33.75" thickBot="1" x14ac:dyDescent="0.35">
      <c r="A14" s="165"/>
      <c r="B14" s="158" t="s">
        <v>101</v>
      </c>
      <c r="C14" s="159">
        <v>3</v>
      </c>
      <c r="D14" s="159">
        <v>3</v>
      </c>
      <c r="E14" s="159"/>
      <c r="F14" s="159">
        <v>3</v>
      </c>
      <c r="G14" s="159"/>
      <c r="H14" s="159">
        <v>3</v>
      </c>
      <c r="I14" s="159">
        <v>2</v>
      </c>
      <c r="J14" s="159"/>
      <c r="K14" s="160">
        <v>919</v>
      </c>
      <c r="L14" s="160">
        <v>981</v>
      </c>
      <c r="M14" s="160">
        <v>510</v>
      </c>
      <c r="N14" s="160">
        <v>790</v>
      </c>
      <c r="O14" s="160">
        <v>877</v>
      </c>
      <c r="P14" s="160">
        <f t="shared" si="0"/>
        <v>815.4</v>
      </c>
      <c r="Q14" s="160">
        <f>STDEVA(K14:O14)</f>
        <v>184.29948453536176</v>
      </c>
      <c r="R14" s="159">
        <v>2.5</v>
      </c>
      <c r="S14" s="160">
        <v>1617</v>
      </c>
      <c r="T14" s="160">
        <v>1582</v>
      </c>
      <c r="U14" s="160">
        <v>1588</v>
      </c>
      <c r="V14" s="160">
        <v>1609</v>
      </c>
      <c r="W14" s="160">
        <v>1608</v>
      </c>
      <c r="X14" s="160">
        <f t="shared" si="1"/>
        <v>1600.8</v>
      </c>
      <c r="Y14" s="160">
        <f>STDEVA(S14:W14)</f>
        <v>14.989996664442591</v>
      </c>
      <c r="Z14" s="159">
        <f>(P14*R14+X14)/(R14+1)</f>
        <v>1039.8</v>
      </c>
      <c r="AA14" s="159">
        <f>(MIN(K14:O14)*R14+MIN(S14:W14))/(R14+1)</f>
        <v>816.28571428571433</v>
      </c>
      <c r="AB14" s="159">
        <f>(MAX(K14:O14)*R14+MAX(S14:W14))/(R14+1)</f>
        <v>1162.7142857142858</v>
      </c>
      <c r="AC14" s="145">
        <f t="shared" si="2"/>
        <v>122.91428571428582</v>
      </c>
      <c r="AD14" s="145">
        <f t="shared" si="3"/>
        <v>223.51428571428562</v>
      </c>
    </row>
    <row r="15" spans="1:30" ht="33" x14ac:dyDescent="0.3">
      <c r="A15" s="244" t="s">
        <v>51</v>
      </c>
      <c r="B15" s="245" t="s">
        <v>102</v>
      </c>
      <c r="C15" s="246">
        <v>3</v>
      </c>
      <c r="D15" s="246">
        <v>3</v>
      </c>
      <c r="E15" s="246"/>
      <c r="F15" s="246">
        <v>3</v>
      </c>
      <c r="G15" s="246"/>
      <c r="H15" s="246"/>
      <c r="I15" s="246">
        <v>2</v>
      </c>
      <c r="J15" s="246">
        <v>3</v>
      </c>
      <c r="K15" s="247">
        <v>963</v>
      </c>
      <c r="L15" s="247">
        <v>997</v>
      </c>
      <c r="M15" s="247">
        <v>1002</v>
      </c>
      <c r="N15" s="247">
        <v>809</v>
      </c>
      <c r="O15" s="247">
        <v>860</v>
      </c>
      <c r="P15" s="247">
        <f t="shared" si="0"/>
        <v>926.2</v>
      </c>
      <c r="Q15" s="247">
        <f>STDEVA(K15:O15)</f>
        <v>86.935033214464241</v>
      </c>
      <c r="R15" s="246">
        <v>2.6</v>
      </c>
      <c r="S15" s="247">
        <v>1739</v>
      </c>
      <c r="T15" s="247">
        <v>1703</v>
      </c>
      <c r="U15" s="247">
        <v>1670</v>
      </c>
      <c r="V15" s="247">
        <v>1756</v>
      </c>
      <c r="W15" s="247">
        <v>1723</v>
      </c>
      <c r="X15" s="247">
        <f t="shared" si="1"/>
        <v>1718.2</v>
      </c>
      <c r="Y15" s="247">
        <f>STDEVA(S15:W15)</f>
        <v>33.312159941979147</v>
      </c>
      <c r="Z15" s="246">
        <f>(P15*R15+X15)/(R15+1)</f>
        <v>1146.2</v>
      </c>
      <c r="AA15" s="246">
        <f>(MIN(K15:O15)*R15+MIN(S15:W15))/(R15+1)</f>
        <v>1048.1666666666667</v>
      </c>
      <c r="AB15" s="246">
        <f>(MAX(K15:O15)*R15+MAX(S15:W15))/(R15+1)</f>
        <v>1211.4444444444446</v>
      </c>
      <c r="AC15" s="145">
        <f t="shared" si="2"/>
        <v>65.244444444444525</v>
      </c>
      <c r="AD15" s="145">
        <f t="shared" si="3"/>
        <v>98.033333333333303</v>
      </c>
    </row>
    <row r="16" spans="1:30" ht="33" x14ac:dyDescent="0.3">
      <c r="A16" s="249"/>
      <c r="B16" s="250" t="s">
        <v>103</v>
      </c>
      <c r="C16" s="251">
        <v>3</v>
      </c>
      <c r="D16" s="251">
        <v>3</v>
      </c>
      <c r="E16" s="251"/>
      <c r="F16" s="251">
        <v>3</v>
      </c>
      <c r="G16" s="251">
        <v>3</v>
      </c>
      <c r="H16" s="251"/>
      <c r="I16" s="251">
        <v>2</v>
      </c>
      <c r="J16" s="251"/>
      <c r="K16" s="252">
        <v>756</v>
      </c>
      <c r="L16" s="252">
        <v>1029</v>
      </c>
      <c r="M16" s="252">
        <v>1017</v>
      </c>
      <c r="N16" s="252">
        <v>1000</v>
      </c>
      <c r="O16" s="252">
        <v>1063</v>
      </c>
      <c r="P16" s="252">
        <f t="shared" si="0"/>
        <v>973</v>
      </c>
      <c r="Q16" s="252">
        <f>STDEVA(K16:O16)</f>
        <v>123.48076773327901</v>
      </c>
      <c r="R16" s="251">
        <v>2.6</v>
      </c>
      <c r="S16" s="252">
        <v>1796</v>
      </c>
      <c r="T16" s="252">
        <v>1802</v>
      </c>
      <c r="U16" s="252">
        <v>1811</v>
      </c>
      <c r="V16" s="252">
        <v>1824</v>
      </c>
      <c r="W16" s="252">
        <v>1822</v>
      </c>
      <c r="X16" s="252">
        <f t="shared" si="1"/>
        <v>1811</v>
      </c>
      <c r="Y16" s="252">
        <f>STDEVA(S16:W16)</f>
        <v>12.206555615733702</v>
      </c>
      <c r="Z16" s="251">
        <f>(P16*R16+X16)/(R16+1)</f>
        <v>1205.7777777777778</v>
      </c>
      <c r="AA16" s="251">
        <f>(MIN(K16:O16)*R16+MIN(S16:W16))/(R16+1)</f>
        <v>1044.8888888888889</v>
      </c>
      <c r="AB16" s="251">
        <f>(MAX(K16:O16)*R16+MAX(S16:W16))/(R16+1)</f>
        <v>1274.3888888888889</v>
      </c>
      <c r="AC16" s="145">
        <f t="shared" si="2"/>
        <v>68.611111111111086</v>
      </c>
      <c r="AD16" s="145">
        <f t="shared" si="3"/>
        <v>160.88888888888891</v>
      </c>
    </row>
    <row r="17" spans="1:30" ht="33.75" thickBot="1" x14ac:dyDescent="0.35">
      <c r="A17" s="254"/>
      <c r="B17" s="255" t="s">
        <v>104</v>
      </c>
      <c r="C17" s="256">
        <v>3</v>
      </c>
      <c r="D17" s="256">
        <v>3</v>
      </c>
      <c r="E17" s="256"/>
      <c r="F17" s="256">
        <v>3</v>
      </c>
      <c r="G17" s="256"/>
      <c r="H17" s="256">
        <v>3</v>
      </c>
      <c r="I17" s="256">
        <v>2</v>
      </c>
      <c r="J17" s="256"/>
      <c r="K17" s="257">
        <v>897</v>
      </c>
      <c r="L17" s="257">
        <v>742</v>
      </c>
      <c r="M17" s="257">
        <v>922</v>
      </c>
      <c r="N17" s="257">
        <v>938</v>
      </c>
      <c r="O17" s="257">
        <v>875</v>
      </c>
      <c r="P17" s="257">
        <f t="shared" si="0"/>
        <v>874.8</v>
      </c>
      <c r="Q17" s="257">
        <f>STDEVA(K17:O17)</f>
        <v>78.023714343781407</v>
      </c>
      <c r="R17" s="256">
        <v>2.6</v>
      </c>
      <c r="S17" s="257">
        <v>1496</v>
      </c>
      <c r="T17" s="257">
        <v>1580</v>
      </c>
      <c r="U17" s="257">
        <v>1593</v>
      </c>
      <c r="V17" s="257">
        <v>1615</v>
      </c>
      <c r="W17" s="257">
        <v>1595</v>
      </c>
      <c r="X17" s="257">
        <f t="shared" si="1"/>
        <v>1575.8</v>
      </c>
      <c r="Y17" s="257">
        <f>STDEVA(S17:W17)</f>
        <v>46.332493997193801</v>
      </c>
      <c r="Z17" s="256">
        <f>(P17*R17+X17)/(R17+1)</f>
        <v>1069.5222222222221</v>
      </c>
      <c r="AA17" s="256">
        <f>(MIN(K17:O17)*R17+MIN(S17:W17))/(R17+1)</f>
        <v>951.44444444444434</v>
      </c>
      <c r="AB17" s="256">
        <f>(MAX(K17:O17)*R17+MAX(S17:W17))/(R17+1)</f>
        <v>1126.0555555555557</v>
      </c>
      <c r="AC17" s="145">
        <f t="shared" si="2"/>
        <v>56.53333333333353</v>
      </c>
      <c r="AD17" s="145">
        <f t="shared" si="3"/>
        <v>118.07777777777778</v>
      </c>
    </row>
    <row r="18" spans="1:30" ht="33" x14ac:dyDescent="0.3">
      <c r="A18" s="232" t="s">
        <v>83</v>
      </c>
      <c r="B18" s="233" t="s">
        <v>105</v>
      </c>
      <c r="C18" s="234">
        <v>3</v>
      </c>
      <c r="D18" s="234">
        <v>3</v>
      </c>
      <c r="E18" s="234"/>
      <c r="F18" s="234">
        <v>3</v>
      </c>
      <c r="G18" s="234"/>
      <c r="H18" s="234"/>
      <c r="I18" s="234">
        <v>2</v>
      </c>
      <c r="J18" s="234">
        <v>3</v>
      </c>
      <c r="K18" s="235">
        <v>1010</v>
      </c>
      <c r="L18" s="235">
        <v>1031</v>
      </c>
      <c r="M18" s="235">
        <v>818</v>
      </c>
      <c r="N18" s="235">
        <v>734</v>
      </c>
      <c r="O18" s="235">
        <v>819</v>
      </c>
      <c r="P18" s="235">
        <f t="shared" si="0"/>
        <v>882.4</v>
      </c>
      <c r="Q18" s="235">
        <f>STDEVA(K18:O18)</f>
        <v>130.91333010812934</v>
      </c>
      <c r="R18" s="234">
        <v>2.6</v>
      </c>
      <c r="S18" s="235">
        <v>1726</v>
      </c>
      <c r="T18" s="235">
        <v>1676</v>
      </c>
      <c r="U18" s="235">
        <v>1697</v>
      </c>
      <c r="V18" s="235">
        <v>1688</v>
      </c>
      <c r="W18" s="235">
        <v>1072</v>
      </c>
      <c r="X18" s="235">
        <f t="shared" si="1"/>
        <v>1571.8</v>
      </c>
      <c r="Y18" s="235">
        <f>STDEVA(S18:W18)</f>
        <v>280.00571422740677</v>
      </c>
      <c r="Z18" s="234">
        <f>(P18*R18+X18)/(R18+1)</f>
        <v>1073.8999999999999</v>
      </c>
      <c r="AA18" s="234">
        <f>(MIN(K18:O18)*R18+MIN(S18:W18))/(R18+1)</f>
        <v>827.88888888888891</v>
      </c>
      <c r="AB18" s="234">
        <f>(MAX(K18:O18)*R18+MAX(S18:W18))/(R18+1)</f>
        <v>1224.0555555555557</v>
      </c>
      <c r="AC18" s="145">
        <f t="shared" si="2"/>
        <v>150.15555555555579</v>
      </c>
      <c r="AD18" s="145">
        <f t="shared" si="3"/>
        <v>246.01111111111095</v>
      </c>
    </row>
    <row r="19" spans="1:30" ht="33" x14ac:dyDescent="0.3">
      <c r="A19" s="236"/>
      <c r="B19" s="237" t="s">
        <v>106</v>
      </c>
      <c r="C19" s="238">
        <v>3</v>
      </c>
      <c r="D19" s="238">
        <v>3</v>
      </c>
      <c r="E19" s="238"/>
      <c r="F19" s="238">
        <v>3</v>
      </c>
      <c r="G19" s="238">
        <v>3</v>
      </c>
      <c r="H19" s="238"/>
      <c r="I19" s="238">
        <v>2</v>
      </c>
      <c r="J19" s="238"/>
      <c r="K19" s="239">
        <v>952</v>
      </c>
      <c r="L19" s="239">
        <v>892</v>
      </c>
      <c r="M19" s="239">
        <v>1021</v>
      </c>
      <c r="N19" s="239">
        <v>1022</v>
      </c>
      <c r="O19" s="239">
        <v>791</v>
      </c>
      <c r="P19" s="239">
        <f t="shared" si="0"/>
        <v>935.6</v>
      </c>
      <c r="Q19" s="239">
        <f>STDEVA(K19:O19)</f>
        <v>97.258932751701522</v>
      </c>
      <c r="R19" s="238">
        <v>2.6</v>
      </c>
      <c r="S19" s="239">
        <v>1814</v>
      </c>
      <c r="T19" s="239">
        <v>1814</v>
      </c>
      <c r="U19" s="239">
        <v>1716</v>
      </c>
      <c r="V19" s="239">
        <v>1809</v>
      </c>
      <c r="W19" s="239">
        <v>1494</v>
      </c>
      <c r="X19" s="239">
        <f t="shared" si="1"/>
        <v>1729.4</v>
      </c>
      <c r="Y19" s="239">
        <f>STDEVA(S19:W19)</f>
        <v>138.06085614684562</v>
      </c>
      <c r="Z19" s="238">
        <f>(P19*R19+X19)/(R19+1)</f>
        <v>1156.0999999999999</v>
      </c>
      <c r="AA19" s="238">
        <f>(MIN(K19:O19)*R19+MIN(S19:W19))/(R19+1)</f>
        <v>986.27777777777771</v>
      </c>
      <c r="AB19" s="238">
        <f>(MAX(K19:O19)*R19+MAX(S19:W19))/(R19+1)</f>
        <v>1242.0000000000002</v>
      </c>
      <c r="AC19" s="145">
        <f t="shared" si="2"/>
        <v>85.900000000000318</v>
      </c>
      <c r="AD19" s="145">
        <f t="shared" si="3"/>
        <v>169.82222222222219</v>
      </c>
    </row>
    <row r="20" spans="1:30" ht="33.75" thickBot="1" x14ac:dyDescent="0.35">
      <c r="A20" s="240"/>
      <c r="B20" s="241" t="s">
        <v>107</v>
      </c>
      <c r="C20" s="242">
        <v>3</v>
      </c>
      <c r="D20" s="242">
        <v>3</v>
      </c>
      <c r="E20" s="242"/>
      <c r="F20" s="242">
        <v>3</v>
      </c>
      <c r="G20" s="242"/>
      <c r="H20" s="242">
        <v>3</v>
      </c>
      <c r="I20" s="242">
        <v>2</v>
      </c>
      <c r="J20" s="242"/>
      <c r="K20" s="243">
        <v>786</v>
      </c>
      <c r="L20" s="243">
        <v>885</v>
      </c>
      <c r="M20" s="243">
        <v>894</v>
      </c>
      <c r="N20" s="243">
        <v>770</v>
      </c>
      <c r="O20" s="243">
        <v>421</v>
      </c>
      <c r="P20" s="243">
        <f t="shared" si="0"/>
        <v>751.2</v>
      </c>
      <c r="Q20" s="243">
        <f>STDEVA(K20:O20)</f>
        <v>192.93185325394029</v>
      </c>
      <c r="R20" s="242">
        <v>2.6</v>
      </c>
      <c r="S20" s="243">
        <v>1572</v>
      </c>
      <c r="T20" s="243">
        <v>1565</v>
      </c>
      <c r="U20" s="243">
        <v>1596</v>
      </c>
      <c r="V20" s="243">
        <v>1580</v>
      </c>
      <c r="W20" s="243">
        <v>1558</v>
      </c>
      <c r="X20" s="243">
        <f t="shared" si="1"/>
        <v>1574.2</v>
      </c>
      <c r="Y20" s="243">
        <f>STDEVA(S20:W20)</f>
        <v>14.669696656713798</v>
      </c>
      <c r="Z20" s="242">
        <f>(P20*R20+X20)/(R20+1)</f>
        <v>979.81111111111113</v>
      </c>
      <c r="AA20" s="242">
        <f>(MIN(K20:O20)*R20+MIN(S20:W20))/(R20+1)</f>
        <v>736.83333333333337</v>
      </c>
      <c r="AB20" s="242">
        <f>(MAX(K20:O20)*R20+MAX(S20:W20))/(R20+1)</f>
        <v>1089</v>
      </c>
      <c r="AC20" s="145">
        <f t="shared" si="2"/>
        <v>109.18888888888887</v>
      </c>
      <c r="AD20" s="145">
        <f t="shared" si="3"/>
        <v>242.97777777777776</v>
      </c>
    </row>
    <row r="21" spans="1:30" ht="16.5" customHeight="1" x14ac:dyDescent="0.3">
      <c r="A21" s="289" t="s">
        <v>88</v>
      </c>
      <c r="B21" s="167" t="s">
        <v>108</v>
      </c>
      <c r="C21" s="167">
        <v>3</v>
      </c>
      <c r="D21" s="167">
        <v>3</v>
      </c>
      <c r="E21" s="167"/>
      <c r="F21" s="167">
        <v>3</v>
      </c>
      <c r="G21" s="167"/>
      <c r="H21" s="167"/>
      <c r="I21" s="167">
        <v>2</v>
      </c>
      <c r="J21" s="167">
        <v>3</v>
      </c>
      <c r="K21" s="168">
        <v>891</v>
      </c>
      <c r="L21" s="168">
        <v>1044</v>
      </c>
      <c r="M21" s="168">
        <v>1024</v>
      </c>
      <c r="N21" s="168">
        <v>1014</v>
      </c>
      <c r="O21" s="168">
        <v>1028</v>
      </c>
      <c r="P21" s="168">
        <f t="shared" si="0"/>
        <v>1000.2</v>
      </c>
      <c r="Q21" s="168">
        <f>STDEVA(K21:O21)</f>
        <v>61.993548051389993</v>
      </c>
      <c r="R21" s="167">
        <v>3</v>
      </c>
      <c r="S21" s="168">
        <v>1434</v>
      </c>
      <c r="T21" s="168">
        <v>1384</v>
      </c>
      <c r="U21" s="168">
        <v>1444</v>
      </c>
      <c r="V21" s="168">
        <v>1443</v>
      </c>
      <c r="W21" s="168"/>
      <c r="X21" s="168">
        <f t="shared" si="1"/>
        <v>1426.25</v>
      </c>
      <c r="Y21" s="168">
        <f>STDEVA(S21:W21)</f>
        <v>28.523382221141542</v>
      </c>
      <c r="Z21" s="167">
        <f>(P21*R21+X21)/(R21+1)</f>
        <v>1106.7125000000001</v>
      </c>
      <c r="AA21" s="167">
        <f>(MIN(K21:O21)*R21+MIN(S21:W21))/(R21+1)</f>
        <v>1014.25</v>
      </c>
      <c r="AB21" s="167">
        <f>(MAX(K21:O21)*R21+MAX(S21:W21))/(R21+1)</f>
        <v>1144</v>
      </c>
      <c r="AC21" s="145">
        <f t="shared" si="2"/>
        <v>37.287499999999909</v>
      </c>
      <c r="AD21" s="145">
        <f t="shared" si="3"/>
        <v>92.462500000000091</v>
      </c>
    </row>
    <row r="22" spans="1:30" ht="17.25" thickBot="1" x14ac:dyDescent="0.35">
      <c r="A22" s="290"/>
      <c r="B22" s="175" t="s">
        <v>109</v>
      </c>
      <c r="C22" s="175">
        <v>3</v>
      </c>
      <c r="D22" s="175">
        <v>3</v>
      </c>
      <c r="E22" s="175"/>
      <c r="F22" s="175"/>
      <c r="G22" s="175"/>
      <c r="H22" s="175">
        <v>3</v>
      </c>
      <c r="I22" s="175">
        <v>2</v>
      </c>
      <c r="J22" s="175">
        <v>3</v>
      </c>
      <c r="K22" s="176">
        <v>1115</v>
      </c>
      <c r="L22" s="176">
        <v>1053</v>
      </c>
      <c r="M22" s="176">
        <v>1138</v>
      </c>
      <c r="N22" s="176">
        <v>827</v>
      </c>
      <c r="O22" s="176">
        <v>1075</v>
      </c>
      <c r="P22" s="176">
        <f t="shared" si="0"/>
        <v>1041.5999999999999</v>
      </c>
      <c r="Q22" s="176">
        <f>STDEVA(K22:O22)</f>
        <v>124.47811052550584</v>
      </c>
      <c r="R22" s="175">
        <v>3</v>
      </c>
      <c r="S22" s="176">
        <v>1313</v>
      </c>
      <c r="T22" s="176">
        <v>1046</v>
      </c>
      <c r="U22" s="176">
        <v>1095</v>
      </c>
      <c r="V22" s="176">
        <v>1216</v>
      </c>
      <c r="W22" s="176"/>
      <c r="X22" s="176">
        <f t="shared" si="1"/>
        <v>1167.5</v>
      </c>
      <c r="Y22" s="176">
        <f>STDEVA(S22:W22)</f>
        <v>120.47268016719254</v>
      </c>
      <c r="Z22" s="175">
        <f>(P22*R22+X22)/(R22+1)</f>
        <v>1073.0749999999998</v>
      </c>
      <c r="AA22" s="175">
        <f>(MIN(K22:O22)*R22+MIN(S22:W22))/(R22+1)</f>
        <v>881.75</v>
      </c>
      <c r="AB22" s="175">
        <f>(MAX(K22:O22)*R22+MAX(S22:W22))/(R22+1)</f>
        <v>1181.75</v>
      </c>
      <c r="AC22" s="145">
        <f t="shared" si="2"/>
        <v>108.67500000000018</v>
      </c>
      <c r="AD22" s="145">
        <f t="shared" si="3"/>
        <v>191.32499999999982</v>
      </c>
    </row>
    <row r="23" spans="1:30" x14ac:dyDescent="0.3">
      <c r="A23" s="291" t="s">
        <v>89</v>
      </c>
      <c r="B23" s="145" t="s">
        <v>110</v>
      </c>
      <c r="C23" s="145">
        <v>3</v>
      </c>
      <c r="D23" s="145">
        <v>3</v>
      </c>
      <c r="E23" s="145"/>
      <c r="F23" s="145">
        <v>3</v>
      </c>
      <c r="G23" s="145"/>
      <c r="H23" s="145"/>
      <c r="I23" s="145">
        <v>2</v>
      </c>
      <c r="J23" s="145">
        <v>3</v>
      </c>
      <c r="K23" s="144">
        <v>800</v>
      </c>
      <c r="L23" s="144">
        <v>454</v>
      </c>
      <c r="M23" s="144">
        <v>674</v>
      </c>
      <c r="N23" s="144">
        <v>687</v>
      </c>
      <c r="O23" s="144">
        <v>456</v>
      </c>
      <c r="P23" s="144">
        <f t="shared" si="0"/>
        <v>614.20000000000005</v>
      </c>
      <c r="Q23" s="144">
        <f>STDEVA(K23:O23)</f>
        <v>153.36948849102944</v>
      </c>
      <c r="R23" s="145">
        <v>2</v>
      </c>
      <c r="S23" s="144">
        <v>1629</v>
      </c>
      <c r="T23" s="144">
        <v>2141</v>
      </c>
      <c r="U23" s="144">
        <v>1871</v>
      </c>
      <c r="V23" s="144">
        <v>1646</v>
      </c>
      <c r="W23" s="144">
        <v>1816</v>
      </c>
      <c r="X23" s="144">
        <f t="shared" si="1"/>
        <v>1820.6</v>
      </c>
      <c r="Y23" s="144">
        <f>STDEVA(S23:W23)</f>
        <v>207.613342538479</v>
      </c>
      <c r="Z23" s="145">
        <f>(P23*R23+X23)/(R23+1)</f>
        <v>1016.3333333333334</v>
      </c>
      <c r="AA23" s="145">
        <f>(MIN(K23:O23)*R23+MIN(S23:W23))/(R23+1)</f>
        <v>845.66666666666663</v>
      </c>
      <c r="AB23" s="145">
        <f>(MAX(K23:O23)*R23+MAX(S23:W23))/(R23+1)</f>
        <v>1247</v>
      </c>
      <c r="AC23" s="145">
        <f t="shared" si="2"/>
        <v>230.66666666666663</v>
      </c>
      <c r="AD23" s="145">
        <f t="shared" si="3"/>
        <v>170.66666666666674</v>
      </c>
    </row>
    <row r="24" spans="1:30" x14ac:dyDescent="0.3">
      <c r="A24" s="147"/>
      <c r="B24" s="145" t="s">
        <v>111</v>
      </c>
      <c r="C24" s="145">
        <v>3</v>
      </c>
      <c r="D24" s="145">
        <v>3</v>
      </c>
      <c r="E24" s="145"/>
      <c r="F24" s="145">
        <v>3</v>
      </c>
      <c r="G24" s="145">
        <v>3</v>
      </c>
      <c r="H24" s="145"/>
      <c r="I24" s="145">
        <v>2</v>
      </c>
      <c r="J24" s="145"/>
      <c r="K24" s="144">
        <v>616</v>
      </c>
      <c r="L24" s="144">
        <v>578</v>
      </c>
      <c r="M24" s="144">
        <v>750</v>
      </c>
      <c r="N24" s="144">
        <v>424</v>
      </c>
      <c r="O24" s="144">
        <v>962</v>
      </c>
      <c r="P24" s="144">
        <f t="shared" si="0"/>
        <v>666</v>
      </c>
      <c r="Q24" s="144">
        <f>STDEVA(K24:O24)</f>
        <v>202.16330032921405</v>
      </c>
      <c r="R24" s="145">
        <v>2</v>
      </c>
      <c r="S24" s="144">
        <v>2143</v>
      </c>
      <c r="T24" s="144">
        <v>2159</v>
      </c>
      <c r="U24" s="144">
        <v>1159</v>
      </c>
      <c r="V24" s="144">
        <v>2245</v>
      </c>
      <c r="W24" s="144">
        <v>794</v>
      </c>
      <c r="X24" s="144">
        <f t="shared" si="1"/>
        <v>1700</v>
      </c>
      <c r="Y24" s="144">
        <f>STDEVA(S24:W24)</f>
        <v>674.06824580304919</v>
      </c>
      <c r="Z24" s="145">
        <f>(P24*R24+X24)/(R24+1)</f>
        <v>1010.6666666666666</v>
      </c>
      <c r="AA24" s="145">
        <f>(MIN(K24:O24)*R24+MIN(S24:W24))/(R24+1)</f>
        <v>547.33333333333337</v>
      </c>
      <c r="AB24" s="145">
        <f>(MAX(K24:O24)*R24+MAX(S24:W24))/(R24+1)</f>
        <v>1389.6666666666667</v>
      </c>
      <c r="AC24" s="145">
        <f t="shared" si="2"/>
        <v>379.00000000000011</v>
      </c>
      <c r="AD24" s="145">
        <f t="shared" si="3"/>
        <v>463.33333333333326</v>
      </c>
    </row>
    <row r="25" spans="1:30" x14ac:dyDescent="0.3">
      <c r="A25" s="145"/>
      <c r="B25" s="145">
        <v>42</v>
      </c>
      <c r="C25" s="145"/>
      <c r="D25" s="145"/>
      <c r="E25" s="145"/>
      <c r="F25" s="145"/>
      <c r="G25" s="145"/>
      <c r="H25" s="145"/>
      <c r="I25" s="145"/>
      <c r="J25" s="145"/>
      <c r="K25" s="144"/>
      <c r="L25" s="144"/>
      <c r="M25" s="144"/>
      <c r="N25" s="144"/>
      <c r="O25" s="144"/>
      <c r="P25" s="144" t="e">
        <f t="shared" si="0"/>
        <v>#DIV/0!</v>
      </c>
      <c r="Q25" s="144" t="e">
        <f>STDEVA(K25:O25)</f>
        <v>#DIV/0!</v>
      </c>
      <c r="R25" s="145"/>
      <c r="S25" s="144"/>
      <c r="T25" s="144"/>
      <c r="U25" s="144"/>
      <c r="V25" s="144"/>
      <c r="W25" s="144"/>
      <c r="X25" s="144" t="e">
        <f t="shared" si="1"/>
        <v>#DIV/0!</v>
      </c>
      <c r="Y25" s="144" t="e">
        <f>STDEVA(S25:W25)</f>
        <v>#DIV/0!</v>
      </c>
      <c r="Z25" s="145" t="e">
        <f>(P25*R25+X25)/(R25+1)</f>
        <v>#DIV/0!</v>
      </c>
      <c r="AA25" s="145">
        <f>(MIN(K25:O25)*R25+MIN(S25:W25))/(R25+1)</f>
        <v>0</v>
      </c>
      <c r="AB25" s="145">
        <f>(MAX(K25:O25)*R25+MAX(S25:W25))/(R25+1)</f>
        <v>0</v>
      </c>
    </row>
    <row r="26" spans="1:30" x14ac:dyDescent="0.3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4"/>
      <c r="L26" s="144"/>
      <c r="M26" s="144"/>
      <c r="N26" s="144"/>
      <c r="O26" s="144"/>
      <c r="P26" s="144" t="e">
        <f t="shared" si="0"/>
        <v>#DIV/0!</v>
      </c>
      <c r="Q26" s="144" t="e">
        <f>STDEVA(K26:O26)</f>
        <v>#DIV/0!</v>
      </c>
      <c r="R26" s="145"/>
      <c r="S26" s="144"/>
      <c r="T26" s="144"/>
      <c r="U26" s="144"/>
      <c r="V26" s="144"/>
      <c r="W26" s="144"/>
      <c r="X26" s="144" t="e">
        <f t="shared" si="1"/>
        <v>#DIV/0!</v>
      </c>
      <c r="Y26" s="144" t="e">
        <f>STDEVA(S26:W26)</f>
        <v>#DIV/0!</v>
      </c>
      <c r="Z26" s="145" t="e">
        <f>(P26*R26+X26)/(R26+1)</f>
        <v>#DIV/0!</v>
      </c>
      <c r="AA26" s="145">
        <f>(MIN(K26:O26)*R26+MIN(S26:W26))/(R26+1)</f>
        <v>0</v>
      </c>
      <c r="AB26" s="145">
        <f>(MAX(K26:O26)*R26+MAX(S26:W26))/(R26+1)</f>
        <v>0</v>
      </c>
    </row>
    <row r="27" spans="1:30" x14ac:dyDescent="0.3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4"/>
      <c r="L27" s="144"/>
      <c r="M27" s="144"/>
      <c r="N27" s="144"/>
      <c r="O27" s="144"/>
      <c r="P27" s="144" t="e">
        <f t="shared" si="0"/>
        <v>#DIV/0!</v>
      </c>
      <c r="Q27" s="144" t="e">
        <f>STDEVA(K27:O27)</f>
        <v>#DIV/0!</v>
      </c>
      <c r="R27" s="145"/>
      <c r="S27" s="144"/>
      <c r="T27" s="144"/>
      <c r="U27" s="144"/>
      <c r="V27" s="144"/>
      <c r="W27" s="144"/>
      <c r="X27" s="144" t="e">
        <f t="shared" si="1"/>
        <v>#DIV/0!</v>
      </c>
      <c r="Y27" s="144" t="e">
        <f>STDEVA(S27:W27)</f>
        <v>#DIV/0!</v>
      </c>
      <c r="Z27" s="145" t="e">
        <f>(P27*R27+X27)/(R27+1)</f>
        <v>#DIV/0!</v>
      </c>
      <c r="AA27" s="145">
        <f>(MIN(K27:O27)*R27+MIN(S27:W27))/(R27+1)</f>
        <v>0</v>
      </c>
      <c r="AB27" s="145">
        <f>(MAX(K27:O27)*R27+MAX(S27:W27))/(R27+1)</f>
        <v>0</v>
      </c>
    </row>
    <row r="29" spans="1:30" x14ac:dyDescent="0.3">
      <c r="P29" s="145">
        <f>MAX(K3:O3)-P3</f>
        <v>111.79999999999995</v>
      </c>
      <c r="Q29" s="145">
        <f>P3-MIN(K3:O3)</f>
        <v>161.20000000000005</v>
      </c>
      <c r="X29" s="145">
        <f>MAX(S3:W3)-X3</f>
        <v>317.59999999999991</v>
      </c>
      <c r="Y29" s="145">
        <f>X3-MIN(S3:W3)</f>
        <v>246.40000000000009</v>
      </c>
    </row>
    <row r="30" spans="1:30" x14ac:dyDescent="0.3">
      <c r="P30" s="145">
        <f t="shared" ref="P30:P77" si="4">MAX(K4:O4)-P4</f>
        <v>194</v>
      </c>
      <c r="Q30" s="145">
        <f t="shared" ref="Q30:Q77" si="5">P4-MIN(K4:O4)</f>
        <v>176</v>
      </c>
      <c r="X30" s="145">
        <f t="shared" ref="X30:X50" si="6">MAX(S4:W4)-X4</f>
        <v>210</v>
      </c>
      <c r="Y30" s="145">
        <f t="shared" ref="Y30:Y50" si="7">X4-MIN(S4:W4)</f>
        <v>363</v>
      </c>
    </row>
    <row r="31" spans="1:30" x14ac:dyDescent="0.3">
      <c r="P31" s="145">
        <f t="shared" si="4"/>
        <v>157.20000000000005</v>
      </c>
      <c r="Q31" s="145">
        <f t="shared" si="5"/>
        <v>227.79999999999995</v>
      </c>
      <c r="X31" s="145">
        <f t="shared" si="6"/>
        <v>277</v>
      </c>
      <c r="Y31" s="145">
        <f t="shared" si="7"/>
        <v>135</v>
      </c>
    </row>
    <row r="32" spans="1:30" x14ac:dyDescent="0.3">
      <c r="P32" s="145">
        <f t="shared" si="4"/>
        <v>86.399999999999977</v>
      </c>
      <c r="Q32" s="145">
        <f t="shared" si="5"/>
        <v>88.600000000000023</v>
      </c>
      <c r="X32" s="145">
        <f t="shared" si="6"/>
        <v>357</v>
      </c>
      <c r="Y32" s="145">
        <f t="shared" si="7"/>
        <v>392</v>
      </c>
    </row>
    <row r="33" spans="16:25" x14ac:dyDescent="0.3">
      <c r="P33" s="145">
        <f t="shared" si="4"/>
        <v>179.39999999999998</v>
      </c>
      <c r="Q33" s="145">
        <f t="shared" si="5"/>
        <v>105.60000000000002</v>
      </c>
      <c r="X33" s="145">
        <f t="shared" si="6"/>
        <v>101.59999999999991</v>
      </c>
      <c r="Y33" s="145">
        <f t="shared" si="7"/>
        <v>198.40000000000009</v>
      </c>
    </row>
    <row r="34" spans="16:25" x14ac:dyDescent="0.3">
      <c r="P34" s="145">
        <f t="shared" si="4"/>
        <v>74.600000000000023</v>
      </c>
      <c r="Q34" s="145">
        <f t="shared" si="5"/>
        <v>96.399999999999977</v>
      </c>
      <c r="X34" s="145">
        <f t="shared" si="6"/>
        <v>186.59999999999991</v>
      </c>
      <c r="Y34" s="145">
        <f t="shared" si="7"/>
        <v>281.40000000000009</v>
      </c>
    </row>
    <row r="35" spans="16:25" x14ac:dyDescent="0.3">
      <c r="P35" s="145">
        <f t="shared" si="4"/>
        <v>249.79999999999995</v>
      </c>
      <c r="Q35" s="145">
        <f t="shared" si="5"/>
        <v>200.20000000000005</v>
      </c>
      <c r="X35" s="145">
        <f t="shared" si="6"/>
        <v>103.79999999999995</v>
      </c>
      <c r="Y35" s="145">
        <f t="shared" si="7"/>
        <v>258.20000000000005</v>
      </c>
    </row>
    <row r="36" spans="16:25" x14ac:dyDescent="0.3">
      <c r="P36" s="145">
        <f t="shared" si="4"/>
        <v>124</v>
      </c>
      <c r="Q36" s="145">
        <f t="shared" si="5"/>
        <v>124</v>
      </c>
      <c r="X36" s="145">
        <f t="shared" si="6"/>
        <v>81</v>
      </c>
      <c r="Y36" s="145">
        <f t="shared" si="7"/>
        <v>285</v>
      </c>
    </row>
    <row r="37" spans="16:25" x14ac:dyDescent="0.3">
      <c r="P37" s="145">
        <f t="shared" si="4"/>
        <v>109.39999999999998</v>
      </c>
      <c r="Q37" s="145">
        <f t="shared" si="5"/>
        <v>140.60000000000002</v>
      </c>
      <c r="X37" s="145">
        <f t="shared" si="6"/>
        <v>13.200000000000045</v>
      </c>
      <c r="Y37" s="145">
        <f t="shared" si="7"/>
        <v>7.7999999999999545</v>
      </c>
    </row>
    <row r="38" spans="16:25" x14ac:dyDescent="0.3">
      <c r="P38" s="145">
        <f t="shared" si="4"/>
        <v>55.799999999999955</v>
      </c>
      <c r="Q38" s="145">
        <f t="shared" si="5"/>
        <v>73.200000000000045</v>
      </c>
      <c r="X38" s="145">
        <f t="shared" si="6"/>
        <v>83.599999999999909</v>
      </c>
      <c r="Y38" s="145">
        <f t="shared" si="7"/>
        <v>301.40000000000009</v>
      </c>
    </row>
    <row r="39" spans="16:25" x14ac:dyDescent="0.3">
      <c r="P39" s="145">
        <f t="shared" si="4"/>
        <v>138</v>
      </c>
      <c r="Q39" s="145">
        <f t="shared" si="5"/>
        <v>110</v>
      </c>
      <c r="X39" s="145">
        <f t="shared" si="6"/>
        <v>11.200000000000045</v>
      </c>
      <c r="Y39" s="145">
        <f t="shared" si="7"/>
        <v>28.799999999999955</v>
      </c>
    </row>
    <row r="40" spans="16:25" x14ac:dyDescent="0.3">
      <c r="P40" s="145">
        <f t="shared" si="4"/>
        <v>165.60000000000002</v>
      </c>
      <c r="Q40" s="145">
        <f t="shared" si="5"/>
        <v>305.39999999999998</v>
      </c>
      <c r="X40" s="145">
        <f t="shared" si="6"/>
        <v>16.200000000000045</v>
      </c>
      <c r="Y40" s="145">
        <f t="shared" si="7"/>
        <v>18.799999999999955</v>
      </c>
    </row>
    <row r="41" spans="16:25" x14ac:dyDescent="0.3">
      <c r="P41" s="145">
        <f t="shared" si="4"/>
        <v>75.799999999999955</v>
      </c>
      <c r="Q41" s="145">
        <f t="shared" si="5"/>
        <v>117.20000000000005</v>
      </c>
      <c r="X41" s="145">
        <f t="shared" si="6"/>
        <v>37.799999999999955</v>
      </c>
      <c r="Y41" s="145">
        <f t="shared" si="7"/>
        <v>48.200000000000045</v>
      </c>
    </row>
    <row r="42" spans="16:25" x14ac:dyDescent="0.3">
      <c r="P42" s="145">
        <f t="shared" si="4"/>
        <v>90</v>
      </c>
      <c r="Q42" s="145">
        <f t="shared" si="5"/>
        <v>217</v>
      </c>
      <c r="X42" s="145">
        <f t="shared" si="6"/>
        <v>13</v>
      </c>
      <c r="Y42" s="145">
        <f t="shared" si="7"/>
        <v>15</v>
      </c>
    </row>
    <row r="43" spans="16:25" x14ac:dyDescent="0.3">
      <c r="P43" s="145">
        <f t="shared" si="4"/>
        <v>63.200000000000045</v>
      </c>
      <c r="Q43" s="145">
        <f t="shared" si="5"/>
        <v>132.79999999999995</v>
      </c>
      <c r="X43" s="145">
        <f t="shared" si="6"/>
        <v>39.200000000000045</v>
      </c>
      <c r="Y43" s="145">
        <f t="shared" si="7"/>
        <v>79.799999999999955</v>
      </c>
    </row>
    <row r="44" spans="16:25" x14ac:dyDescent="0.3">
      <c r="P44" s="145">
        <f t="shared" si="4"/>
        <v>148.60000000000002</v>
      </c>
      <c r="Q44" s="145">
        <f t="shared" si="5"/>
        <v>148.39999999999998</v>
      </c>
      <c r="X44" s="145">
        <f t="shared" si="6"/>
        <v>154.20000000000005</v>
      </c>
      <c r="Y44" s="145">
        <f t="shared" si="7"/>
        <v>499.79999999999995</v>
      </c>
    </row>
    <row r="45" spans="16:25" x14ac:dyDescent="0.3">
      <c r="P45" s="145">
        <f t="shared" si="4"/>
        <v>86.399999999999977</v>
      </c>
      <c r="Q45" s="145">
        <f t="shared" si="5"/>
        <v>144.60000000000002</v>
      </c>
      <c r="X45" s="145">
        <f t="shared" si="6"/>
        <v>84.599999999999909</v>
      </c>
      <c r="Y45" s="145">
        <f t="shared" si="7"/>
        <v>235.40000000000009</v>
      </c>
    </row>
    <row r="46" spans="16:25" x14ac:dyDescent="0.3">
      <c r="P46" s="145">
        <f t="shared" si="4"/>
        <v>142.79999999999995</v>
      </c>
      <c r="Q46" s="145">
        <f t="shared" si="5"/>
        <v>330.20000000000005</v>
      </c>
      <c r="X46" s="145">
        <f t="shared" si="6"/>
        <v>21.799999999999955</v>
      </c>
      <c r="Y46" s="145">
        <f t="shared" si="7"/>
        <v>16.200000000000045</v>
      </c>
    </row>
    <row r="47" spans="16:25" x14ac:dyDescent="0.3">
      <c r="P47" s="145">
        <f t="shared" si="4"/>
        <v>43.799999999999955</v>
      </c>
      <c r="Q47" s="145">
        <f t="shared" si="5"/>
        <v>109.20000000000005</v>
      </c>
      <c r="X47" s="145">
        <f t="shared" si="6"/>
        <v>17.75</v>
      </c>
      <c r="Y47" s="145">
        <f t="shared" si="7"/>
        <v>42.25</v>
      </c>
    </row>
    <row r="48" spans="16:25" x14ac:dyDescent="0.3">
      <c r="P48" s="145">
        <f t="shared" si="4"/>
        <v>96.400000000000091</v>
      </c>
      <c r="Q48" s="145">
        <f t="shared" si="5"/>
        <v>214.59999999999991</v>
      </c>
      <c r="X48" s="145">
        <f t="shared" si="6"/>
        <v>145.5</v>
      </c>
      <c r="Y48" s="145">
        <f t="shared" si="7"/>
        <v>121.5</v>
      </c>
    </row>
    <row r="49" spans="16:25" x14ac:dyDescent="0.3">
      <c r="P49" s="145">
        <f t="shared" si="4"/>
        <v>185.79999999999995</v>
      </c>
      <c r="Q49" s="145">
        <f t="shared" si="5"/>
        <v>160.20000000000005</v>
      </c>
      <c r="X49" s="145">
        <f t="shared" si="6"/>
        <v>320.40000000000009</v>
      </c>
      <c r="Y49" s="145">
        <f t="shared" si="7"/>
        <v>191.59999999999991</v>
      </c>
    </row>
    <row r="50" spans="16:25" x14ac:dyDescent="0.3">
      <c r="P50" s="145">
        <f t="shared" si="4"/>
        <v>296</v>
      </c>
      <c r="Q50" s="145">
        <f t="shared" si="5"/>
        <v>242</v>
      </c>
      <c r="X50" s="145">
        <f t="shared" si="6"/>
        <v>545</v>
      </c>
      <c r="Y50" s="145">
        <f t="shared" si="7"/>
        <v>906</v>
      </c>
    </row>
    <row r="51" spans="16:25" x14ac:dyDescent="0.3">
      <c r="P51" s="145"/>
      <c r="Q51" s="145"/>
    </row>
    <row r="52" spans="16:25" x14ac:dyDescent="0.3">
      <c r="P52" s="145"/>
      <c r="Q52" s="145"/>
    </row>
    <row r="53" spans="16:25" x14ac:dyDescent="0.3">
      <c r="P53" s="145"/>
      <c r="Q53" s="145"/>
    </row>
    <row r="54" spans="16:25" x14ac:dyDescent="0.3">
      <c r="P54" s="145"/>
      <c r="Q54" s="145"/>
    </row>
    <row r="55" spans="16:25" x14ac:dyDescent="0.3">
      <c r="P55" s="145"/>
      <c r="Q55" s="145"/>
    </row>
    <row r="56" spans="16:25" x14ac:dyDescent="0.3">
      <c r="P56" s="145"/>
      <c r="Q56" s="145"/>
    </row>
    <row r="57" spans="16:25" x14ac:dyDescent="0.3">
      <c r="P57" s="145"/>
      <c r="Q57" s="145"/>
    </row>
    <row r="58" spans="16:25" x14ac:dyDescent="0.3">
      <c r="P58" s="145"/>
      <c r="Q58" s="145"/>
    </row>
    <row r="59" spans="16:25" x14ac:dyDescent="0.3">
      <c r="P59" s="145"/>
      <c r="Q59" s="145"/>
    </row>
    <row r="60" spans="16:25" x14ac:dyDescent="0.3">
      <c r="P60" s="145"/>
      <c r="Q60" s="145"/>
    </row>
    <row r="61" spans="16:25" x14ac:dyDescent="0.3">
      <c r="P61" s="145"/>
      <c r="Q61" s="145"/>
    </row>
    <row r="62" spans="16:25" x14ac:dyDescent="0.3">
      <c r="P62" s="145"/>
      <c r="Q62" s="145"/>
    </row>
    <row r="63" spans="16:25" x14ac:dyDescent="0.3">
      <c r="P63" s="145"/>
      <c r="Q63" s="145"/>
    </row>
    <row r="64" spans="16:25" x14ac:dyDescent="0.3">
      <c r="P64" s="145"/>
      <c r="Q64" s="145"/>
    </row>
    <row r="65" spans="16:17" x14ac:dyDescent="0.3">
      <c r="P65" s="145"/>
      <c r="Q65" s="145"/>
    </row>
    <row r="66" spans="16:17" x14ac:dyDescent="0.3">
      <c r="P66" s="145"/>
      <c r="Q66" s="145"/>
    </row>
    <row r="67" spans="16:17" x14ac:dyDescent="0.3">
      <c r="P67" s="145"/>
      <c r="Q67" s="145"/>
    </row>
    <row r="68" spans="16:17" x14ac:dyDescent="0.3">
      <c r="P68" s="145"/>
      <c r="Q68" s="145"/>
    </row>
    <row r="69" spans="16:17" x14ac:dyDescent="0.3">
      <c r="P69" s="145"/>
      <c r="Q69" s="145"/>
    </row>
    <row r="70" spans="16:17" x14ac:dyDescent="0.3">
      <c r="P70" s="145"/>
      <c r="Q70" s="145"/>
    </row>
    <row r="71" spans="16:17" x14ac:dyDescent="0.3">
      <c r="P71" s="145"/>
      <c r="Q71" s="145"/>
    </row>
    <row r="72" spans="16:17" x14ac:dyDescent="0.3">
      <c r="P72" s="145"/>
      <c r="Q72" s="145"/>
    </row>
    <row r="73" spans="16:17" x14ac:dyDescent="0.3">
      <c r="P73" s="145"/>
      <c r="Q73" s="145"/>
    </row>
    <row r="74" spans="16:17" x14ac:dyDescent="0.3">
      <c r="P74" s="145"/>
      <c r="Q74" s="145"/>
    </row>
    <row r="75" spans="16:17" x14ac:dyDescent="0.3">
      <c r="P75" s="145"/>
      <c r="Q75" s="145"/>
    </row>
    <row r="76" spans="16:17" x14ac:dyDescent="0.3">
      <c r="P76" s="145"/>
      <c r="Q76" s="145"/>
    </row>
    <row r="77" spans="16:17" x14ac:dyDescent="0.3">
      <c r="P77" s="145"/>
      <c r="Q77" s="145"/>
    </row>
  </sheetData>
  <mergeCells count="9">
    <mergeCell ref="A21:A22"/>
    <mergeCell ref="A23:A24"/>
    <mergeCell ref="A15:A17"/>
    <mergeCell ref="A18:A20"/>
    <mergeCell ref="Z1:AB1"/>
    <mergeCell ref="A3:A5"/>
    <mergeCell ref="A6:A8"/>
    <mergeCell ref="A9:A11"/>
    <mergeCell ref="A12:A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차트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Sheet5</vt:lpstr>
      <vt:lpstr>Sheet4</vt:lpstr>
      <vt:lpstr>Chart1</vt:lpstr>
      <vt:lpstr>Chart2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 min Song</dc:creator>
  <cp:lastModifiedBy>Seung min Song</cp:lastModifiedBy>
  <dcterms:created xsi:type="dcterms:W3CDTF">2021-08-14T03:42:19Z</dcterms:created>
  <dcterms:modified xsi:type="dcterms:W3CDTF">2021-08-16T00:01:11Z</dcterms:modified>
</cp:coreProperties>
</file>