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업무외\"/>
    </mc:Choice>
  </mc:AlternateContent>
  <bookViews>
    <workbookView xWindow="0" yWindow="0" windowWidth="9210" windowHeight="9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3" i="1" l="1"/>
  <c r="AM19" i="1"/>
  <c r="AM15" i="1"/>
  <c r="AM11" i="1"/>
  <c r="AM7" i="1"/>
  <c r="AM3" i="1"/>
  <c r="AL26" i="1" l="1"/>
  <c r="AK26" i="1"/>
  <c r="AJ26" i="1"/>
  <c r="AL25" i="1"/>
  <c r="AK25" i="1"/>
  <c r="AJ25" i="1"/>
  <c r="AL24" i="1"/>
  <c r="AK24" i="1"/>
  <c r="AJ24" i="1"/>
  <c r="AL23" i="1"/>
  <c r="AK23" i="1"/>
  <c r="AJ23" i="1"/>
  <c r="D44" i="1" s="1"/>
  <c r="AJ19" i="1"/>
  <c r="D41" i="1" s="1"/>
  <c r="AL22" i="1"/>
  <c r="AK22" i="1"/>
  <c r="AJ22" i="1"/>
  <c r="AL21" i="1"/>
  <c r="AK21" i="1"/>
  <c r="AJ21" i="1"/>
  <c r="AL20" i="1"/>
  <c r="AK20" i="1"/>
  <c r="AJ20" i="1"/>
  <c r="AL19" i="1"/>
  <c r="AK19" i="1"/>
  <c r="AJ15" i="1"/>
  <c r="D38" i="1" s="1"/>
  <c r="AL18" i="1"/>
  <c r="AK18" i="1"/>
  <c r="AJ18" i="1"/>
  <c r="AL17" i="1"/>
  <c r="AK17" i="1"/>
  <c r="AJ17" i="1"/>
  <c r="AL16" i="1"/>
  <c r="AK16" i="1"/>
  <c r="AJ16" i="1"/>
  <c r="AL15" i="1"/>
  <c r="AK15" i="1"/>
  <c r="AL14" i="1"/>
  <c r="AK14" i="1"/>
  <c r="AJ14" i="1"/>
  <c r="AL13" i="1"/>
  <c r="AK13" i="1"/>
  <c r="AJ13" i="1"/>
  <c r="AL12" i="1"/>
  <c r="AK12" i="1"/>
  <c r="AJ12" i="1"/>
  <c r="AL11" i="1"/>
  <c r="AK11" i="1"/>
  <c r="AJ11" i="1"/>
  <c r="AL10" i="1"/>
  <c r="AK10" i="1"/>
  <c r="AJ10" i="1"/>
  <c r="AL9" i="1"/>
  <c r="AK9" i="1"/>
  <c r="AJ9" i="1"/>
  <c r="AL8" i="1"/>
  <c r="AK8" i="1"/>
  <c r="AJ8" i="1"/>
  <c r="AL7" i="1"/>
  <c r="AK7" i="1"/>
  <c r="AJ7" i="1"/>
  <c r="D35" i="1" l="1"/>
  <c r="D32" i="1"/>
  <c r="AJ6" i="1"/>
  <c r="AJ5" i="1"/>
  <c r="AJ4" i="1"/>
  <c r="AK3" i="1"/>
  <c r="AK4" i="1"/>
  <c r="AK5" i="1"/>
  <c r="AK6" i="1"/>
  <c r="AL6" i="1"/>
  <c r="AL5" i="1"/>
  <c r="AL4" i="1"/>
  <c r="AL3" i="1"/>
  <c r="AJ3" i="1"/>
  <c r="AE26" i="1"/>
  <c r="AG26" i="1" s="1"/>
  <c r="AE24" i="1"/>
  <c r="AG24" i="1" s="1"/>
  <c r="AE22" i="1"/>
  <c r="AG22" i="1" s="1"/>
  <c r="D29" i="1" l="1"/>
  <c r="H30" i="1" s="1"/>
  <c r="G23" i="1"/>
  <c r="AE28" i="1" s="1"/>
  <c r="AG28" i="1" s="1"/>
  <c r="G7" i="1"/>
  <c r="G5" i="1"/>
  <c r="G3" i="1"/>
  <c r="AE4" i="1" s="1"/>
  <c r="AG4" i="1" s="1"/>
  <c r="AE10" i="1" l="1"/>
  <c r="AG10" i="1" s="1"/>
  <c r="AE12" i="1"/>
  <c r="AG12" i="1" s="1"/>
  <c r="AE8" i="1"/>
  <c r="AG8" i="1" s="1"/>
  <c r="AE6" i="1"/>
  <c r="AG6" i="1" s="1"/>
  <c r="AE18" i="1"/>
  <c r="AG18" i="1" s="1"/>
  <c r="AE16" i="1"/>
  <c r="AG16" i="1" s="1"/>
  <c r="AE14" i="1"/>
  <c r="AG14" i="1" s="1"/>
  <c r="AE20" i="1"/>
  <c r="AG20" i="1" s="1"/>
</calcChain>
</file>

<file path=xl/sharedStrings.xml><?xml version="1.0" encoding="utf-8"?>
<sst xmlns="http://schemas.openxmlformats.org/spreadsheetml/2006/main" count="121" uniqueCount="66">
  <si>
    <t>오레하</t>
    <phoneticPr fontId="1" type="noConversion"/>
  </si>
  <si>
    <t>아이라의 눈</t>
    <phoneticPr fontId="1" type="noConversion"/>
  </si>
  <si>
    <t>프라바사</t>
    <phoneticPr fontId="1" type="noConversion"/>
  </si>
  <si>
    <t>노말</t>
    <phoneticPr fontId="1" type="noConversion"/>
  </si>
  <si>
    <t>하드</t>
    <phoneticPr fontId="1" type="noConversion"/>
  </si>
  <si>
    <t>아르고스</t>
    <phoneticPr fontId="1" type="noConversion"/>
  </si>
  <si>
    <t>1페이즈</t>
    <phoneticPr fontId="1" type="noConversion"/>
  </si>
  <si>
    <t>2페이즈</t>
    <phoneticPr fontId="1" type="noConversion"/>
  </si>
  <si>
    <t>3페이즈</t>
    <phoneticPr fontId="1" type="noConversion"/>
  </si>
  <si>
    <t>발탄</t>
    <phoneticPr fontId="1" type="noConversion"/>
  </si>
  <si>
    <t>1관문</t>
    <phoneticPr fontId="1" type="noConversion"/>
  </si>
  <si>
    <t>2관문</t>
    <phoneticPr fontId="1" type="noConversion"/>
  </si>
  <si>
    <t>비아키스</t>
    <phoneticPr fontId="1" type="noConversion"/>
  </si>
  <si>
    <t>1관문</t>
    <phoneticPr fontId="1" type="noConversion"/>
  </si>
  <si>
    <t>2관문</t>
    <phoneticPr fontId="1" type="noConversion"/>
  </si>
  <si>
    <t>3관문</t>
    <phoneticPr fontId="1" type="noConversion"/>
  </si>
  <si>
    <t>하드</t>
    <phoneticPr fontId="1" type="noConversion"/>
  </si>
  <si>
    <t>쿠크 세이튼</t>
    <phoneticPr fontId="1" type="noConversion"/>
  </si>
  <si>
    <t>아브렐슈드</t>
    <phoneticPr fontId="1" type="noConversion"/>
  </si>
  <si>
    <t>노말</t>
    <phoneticPr fontId="1" type="noConversion"/>
  </si>
  <si>
    <t>1~2관문</t>
    <phoneticPr fontId="1" type="noConversion"/>
  </si>
  <si>
    <t>3~4관문</t>
    <phoneticPr fontId="1" type="noConversion"/>
  </si>
  <si>
    <t>5~6관문</t>
    <phoneticPr fontId="1" type="noConversion"/>
  </si>
  <si>
    <t>힘줄</t>
    <phoneticPr fontId="1" type="noConversion"/>
  </si>
  <si>
    <t>뼈</t>
    <phoneticPr fontId="1" type="noConversion"/>
  </si>
  <si>
    <t>송곳니</t>
    <phoneticPr fontId="1" type="noConversion"/>
  </si>
  <si>
    <t>날개</t>
    <phoneticPr fontId="1" type="noConversion"/>
  </si>
  <si>
    <t>날개</t>
    <phoneticPr fontId="1" type="noConversion"/>
  </si>
  <si>
    <t>나팔</t>
    <phoneticPr fontId="1" type="noConversion"/>
  </si>
  <si>
    <t>뿔</t>
    <phoneticPr fontId="1" type="noConversion"/>
  </si>
  <si>
    <t>더보기</t>
    <phoneticPr fontId="1" type="noConversion"/>
  </si>
  <si>
    <t>힘줄</t>
    <phoneticPr fontId="1" type="noConversion"/>
  </si>
  <si>
    <t>뼈</t>
    <phoneticPr fontId="1" type="noConversion"/>
  </si>
  <si>
    <t>힘줄</t>
    <phoneticPr fontId="1" type="noConversion"/>
  </si>
  <si>
    <t>뼈</t>
    <phoneticPr fontId="1" type="noConversion"/>
  </si>
  <si>
    <t>더보기 없이 총합</t>
    <phoneticPr fontId="1" type="noConversion"/>
  </si>
  <si>
    <t>더보기 없음</t>
    <phoneticPr fontId="1" type="noConversion"/>
  </si>
  <si>
    <t>더보기 총합</t>
    <phoneticPr fontId="1" type="noConversion"/>
  </si>
  <si>
    <t>페이즈별
골드</t>
    <phoneticPr fontId="1" type="noConversion"/>
  </si>
  <si>
    <t>총합 골드</t>
    <phoneticPr fontId="1" type="noConversion"/>
  </si>
  <si>
    <t>군 단 장     재 료</t>
    <phoneticPr fontId="1" type="noConversion"/>
  </si>
  <si>
    <t>던전</t>
    <phoneticPr fontId="1" type="noConversion"/>
  </si>
  <si>
    <t>난이도</t>
    <phoneticPr fontId="1" type="noConversion"/>
  </si>
  <si>
    <t>페이즈</t>
    <phoneticPr fontId="1" type="noConversion"/>
  </si>
  <si>
    <t>비고</t>
    <phoneticPr fontId="1" type="noConversion"/>
  </si>
  <si>
    <t>1340~1354</t>
    <phoneticPr fontId="1" type="noConversion"/>
  </si>
  <si>
    <t>1355~1369</t>
    <phoneticPr fontId="1" type="noConversion"/>
  </si>
  <si>
    <t>1370~1384</t>
    <phoneticPr fontId="1" type="noConversion"/>
  </si>
  <si>
    <t>1385~1399</t>
    <phoneticPr fontId="1" type="noConversion"/>
  </si>
  <si>
    <t>1400~1414</t>
    <phoneticPr fontId="1" type="noConversion"/>
  </si>
  <si>
    <t>1415~1429</t>
    <phoneticPr fontId="1" type="noConversion"/>
  </si>
  <si>
    <t>1430~1444</t>
    <phoneticPr fontId="1" type="noConversion"/>
  </si>
  <si>
    <t>1445~1459</t>
    <phoneticPr fontId="1" type="noConversion"/>
  </si>
  <si>
    <t>1460~1474</t>
    <phoneticPr fontId="1" type="noConversion"/>
  </si>
  <si>
    <t>1475~1489</t>
    <phoneticPr fontId="1" type="noConversion"/>
  </si>
  <si>
    <t>1490~1499</t>
    <phoneticPr fontId="1" type="noConversion"/>
  </si>
  <si>
    <t>1500~1519</t>
    <phoneticPr fontId="1" type="noConversion"/>
  </si>
  <si>
    <t>1520~</t>
    <phoneticPr fontId="1" type="noConversion"/>
  </si>
  <si>
    <t>아이템 레벨</t>
    <phoneticPr fontId="1" type="noConversion"/>
  </si>
  <si>
    <t>컨텐츠 골드량</t>
    <phoneticPr fontId="1" type="noConversion"/>
  </si>
  <si>
    <t>쩔포함</t>
    <phoneticPr fontId="1" type="noConversion"/>
  </si>
  <si>
    <t>자신의 템 레벨</t>
    <phoneticPr fontId="1" type="noConversion"/>
  </si>
  <si>
    <t>획득 가능 골드</t>
    <phoneticPr fontId="1" type="noConversion"/>
  </si>
  <si>
    <t>배럭 템 레벨</t>
    <phoneticPr fontId="1" type="noConversion"/>
  </si>
  <si>
    <t>주간 총 골드 생산량</t>
    <phoneticPr fontId="1" type="noConversion"/>
  </si>
  <si>
    <t>전체 총합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</si>
</sst>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4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abSelected="1" workbookViewId="0">
      <selection activeCell="T15" sqref="T15:V16"/>
    </sheetView>
  </sheetViews>
  <sheetFormatPr defaultRowHeight="16.5" x14ac:dyDescent="0.3"/>
  <cols>
    <col min="1" max="1" width="9" style="1"/>
    <col min="2" max="2" width="11.875" style="1" customWidth="1"/>
    <col min="3" max="3" width="9" style="1"/>
    <col min="4" max="4" width="12" style="1" customWidth="1"/>
    <col min="5" max="5" width="9" style="1" customWidth="1"/>
    <col min="6" max="6" width="9" style="20" hidden="1" customWidth="1"/>
    <col min="7" max="8" width="9" style="1"/>
    <col min="9" max="9" width="3.625" style="1" customWidth="1"/>
    <col min="10" max="10" width="9" style="1"/>
    <col min="11" max="11" width="3.625" style="1" customWidth="1"/>
    <col min="12" max="12" width="9" style="1" customWidth="1"/>
    <col min="13" max="13" width="3.625" style="1" customWidth="1"/>
    <col min="14" max="14" width="9" style="1" customWidth="1"/>
    <col min="15" max="15" width="3.625" style="1" customWidth="1"/>
    <col min="16" max="16" width="9" style="1"/>
    <col min="17" max="17" width="3.625" style="1" customWidth="1"/>
    <col min="18" max="18" width="9" style="1"/>
    <col min="19" max="19" width="3.625" style="1" customWidth="1"/>
    <col min="20" max="20" width="9" style="1" customWidth="1"/>
    <col min="21" max="21" width="3.625" style="1" customWidth="1"/>
    <col min="22" max="22" width="9" style="1" customWidth="1"/>
    <col min="23" max="23" width="3.625" style="1" customWidth="1"/>
    <col min="24" max="24" width="9" style="1"/>
    <col min="25" max="25" width="3.625" style="1" customWidth="1"/>
    <col min="26" max="26" width="9" style="1"/>
    <col min="27" max="27" width="3.625" style="1" customWidth="1"/>
    <col min="28" max="28" width="2.5" style="1" customWidth="1"/>
    <col min="29" max="33" width="8.375" style="1" customWidth="1"/>
    <col min="34" max="16384" width="9" style="1"/>
  </cols>
  <sheetData>
    <row r="1" spans="1:39" ht="18" thickTop="1" thickBot="1" x14ac:dyDescent="0.35">
      <c r="A1" s="58" t="s">
        <v>44</v>
      </c>
      <c r="B1" s="77" t="s">
        <v>41</v>
      </c>
      <c r="C1" s="57" t="s">
        <v>42</v>
      </c>
      <c r="D1" s="57" t="s">
        <v>43</v>
      </c>
      <c r="E1" s="72" t="s">
        <v>38</v>
      </c>
      <c r="F1" s="21"/>
      <c r="G1" s="73" t="s">
        <v>39</v>
      </c>
      <c r="H1" s="63" t="s">
        <v>40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5"/>
    </row>
    <row r="2" spans="1:39" ht="18" thickTop="1" thickBot="1" x14ac:dyDescent="0.35">
      <c r="A2" s="59"/>
      <c r="B2" s="77"/>
      <c r="C2" s="57"/>
      <c r="D2" s="57"/>
      <c r="E2" s="57"/>
      <c r="F2" s="16"/>
      <c r="G2" s="73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8"/>
    </row>
    <row r="3" spans="1:39" ht="17.25" thickTop="1" x14ac:dyDescent="0.3">
      <c r="A3" s="47">
        <v>1340</v>
      </c>
      <c r="B3" s="34" t="s">
        <v>0</v>
      </c>
      <c r="C3" s="31" t="s">
        <v>3</v>
      </c>
      <c r="D3" s="4" t="s">
        <v>1</v>
      </c>
      <c r="E3" s="8">
        <v>700</v>
      </c>
      <c r="F3" s="17"/>
      <c r="G3" s="51">
        <f>E3+E4</f>
        <v>1500</v>
      </c>
      <c r="H3" s="66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  <c r="AC3" s="27" t="s">
        <v>58</v>
      </c>
      <c r="AD3" s="27"/>
      <c r="AE3" s="27" t="s">
        <v>59</v>
      </c>
      <c r="AF3" s="27"/>
      <c r="AG3" s="1" t="s">
        <v>60</v>
      </c>
      <c r="AJ3" s="1" t="b">
        <f>IF(AND(B29&gt;=1340,B29&lt;=1354),"1500")</f>
        <v>0</v>
      </c>
      <c r="AK3" s="1" t="b">
        <f>IF(AND(B29&gt;=1400,B29&lt;=1414),"5000")</f>
        <v>0</v>
      </c>
      <c r="AL3" s="1" t="b">
        <f>IF(AND(B29&gt;=1460,B29&lt;=1474),"12300")</f>
        <v>0</v>
      </c>
      <c r="AM3" s="1" t="b">
        <f>IF(B29&gt;=1520,"16500")</f>
        <v>0</v>
      </c>
    </row>
    <row r="4" spans="1:39" x14ac:dyDescent="0.3">
      <c r="A4" s="48"/>
      <c r="B4" s="35"/>
      <c r="C4" s="32"/>
      <c r="D4" s="5" t="s">
        <v>2</v>
      </c>
      <c r="E4" s="9">
        <v>800</v>
      </c>
      <c r="F4" s="18"/>
      <c r="G4" s="52"/>
      <c r="H4" s="66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8"/>
      <c r="AC4" s="27" t="s">
        <v>45</v>
      </c>
      <c r="AD4" s="27"/>
      <c r="AE4" s="27">
        <f>G3</f>
        <v>1500</v>
      </c>
      <c r="AF4" s="27"/>
      <c r="AG4" s="27">
        <f>AE4</f>
        <v>1500</v>
      </c>
      <c r="AJ4" s="1" t="b">
        <f>IF(AND(B29&gt;=1355,B29&lt;=1369),"1700")</f>
        <v>0</v>
      </c>
      <c r="AK4" s="1" t="b">
        <f>IF(AND(B29&gt;=1415,B29&lt;=1429),"6600")</f>
        <v>0</v>
      </c>
      <c r="AL4" s="1" t="b">
        <f>IF(AND(B29&gt;=1475,B29&lt;=1489),"13500")</f>
        <v>0</v>
      </c>
    </row>
    <row r="5" spans="1:39" x14ac:dyDescent="0.3">
      <c r="A5" s="48">
        <v>1355</v>
      </c>
      <c r="B5" s="35" t="s">
        <v>0</v>
      </c>
      <c r="C5" s="32" t="s">
        <v>4</v>
      </c>
      <c r="D5" s="5" t="s">
        <v>1</v>
      </c>
      <c r="E5" s="9">
        <v>800</v>
      </c>
      <c r="F5" s="18"/>
      <c r="G5" s="52">
        <f>E5+E6</f>
        <v>1700</v>
      </c>
      <c r="H5" s="66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8"/>
      <c r="AC5" s="27"/>
      <c r="AD5" s="27"/>
      <c r="AE5" s="27"/>
      <c r="AF5" s="27"/>
      <c r="AG5" s="27"/>
      <c r="AJ5" s="1" t="b">
        <f>IF(AND(B29&gt;=1370,B29&lt;=1384),"3200")</f>
        <v>0</v>
      </c>
      <c r="AK5" s="1" t="b">
        <f>IF(AND(B29&gt;=1430,B29&lt;=1444),"9900")</f>
        <v>0</v>
      </c>
      <c r="AL5" s="1" t="b">
        <f>IF(AND(B29&gt;=1490,B29&lt;=1499),"13500")</f>
        <v>0</v>
      </c>
    </row>
    <row r="6" spans="1:39" ht="17.25" thickBot="1" x14ac:dyDescent="0.35">
      <c r="A6" s="49"/>
      <c r="B6" s="54"/>
      <c r="C6" s="55"/>
      <c r="D6" s="11" t="s">
        <v>2</v>
      </c>
      <c r="E6" s="12">
        <v>900</v>
      </c>
      <c r="F6" s="19"/>
      <c r="G6" s="53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1"/>
      <c r="AC6" s="27" t="s">
        <v>46</v>
      </c>
      <c r="AD6" s="27"/>
      <c r="AE6" s="27">
        <f>G5</f>
        <v>1700</v>
      </c>
      <c r="AF6" s="27"/>
      <c r="AG6" s="27">
        <f>AE6</f>
        <v>1700</v>
      </c>
      <c r="AJ6" s="1" t="b">
        <f>IF(AND(B29&gt;=1385,B29&lt;=1399),"4000")</f>
        <v>0</v>
      </c>
      <c r="AK6" s="1" t="b">
        <f>IF(AND(B29&gt;=1445,B29&lt;=1459),"11100")</f>
        <v>0</v>
      </c>
      <c r="AL6" s="1" t="str">
        <f>IF(AND(B29&gt;=1500,B29&lt;=1519),"15000")</f>
        <v>15000</v>
      </c>
    </row>
    <row r="7" spans="1:39" ht="17.25" thickTop="1" x14ac:dyDescent="0.3">
      <c r="A7" s="13">
        <v>1370</v>
      </c>
      <c r="B7" s="34" t="s">
        <v>5</v>
      </c>
      <c r="C7" s="31"/>
      <c r="D7" s="4" t="s">
        <v>6</v>
      </c>
      <c r="E7" s="8">
        <v>1500</v>
      </c>
      <c r="F7" s="17"/>
      <c r="G7" s="37">
        <f>E7+E8+E9</f>
        <v>3300</v>
      </c>
      <c r="H7" s="60" t="s">
        <v>36</v>
      </c>
      <c r="I7" s="61"/>
      <c r="J7" s="61"/>
      <c r="K7" s="61"/>
      <c r="L7" s="61" t="s">
        <v>35</v>
      </c>
      <c r="M7" s="61"/>
      <c r="N7" s="61"/>
      <c r="O7" s="61"/>
      <c r="P7" s="61" t="s">
        <v>30</v>
      </c>
      <c r="Q7" s="61"/>
      <c r="R7" s="61"/>
      <c r="S7" s="61"/>
      <c r="T7" s="61" t="s">
        <v>37</v>
      </c>
      <c r="U7" s="61"/>
      <c r="V7" s="61"/>
      <c r="W7" s="61"/>
      <c r="X7" s="61" t="s">
        <v>65</v>
      </c>
      <c r="Y7" s="61"/>
      <c r="Z7" s="61"/>
      <c r="AA7" s="62"/>
      <c r="AC7" s="27"/>
      <c r="AD7" s="27"/>
      <c r="AE7" s="27"/>
      <c r="AF7" s="27"/>
      <c r="AG7" s="27"/>
      <c r="AJ7" s="20" t="b">
        <f>IF(AND(B32&gt;=1340,B32&lt;=1354),"1500")</f>
        <v>0</v>
      </c>
      <c r="AK7" s="20" t="b">
        <f>IF(AND(B32&gt;=1400,B32&lt;=1414),"5000")</f>
        <v>0</v>
      </c>
      <c r="AL7" s="20" t="b">
        <f>IF(AND(B32&gt;=1460,B32&lt;=1474),"12300")</f>
        <v>0</v>
      </c>
      <c r="AM7" s="20" t="b">
        <f>IF(B32&gt;=1520,"16500")</f>
        <v>0</v>
      </c>
    </row>
    <row r="8" spans="1:39" x14ac:dyDescent="0.3">
      <c r="A8" s="7">
        <v>1385</v>
      </c>
      <c r="B8" s="35"/>
      <c r="C8" s="32"/>
      <c r="D8" s="5" t="s">
        <v>7</v>
      </c>
      <c r="E8" s="9">
        <v>800</v>
      </c>
      <c r="F8" s="18"/>
      <c r="G8" s="38"/>
      <c r="H8" s="4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50"/>
      <c r="AC8" s="27" t="s">
        <v>47</v>
      </c>
      <c r="AD8" s="27"/>
      <c r="AE8" s="27">
        <f>G5+E7</f>
        <v>3200</v>
      </c>
      <c r="AF8" s="27"/>
      <c r="AG8" s="27">
        <f>AE8</f>
        <v>3200</v>
      </c>
      <c r="AJ8" s="20" t="b">
        <f>IF(AND(B32&gt;=1355,B32&lt;=1369),"1700")</f>
        <v>0</v>
      </c>
      <c r="AK8" s="20" t="b">
        <f>IF(AND(B32&gt;=1415,B32&lt;=1429),"6600")</f>
        <v>0</v>
      </c>
      <c r="AL8" s="20" t="b">
        <f>IF(AND(B32&gt;=1475,B32&lt;=1489),"13500")</f>
        <v>0</v>
      </c>
      <c r="AM8" s="20"/>
    </row>
    <row r="9" spans="1:39" ht="17.25" thickBot="1" x14ac:dyDescent="0.35">
      <c r="A9" s="14">
        <v>1400</v>
      </c>
      <c r="B9" s="36"/>
      <c r="C9" s="33"/>
      <c r="D9" s="6" t="s">
        <v>8</v>
      </c>
      <c r="E9" s="10">
        <v>1000</v>
      </c>
      <c r="F9" s="22"/>
      <c r="G9" s="39"/>
      <c r="H9" s="4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50"/>
      <c r="AC9" s="27"/>
      <c r="AD9" s="27"/>
      <c r="AE9" s="27"/>
      <c r="AF9" s="27"/>
      <c r="AG9" s="27"/>
      <c r="AJ9" s="20" t="b">
        <f>IF(AND(B32&gt;=1370,B32&lt;=1384),"3200")</f>
        <v>0</v>
      </c>
      <c r="AK9" s="20" t="str">
        <f>IF(AND(B32&gt;=1430,B32&lt;=1444),"9900")</f>
        <v>9900</v>
      </c>
      <c r="AL9" s="20" t="b">
        <f>IF(AND(B32&gt;=1490,B32&lt;=1499),"13500")</f>
        <v>0</v>
      </c>
      <c r="AM9" s="20"/>
    </row>
    <row r="10" spans="1:39" ht="17.25" thickTop="1" x14ac:dyDescent="0.3">
      <c r="A10" s="74">
        <v>1415</v>
      </c>
      <c r="B10" s="34" t="s">
        <v>9</v>
      </c>
      <c r="C10" s="31" t="s">
        <v>3</v>
      </c>
      <c r="D10" s="4" t="s">
        <v>10</v>
      </c>
      <c r="E10" s="15"/>
      <c r="F10" s="23"/>
      <c r="G10" s="37">
        <v>3300</v>
      </c>
      <c r="H10" s="42" t="s">
        <v>23</v>
      </c>
      <c r="I10" s="2">
        <v>2</v>
      </c>
      <c r="J10" s="30" t="s">
        <v>24</v>
      </c>
      <c r="K10" s="2">
        <v>1</v>
      </c>
      <c r="L10" s="30" t="s">
        <v>33</v>
      </c>
      <c r="M10" s="30">
        <v>5</v>
      </c>
      <c r="N10" s="30" t="s">
        <v>34</v>
      </c>
      <c r="O10" s="30">
        <v>3</v>
      </c>
      <c r="P10" s="30" t="s">
        <v>31</v>
      </c>
      <c r="Q10" s="2">
        <v>2</v>
      </c>
      <c r="R10" s="30" t="s">
        <v>32</v>
      </c>
      <c r="S10" s="2">
        <v>1</v>
      </c>
      <c r="T10" s="30" t="s">
        <v>33</v>
      </c>
      <c r="U10" s="30">
        <v>5</v>
      </c>
      <c r="V10" s="30" t="s">
        <v>34</v>
      </c>
      <c r="W10" s="30">
        <v>2</v>
      </c>
      <c r="X10" s="30" t="s">
        <v>23</v>
      </c>
      <c r="Y10" s="30">
        <v>10</v>
      </c>
      <c r="Z10" s="30" t="s">
        <v>24</v>
      </c>
      <c r="AA10" s="50">
        <v>5</v>
      </c>
      <c r="AC10" s="27" t="s">
        <v>48</v>
      </c>
      <c r="AD10" s="27"/>
      <c r="AE10" s="27">
        <f>G5+E7+E8</f>
        <v>4000</v>
      </c>
      <c r="AF10" s="27"/>
      <c r="AG10" s="27">
        <f>AE10</f>
        <v>4000</v>
      </c>
      <c r="AJ10" s="20" t="b">
        <f>IF(AND(B32&gt;=1385,B32&lt;=1399),"4000")</f>
        <v>0</v>
      </c>
      <c r="AK10" s="20" t="b">
        <f>IF(AND(B32&gt;=1445,B32&lt;=1459),"11100")</f>
        <v>0</v>
      </c>
      <c r="AL10" s="20" t="b">
        <f>IF(AND(B32&gt;=1500,B32&lt;=1519),"15000")</f>
        <v>0</v>
      </c>
      <c r="AM10" s="20"/>
    </row>
    <row r="11" spans="1:39" ht="17.25" thickBot="1" x14ac:dyDescent="0.35">
      <c r="A11" s="76"/>
      <c r="B11" s="36"/>
      <c r="C11" s="33"/>
      <c r="D11" s="6" t="s">
        <v>11</v>
      </c>
      <c r="E11" s="10">
        <v>3300</v>
      </c>
      <c r="F11" s="22"/>
      <c r="G11" s="39"/>
      <c r="H11" s="42"/>
      <c r="I11" s="2">
        <v>3</v>
      </c>
      <c r="J11" s="30"/>
      <c r="K11" s="2">
        <v>2</v>
      </c>
      <c r="L11" s="30"/>
      <c r="M11" s="30"/>
      <c r="N11" s="30"/>
      <c r="O11" s="30"/>
      <c r="P11" s="30"/>
      <c r="Q11" s="2">
        <v>3</v>
      </c>
      <c r="R11" s="30"/>
      <c r="S11" s="2">
        <v>1</v>
      </c>
      <c r="T11" s="30"/>
      <c r="U11" s="30"/>
      <c r="V11" s="30"/>
      <c r="W11" s="30"/>
      <c r="X11" s="30"/>
      <c r="Y11" s="30"/>
      <c r="Z11" s="30"/>
      <c r="AA11" s="50"/>
      <c r="AC11" s="27"/>
      <c r="AD11" s="27"/>
      <c r="AE11" s="27"/>
      <c r="AF11" s="27"/>
      <c r="AG11" s="27"/>
      <c r="AJ11" s="20" t="b">
        <f>IF(AND(B35&gt;=1340,B35&lt;=1354),"1500")</f>
        <v>0</v>
      </c>
      <c r="AK11" s="20" t="b">
        <f>IF(AND(B35&gt;=1400,B35&lt;=1414),"5000")</f>
        <v>0</v>
      </c>
      <c r="AL11" s="20" t="b">
        <f>IF(AND(B35&gt;=1460,B35&lt;=1474),"12300")</f>
        <v>0</v>
      </c>
      <c r="AM11" s="20" t="b">
        <f>IF(B35&gt;=1520,"16500")</f>
        <v>0</v>
      </c>
    </row>
    <row r="12" spans="1:39" ht="17.25" thickTop="1" x14ac:dyDescent="0.3">
      <c r="A12" s="74">
        <v>1430</v>
      </c>
      <c r="B12" s="34" t="s">
        <v>12</v>
      </c>
      <c r="C12" s="31" t="s">
        <v>3</v>
      </c>
      <c r="D12" s="4" t="s">
        <v>13</v>
      </c>
      <c r="E12" s="40"/>
      <c r="F12" s="23"/>
      <c r="G12" s="37">
        <v>3300</v>
      </c>
      <c r="H12" s="42" t="s">
        <v>25</v>
      </c>
      <c r="I12" s="2">
        <v>1</v>
      </c>
      <c r="J12" s="30" t="s">
        <v>26</v>
      </c>
      <c r="K12" s="2">
        <v>0</v>
      </c>
      <c r="L12" s="30" t="s">
        <v>25</v>
      </c>
      <c r="M12" s="30">
        <v>5</v>
      </c>
      <c r="N12" s="30" t="s">
        <v>26</v>
      </c>
      <c r="O12" s="30">
        <v>3</v>
      </c>
      <c r="P12" s="30" t="s">
        <v>25</v>
      </c>
      <c r="Q12" s="2">
        <v>1</v>
      </c>
      <c r="R12" s="30" t="s">
        <v>26</v>
      </c>
      <c r="S12" s="2">
        <v>0</v>
      </c>
      <c r="T12" s="30" t="s">
        <v>25</v>
      </c>
      <c r="U12" s="30">
        <v>5</v>
      </c>
      <c r="V12" s="30" t="s">
        <v>26</v>
      </c>
      <c r="W12" s="30">
        <v>2</v>
      </c>
      <c r="X12" s="30" t="s">
        <v>25</v>
      </c>
      <c r="Y12" s="30">
        <v>10</v>
      </c>
      <c r="Z12" s="30" t="s">
        <v>26</v>
      </c>
      <c r="AA12" s="50">
        <v>5</v>
      </c>
      <c r="AC12" s="27" t="s">
        <v>49</v>
      </c>
      <c r="AD12" s="27"/>
      <c r="AE12" s="27">
        <f>G5+G7</f>
        <v>5000</v>
      </c>
      <c r="AF12" s="27"/>
      <c r="AG12" s="27">
        <f>AE12</f>
        <v>5000</v>
      </c>
      <c r="AJ12" s="20" t="b">
        <f>IF(AND(B35&gt;=1355,B35&lt;=1369),"1700")</f>
        <v>0</v>
      </c>
      <c r="AK12" s="20" t="b">
        <f>IF(AND(B35&gt;=1415,B35&lt;=1429),"6600")</f>
        <v>0</v>
      </c>
      <c r="AL12" s="20" t="b">
        <f>IF(AND(B35&gt;=1475,B35&lt;=1489),"13500")</f>
        <v>0</v>
      </c>
      <c r="AM12" s="20"/>
    </row>
    <row r="13" spans="1:39" x14ac:dyDescent="0.3">
      <c r="A13" s="75"/>
      <c r="B13" s="35"/>
      <c r="C13" s="32"/>
      <c r="D13" s="5" t="s">
        <v>14</v>
      </c>
      <c r="E13" s="41"/>
      <c r="F13" s="24"/>
      <c r="G13" s="38"/>
      <c r="H13" s="42"/>
      <c r="I13" s="2">
        <v>1</v>
      </c>
      <c r="J13" s="30"/>
      <c r="K13" s="2">
        <v>1</v>
      </c>
      <c r="L13" s="30"/>
      <c r="M13" s="30"/>
      <c r="N13" s="30"/>
      <c r="O13" s="30"/>
      <c r="P13" s="30"/>
      <c r="Q13" s="2">
        <v>1</v>
      </c>
      <c r="R13" s="30"/>
      <c r="S13" s="2">
        <v>1</v>
      </c>
      <c r="T13" s="30"/>
      <c r="U13" s="30"/>
      <c r="V13" s="30"/>
      <c r="W13" s="30"/>
      <c r="X13" s="30"/>
      <c r="Y13" s="30"/>
      <c r="Z13" s="30"/>
      <c r="AA13" s="50"/>
      <c r="AC13" s="27"/>
      <c r="AD13" s="27"/>
      <c r="AE13" s="27"/>
      <c r="AF13" s="27"/>
      <c r="AG13" s="27"/>
      <c r="AJ13" s="20" t="str">
        <f>IF(AND(B35&gt;=1370,B35&lt;=1384),"3200")</f>
        <v>3200</v>
      </c>
      <c r="AK13" s="20" t="b">
        <f>IF(AND(B35&gt;=1430,B35&lt;=1444),"9900")</f>
        <v>0</v>
      </c>
      <c r="AL13" s="20" t="b">
        <f>IF(AND(B35&gt;=1490,B35&lt;=1499),"13500")</f>
        <v>0</v>
      </c>
      <c r="AM13" s="20"/>
    </row>
    <row r="14" spans="1:39" ht="17.25" thickBot="1" x14ac:dyDescent="0.35">
      <c r="A14" s="76"/>
      <c r="B14" s="36"/>
      <c r="C14" s="33"/>
      <c r="D14" s="6" t="s">
        <v>15</v>
      </c>
      <c r="E14" s="10">
        <v>3300</v>
      </c>
      <c r="F14" s="22"/>
      <c r="G14" s="39"/>
      <c r="H14" s="42"/>
      <c r="I14" s="2">
        <v>3</v>
      </c>
      <c r="J14" s="30"/>
      <c r="K14" s="2">
        <v>2</v>
      </c>
      <c r="L14" s="30"/>
      <c r="M14" s="30"/>
      <c r="N14" s="30"/>
      <c r="O14" s="30"/>
      <c r="P14" s="30"/>
      <c r="Q14" s="2">
        <v>3</v>
      </c>
      <c r="R14" s="30"/>
      <c r="S14" s="2">
        <v>1</v>
      </c>
      <c r="T14" s="30"/>
      <c r="U14" s="30"/>
      <c r="V14" s="30"/>
      <c r="W14" s="30"/>
      <c r="X14" s="30"/>
      <c r="Y14" s="30"/>
      <c r="Z14" s="30"/>
      <c r="AA14" s="50"/>
      <c r="AC14" s="27" t="s">
        <v>50</v>
      </c>
      <c r="AD14" s="27"/>
      <c r="AE14" s="27">
        <f>G7+G10</f>
        <v>6600</v>
      </c>
      <c r="AF14" s="27"/>
      <c r="AG14" s="27">
        <f>AE14+600</f>
        <v>7200</v>
      </c>
      <c r="AJ14" s="20" t="b">
        <f>IF(AND(B35&gt;=1385,B35&lt;=1399),"4000")</f>
        <v>0</v>
      </c>
      <c r="AK14" s="20" t="b">
        <f>IF(AND(B35&gt;=1445,B35&lt;=1459),"11100")</f>
        <v>0</v>
      </c>
      <c r="AL14" s="20" t="b">
        <f>IF(AND(B35&gt;=1500,B35&lt;=1519),"15000")</f>
        <v>0</v>
      </c>
      <c r="AM14" s="20"/>
    </row>
    <row r="15" spans="1:39" ht="17.25" thickTop="1" x14ac:dyDescent="0.3">
      <c r="A15" s="74">
        <v>1445</v>
      </c>
      <c r="B15" s="34" t="s">
        <v>9</v>
      </c>
      <c r="C15" s="31" t="s">
        <v>16</v>
      </c>
      <c r="D15" s="4" t="s">
        <v>10</v>
      </c>
      <c r="E15" s="15"/>
      <c r="F15" s="23"/>
      <c r="G15" s="37">
        <v>4500</v>
      </c>
      <c r="H15" s="42" t="s">
        <v>24</v>
      </c>
      <c r="I15" s="30"/>
      <c r="J15" s="30"/>
      <c r="K15" s="2">
        <v>2</v>
      </c>
      <c r="L15" s="30" t="s">
        <v>24</v>
      </c>
      <c r="M15" s="30"/>
      <c r="N15" s="30"/>
      <c r="O15" s="30">
        <v>5</v>
      </c>
      <c r="P15" s="30" t="s">
        <v>24</v>
      </c>
      <c r="Q15" s="30"/>
      <c r="R15" s="30"/>
      <c r="S15" s="2">
        <v>2</v>
      </c>
      <c r="T15" s="30" t="s">
        <v>24</v>
      </c>
      <c r="U15" s="30"/>
      <c r="V15" s="30"/>
      <c r="W15" s="30">
        <v>5</v>
      </c>
      <c r="X15" s="30" t="s">
        <v>24</v>
      </c>
      <c r="Y15" s="30"/>
      <c r="Z15" s="30"/>
      <c r="AA15" s="50">
        <v>10</v>
      </c>
      <c r="AC15" s="27"/>
      <c r="AD15" s="27"/>
      <c r="AE15" s="27"/>
      <c r="AF15" s="27"/>
      <c r="AG15" s="27"/>
      <c r="AJ15" s="20" t="str">
        <f>IF(AND(B38&gt;=1340,B38&lt;=1354),"1500")</f>
        <v>1500</v>
      </c>
      <c r="AK15" s="20" t="b">
        <f>IF(AND(B38&gt;=1400,B38&lt;=1414),"5000")</f>
        <v>0</v>
      </c>
      <c r="AL15" s="20" t="b">
        <f>IF(AND(B38&gt;=1460,B38&lt;=1474),"12300")</f>
        <v>0</v>
      </c>
      <c r="AM15" s="20" t="b">
        <f>IF(B38&gt;=1520,"16500")</f>
        <v>0</v>
      </c>
    </row>
    <row r="16" spans="1:39" ht="17.25" thickBot="1" x14ac:dyDescent="0.35">
      <c r="A16" s="76"/>
      <c r="B16" s="36"/>
      <c r="C16" s="33"/>
      <c r="D16" s="6" t="s">
        <v>11</v>
      </c>
      <c r="E16" s="10">
        <v>4500</v>
      </c>
      <c r="F16" s="22"/>
      <c r="G16" s="39"/>
      <c r="H16" s="42"/>
      <c r="I16" s="30"/>
      <c r="J16" s="30"/>
      <c r="K16" s="2">
        <v>3</v>
      </c>
      <c r="L16" s="30"/>
      <c r="M16" s="30"/>
      <c r="N16" s="30"/>
      <c r="O16" s="30"/>
      <c r="P16" s="30"/>
      <c r="Q16" s="30"/>
      <c r="R16" s="30"/>
      <c r="S16" s="2">
        <v>3</v>
      </c>
      <c r="T16" s="30"/>
      <c r="U16" s="30"/>
      <c r="V16" s="30"/>
      <c r="W16" s="30"/>
      <c r="X16" s="30"/>
      <c r="Y16" s="30"/>
      <c r="Z16" s="30"/>
      <c r="AA16" s="50"/>
      <c r="AC16" s="27" t="s">
        <v>51</v>
      </c>
      <c r="AD16" s="27"/>
      <c r="AE16" s="27">
        <f>G7+G10+G12</f>
        <v>9900</v>
      </c>
      <c r="AF16" s="27"/>
      <c r="AG16" s="27">
        <f>AE16+600</f>
        <v>10500</v>
      </c>
      <c r="AJ16" s="20" t="b">
        <f>IF(AND(B38&gt;=1355,B38&lt;=1369),"1700")</f>
        <v>0</v>
      </c>
      <c r="AK16" s="20" t="b">
        <f>IF(AND(B38&gt;=1415,B38&lt;=1429),"6600")</f>
        <v>0</v>
      </c>
      <c r="AL16" s="20" t="b">
        <f>IF(AND(B38&gt;=1475,B38&lt;=1489),"13500")</f>
        <v>0</v>
      </c>
      <c r="AM16" s="20"/>
    </row>
    <row r="17" spans="1:39" ht="17.25" thickTop="1" x14ac:dyDescent="0.3">
      <c r="A17" s="74">
        <v>1460</v>
      </c>
      <c r="B17" s="34" t="s">
        <v>12</v>
      </c>
      <c r="C17" s="31" t="s">
        <v>16</v>
      </c>
      <c r="D17" s="4" t="s">
        <v>13</v>
      </c>
      <c r="E17" s="40"/>
      <c r="F17" s="23"/>
      <c r="G17" s="37">
        <v>4500</v>
      </c>
      <c r="H17" s="42" t="s">
        <v>27</v>
      </c>
      <c r="I17" s="30"/>
      <c r="J17" s="30"/>
      <c r="K17" s="2">
        <v>1</v>
      </c>
      <c r="L17" s="30" t="s">
        <v>27</v>
      </c>
      <c r="M17" s="30"/>
      <c r="N17" s="30"/>
      <c r="O17" s="30">
        <v>5</v>
      </c>
      <c r="P17" s="30" t="s">
        <v>27</v>
      </c>
      <c r="Q17" s="30"/>
      <c r="R17" s="30"/>
      <c r="S17" s="2">
        <v>1</v>
      </c>
      <c r="T17" s="30" t="s">
        <v>27</v>
      </c>
      <c r="U17" s="30"/>
      <c r="V17" s="30"/>
      <c r="W17" s="30">
        <v>5</v>
      </c>
      <c r="X17" s="30" t="s">
        <v>26</v>
      </c>
      <c r="Y17" s="30"/>
      <c r="Z17" s="30"/>
      <c r="AA17" s="50">
        <v>10</v>
      </c>
      <c r="AC17" s="27"/>
      <c r="AD17" s="27"/>
      <c r="AE17" s="27"/>
      <c r="AF17" s="27"/>
      <c r="AG17" s="27"/>
      <c r="AJ17" s="20" t="b">
        <f>IF(AND(B38&gt;=1370,B38&lt;=1384),"3200")</f>
        <v>0</v>
      </c>
      <c r="AK17" s="20" t="b">
        <f>IF(AND(B38&gt;=1430,B38&lt;=1444),"9900")</f>
        <v>0</v>
      </c>
      <c r="AL17" s="20" t="b">
        <f>IF(AND(B38&gt;=1490,B38&lt;=1499),"13500")</f>
        <v>0</v>
      </c>
      <c r="AM17" s="20"/>
    </row>
    <row r="18" spans="1:39" x14ac:dyDescent="0.3">
      <c r="A18" s="75"/>
      <c r="B18" s="35"/>
      <c r="C18" s="32"/>
      <c r="D18" s="5" t="s">
        <v>14</v>
      </c>
      <c r="E18" s="41"/>
      <c r="F18" s="24"/>
      <c r="G18" s="38"/>
      <c r="H18" s="42"/>
      <c r="I18" s="30"/>
      <c r="J18" s="30"/>
      <c r="K18" s="2">
        <v>2</v>
      </c>
      <c r="L18" s="30"/>
      <c r="M18" s="30"/>
      <c r="N18" s="30"/>
      <c r="O18" s="30"/>
      <c r="P18" s="30"/>
      <c r="Q18" s="30"/>
      <c r="R18" s="30"/>
      <c r="S18" s="2">
        <v>2</v>
      </c>
      <c r="T18" s="30"/>
      <c r="U18" s="30"/>
      <c r="V18" s="30"/>
      <c r="W18" s="30"/>
      <c r="X18" s="30"/>
      <c r="Y18" s="30"/>
      <c r="Z18" s="30"/>
      <c r="AA18" s="50"/>
      <c r="AC18" s="27" t="s">
        <v>52</v>
      </c>
      <c r="AD18" s="27"/>
      <c r="AE18" s="27">
        <f>G7+G12+G15</f>
        <v>11100</v>
      </c>
      <c r="AF18" s="27"/>
      <c r="AG18" s="27">
        <f>AE18+600</f>
        <v>11700</v>
      </c>
      <c r="AJ18" s="20" t="b">
        <f>IF(AND(B38&gt;=1385,B38&lt;=1399),"4000")</f>
        <v>0</v>
      </c>
      <c r="AK18" s="20" t="b">
        <f>IF(AND(B38&gt;=1445,B38&lt;=1459),"11100")</f>
        <v>0</v>
      </c>
      <c r="AL18" s="20" t="b">
        <f>IF(AND(B38&gt;=1500,B38&lt;=1519),"15000")</f>
        <v>0</v>
      </c>
      <c r="AM18" s="20"/>
    </row>
    <row r="19" spans="1:39" ht="17.25" thickBot="1" x14ac:dyDescent="0.35">
      <c r="A19" s="76"/>
      <c r="B19" s="36"/>
      <c r="C19" s="33"/>
      <c r="D19" s="6" t="s">
        <v>15</v>
      </c>
      <c r="E19" s="10">
        <v>4500</v>
      </c>
      <c r="F19" s="22"/>
      <c r="G19" s="39"/>
      <c r="H19" s="42"/>
      <c r="I19" s="30"/>
      <c r="J19" s="30"/>
      <c r="K19" s="2">
        <v>2</v>
      </c>
      <c r="L19" s="30"/>
      <c r="M19" s="30"/>
      <c r="N19" s="30"/>
      <c r="O19" s="30"/>
      <c r="P19" s="30"/>
      <c r="Q19" s="30"/>
      <c r="R19" s="30"/>
      <c r="S19" s="2">
        <v>2</v>
      </c>
      <c r="T19" s="30"/>
      <c r="U19" s="30"/>
      <c r="V19" s="30"/>
      <c r="W19" s="30"/>
      <c r="X19" s="30"/>
      <c r="Y19" s="30"/>
      <c r="Z19" s="30"/>
      <c r="AA19" s="50"/>
      <c r="AC19" s="27"/>
      <c r="AD19" s="27"/>
      <c r="AE19" s="27"/>
      <c r="AF19" s="27"/>
      <c r="AG19" s="27"/>
      <c r="AJ19" s="20" t="str">
        <f>IF(AND(B41&gt;=1340,B41&lt;=1354),"1500")</f>
        <v>1500</v>
      </c>
      <c r="AK19" s="20" t="b">
        <f>IF(AND(B41&gt;=1400,B41&lt;=1414),"5000")</f>
        <v>0</v>
      </c>
      <c r="AL19" s="20" t="b">
        <f>IF(AND(B41&gt;=1460,B41&lt;=1474),"12300")</f>
        <v>0</v>
      </c>
      <c r="AM19" s="20" t="b">
        <f>IF(B41&gt;=1520,"16500")</f>
        <v>0</v>
      </c>
    </row>
    <row r="20" spans="1:39" ht="17.25" thickTop="1" x14ac:dyDescent="0.3">
      <c r="A20" s="74">
        <v>1475</v>
      </c>
      <c r="B20" s="34" t="s">
        <v>17</v>
      </c>
      <c r="C20" s="31" t="s">
        <v>3</v>
      </c>
      <c r="D20" s="4" t="s">
        <v>13</v>
      </c>
      <c r="E20" s="40"/>
      <c r="F20" s="23"/>
      <c r="G20" s="37">
        <v>4500</v>
      </c>
      <c r="H20" s="42" t="s">
        <v>28</v>
      </c>
      <c r="I20" s="30"/>
      <c r="J20" s="30"/>
      <c r="K20" s="2">
        <v>1</v>
      </c>
      <c r="L20" s="30" t="s">
        <v>28</v>
      </c>
      <c r="M20" s="30"/>
      <c r="N20" s="30"/>
      <c r="O20" s="30">
        <v>5</v>
      </c>
      <c r="P20" s="30" t="s">
        <v>28</v>
      </c>
      <c r="Q20" s="30"/>
      <c r="R20" s="30"/>
      <c r="S20" s="2">
        <v>1</v>
      </c>
      <c r="T20" s="30" t="s">
        <v>28</v>
      </c>
      <c r="U20" s="30"/>
      <c r="V20" s="30"/>
      <c r="W20" s="30">
        <v>5</v>
      </c>
      <c r="X20" s="30" t="s">
        <v>28</v>
      </c>
      <c r="Y20" s="30"/>
      <c r="Z20" s="30"/>
      <c r="AA20" s="50">
        <v>10</v>
      </c>
      <c r="AC20" s="27" t="s">
        <v>53</v>
      </c>
      <c r="AD20" s="27"/>
      <c r="AE20" s="27">
        <f>G7+G15+G17</f>
        <v>12300</v>
      </c>
      <c r="AF20" s="27"/>
      <c r="AG20" s="27">
        <f>AE20+600+2500</f>
        <v>15400</v>
      </c>
      <c r="AJ20" s="20" t="b">
        <f>IF(AND(B41&gt;=1355,B41&lt;=1369),"1700")</f>
        <v>0</v>
      </c>
      <c r="AK20" s="20" t="b">
        <f>IF(AND(B41&gt;=1415,B41&lt;=1429),"6600")</f>
        <v>0</v>
      </c>
      <c r="AL20" s="20" t="b">
        <f>IF(AND(B41&gt;=1475,B41&lt;=1489),"13500")</f>
        <v>0</v>
      </c>
      <c r="AM20" s="20"/>
    </row>
    <row r="21" spans="1:39" x14ac:dyDescent="0.3">
      <c r="A21" s="75"/>
      <c r="B21" s="35"/>
      <c r="C21" s="32"/>
      <c r="D21" s="5" t="s">
        <v>14</v>
      </c>
      <c r="E21" s="41"/>
      <c r="F21" s="24"/>
      <c r="G21" s="38"/>
      <c r="H21" s="42"/>
      <c r="I21" s="30"/>
      <c r="J21" s="30"/>
      <c r="K21" s="2">
        <v>2</v>
      </c>
      <c r="L21" s="30"/>
      <c r="M21" s="30"/>
      <c r="N21" s="30"/>
      <c r="O21" s="30"/>
      <c r="P21" s="30"/>
      <c r="Q21" s="30"/>
      <c r="R21" s="30"/>
      <c r="S21" s="2">
        <v>2</v>
      </c>
      <c r="T21" s="30"/>
      <c r="U21" s="30"/>
      <c r="V21" s="30"/>
      <c r="W21" s="30"/>
      <c r="X21" s="30"/>
      <c r="Y21" s="30"/>
      <c r="Z21" s="30"/>
      <c r="AA21" s="50"/>
      <c r="AC21" s="27"/>
      <c r="AD21" s="27"/>
      <c r="AE21" s="27"/>
      <c r="AF21" s="27"/>
      <c r="AG21" s="27"/>
      <c r="AJ21" s="20" t="b">
        <f>IF(AND(B41&gt;=1370,B41&lt;=1384),"3200")</f>
        <v>0</v>
      </c>
      <c r="AK21" s="20" t="b">
        <f>IF(AND(B41&gt;=1430,B41&lt;=1444),"9900")</f>
        <v>0</v>
      </c>
      <c r="AL21" s="20" t="b">
        <f>IF(AND(B41&gt;=1490,B41&lt;=1499),"13500")</f>
        <v>0</v>
      </c>
      <c r="AM21" s="20"/>
    </row>
    <row r="22" spans="1:39" ht="17.25" thickBot="1" x14ac:dyDescent="0.35">
      <c r="A22" s="76"/>
      <c r="B22" s="36"/>
      <c r="C22" s="33"/>
      <c r="D22" s="6" t="s">
        <v>15</v>
      </c>
      <c r="E22" s="10">
        <v>4500</v>
      </c>
      <c r="F22" s="22"/>
      <c r="G22" s="39"/>
      <c r="H22" s="42"/>
      <c r="I22" s="30"/>
      <c r="J22" s="30"/>
      <c r="K22" s="2">
        <v>2</v>
      </c>
      <c r="L22" s="30"/>
      <c r="M22" s="30"/>
      <c r="N22" s="30"/>
      <c r="O22" s="30"/>
      <c r="P22" s="30"/>
      <c r="Q22" s="30"/>
      <c r="R22" s="30"/>
      <c r="S22" s="2">
        <v>2</v>
      </c>
      <c r="T22" s="30"/>
      <c r="U22" s="30"/>
      <c r="V22" s="30"/>
      <c r="W22" s="30"/>
      <c r="X22" s="30"/>
      <c r="Y22" s="30"/>
      <c r="Z22" s="30"/>
      <c r="AA22" s="50"/>
      <c r="AC22" s="27" t="s">
        <v>54</v>
      </c>
      <c r="AD22" s="27"/>
      <c r="AE22" s="27">
        <f>G15+G17+G20</f>
        <v>13500</v>
      </c>
      <c r="AF22" s="27"/>
      <c r="AG22" s="27">
        <f>AE22+600+2500</f>
        <v>16600</v>
      </c>
      <c r="AJ22" s="20" t="b">
        <f>IF(AND(B41&gt;=1385,B41&lt;=1399),"4000")</f>
        <v>0</v>
      </c>
      <c r="AK22" s="20" t="b">
        <f>IF(AND(B41&gt;=1445,B41&lt;=1459),"11100")</f>
        <v>0</v>
      </c>
      <c r="AL22" s="20" t="b">
        <f>IF(AND(B41&gt;=1500,B41&lt;=1519),"15000")</f>
        <v>0</v>
      </c>
      <c r="AM22" s="20"/>
    </row>
    <row r="23" spans="1:39" ht="17.25" thickTop="1" x14ac:dyDescent="0.3">
      <c r="A23" s="13">
        <v>1490</v>
      </c>
      <c r="B23" s="34" t="s">
        <v>18</v>
      </c>
      <c r="C23" s="31" t="s">
        <v>19</v>
      </c>
      <c r="D23" s="4" t="s">
        <v>20</v>
      </c>
      <c r="E23" s="8">
        <v>4500</v>
      </c>
      <c r="F23" s="17"/>
      <c r="G23" s="37">
        <f>E23+E24+E25</f>
        <v>7500</v>
      </c>
      <c r="H23" s="42" t="s">
        <v>29</v>
      </c>
      <c r="I23" s="30"/>
      <c r="J23" s="30"/>
      <c r="K23" s="2">
        <v>7</v>
      </c>
      <c r="L23" s="30" t="s">
        <v>29</v>
      </c>
      <c r="M23" s="30"/>
      <c r="N23" s="30"/>
      <c r="O23" s="30">
        <v>22</v>
      </c>
      <c r="P23" s="30" t="s">
        <v>29</v>
      </c>
      <c r="Q23" s="30"/>
      <c r="R23" s="30"/>
      <c r="S23" s="2">
        <v>7</v>
      </c>
      <c r="T23" s="30" t="s">
        <v>29</v>
      </c>
      <c r="U23" s="30"/>
      <c r="V23" s="30"/>
      <c r="W23" s="30">
        <v>22</v>
      </c>
      <c r="X23" s="30" t="s">
        <v>29</v>
      </c>
      <c r="Y23" s="30"/>
      <c r="Z23" s="30"/>
      <c r="AA23" s="50">
        <v>44</v>
      </c>
      <c r="AC23" s="27"/>
      <c r="AD23" s="27"/>
      <c r="AE23" s="27"/>
      <c r="AF23" s="27"/>
      <c r="AG23" s="27"/>
      <c r="AJ23" s="20" t="b">
        <f>IF(AND(B44&gt;=1340,B44&lt;=1354),"1500")</f>
        <v>0</v>
      </c>
      <c r="AK23" s="20" t="b">
        <f>IF(AND(B44&gt;=1400,B44&lt;=1414),"5000")</f>
        <v>0</v>
      </c>
      <c r="AL23" s="20" t="b">
        <f>IF(AND(B44&gt;=1460,B44&lt;=1474),"12300")</f>
        <v>0</v>
      </c>
      <c r="AM23" s="20" t="b">
        <f>IF(B44&gt;=1520,"16500")</f>
        <v>0</v>
      </c>
    </row>
    <row r="24" spans="1:39" x14ac:dyDescent="0.3">
      <c r="A24" s="7">
        <v>1500</v>
      </c>
      <c r="B24" s="35"/>
      <c r="C24" s="32"/>
      <c r="D24" s="5" t="s">
        <v>21</v>
      </c>
      <c r="E24" s="9">
        <v>1500</v>
      </c>
      <c r="F24" s="18"/>
      <c r="G24" s="38"/>
      <c r="H24" s="42"/>
      <c r="I24" s="30"/>
      <c r="J24" s="30"/>
      <c r="K24" s="2">
        <v>7</v>
      </c>
      <c r="L24" s="30"/>
      <c r="M24" s="30"/>
      <c r="N24" s="30"/>
      <c r="O24" s="30"/>
      <c r="P24" s="30"/>
      <c r="Q24" s="30"/>
      <c r="R24" s="30"/>
      <c r="S24" s="2">
        <v>7</v>
      </c>
      <c r="T24" s="30"/>
      <c r="U24" s="30"/>
      <c r="V24" s="30"/>
      <c r="W24" s="30"/>
      <c r="X24" s="30"/>
      <c r="Y24" s="30"/>
      <c r="Z24" s="30"/>
      <c r="AA24" s="50"/>
      <c r="AC24" s="27" t="s">
        <v>55</v>
      </c>
      <c r="AD24" s="27"/>
      <c r="AE24" s="27">
        <f>G15+G17+E23</f>
        <v>13500</v>
      </c>
      <c r="AF24" s="27"/>
      <c r="AG24" s="27">
        <f>AE24+600+2500</f>
        <v>16600</v>
      </c>
      <c r="AJ24" s="20" t="b">
        <f>IF(AND(B44&gt;=1355,B44&lt;=1369),"1700")</f>
        <v>0</v>
      </c>
      <c r="AK24" s="20" t="b">
        <f>IF(AND(B44&gt;=1415,B44&lt;=1429),"6600")</f>
        <v>0</v>
      </c>
      <c r="AL24" s="20" t="b">
        <f>IF(AND(B44&gt;=1475,B44&lt;=1489),"13500")</f>
        <v>0</v>
      </c>
      <c r="AM24" s="20"/>
    </row>
    <row r="25" spans="1:39" ht="17.25" thickBot="1" x14ac:dyDescent="0.35">
      <c r="A25" s="14">
        <v>1520</v>
      </c>
      <c r="B25" s="36"/>
      <c r="C25" s="33"/>
      <c r="D25" s="6" t="s">
        <v>22</v>
      </c>
      <c r="E25" s="10">
        <v>1500</v>
      </c>
      <c r="F25" s="22"/>
      <c r="G25" s="39"/>
      <c r="H25" s="43"/>
      <c r="I25" s="44"/>
      <c r="J25" s="44"/>
      <c r="K25" s="3">
        <v>8</v>
      </c>
      <c r="L25" s="44"/>
      <c r="M25" s="44"/>
      <c r="N25" s="44"/>
      <c r="O25" s="44"/>
      <c r="P25" s="44"/>
      <c r="Q25" s="44"/>
      <c r="R25" s="44"/>
      <c r="S25" s="3">
        <v>8</v>
      </c>
      <c r="T25" s="44"/>
      <c r="U25" s="44"/>
      <c r="V25" s="44"/>
      <c r="W25" s="44"/>
      <c r="X25" s="44"/>
      <c r="Y25" s="44"/>
      <c r="Z25" s="44"/>
      <c r="AA25" s="56"/>
      <c r="AC25" s="27"/>
      <c r="AD25" s="27"/>
      <c r="AE25" s="27"/>
      <c r="AF25" s="27"/>
      <c r="AG25" s="27"/>
      <c r="AJ25" s="20" t="b">
        <f>IF(AND(B44&gt;=1370,B44&lt;=1384),"3200")</f>
        <v>0</v>
      </c>
      <c r="AK25" s="20" t="b">
        <f>IF(AND(B44&gt;=1430,B44&lt;=1444),"9900")</f>
        <v>0</v>
      </c>
      <c r="AL25" s="20" t="b">
        <f>IF(AND(B44&gt;=1490,B44&lt;=1499),"13500")</f>
        <v>0</v>
      </c>
      <c r="AM25" s="20"/>
    </row>
    <row r="26" spans="1:39" ht="17.25" thickTop="1" x14ac:dyDescent="0.3">
      <c r="AC26" s="27" t="s">
        <v>56</v>
      </c>
      <c r="AD26" s="27"/>
      <c r="AE26" s="27">
        <f>G15+G17+E23+E24</f>
        <v>15000</v>
      </c>
      <c r="AF26" s="27"/>
      <c r="AG26" s="27">
        <f>AE26+600+5000</f>
        <v>20600</v>
      </c>
      <c r="AJ26" s="20" t="b">
        <f>IF(AND(B44&gt;=1385,B44&lt;=1399),"4000")</f>
        <v>0</v>
      </c>
      <c r="AK26" s="20" t="b">
        <f>IF(AND(B44&gt;=1445,B44&lt;=1459),"11100")</f>
        <v>0</v>
      </c>
      <c r="AL26" s="20" t="b">
        <f>IF(AND(B44&gt;=1500,B44&lt;=1519),"15000")</f>
        <v>0</v>
      </c>
      <c r="AM26" s="20"/>
    </row>
    <row r="27" spans="1:39" ht="17.25" thickBot="1" x14ac:dyDescent="0.35">
      <c r="AC27" s="27"/>
      <c r="AD27" s="27"/>
      <c r="AE27" s="27"/>
      <c r="AF27" s="27"/>
      <c r="AG27" s="27"/>
    </row>
    <row r="28" spans="1:39" ht="18" thickTop="1" thickBot="1" x14ac:dyDescent="0.35">
      <c r="B28" s="28" t="s">
        <v>61</v>
      </c>
      <c r="C28" s="29"/>
      <c r="D28" s="28" t="s">
        <v>62</v>
      </c>
      <c r="E28" s="29"/>
      <c r="F28" s="25"/>
      <c r="H28" s="80" t="s">
        <v>64</v>
      </c>
      <c r="I28" s="81"/>
      <c r="J28" s="82"/>
      <c r="AC28" s="27" t="s">
        <v>57</v>
      </c>
      <c r="AD28" s="27"/>
      <c r="AE28" s="27">
        <f>G15+G17+G23</f>
        <v>16500</v>
      </c>
      <c r="AF28" s="27"/>
      <c r="AG28" s="27">
        <f>AE28+600+5000</f>
        <v>22100</v>
      </c>
    </row>
    <row r="29" spans="1:39" ht="18" thickTop="1" thickBot="1" x14ac:dyDescent="0.35">
      <c r="B29" s="28">
        <v>1510</v>
      </c>
      <c r="C29" s="29"/>
      <c r="D29" s="45">
        <f>AJ3+AJ4+AJ5+AJ6+AK6+AK5+AK4+AK3+AL3+AL4+AL5+AL6+AM3</f>
        <v>15000</v>
      </c>
      <c r="E29" s="46"/>
      <c r="F29" s="26"/>
      <c r="G29" s="20"/>
      <c r="H29" s="80"/>
      <c r="I29" s="81"/>
      <c r="J29" s="82"/>
      <c r="AC29" s="27"/>
      <c r="AD29" s="27"/>
      <c r="AE29" s="27"/>
      <c r="AF29" s="27"/>
      <c r="AG29" s="27"/>
    </row>
    <row r="30" spans="1:39" ht="18" thickTop="1" thickBot="1" x14ac:dyDescent="0.35">
      <c r="G30" s="20"/>
      <c r="H30" s="45">
        <f>SUM(D28:F44)</f>
        <v>31100</v>
      </c>
      <c r="I30" s="83"/>
      <c r="J30" s="29"/>
      <c r="L30" s="1">
        <v>2500</v>
      </c>
      <c r="AG30" s="20"/>
      <c r="AH30" s="20"/>
      <c r="AI30" s="20"/>
      <c r="AJ30" s="20"/>
    </row>
    <row r="31" spans="1:39" ht="18" thickTop="1" thickBot="1" x14ac:dyDescent="0.35">
      <c r="B31" s="78" t="s">
        <v>63</v>
      </c>
      <c r="C31" s="78"/>
      <c r="D31" s="28" t="s">
        <v>62</v>
      </c>
      <c r="E31" s="29"/>
      <c r="AG31" s="20"/>
      <c r="AH31" s="20"/>
      <c r="AI31" s="20"/>
      <c r="AJ31" s="20"/>
    </row>
    <row r="32" spans="1:39" ht="18" thickTop="1" thickBot="1" x14ac:dyDescent="0.35">
      <c r="B32" s="78">
        <v>1430</v>
      </c>
      <c r="C32" s="78"/>
      <c r="D32" s="79">
        <f>AJ7+AK7+AL7+AM7+AL8+AK8+AJ8+AJ9+AK9+AL9+AL10+AK10+AJ10</f>
        <v>9900</v>
      </c>
      <c r="E32" s="79"/>
      <c r="AG32" s="20"/>
      <c r="AH32" s="20"/>
      <c r="AI32" s="20"/>
      <c r="AJ32" s="20"/>
    </row>
    <row r="33" spans="2:36" ht="18" thickTop="1" thickBot="1" x14ac:dyDescent="0.35">
      <c r="F33" s="25"/>
      <c r="AG33" s="20"/>
      <c r="AH33" s="20"/>
      <c r="AI33" s="20"/>
      <c r="AJ33" s="20"/>
    </row>
    <row r="34" spans="2:36" ht="18" thickTop="1" thickBot="1" x14ac:dyDescent="0.35">
      <c r="B34" s="78" t="s">
        <v>63</v>
      </c>
      <c r="C34" s="78"/>
      <c r="D34" s="28" t="s">
        <v>62</v>
      </c>
      <c r="E34" s="29"/>
      <c r="F34" s="26"/>
    </row>
    <row r="35" spans="2:36" ht="18" thickTop="1" thickBot="1" x14ac:dyDescent="0.35">
      <c r="B35" s="28">
        <v>1370</v>
      </c>
      <c r="C35" s="29"/>
      <c r="D35" s="79">
        <f>AJ11+AK11+AL11+AM11+AJ12+AK12+AL12+AJ13+AK13+AL13+AJ14+AK14+AL14</f>
        <v>3200</v>
      </c>
      <c r="E35" s="79"/>
    </row>
    <row r="36" spans="2:36" ht="18" thickTop="1" thickBot="1" x14ac:dyDescent="0.35">
      <c r="C36" s="20"/>
    </row>
    <row r="37" spans="2:36" ht="18" thickTop="1" thickBot="1" x14ac:dyDescent="0.35">
      <c r="B37" s="78" t="s">
        <v>63</v>
      </c>
      <c r="C37" s="78"/>
      <c r="D37" s="28" t="s">
        <v>62</v>
      </c>
      <c r="E37" s="29"/>
    </row>
    <row r="38" spans="2:36" ht="18" thickTop="1" thickBot="1" x14ac:dyDescent="0.35">
      <c r="B38" s="28">
        <v>1340</v>
      </c>
      <c r="C38" s="29"/>
      <c r="D38" s="79">
        <f>AJ15+AK15+AL15+AM15+AL16+AK16+AJ16+AJ17+AK17+AL17+AL18+AK18+AJ18</f>
        <v>1500</v>
      </c>
      <c r="E38" s="79"/>
    </row>
    <row r="39" spans="2:36" ht="18" thickTop="1" thickBot="1" x14ac:dyDescent="0.35"/>
    <row r="40" spans="2:36" ht="18" thickTop="1" thickBot="1" x14ac:dyDescent="0.35">
      <c r="B40" s="78" t="s">
        <v>63</v>
      </c>
      <c r="C40" s="78"/>
      <c r="D40" s="28" t="s">
        <v>62</v>
      </c>
      <c r="E40" s="29"/>
    </row>
    <row r="41" spans="2:36" ht="18" thickTop="1" thickBot="1" x14ac:dyDescent="0.35">
      <c r="B41" s="28">
        <v>1340</v>
      </c>
      <c r="C41" s="29"/>
      <c r="D41" s="79">
        <f>AJ19+AK19+AL19+AM19+AJ20+AK20+AL20+AJ21+AK21+AL21+AJ22+AK22+AL22</f>
        <v>1500</v>
      </c>
      <c r="E41" s="79"/>
    </row>
    <row r="42" spans="2:36" ht="18" thickTop="1" thickBot="1" x14ac:dyDescent="0.35"/>
    <row r="43" spans="2:36" ht="18" thickTop="1" thickBot="1" x14ac:dyDescent="0.35">
      <c r="B43" s="78" t="s">
        <v>63</v>
      </c>
      <c r="C43" s="78"/>
      <c r="D43" s="28" t="s">
        <v>62</v>
      </c>
      <c r="E43" s="29"/>
    </row>
    <row r="44" spans="2:36" ht="18" thickTop="1" thickBot="1" x14ac:dyDescent="0.35">
      <c r="B44" s="28"/>
      <c r="C44" s="29"/>
      <c r="D44" s="79">
        <f>AJ23+AK23+AL23+AM23+AJ24+AK24+AL24+AJ25+AK25+AL25+AJ26+AK26+AL26</f>
        <v>0</v>
      </c>
      <c r="E44" s="79"/>
    </row>
    <row r="45" spans="2:36" ht="17.25" thickTop="1" x14ac:dyDescent="0.3"/>
  </sheetData>
  <mergeCells count="179">
    <mergeCell ref="B40:C40"/>
    <mergeCell ref="D40:E40"/>
    <mergeCell ref="B41:C41"/>
    <mergeCell ref="D41:E41"/>
    <mergeCell ref="B43:C43"/>
    <mergeCell ref="D43:E43"/>
    <mergeCell ref="B44:C44"/>
    <mergeCell ref="D44:E44"/>
    <mergeCell ref="H28:J29"/>
    <mergeCell ref="H30:J30"/>
    <mergeCell ref="D35:E35"/>
    <mergeCell ref="B37:C37"/>
    <mergeCell ref="D37:E37"/>
    <mergeCell ref="B35:C35"/>
    <mergeCell ref="D38:E38"/>
    <mergeCell ref="B38:C38"/>
    <mergeCell ref="D32:E32"/>
    <mergeCell ref="B31:C31"/>
    <mergeCell ref="D31:E31"/>
    <mergeCell ref="B32:C32"/>
    <mergeCell ref="B34:C34"/>
    <mergeCell ref="D34:E34"/>
    <mergeCell ref="B29:C29"/>
    <mergeCell ref="D28:E28"/>
    <mergeCell ref="A17:A19"/>
    <mergeCell ref="A20:A22"/>
    <mergeCell ref="A10:A11"/>
    <mergeCell ref="A12:A14"/>
    <mergeCell ref="A15:A16"/>
    <mergeCell ref="B1:B2"/>
    <mergeCell ref="C1:C2"/>
    <mergeCell ref="C12:C14"/>
    <mergeCell ref="B12:B14"/>
    <mergeCell ref="B15:B16"/>
    <mergeCell ref="C15:C16"/>
    <mergeCell ref="B17:B19"/>
    <mergeCell ref="C17:C19"/>
    <mergeCell ref="B20:B22"/>
    <mergeCell ref="C20:C22"/>
    <mergeCell ref="D1:D2"/>
    <mergeCell ref="A1:A2"/>
    <mergeCell ref="H7:K9"/>
    <mergeCell ref="L7:O9"/>
    <mergeCell ref="P7:S9"/>
    <mergeCell ref="T7:W9"/>
    <mergeCell ref="X7:AA9"/>
    <mergeCell ref="H1:AA6"/>
    <mergeCell ref="E1:E2"/>
    <mergeCell ref="G1:G2"/>
    <mergeCell ref="E12:E13"/>
    <mergeCell ref="X17:Z19"/>
    <mergeCell ref="AA17:AA19"/>
    <mergeCell ref="X20:Z22"/>
    <mergeCell ref="AA20:AA22"/>
    <mergeCell ref="X23:Z25"/>
    <mergeCell ref="AA23:AA25"/>
    <mergeCell ref="X12:X14"/>
    <mergeCell ref="Y12:Y14"/>
    <mergeCell ref="Z12:Z14"/>
    <mergeCell ref="AA12:AA14"/>
    <mergeCell ref="X15:Z16"/>
    <mergeCell ref="AA15:AA16"/>
    <mergeCell ref="G12:G14"/>
    <mergeCell ref="G15:G16"/>
    <mergeCell ref="G17:G19"/>
    <mergeCell ref="E17:E18"/>
    <mergeCell ref="G20:G22"/>
    <mergeCell ref="N12:N14"/>
    <mergeCell ref="O12:O14"/>
    <mergeCell ref="P17:R19"/>
    <mergeCell ref="P20:R22"/>
    <mergeCell ref="O20:O22"/>
    <mergeCell ref="O23:O25"/>
    <mergeCell ref="X10:X11"/>
    <mergeCell ref="Y10:Y11"/>
    <mergeCell ref="Z10:Z11"/>
    <mergeCell ref="AA10:AA11"/>
    <mergeCell ref="G3:G4"/>
    <mergeCell ref="G5:G6"/>
    <mergeCell ref="G7:G9"/>
    <mergeCell ref="B7:C9"/>
    <mergeCell ref="B3:B4"/>
    <mergeCell ref="C3:C4"/>
    <mergeCell ref="B5:B6"/>
    <mergeCell ref="C5:C6"/>
    <mergeCell ref="B10:B11"/>
    <mergeCell ref="C10:C11"/>
    <mergeCell ref="G10:G11"/>
    <mergeCell ref="W10:W11"/>
    <mergeCell ref="H12:H14"/>
    <mergeCell ref="J12:J14"/>
    <mergeCell ref="H15:J16"/>
    <mergeCell ref="P23:R25"/>
    <mergeCell ref="L10:L11"/>
    <mergeCell ref="M10:M11"/>
    <mergeCell ref="N10:N11"/>
    <mergeCell ref="O10:O11"/>
    <mergeCell ref="L12:L14"/>
    <mergeCell ref="D29:E29"/>
    <mergeCell ref="A3:A4"/>
    <mergeCell ref="A5:A6"/>
    <mergeCell ref="W12:W14"/>
    <mergeCell ref="T15:V16"/>
    <mergeCell ref="W15:W16"/>
    <mergeCell ref="T17:V19"/>
    <mergeCell ref="W17:W19"/>
    <mergeCell ref="T20:V22"/>
    <mergeCell ref="W20:W22"/>
    <mergeCell ref="T23:V25"/>
    <mergeCell ref="W23:W25"/>
    <mergeCell ref="L20:N22"/>
    <mergeCell ref="L23:N25"/>
    <mergeCell ref="O15:O16"/>
    <mergeCell ref="O17:O19"/>
    <mergeCell ref="L15:N16"/>
    <mergeCell ref="L17:N19"/>
    <mergeCell ref="T10:T11"/>
    <mergeCell ref="U10:U11"/>
    <mergeCell ref="R12:R14"/>
    <mergeCell ref="P15:R16"/>
    <mergeCell ref="H10:H11"/>
    <mergeCell ref="J10:J11"/>
    <mergeCell ref="AE18:AF19"/>
    <mergeCell ref="AE16:AF17"/>
    <mergeCell ref="AE14:AF15"/>
    <mergeCell ref="AE12:AF13"/>
    <mergeCell ref="AE10:AF11"/>
    <mergeCell ref="AE8:AF9"/>
    <mergeCell ref="AE6:AF7"/>
    <mergeCell ref="AE4:AF5"/>
    <mergeCell ref="B28:C28"/>
    <mergeCell ref="V10:V11"/>
    <mergeCell ref="T12:T14"/>
    <mergeCell ref="U12:U14"/>
    <mergeCell ref="V12:V14"/>
    <mergeCell ref="C23:C25"/>
    <mergeCell ref="B23:B25"/>
    <mergeCell ref="G23:G25"/>
    <mergeCell ref="E20:E21"/>
    <mergeCell ref="H17:J19"/>
    <mergeCell ref="H20:J22"/>
    <mergeCell ref="H23:J25"/>
    <mergeCell ref="P10:P11"/>
    <mergeCell ref="R10:R11"/>
    <mergeCell ref="P12:P14"/>
    <mergeCell ref="M12:M14"/>
    <mergeCell ref="AC22:AD23"/>
    <mergeCell ref="AC24:AD25"/>
    <mergeCell ref="AC26:AD27"/>
    <mergeCell ref="AC28:AD29"/>
    <mergeCell ref="AE28:AF29"/>
    <mergeCell ref="AE26:AF27"/>
    <mergeCell ref="AE24:AF25"/>
    <mergeCell ref="AE22:AF23"/>
    <mergeCell ref="AE20:AF21"/>
    <mergeCell ref="AG18:AG19"/>
    <mergeCell ref="AG20:AG21"/>
    <mergeCell ref="AG22:AG23"/>
    <mergeCell ref="AG24:AG25"/>
    <mergeCell ref="AG26:AG27"/>
    <mergeCell ref="AG28:AG29"/>
    <mergeCell ref="AC3:AD3"/>
    <mergeCell ref="AE3:AF3"/>
    <mergeCell ref="AG4:AG5"/>
    <mergeCell ref="AG6:AG7"/>
    <mergeCell ref="AG8:AG9"/>
    <mergeCell ref="AG10:AG11"/>
    <mergeCell ref="AG12:AG13"/>
    <mergeCell ref="AG14:AG15"/>
    <mergeCell ref="AG16:AG17"/>
    <mergeCell ref="AC4:AD5"/>
    <mergeCell ref="AC6:AD7"/>
    <mergeCell ref="AC8:AD9"/>
    <mergeCell ref="AC10:AD11"/>
    <mergeCell ref="AC12:AD13"/>
    <mergeCell ref="AC14:AD15"/>
    <mergeCell ref="AC16:AD17"/>
    <mergeCell ref="AC18:AD19"/>
    <mergeCell ref="AC20:AD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2021-08-26T23:53:04Z</dcterms:created>
  <dcterms:modified xsi:type="dcterms:W3CDTF">2021-08-27T08:24:13Z</dcterms:modified>
</cp:coreProperties>
</file>