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f0bbd83a188955/03. 취미/03. 로스트아크 관련/"/>
    </mc:Choice>
  </mc:AlternateContent>
  <xr:revisionPtr revIDLastSave="264" documentId="8_{DC60DA5F-CF2A-4B0D-A6D2-9B758D4EFAAC}" xr6:coauthVersionLast="47" xr6:coauthVersionMax="47" xr10:uidLastSave="{BD772244-4D8A-404C-8530-09D365F9B85E}"/>
  <bookViews>
    <workbookView xWindow="28680" yWindow="-120" windowWidth="29040" windowHeight="15840" xr2:uid="{5AE70499-4B50-4E61-BD8D-886DBB3E59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D21" i="1"/>
  <c r="F21" i="1" s="1"/>
  <c r="C21" i="1"/>
  <c r="D17" i="1"/>
  <c r="F17" i="1" s="1"/>
  <c r="C17" i="1"/>
  <c r="S33" i="1"/>
  <c r="Q33" i="1"/>
  <c r="O33" i="1"/>
  <c r="P33" i="1"/>
  <c r="N33" i="1"/>
  <c r="P32" i="1"/>
  <c r="Q32" i="1"/>
  <c r="O32" i="1"/>
  <c r="N32" i="1"/>
  <c r="D20" i="1"/>
  <c r="F20" i="1" s="1"/>
  <c r="C20" i="1"/>
  <c r="F10" i="1"/>
  <c r="D16" i="1"/>
  <c r="F16" i="1" s="1"/>
  <c r="R8" i="1"/>
  <c r="Q8" i="1"/>
  <c r="P8" i="1"/>
  <c r="O8" i="1"/>
  <c r="R7" i="1"/>
  <c r="Q7" i="1"/>
  <c r="P7" i="1"/>
  <c r="O7" i="1"/>
  <c r="N7" i="1"/>
  <c r="N8" i="1" s="1"/>
  <c r="T8" i="1" s="1"/>
  <c r="C16" i="1" s="1"/>
  <c r="D15" i="1"/>
  <c r="D14" i="1"/>
  <c r="D13" i="1"/>
  <c r="F13" i="1" s="1"/>
  <c r="D12" i="1"/>
  <c r="F12" i="1" s="1"/>
  <c r="D11" i="1"/>
  <c r="F11" i="1" s="1"/>
  <c r="D10" i="1"/>
  <c r="E10" i="1"/>
  <c r="F15" i="1"/>
  <c r="F14" i="1"/>
  <c r="D9" i="1"/>
  <c r="F9" i="1" s="1"/>
  <c r="C10" i="1"/>
  <c r="C9" i="1"/>
  <c r="Q28" i="1"/>
  <c r="P27" i="1"/>
  <c r="P28" i="1" s="1"/>
  <c r="Q27" i="1"/>
  <c r="O27" i="1"/>
  <c r="O28" i="1" s="1"/>
  <c r="N27" i="1"/>
  <c r="N28" i="1" s="1"/>
  <c r="Q22" i="1"/>
  <c r="Q23" i="1" s="1"/>
  <c r="P22" i="1"/>
  <c r="P23" i="1" s="1"/>
  <c r="O22" i="1"/>
  <c r="O23" i="1" s="1"/>
  <c r="N22" i="1"/>
  <c r="N23" i="1" s="1"/>
  <c r="N12" i="1"/>
  <c r="N13" i="1" s="1"/>
  <c r="O12" i="1"/>
  <c r="O13" i="1" s="1"/>
  <c r="N17" i="1"/>
  <c r="O17" i="1"/>
  <c r="O18" i="1" s="1"/>
  <c r="S18" i="1"/>
  <c r="N18" i="1"/>
  <c r="R17" i="1"/>
  <c r="R18" i="1" s="1"/>
  <c r="Q17" i="1"/>
  <c r="Q18" i="1" s="1"/>
  <c r="P17" i="1"/>
  <c r="P18" i="1" s="1"/>
  <c r="P12" i="1"/>
  <c r="P13" i="1" s="1"/>
  <c r="Q13" i="1"/>
  <c r="E21" i="1" l="1"/>
  <c r="E17" i="1"/>
  <c r="E9" i="1"/>
  <c r="E20" i="1"/>
  <c r="E16" i="1"/>
  <c r="S23" i="1"/>
  <c r="C12" i="1" s="1"/>
  <c r="E12" i="1" s="1"/>
  <c r="S28" i="1"/>
  <c r="C15" i="1" s="1"/>
  <c r="E15" i="1" s="1"/>
  <c r="C13" i="1"/>
  <c r="E13" i="1" s="1"/>
  <c r="T18" i="1"/>
  <c r="R13" i="1"/>
  <c r="C14" i="1" l="1"/>
  <c r="E14" i="1" s="1"/>
  <c r="C11" i="1"/>
  <c r="E11" i="1" s="1"/>
</calcChain>
</file>

<file path=xl/sharedStrings.xml><?xml version="1.0" encoding="utf-8"?>
<sst xmlns="http://schemas.openxmlformats.org/spreadsheetml/2006/main" count="80" uniqueCount="36">
  <si>
    <t>정령의 회복약</t>
    <phoneticPr fontId="1" type="noConversion"/>
  </si>
  <si>
    <t>화사한 들꽃</t>
    <phoneticPr fontId="1" type="noConversion"/>
  </si>
  <si>
    <t>수줍은 들꽃</t>
    <phoneticPr fontId="1" type="noConversion"/>
  </si>
  <si>
    <t>들꽃</t>
    <phoneticPr fontId="1" type="noConversion"/>
  </si>
  <si>
    <t>제작골드</t>
    <phoneticPr fontId="1" type="noConversion"/>
  </si>
  <si>
    <t>원가</t>
    <phoneticPr fontId="1" type="noConversion"/>
  </si>
  <si>
    <t>시간 정지 물약</t>
    <phoneticPr fontId="1" type="noConversion"/>
  </si>
  <si>
    <t>튼튼한 목재</t>
    <phoneticPr fontId="1" type="noConversion"/>
  </si>
  <si>
    <t>희귀한 유물</t>
    <phoneticPr fontId="1" type="noConversion"/>
  </si>
  <si>
    <t>소모재료 가격입력</t>
    <phoneticPr fontId="1" type="noConversion"/>
  </si>
  <si>
    <t>경매장 가격</t>
    <phoneticPr fontId="1" type="noConversion"/>
  </si>
  <si>
    <t>페로몬 폭탄</t>
    <phoneticPr fontId="1" type="noConversion"/>
  </si>
  <si>
    <t>화려한 버섯</t>
    <phoneticPr fontId="1" type="noConversion"/>
  </si>
  <si>
    <t>싱싱한 버섯</t>
    <phoneticPr fontId="1" type="noConversion"/>
  </si>
  <si>
    <t>묵직한 철광석</t>
    <phoneticPr fontId="1" type="noConversion"/>
  </si>
  <si>
    <t>투박한 버섯</t>
    <phoneticPr fontId="1" type="noConversion"/>
  </si>
  <si>
    <t>파괴 폭탄</t>
    <phoneticPr fontId="1" type="noConversion"/>
  </si>
  <si>
    <t>부드러운 목재</t>
    <phoneticPr fontId="1" type="noConversion"/>
  </si>
  <si>
    <t>회오리 수류탄</t>
    <phoneticPr fontId="1" type="noConversion"/>
  </si>
  <si>
    <t>화염 수류탄</t>
    <phoneticPr fontId="1" type="noConversion"/>
  </si>
  <si>
    <t>암흑 수류탄</t>
    <phoneticPr fontId="1" type="noConversion"/>
  </si>
  <si>
    <t>※ 소수점 전부 반올림처리 / 노란 음영 부분만 입력</t>
    <phoneticPr fontId="1" type="noConversion"/>
  </si>
  <si>
    <t>3개당 원가</t>
    <phoneticPr fontId="1" type="noConversion"/>
  </si>
  <si>
    <t>3개 판매수수료</t>
    <phoneticPr fontId="1" type="noConversion"/>
  </si>
  <si>
    <t>직접 채집 판매 이익 (3개 기준)</t>
    <phoneticPr fontId="1" type="noConversion"/>
  </si>
  <si>
    <t>판매 이익 (3개 기준)</t>
    <phoneticPr fontId="1" type="noConversion"/>
  </si>
  <si>
    <t>각성물약</t>
    <phoneticPr fontId="1" type="noConversion"/>
  </si>
  <si>
    <t>각성 물약</t>
    <phoneticPr fontId="1" type="noConversion"/>
  </si>
  <si>
    <t>빛나는 정령의 회복약</t>
    <phoneticPr fontId="1" type="noConversion"/>
  </si>
  <si>
    <t>2개당 원가</t>
    <phoneticPr fontId="1" type="noConversion"/>
  </si>
  <si>
    <t>2개 판매수수료</t>
    <phoneticPr fontId="1" type="noConversion"/>
  </si>
  <si>
    <t>판매 이익 (2개 기준)</t>
    <phoneticPr fontId="1" type="noConversion"/>
  </si>
  <si>
    <t>직접 채집 판매 이익 (2개 기준)</t>
    <phoneticPr fontId="1" type="noConversion"/>
  </si>
  <si>
    <t>만능 물약</t>
    <phoneticPr fontId="1" type="noConversion"/>
  </si>
  <si>
    <t>빛나는 만능 물약</t>
    <phoneticPr fontId="1" type="noConversion"/>
  </si>
  <si>
    <t>빛나는 회오리 폭탄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</si>
</sst>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3" borderId="11" xfId="0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9F05-E7F3-4104-9653-1C783278488A}">
  <dimension ref="A1:T33"/>
  <sheetViews>
    <sheetView tabSelected="1" workbookViewId="0">
      <selection activeCell="B22" sqref="B22"/>
    </sheetView>
  </sheetViews>
  <sheetFormatPr defaultRowHeight="16.5" x14ac:dyDescent="0.3"/>
  <cols>
    <col min="1" max="1" width="20.875" style="5" bestFit="1" customWidth="1"/>
    <col min="2" max="3" width="11.625" style="5" bestFit="1" customWidth="1"/>
    <col min="4" max="4" width="15.25" style="5" bestFit="1" customWidth="1"/>
    <col min="5" max="5" width="20.125" style="5" bestFit="1" customWidth="1"/>
    <col min="6" max="6" width="29.75" style="5" bestFit="1" customWidth="1"/>
    <col min="7" max="7" width="9" style="5" customWidth="1"/>
    <col min="8" max="8" width="9" style="5"/>
    <col min="9" max="12" width="9" style="5" customWidth="1"/>
    <col min="13" max="13" width="14.375" style="5" hidden="1" customWidth="1"/>
    <col min="14" max="15" width="11.625" style="5" hidden="1" customWidth="1"/>
    <col min="16" max="16" width="13.75" style="5" hidden="1" customWidth="1"/>
    <col min="17" max="18" width="11.625" style="5" hidden="1" customWidth="1"/>
    <col min="19" max="20" width="9" style="5" hidden="1" customWidth="1"/>
    <col min="21" max="21" width="0" style="5" hidden="1" customWidth="1"/>
    <col min="22" max="16384" width="9" style="5"/>
  </cols>
  <sheetData>
    <row r="1" spans="1:20" ht="17.25" thickBot="1" x14ac:dyDescent="0.35">
      <c r="A1" s="32" t="s">
        <v>21</v>
      </c>
      <c r="B1" s="33"/>
      <c r="C1" s="33"/>
      <c r="D1" s="33"/>
      <c r="E1" s="34"/>
      <c r="F1" s="4"/>
    </row>
    <row r="2" spans="1:20" ht="17.25" thickBot="1" x14ac:dyDescent="0.35">
      <c r="A2" s="6"/>
      <c r="B2" s="4"/>
      <c r="C2" s="4"/>
      <c r="D2" s="4"/>
      <c r="E2" s="4"/>
      <c r="F2" s="4"/>
    </row>
    <row r="3" spans="1:20" x14ac:dyDescent="0.3">
      <c r="A3" s="7"/>
      <c r="B3" s="8" t="s">
        <v>1</v>
      </c>
      <c r="C3" s="9" t="s">
        <v>2</v>
      </c>
      <c r="D3" s="9" t="s">
        <v>3</v>
      </c>
      <c r="E3" s="9" t="s">
        <v>7</v>
      </c>
      <c r="F3" s="10" t="s">
        <v>8</v>
      </c>
    </row>
    <row r="4" spans="1:20" ht="17.25" thickBot="1" x14ac:dyDescent="0.35">
      <c r="A4" s="35" t="s">
        <v>9</v>
      </c>
      <c r="B4" s="1">
        <v>4</v>
      </c>
      <c r="C4" s="2">
        <v>2</v>
      </c>
      <c r="D4" s="2">
        <v>133</v>
      </c>
      <c r="E4" s="2">
        <v>58</v>
      </c>
      <c r="F4" s="3">
        <v>5</v>
      </c>
    </row>
    <row r="5" spans="1:20" x14ac:dyDescent="0.3">
      <c r="A5" s="35"/>
      <c r="B5" s="8" t="s">
        <v>12</v>
      </c>
      <c r="C5" s="9" t="s">
        <v>13</v>
      </c>
      <c r="D5" s="9" t="s">
        <v>15</v>
      </c>
      <c r="E5" s="9" t="s">
        <v>14</v>
      </c>
      <c r="F5" s="10" t="s">
        <v>17</v>
      </c>
      <c r="M5" s="5" t="s">
        <v>26</v>
      </c>
      <c r="N5" s="5" t="s">
        <v>12</v>
      </c>
      <c r="O5" s="5" t="s">
        <v>13</v>
      </c>
      <c r="P5" s="4" t="s">
        <v>7</v>
      </c>
      <c r="Q5" s="4" t="s">
        <v>8</v>
      </c>
      <c r="R5" s="5" t="s">
        <v>15</v>
      </c>
      <c r="S5" s="5" t="s">
        <v>4</v>
      </c>
      <c r="T5" s="5" t="s">
        <v>5</v>
      </c>
    </row>
    <row r="6" spans="1:20" ht="17.25" thickBot="1" x14ac:dyDescent="0.35">
      <c r="A6" s="36"/>
      <c r="B6" s="1">
        <v>7</v>
      </c>
      <c r="C6" s="2">
        <v>2</v>
      </c>
      <c r="D6" s="2">
        <v>19</v>
      </c>
      <c r="E6" s="2">
        <v>4</v>
      </c>
      <c r="F6" s="3">
        <v>12</v>
      </c>
      <c r="N6" s="5">
        <v>5</v>
      </c>
      <c r="O6" s="5">
        <v>20</v>
      </c>
      <c r="P6" s="5">
        <v>2</v>
      </c>
      <c r="Q6" s="5">
        <v>4</v>
      </c>
      <c r="R6" s="5">
        <v>40</v>
      </c>
    </row>
    <row r="7" spans="1:20" ht="17.25" thickBot="1" x14ac:dyDescent="0.35">
      <c r="F7" s="4"/>
      <c r="N7" s="5">
        <f>$B$6</f>
        <v>7</v>
      </c>
      <c r="O7" s="5">
        <f>$C$6</f>
        <v>2</v>
      </c>
      <c r="P7" s="4">
        <f>$E$4</f>
        <v>58</v>
      </c>
      <c r="Q7" s="4">
        <f>$F$4</f>
        <v>5</v>
      </c>
      <c r="R7" s="5">
        <f>$D$6</f>
        <v>19</v>
      </c>
    </row>
    <row r="8" spans="1:20" x14ac:dyDescent="0.3">
      <c r="A8" s="24"/>
      <c r="B8" s="22" t="s">
        <v>10</v>
      </c>
      <c r="C8" s="9" t="s">
        <v>22</v>
      </c>
      <c r="D8" s="11" t="s">
        <v>23</v>
      </c>
      <c r="E8" s="19" t="s">
        <v>25</v>
      </c>
      <c r="F8" s="16" t="s">
        <v>24</v>
      </c>
      <c r="N8" s="5">
        <f>N7/10*N6</f>
        <v>3.5</v>
      </c>
      <c r="O8" s="5">
        <f t="shared" ref="O8:Q8" si="0">O7/10*O6</f>
        <v>4</v>
      </c>
      <c r="P8" s="4">
        <f t="shared" si="0"/>
        <v>11.6</v>
      </c>
      <c r="Q8" s="4">
        <f t="shared" si="0"/>
        <v>2</v>
      </c>
      <c r="R8" s="5">
        <f>R7/100*R6</f>
        <v>7.6</v>
      </c>
      <c r="S8" s="5">
        <v>29</v>
      </c>
      <c r="T8" s="5">
        <f>SUM(N8:S8)</f>
        <v>57.7</v>
      </c>
    </row>
    <row r="9" spans="1:20" x14ac:dyDescent="0.3">
      <c r="A9" s="25" t="s">
        <v>0</v>
      </c>
      <c r="B9" s="23">
        <v>41</v>
      </c>
      <c r="C9" s="12">
        <f>ROUND(R13,0)</f>
        <v>100</v>
      </c>
      <c r="D9" s="13">
        <f>ROUNDUP(B9*0.05,0)*3</f>
        <v>9</v>
      </c>
      <c r="E9" s="20">
        <f>B9*3-C9-D9</f>
        <v>14</v>
      </c>
      <c r="F9" s="17">
        <f>B9*3-D9-Q11</f>
        <v>85</v>
      </c>
    </row>
    <row r="10" spans="1:20" x14ac:dyDescent="0.3">
      <c r="A10" s="25" t="s">
        <v>6</v>
      </c>
      <c r="B10" s="23">
        <v>37</v>
      </c>
      <c r="C10" s="12">
        <f>ROUND(T18,0)</f>
        <v>101</v>
      </c>
      <c r="D10" s="13">
        <f t="shared" ref="D10:D17" si="1">ROUNDUP(B10*0.05,0)*3</f>
        <v>6</v>
      </c>
      <c r="E10" s="20">
        <f t="shared" ref="E10:E17" si="2">B10*3-C10-D10</f>
        <v>4</v>
      </c>
      <c r="F10" s="17">
        <f>B10*3-D10-S16</f>
        <v>76</v>
      </c>
      <c r="M10" s="4" t="s">
        <v>0</v>
      </c>
      <c r="N10" s="4" t="s">
        <v>1</v>
      </c>
      <c r="O10" s="4" t="s">
        <v>2</v>
      </c>
      <c r="P10" s="4" t="s">
        <v>3</v>
      </c>
      <c r="Q10" s="4" t="s">
        <v>4</v>
      </c>
      <c r="R10" s="4" t="s">
        <v>5</v>
      </c>
      <c r="S10" s="4"/>
      <c r="T10" s="4"/>
    </row>
    <row r="11" spans="1:20" x14ac:dyDescent="0.3">
      <c r="A11" s="25" t="s">
        <v>11</v>
      </c>
      <c r="B11" s="23">
        <v>19</v>
      </c>
      <c r="C11" s="12">
        <f>ROUND(S23,0)</f>
        <v>28</v>
      </c>
      <c r="D11" s="13">
        <f t="shared" si="1"/>
        <v>3</v>
      </c>
      <c r="E11" s="20">
        <f t="shared" si="2"/>
        <v>26</v>
      </c>
      <c r="F11" s="17">
        <f>B11*3-D11-$R$23</f>
        <v>40</v>
      </c>
      <c r="M11" s="4"/>
      <c r="N11" s="4">
        <v>6</v>
      </c>
      <c r="O11" s="4">
        <v>24</v>
      </c>
      <c r="P11" s="4">
        <v>48</v>
      </c>
      <c r="Q11" s="4">
        <v>29</v>
      </c>
      <c r="R11" s="4"/>
      <c r="S11" s="4"/>
      <c r="T11" s="4"/>
    </row>
    <row r="12" spans="1:20" x14ac:dyDescent="0.3">
      <c r="A12" s="25" t="s">
        <v>16</v>
      </c>
      <c r="B12" s="23">
        <v>19</v>
      </c>
      <c r="C12" s="12">
        <f>ROUND(S23,0)</f>
        <v>28</v>
      </c>
      <c r="D12" s="13">
        <f t="shared" si="1"/>
        <v>3</v>
      </c>
      <c r="E12" s="20">
        <f t="shared" si="2"/>
        <v>26</v>
      </c>
      <c r="F12" s="17">
        <f>B12*3-D12-$R$23</f>
        <v>40</v>
      </c>
      <c r="M12" s="4"/>
      <c r="N12" s="4">
        <f>$B$4</f>
        <v>4</v>
      </c>
      <c r="O12" s="4">
        <f>$C$4</f>
        <v>2</v>
      </c>
      <c r="P12" s="4">
        <f>$D$4</f>
        <v>133</v>
      </c>
      <c r="Q12" s="4"/>
      <c r="R12" s="4"/>
      <c r="S12" s="4"/>
      <c r="T12" s="4"/>
    </row>
    <row r="13" spans="1:20" x14ac:dyDescent="0.3">
      <c r="A13" s="25" t="s">
        <v>18</v>
      </c>
      <c r="B13" s="23">
        <v>18</v>
      </c>
      <c r="C13" s="12">
        <f>ROUND($S$28,0)</f>
        <v>27</v>
      </c>
      <c r="D13" s="13">
        <f t="shared" si="1"/>
        <v>3</v>
      </c>
      <c r="E13" s="20">
        <f t="shared" si="2"/>
        <v>24</v>
      </c>
      <c r="F13" s="17">
        <f>B13*3-D13-$R$28</f>
        <v>37</v>
      </c>
      <c r="M13" s="4"/>
      <c r="N13" s="4">
        <f>N12/10*N11</f>
        <v>2.4000000000000004</v>
      </c>
      <c r="O13" s="4">
        <f>O12/10*O11</f>
        <v>4.8000000000000007</v>
      </c>
      <c r="P13" s="4">
        <f>P12/100*P11</f>
        <v>63.84</v>
      </c>
      <c r="Q13" s="4">
        <f>Q11</f>
        <v>29</v>
      </c>
      <c r="R13" s="4">
        <f>SUM(N13:Q13)</f>
        <v>100.04</v>
      </c>
      <c r="S13" s="4"/>
      <c r="T13" s="4"/>
    </row>
    <row r="14" spans="1:20" x14ac:dyDescent="0.3">
      <c r="A14" s="25" t="s">
        <v>19</v>
      </c>
      <c r="B14" s="23">
        <v>18</v>
      </c>
      <c r="C14" s="12">
        <f>ROUND($S$28,0)</f>
        <v>27</v>
      </c>
      <c r="D14" s="13">
        <f t="shared" si="1"/>
        <v>3</v>
      </c>
      <c r="E14" s="20">
        <f t="shared" si="2"/>
        <v>24</v>
      </c>
      <c r="F14" s="17">
        <f>B14*3-D14-$R$28</f>
        <v>37</v>
      </c>
      <c r="M14" s="4"/>
      <c r="N14" s="4"/>
      <c r="O14" s="4"/>
      <c r="P14" s="4"/>
      <c r="Q14" s="4"/>
      <c r="R14" s="4"/>
      <c r="S14" s="4"/>
      <c r="T14" s="4"/>
    </row>
    <row r="15" spans="1:20" x14ac:dyDescent="0.3">
      <c r="A15" s="25" t="s">
        <v>20</v>
      </c>
      <c r="B15" s="23">
        <v>18</v>
      </c>
      <c r="C15" s="12">
        <f>ROUND($S$28,0)</f>
        <v>27</v>
      </c>
      <c r="D15" s="13">
        <f t="shared" si="1"/>
        <v>3</v>
      </c>
      <c r="E15" s="20">
        <f t="shared" si="2"/>
        <v>24</v>
      </c>
      <c r="F15" s="17">
        <f>B15*3-D15-$R$28</f>
        <v>37</v>
      </c>
      <c r="M15" s="4" t="s">
        <v>6</v>
      </c>
      <c r="N15" s="4" t="s">
        <v>1</v>
      </c>
      <c r="O15" s="4" t="s">
        <v>2</v>
      </c>
      <c r="P15" s="4" t="s">
        <v>3</v>
      </c>
      <c r="Q15" s="4" t="s">
        <v>7</v>
      </c>
      <c r="R15" s="4" t="s">
        <v>8</v>
      </c>
      <c r="S15" s="4" t="s">
        <v>4</v>
      </c>
      <c r="T15" s="4" t="s">
        <v>5</v>
      </c>
    </row>
    <row r="16" spans="1:20" x14ac:dyDescent="0.3">
      <c r="A16" s="25" t="s">
        <v>27</v>
      </c>
      <c r="B16" s="23">
        <v>29</v>
      </c>
      <c r="C16" s="12">
        <f>ROUND(T8,0)</f>
        <v>58</v>
      </c>
      <c r="D16" s="13">
        <f t="shared" si="1"/>
        <v>6</v>
      </c>
      <c r="E16" s="20">
        <f t="shared" si="2"/>
        <v>23</v>
      </c>
      <c r="F16" s="17">
        <f>B16*3-D16-S8</f>
        <v>52</v>
      </c>
      <c r="M16" s="4"/>
      <c r="N16" s="4">
        <v>5</v>
      </c>
      <c r="O16" s="4">
        <v>20</v>
      </c>
      <c r="P16" s="4">
        <v>40</v>
      </c>
      <c r="Q16" s="4">
        <v>2</v>
      </c>
      <c r="R16" s="4">
        <v>2</v>
      </c>
      <c r="S16" s="4">
        <v>29</v>
      </c>
      <c r="T16" s="4"/>
    </row>
    <row r="17" spans="1:20" ht="17.25" thickBot="1" x14ac:dyDescent="0.35">
      <c r="A17" s="26" t="s">
        <v>33</v>
      </c>
      <c r="B17" s="31">
        <v>16</v>
      </c>
      <c r="C17" s="14">
        <f>ROUND(S33,0)</f>
        <v>29</v>
      </c>
      <c r="D17" s="15">
        <f t="shared" si="1"/>
        <v>3</v>
      </c>
      <c r="E17" s="21">
        <f t="shared" si="2"/>
        <v>16</v>
      </c>
      <c r="F17" s="18">
        <f>B17*3-D17-R33</f>
        <v>31</v>
      </c>
      <c r="M17" s="4"/>
      <c r="N17" s="4">
        <f>$B$4</f>
        <v>4</v>
      </c>
      <c r="O17" s="4">
        <f>$C$4</f>
        <v>2</v>
      </c>
      <c r="P17" s="4">
        <f>$D$4</f>
        <v>133</v>
      </c>
      <c r="Q17" s="4">
        <f>$E$4</f>
        <v>58</v>
      </c>
      <c r="R17" s="4">
        <f>$F$4</f>
        <v>5</v>
      </c>
      <c r="S17" s="4"/>
      <c r="T17" s="4"/>
    </row>
    <row r="18" spans="1:20" ht="17.25" thickBot="1" x14ac:dyDescent="0.35">
      <c r="M18" s="4"/>
      <c r="N18" s="4">
        <f>N17/10*N16</f>
        <v>2</v>
      </c>
      <c r="O18" s="4">
        <f t="shared" ref="O18:R18" si="3">O17/10*O16</f>
        <v>4</v>
      </c>
      <c r="P18" s="4">
        <f>P17/100*P16</f>
        <v>53.2</v>
      </c>
      <c r="Q18" s="4">
        <f t="shared" si="3"/>
        <v>11.6</v>
      </c>
      <c r="R18" s="4">
        <f t="shared" si="3"/>
        <v>1</v>
      </c>
      <c r="S18" s="4">
        <f>S16</f>
        <v>29</v>
      </c>
      <c r="T18" s="4">
        <f>SUM(N18:S18)</f>
        <v>100.8</v>
      </c>
    </row>
    <row r="19" spans="1:20" x14ac:dyDescent="0.3">
      <c r="A19" s="24"/>
      <c r="B19" s="22" t="s">
        <v>10</v>
      </c>
      <c r="C19" s="9" t="s">
        <v>29</v>
      </c>
      <c r="D19" s="11" t="s">
        <v>30</v>
      </c>
      <c r="E19" s="27" t="s">
        <v>31</v>
      </c>
      <c r="F19" s="16" t="s">
        <v>32</v>
      </c>
    </row>
    <row r="20" spans="1:20" x14ac:dyDescent="0.3">
      <c r="A20" s="25" t="s">
        <v>28</v>
      </c>
      <c r="B20" s="23">
        <v>90</v>
      </c>
      <c r="C20" s="12">
        <f>ROUND(B9*3+B4/10*8+Q11,0)</f>
        <v>155</v>
      </c>
      <c r="D20" s="13">
        <f>ROUNDUP(B20*0.05,0)*2</f>
        <v>10</v>
      </c>
      <c r="E20" s="30">
        <f>B20*2-C20-D20</f>
        <v>15</v>
      </c>
      <c r="F20" s="17">
        <f>B20*2-D20-Q11</f>
        <v>141</v>
      </c>
      <c r="M20" s="5" t="s">
        <v>11</v>
      </c>
      <c r="N20" s="5" t="s">
        <v>12</v>
      </c>
      <c r="O20" s="5" t="s">
        <v>13</v>
      </c>
      <c r="P20" s="5" t="s">
        <v>14</v>
      </c>
      <c r="Q20" s="5" t="s">
        <v>15</v>
      </c>
      <c r="R20" s="5" t="s">
        <v>4</v>
      </c>
      <c r="S20" s="5" t="s">
        <v>5</v>
      </c>
    </row>
    <row r="21" spans="1:20" x14ac:dyDescent="0.3">
      <c r="A21" s="25" t="s">
        <v>34</v>
      </c>
      <c r="B21" s="23">
        <v>50</v>
      </c>
      <c r="C21" s="12">
        <f>ROUND(B17*3+B6+R33,0)</f>
        <v>69</v>
      </c>
      <c r="D21" s="13">
        <f>ROUNDUP(B21*0.05,0)*2</f>
        <v>6</v>
      </c>
      <c r="E21" s="30">
        <f>B21*2-C21-D21</f>
        <v>25</v>
      </c>
      <c r="F21" s="17">
        <f>B21*2-D21-R33</f>
        <v>80</v>
      </c>
      <c r="M21" s="5" t="s">
        <v>16</v>
      </c>
      <c r="N21" s="5">
        <v>4</v>
      </c>
      <c r="O21" s="5">
        <v>12</v>
      </c>
      <c r="P21" s="5">
        <v>6</v>
      </c>
      <c r="Q21" s="5">
        <v>32</v>
      </c>
    </row>
    <row r="22" spans="1:20" ht="17.25" thickBot="1" x14ac:dyDescent="0.35">
      <c r="A22" s="26" t="s">
        <v>35</v>
      </c>
      <c r="B22" s="31">
        <v>39</v>
      </c>
      <c r="C22" s="14">
        <f>ROUND(B13*3+B6/10*4+R28,0)</f>
        <v>71</v>
      </c>
      <c r="D22" s="15">
        <f>ROUNDUP(B22*0.05,0)*2</f>
        <v>4</v>
      </c>
      <c r="E22" s="28">
        <f>B22*2-C22-D22</f>
        <v>3</v>
      </c>
      <c r="F22" s="18">
        <f>B22*2-D22-R33</f>
        <v>60</v>
      </c>
      <c r="N22" s="5">
        <f>$B$6</f>
        <v>7</v>
      </c>
      <c r="O22" s="5">
        <f>$C$6</f>
        <v>2</v>
      </c>
      <c r="P22" s="5">
        <f>$E$6</f>
        <v>4</v>
      </c>
      <c r="Q22" s="5">
        <f>$D$6</f>
        <v>19</v>
      </c>
    </row>
    <row r="23" spans="1:20" x14ac:dyDescent="0.3">
      <c r="B23" s="29"/>
      <c r="N23" s="5">
        <f>N22/10*N21</f>
        <v>2.8</v>
      </c>
      <c r="O23" s="5">
        <f t="shared" ref="O23:P23" si="4">O22/10*O21</f>
        <v>2.4000000000000004</v>
      </c>
      <c r="P23" s="5">
        <f t="shared" si="4"/>
        <v>2.4000000000000004</v>
      </c>
      <c r="Q23" s="5">
        <f>Q22/100*Q21</f>
        <v>6.08</v>
      </c>
      <c r="R23" s="5">
        <v>14</v>
      </c>
      <c r="S23" s="5">
        <f>SUM(N23:R23)</f>
        <v>27.68</v>
      </c>
    </row>
    <row r="25" spans="1:20" x14ac:dyDescent="0.3">
      <c r="M25" s="5" t="s">
        <v>18</v>
      </c>
      <c r="N25" s="5" t="s">
        <v>12</v>
      </c>
      <c r="O25" s="5" t="s">
        <v>13</v>
      </c>
      <c r="P25" s="5" t="s">
        <v>17</v>
      </c>
      <c r="Q25" s="5" t="s">
        <v>15</v>
      </c>
      <c r="R25" s="5" t="s">
        <v>4</v>
      </c>
      <c r="S25" s="5" t="s">
        <v>5</v>
      </c>
    </row>
    <row r="26" spans="1:20" x14ac:dyDescent="0.3">
      <c r="M26" s="5" t="s">
        <v>19</v>
      </c>
      <c r="N26" s="5">
        <v>3</v>
      </c>
      <c r="O26" s="5">
        <v>12</v>
      </c>
      <c r="P26" s="5">
        <v>3</v>
      </c>
      <c r="Q26" s="5">
        <v>24</v>
      </c>
    </row>
    <row r="27" spans="1:20" x14ac:dyDescent="0.3">
      <c r="M27" s="5" t="s">
        <v>20</v>
      </c>
      <c r="N27" s="5">
        <f>$B$6</f>
        <v>7</v>
      </c>
      <c r="O27" s="5">
        <f>$C$6</f>
        <v>2</v>
      </c>
      <c r="P27" s="5">
        <f>$F$6</f>
        <v>12</v>
      </c>
      <c r="Q27" s="5">
        <f>$D$6</f>
        <v>19</v>
      </c>
    </row>
    <row r="28" spans="1:20" x14ac:dyDescent="0.3">
      <c r="N28" s="5">
        <f>N27/10*N26</f>
        <v>2.0999999999999996</v>
      </c>
      <c r="O28" s="5">
        <f t="shared" ref="O28" si="5">O27/10*O26</f>
        <v>2.4000000000000004</v>
      </c>
      <c r="P28" s="5">
        <f t="shared" ref="P28" si="6">P27/10*P26</f>
        <v>3.5999999999999996</v>
      </c>
      <c r="Q28" s="5">
        <f>Q27/100*Q26</f>
        <v>4.5600000000000005</v>
      </c>
      <c r="R28" s="5">
        <v>14</v>
      </c>
      <c r="S28" s="5">
        <f>SUM(N28:R28)</f>
        <v>26.66</v>
      </c>
    </row>
    <row r="30" spans="1:20" x14ac:dyDescent="0.3">
      <c r="M30" s="5" t="s">
        <v>33</v>
      </c>
      <c r="N30" s="5" t="s">
        <v>12</v>
      </c>
      <c r="O30" s="5" t="s">
        <v>13</v>
      </c>
      <c r="P30" s="4" t="s">
        <v>8</v>
      </c>
      <c r="Q30" s="5" t="s">
        <v>15</v>
      </c>
      <c r="R30" s="5" t="s">
        <v>4</v>
      </c>
      <c r="S30" s="5" t="s">
        <v>5</v>
      </c>
    </row>
    <row r="31" spans="1:20" x14ac:dyDescent="0.3">
      <c r="N31" s="5">
        <v>4</v>
      </c>
      <c r="O31" s="5">
        <v>16</v>
      </c>
      <c r="P31" s="4">
        <v>5</v>
      </c>
      <c r="Q31" s="5">
        <v>32</v>
      </c>
    </row>
    <row r="32" spans="1:20" x14ac:dyDescent="0.3">
      <c r="N32" s="5">
        <f>$B$6</f>
        <v>7</v>
      </c>
      <c r="O32" s="5">
        <f>$C$6</f>
        <v>2</v>
      </c>
      <c r="P32" s="4">
        <f>$F$4</f>
        <v>5</v>
      </c>
      <c r="Q32" s="5">
        <f>$D$6</f>
        <v>19</v>
      </c>
    </row>
    <row r="33" spans="14:19" x14ac:dyDescent="0.3">
      <c r="N33" s="5">
        <f>N32/10*N31</f>
        <v>2.8</v>
      </c>
      <c r="O33" s="5">
        <f t="shared" ref="O33:P33" si="7">O32/10*O31</f>
        <v>3.2</v>
      </c>
      <c r="P33" s="5">
        <f t="shared" si="7"/>
        <v>2.5</v>
      </c>
      <c r="Q33" s="5">
        <f>Q32/100*Q31</f>
        <v>6.08</v>
      </c>
      <c r="R33" s="5">
        <v>14</v>
      </c>
      <c r="S33" s="5">
        <f>SUM(N33:R33)</f>
        <v>28.58</v>
      </c>
    </row>
  </sheetData>
  <sheetProtection algorithmName="SHA-512" hashValue="fMKI4vyTjYm2BSK9S8+Z01RLSbZ3q1o2Iwg/u7/uCO6S8QDB7B3z0Uf+fjZfQ6X2rk8wyq6gtL08zh4B+HqlEw==" saltValue="t43X3BnASewo4ftwglj3UQ==" spinCount="100000" sheet="1" objects="1" scenarios="1"/>
  <mergeCells count="2">
    <mergeCell ref="A1:E1"/>
    <mergeCell ref="A4:A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백 요한</cp:lastModifiedBy>
  <dcterms:created xsi:type="dcterms:W3CDTF">2021-09-05T04:59:53Z</dcterms:created>
  <dcterms:modified xsi:type="dcterms:W3CDTF">2021-09-05T09:44:37Z</dcterms:modified>
</cp:coreProperties>
</file>