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2106\Desktop\"/>
    </mc:Choice>
  </mc:AlternateContent>
  <xr:revisionPtr revIDLastSave="0" documentId="13_ncr:1_{D5D63AAA-9AFC-45F4-A7FD-65BF931D2F5E}" xr6:coauthVersionLast="47" xr6:coauthVersionMax="47" xr10:uidLastSave="{00000000-0000-0000-0000-000000000000}"/>
  <bookViews>
    <workbookView xWindow="-120" yWindow="-120" windowWidth="29040" windowHeight="15840" tabRatio="257" xr2:uid="{00000000-000D-0000-FFFF-FFFF00000000}"/>
  </bookViews>
  <sheets>
    <sheet name="계산기" sheetId="1" r:id="rId1"/>
    <sheet name="Sheet2" sheetId="2" r:id="rId2"/>
  </sheets>
  <definedNames>
    <definedName name="_xlnm.Print_Area" localSheetId="0">계산기!$T$26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K25" i="1"/>
  <c r="K24" i="1"/>
  <c r="D24" i="1" s="1"/>
  <c r="K23" i="1"/>
  <c r="K22" i="1"/>
  <c r="K21" i="1"/>
  <c r="K20" i="1"/>
  <c r="K19" i="1"/>
  <c r="K18" i="1"/>
  <c r="K17" i="1"/>
  <c r="K16" i="1"/>
  <c r="K15" i="1"/>
  <c r="K14" i="1"/>
  <c r="K13" i="1"/>
  <c r="K12" i="1"/>
  <c r="M36" i="1"/>
  <c r="M37" i="1"/>
  <c r="N39" i="1" s="1"/>
  <c r="L37" i="1"/>
  <c r="N38" i="1" s="1"/>
  <c r="K37" i="1"/>
  <c r="N37" i="1" s="1"/>
  <c r="J37" i="1"/>
  <c r="N36" i="1" s="1"/>
  <c r="I37" i="1"/>
  <c r="N35" i="1" s="1"/>
  <c r="H37" i="1"/>
  <c r="N34" i="1" s="1"/>
  <c r="L36" i="1"/>
  <c r="K36" i="1"/>
  <c r="O37" i="1" s="1"/>
  <c r="L11" i="1" s="1"/>
  <c r="J36" i="1"/>
  <c r="I36" i="1"/>
  <c r="H36" i="1"/>
  <c r="E46" i="1"/>
  <c r="D46" i="1"/>
  <c r="C46" i="1"/>
  <c r="F45" i="1"/>
  <c r="E45" i="1"/>
  <c r="D45" i="1"/>
  <c r="C45" i="1"/>
  <c r="F44" i="1"/>
  <c r="E44" i="1"/>
  <c r="D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E25" i="1"/>
  <c r="E24" i="1"/>
  <c r="E23" i="1"/>
  <c r="E22" i="1"/>
  <c r="E21" i="1"/>
  <c r="E20" i="1"/>
  <c r="E19" i="1"/>
  <c r="E18" i="1"/>
  <c r="E17" i="1"/>
  <c r="E16" i="1"/>
  <c r="J25" i="1"/>
  <c r="H25" i="1"/>
  <c r="G25" i="1"/>
  <c r="F25" i="1"/>
  <c r="J24" i="1"/>
  <c r="H24" i="1"/>
  <c r="G24" i="1"/>
  <c r="F24" i="1"/>
  <c r="J23" i="1"/>
  <c r="H23" i="1"/>
  <c r="G23" i="1"/>
  <c r="F23" i="1"/>
  <c r="J22" i="1"/>
  <c r="H22" i="1"/>
  <c r="G22" i="1"/>
  <c r="F22" i="1"/>
  <c r="J21" i="1"/>
  <c r="H21" i="1"/>
  <c r="G21" i="1"/>
  <c r="F21" i="1"/>
  <c r="J20" i="1"/>
  <c r="H20" i="1"/>
  <c r="G20" i="1"/>
  <c r="F20" i="1"/>
  <c r="J19" i="1"/>
  <c r="H19" i="1"/>
  <c r="G19" i="1"/>
  <c r="F19" i="1"/>
  <c r="J18" i="1"/>
  <c r="H18" i="1"/>
  <c r="G18" i="1"/>
  <c r="F18" i="1"/>
  <c r="J17" i="1"/>
  <c r="H17" i="1"/>
  <c r="G17" i="1"/>
  <c r="F17" i="1"/>
  <c r="J16" i="1"/>
  <c r="H16" i="1"/>
  <c r="G16" i="1"/>
  <c r="F16" i="1"/>
  <c r="O36" i="1" l="1"/>
  <c r="O35" i="1"/>
  <c r="O38" i="1"/>
  <c r="L6" i="1" s="1"/>
  <c r="D22" i="1"/>
  <c r="L7" i="1"/>
  <c r="L8" i="1"/>
  <c r="L9" i="1"/>
  <c r="L10" i="1"/>
  <c r="D19" i="1"/>
  <c r="D20" i="1"/>
  <c r="D21" i="1"/>
  <c r="O34" i="1"/>
  <c r="D16" i="1"/>
  <c r="D18" i="1"/>
  <c r="D17" i="1"/>
  <c r="O39" i="1"/>
  <c r="C44" i="1"/>
  <c r="D23" i="1" s="1"/>
  <c r="M38" i="1"/>
  <c r="M39" i="1" s="1"/>
  <c r="H38" i="1"/>
  <c r="H39" i="1" s="1"/>
  <c r="I38" i="1"/>
  <c r="I39" i="1" s="1"/>
  <c r="J38" i="1"/>
  <c r="J39" i="1" s="1"/>
  <c r="K38" i="1"/>
  <c r="K39" i="1" s="1"/>
  <c r="L38" i="1"/>
  <c r="L39" i="1" s="1"/>
  <c r="K6" i="1" s="1"/>
  <c r="F46" i="1"/>
  <c r="D25" i="1" s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F31" i="1" s="1"/>
  <c r="E10" i="1"/>
  <c r="H9" i="1"/>
  <c r="G9" i="1"/>
  <c r="F9" i="1"/>
  <c r="F30" i="1" s="1"/>
  <c r="E9" i="1"/>
  <c r="H8" i="1"/>
  <c r="G8" i="1"/>
  <c r="F8" i="1"/>
  <c r="E8" i="1"/>
  <c r="H7" i="1"/>
  <c r="G7" i="1"/>
  <c r="F7" i="1"/>
  <c r="E7" i="1"/>
  <c r="E6" i="1"/>
  <c r="F6" i="1"/>
  <c r="G6" i="1"/>
  <c r="H6" i="1"/>
  <c r="C27" i="1" s="1"/>
  <c r="C36" i="1"/>
  <c r="C35" i="1"/>
  <c r="C34" i="1"/>
  <c r="C33" i="1"/>
  <c r="C32" i="1"/>
  <c r="C31" i="1"/>
  <c r="C30" i="1"/>
  <c r="C29" i="1"/>
  <c r="C28" i="1"/>
  <c r="D36" i="1"/>
  <c r="D35" i="1"/>
  <c r="D34" i="1"/>
  <c r="D33" i="1"/>
  <c r="D32" i="1"/>
  <c r="D31" i="1"/>
  <c r="D30" i="1"/>
  <c r="D29" i="1"/>
  <c r="D28" i="1"/>
  <c r="E36" i="1"/>
  <c r="E35" i="1"/>
  <c r="E34" i="1"/>
  <c r="E33" i="1"/>
  <c r="E32" i="1"/>
  <c r="E31" i="1"/>
  <c r="E30" i="1"/>
  <c r="E29" i="1"/>
  <c r="E28" i="1"/>
  <c r="E27" i="1"/>
  <c r="F36" i="1"/>
  <c r="F35" i="1"/>
  <c r="F34" i="1"/>
  <c r="F33" i="1"/>
  <c r="K10" i="1" l="1"/>
  <c r="K9" i="1"/>
  <c r="K8" i="1"/>
  <c r="K11" i="1"/>
  <c r="F32" i="1"/>
  <c r="F29" i="1"/>
  <c r="K7" i="1"/>
  <c r="F28" i="1"/>
  <c r="F27" i="1"/>
  <c r="J15" i="1"/>
  <c r="D15" i="1" s="1"/>
  <c r="J14" i="1"/>
  <c r="D14" i="1" s="1"/>
  <c r="J13" i="1"/>
  <c r="D13" i="1" s="1"/>
  <c r="J12" i="1"/>
  <c r="D12" i="1" s="1"/>
  <c r="J11" i="1"/>
  <c r="J10" i="1"/>
  <c r="J9" i="1"/>
  <c r="J8" i="1"/>
  <c r="J7" i="1"/>
  <c r="J6" i="1"/>
  <c r="D27" i="1"/>
  <c r="D6" i="1" l="1"/>
  <c r="D7" i="1"/>
  <c r="D9" i="1"/>
  <c r="D8" i="1"/>
  <c r="D10" i="1"/>
  <c r="D11" i="1"/>
  <c r="B3" i="1" l="1"/>
  <c r="O5" i="1" s="1"/>
</calcChain>
</file>

<file path=xl/sharedStrings.xml><?xml version="1.0" encoding="utf-8"?>
<sst xmlns="http://schemas.openxmlformats.org/spreadsheetml/2006/main" count="148" uniqueCount="95">
  <si>
    <t>주당 최소수입</t>
    <phoneticPr fontId="2" type="noConversion"/>
  </si>
  <si>
    <t>명돌 가격</t>
    <phoneticPr fontId="2" type="noConversion"/>
  </si>
  <si>
    <t>위명돌 가격</t>
    <phoneticPr fontId="2" type="noConversion"/>
  </si>
  <si>
    <t>경명돌 가격</t>
    <phoneticPr fontId="2" type="noConversion"/>
  </si>
  <si>
    <t>파괴석 가격(개당)</t>
    <phoneticPr fontId="2" type="noConversion"/>
  </si>
  <si>
    <t>가디언(휴식게이지X)=  2수*(위명돌 가격 * 가디언별 드랍갯수) + 파괴석 가격*가디언별 드랍갯수)</t>
    <phoneticPr fontId="2" type="noConversion"/>
  </si>
  <si>
    <t>케릭터명</t>
    <phoneticPr fontId="2" type="noConversion"/>
  </si>
  <si>
    <t>레벨</t>
    <phoneticPr fontId="2" type="noConversion"/>
  </si>
  <si>
    <t>케릭터당 주 수익</t>
    <phoneticPr fontId="2" type="noConversion"/>
  </si>
  <si>
    <t>아브렐슈드</t>
    <phoneticPr fontId="2" type="noConversion"/>
  </si>
  <si>
    <t>쿠크세이튼</t>
    <phoneticPr fontId="2" type="noConversion"/>
  </si>
  <si>
    <t>비아키스</t>
    <phoneticPr fontId="2" type="noConversion"/>
  </si>
  <si>
    <t>발탄</t>
    <phoneticPr fontId="2" type="noConversion"/>
  </si>
  <si>
    <t>아르고스</t>
    <phoneticPr fontId="2" type="noConversion"/>
  </si>
  <si>
    <t>오레하</t>
    <phoneticPr fontId="2" type="noConversion"/>
  </si>
  <si>
    <t xml:space="preserve">가디언 토벌 </t>
    <phoneticPr fontId="2" type="noConversion"/>
  </si>
  <si>
    <t>도전 가디언 토벌</t>
    <phoneticPr fontId="2" type="noConversion"/>
  </si>
  <si>
    <t>군단장선택</t>
    <phoneticPr fontId="2" type="noConversion"/>
  </si>
  <si>
    <t>칼싸개빌런</t>
    <phoneticPr fontId="2" type="noConversion"/>
  </si>
  <si>
    <t>BCD</t>
    <phoneticPr fontId="2" type="noConversion"/>
  </si>
  <si>
    <t>혹시악마기대하셨나요</t>
    <phoneticPr fontId="2" type="noConversion"/>
  </si>
  <si>
    <t>블래스터오빠블레스터</t>
    <phoneticPr fontId="2" type="noConversion"/>
  </si>
  <si>
    <t>유리대포빌런</t>
    <phoneticPr fontId="2" type="noConversion"/>
  </si>
  <si>
    <t>혹시버프기대하셨나요</t>
    <phoneticPr fontId="2" type="noConversion"/>
  </si>
  <si>
    <t>X</t>
    <phoneticPr fontId="2" type="noConversion"/>
  </si>
  <si>
    <t>혹시 쉴드기대하셨나요</t>
    <phoneticPr fontId="2" type="noConversion"/>
  </si>
  <si>
    <t>ex 예시</t>
    <phoneticPr fontId="2" type="noConversion"/>
  </si>
  <si>
    <t>ABC</t>
    <phoneticPr fontId="2" type="noConversion"/>
  </si>
  <si>
    <t>군단장 코드값</t>
    <phoneticPr fontId="2" type="noConversion"/>
  </si>
  <si>
    <t xml:space="preserve">아브렐 쿠크 비아 </t>
    <phoneticPr fontId="2" type="noConversion"/>
  </si>
  <si>
    <t>아브렐 쿠크 발탄</t>
    <phoneticPr fontId="2" type="noConversion"/>
  </si>
  <si>
    <t xml:space="preserve">아브렐 발탄 비아 </t>
    <phoneticPr fontId="2" type="noConversion"/>
  </si>
  <si>
    <t>쿠크 발탄 비아</t>
    <phoneticPr fontId="2" type="noConversion"/>
  </si>
  <si>
    <t>1번 케릭터</t>
    <phoneticPr fontId="2" type="noConversion"/>
  </si>
  <si>
    <t>2번 케릭터</t>
    <phoneticPr fontId="2" type="noConversion"/>
  </si>
  <si>
    <t>3번 케릭터</t>
    <phoneticPr fontId="2" type="noConversion"/>
  </si>
  <si>
    <t>4번 케릭터</t>
    <phoneticPr fontId="2" type="noConversion"/>
  </si>
  <si>
    <t>5번 케릭터</t>
    <phoneticPr fontId="2" type="noConversion"/>
  </si>
  <si>
    <t>6번 케릭터</t>
    <phoneticPr fontId="2" type="noConversion"/>
  </si>
  <si>
    <t>7번 케릭터</t>
    <phoneticPr fontId="2" type="noConversion"/>
  </si>
  <si>
    <t>8번 케릭터</t>
    <phoneticPr fontId="2" type="noConversion"/>
  </si>
  <si>
    <t>9번 케릭터</t>
    <phoneticPr fontId="2" type="noConversion"/>
  </si>
  <si>
    <t>10번 케릭터</t>
    <phoneticPr fontId="2" type="noConversion"/>
  </si>
  <si>
    <t>11번 케릭터</t>
    <phoneticPr fontId="2" type="noConversion"/>
  </si>
  <si>
    <t>12번 케릭터</t>
    <phoneticPr fontId="2" type="noConversion"/>
  </si>
  <si>
    <t>13번 케릭터</t>
    <phoneticPr fontId="2" type="noConversion"/>
  </si>
  <si>
    <t>14번 케릭터</t>
    <phoneticPr fontId="2" type="noConversion"/>
  </si>
  <si>
    <t>15번 케릭터</t>
    <phoneticPr fontId="2" type="noConversion"/>
  </si>
  <si>
    <t>16번 케릭터</t>
    <phoneticPr fontId="2" type="noConversion"/>
  </si>
  <si>
    <t>17번 케릭터</t>
    <phoneticPr fontId="2" type="noConversion"/>
  </si>
  <si>
    <t>18번 케릭터</t>
    <phoneticPr fontId="2" type="noConversion"/>
  </si>
  <si>
    <t>19번 케릭터</t>
    <phoneticPr fontId="2" type="noConversion"/>
  </si>
  <si>
    <t>20번 케릭터</t>
    <phoneticPr fontId="2" type="noConversion"/>
  </si>
  <si>
    <t>가디언 관련 자료</t>
    <phoneticPr fontId="2" type="noConversion"/>
  </si>
  <si>
    <t>이그렉시온</t>
    <phoneticPr fontId="2" type="noConversion"/>
  </si>
  <si>
    <t>요호</t>
    <phoneticPr fontId="2" type="noConversion"/>
  </si>
  <si>
    <t>벨가누스</t>
    <phoneticPr fontId="2" type="noConversion"/>
  </si>
  <si>
    <t>데칼</t>
    <phoneticPr fontId="2" type="noConversion"/>
  </si>
  <si>
    <t>쿤겔</t>
    <phoneticPr fontId="2" type="noConversion"/>
  </si>
  <si>
    <t>칼엘리고스</t>
    <phoneticPr fontId="2" type="noConversion"/>
  </si>
  <si>
    <t>군단장 선택</t>
    <phoneticPr fontId="2" type="noConversion"/>
  </si>
  <si>
    <t>코드값</t>
    <phoneticPr fontId="2" type="noConversion"/>
  </si>
  <si>
    <t>★이용시 주의 사항★</t>
    <phoneticPr fontId="2" type="noConversion"/>
  </si>
  <si>
    <t>아브,쿠크,비아</t>
    <phoneticPr fontId="2" type="noConversion"/>
  </si>
  <si>
    <t>레벨 입력시 그에 맞는 수익 계산</t>
    <phoneticPr fontId="2" type="noConversion"/>
  </si>
  <si>
    <t>파괴석 개수(추정)</t>
    <phoneticPr fontId="2" type="noConversion"/>
  </si>
  <si>
    <t>아브,쿠크,발탄</t>
    <phoneticPr fontId="2" type="noConversion"/>
  </si>
  <si>
    <t>ABD</t>
    <phoneticPr fontId="2" type="noConversion"/>
  </si>
  <si>
    <t>군단장 코드값 적어주셔야 계산됨</t>
    <phoneticPr fontId="2" type="noConversion"/>
  </si>
  <si>
    <t>돌맹이 판매가</t>
    <phoneticPr fontId="2" type="noConversion"/>
  </si>
  <si>
    <t>아브,비아,발탄</t>
    <phoneticPr fontId="2" type="noConversion"/>
  </si>
  <si>
    <t>ACD</t>
    <phoneticPr fontId="2" type="noConversion"/>
  </si>
  <si>
    <t xml:space="preserve">도가토,가디언 보상은 근삿값 </t>
    <phoneticPr fontId="2" type="noConversion"/>
  </si>
  <si>
    <t>파괴석 판매가</t>
    <phoneticPr fontId="2" type="noConversion"/>
  </si>
  <si>
    <t>쿠크,비아,발탄</t>
    <phoneticPr fontId="2" type="noConversion"/>
  </si>
  <si>
    <t>아브는 레벨에 따른 관문별보상 계산됨</t>
    <phoneticPr fontId="2" type="noConversion"/>
  </si>
  <si>
    <t>하루 수익</t>
    <phoneticPr fontId="2" type="noConversion"/>
  </si>
  <si>
    <t>일주일 수익</t>
    <phoneticPr fontId="2" type="noConversion"/>
  </si>
  <si>
    <t>돌맹이 개수</t>
    <phoneticPr fontId="2" type="noConversion"/>
  </si>
  <si>
    <t>도전 가디언토벌 = 1일치 돌, 4일치 파괴석</t>
    <phoneticPr fontId="2" type="noConversion"/>
  </si>
  <si>
    <t>파괴석 가격</t>
    <phoneticPr fontId="2" type="noConversion"/>
  </si>
  <si>
    <t>명돌이란합친거</t>
    <phoneticPr fontId="2" type="noConversion"/>
  </si>
  <si>
    <t>문의: chhm95@naver.com</t>
    <phoneticPr fontId="2" type="noConversion"/>
  </si>
  <si>
    <t>자동 하드 노멀 계산</t>
    <phoneticPr fontId="2" type="noConversion"/>
  </si>
  <si>
    <t>version : 1.2</t>
  </si>
  <si>
    <t>알고 본 부 부케 표기란</t>
    <phoneticPr fontId="2" type="noConversion"/>
  </si>
  <si>
    <t>알고 본 부케 표기란에 숫자 0 적으세요 부케는</t>
    <phoneticPr fontId="2" type="noConversion"/>
  </si>
  <si>
    <t>돌맹이가격 시세보고 유동적 수정</t>
    <phoneticPr fontId="2" type="noConversion"/>
  </si>
  <si>
    <t>순수 레이드 골드만 하실거면 재료값 0 설정</t>
    <phoneticPr fontId="2" type="noConversion"/>
  </si>
  <si>
    <t>반박시 님말 맞음</t>
    <phoneticPr fontId="2" type="noConversion"/>
  </si>
  <si>
    <t>골드</t>
    <phoneticPr fontId="2" type="noConversion"/>
  </si>
  <si>
    <t>현금</t>
    <phoneticPr fontId="2" type="noConversion"/>
  </si>
  <si>
    <t>현금 수익</t>
    <phoneticPr fontId="2" type="noConversion"/>
  </si>
  <si>
    <t>제작자 :빌런 (혹시쉴드기대하셨나요)/ 제작자 쌀먹충 아닙니다.</t>
    <phoneticPr fontId="2" type="noConversion"/>
  </si>
  <si>
    <t xml:space="preserve">데런 혐오 멈춰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</si>
</sst>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08서울남산체 B"/>
      <family val="1"/>
      <charset val="129"/>
    </font>
    <font>
      <sz val="26"/>
      <color theme="1"/>
      <name val="08서울남산체 B"/>
      <family val="1"/>
      <charset val="129"/>
    </font>
    <font>
      <sz val="16"/>
      <color theme="1"/>
      <name val="08서울남산체 B"/>
      <family val="1"/>
      <charset val="129"/>
    </font>
    <font>
      <sz val="24"/>
      <color theme="1"/>
      <name val="08서울남산체 B"/>
      <family val="1"/>
      <charset val="129"/>
    </font>
    <font>
      <sz val="28"/>
      <color theme="1"/>
      <name val="08서울남산체 B"/>
      <family val="1"/>
      <charset val="129"/>
    </font>
    <font>
      <sz val="22"/>
      <color theme="1"/>
      <name val="08서울남산체 B"/>
      <family val="1"/>
      <charset val="129"/>
    </font>
    <font>
      <sz val="32"/>
      <color theme="1"/>
      <name val="08서울남산체 B"/>
      <family val="1"/>
      <charset val="129"/>
    </font>
    <font>
      <sz val="11"/>
      <color theme="1"/>
      <name val="배달의민족 도현"/>
      <family val="3"/>
      <charset val="129"/>
    </font>
    <font>
      <sz val="16"/>
      <color theme="1"/>
      <name val="배달의민족 도현"/>
      <family val="3"/>
      <charset val="129"/>
    </font>
    <font>
      <sz val="18"/>
      <color theme="1"/>
      <name val="배달의민족 도현"/>
      <family val="3"/>
      <charset val="129"/>
    </font>
    <font>
      <sz val="26"/>
      <color theme="1"/>
      <name val="배달의민족 도현"/>
      <family val="3"/>
      <charset val="129"/>
    </font>
    <font>
      <sz val="22"/>
      <color theme="1"/>
      <name val="배달의민족 도현"/>
      <family val="3"/>
      <charset val="129"/>
    </font>
    <font>
      <sz val="32"/>
      <color theme="1"/>
      <name val="배달의민족 도현"/>
      <family val="3"/>
      <charset val="129"/>
    </font>
    <font>
      <sz val="28"/>
      <color theme="1"/>
      <name val="배달의민족 도현"/>
      <family val="3"/>
      <charset val="129"/>
    </font>
    <font>
      <sz val="11"/>
      <color theme="1"/>
      <name val="나눔바른고딕"/>
      <family val="3"/>
      <charset val="129"/>
    </font>
    <font>
      <sz val="14"/>
      <color theme="1"/>
      <name val="나눔바른고딕"/>
      <family val="3"/>
      <charset val="129"/>
    </font>
    <font>
      <sz val="16"/>
      <color theme="1"/>
      <name val="나눔바른고딕"/>
      <family val="3"/>
      <charset val="129"/>
    </font>
    <font>
      <sz val="24"/>
      <color theme="1"/>
      <name val="나눔바른고딕"/>
      <family val="3"/>
      <charset val="129"/>
    </font>
    <font>
      <sz val="20"/>
      <color rgb="FF006100"/>
      <name val="나눔바른고딕"/>
      <family val="3"/>
      <charset val="129"/>
    </font>
    <font>
      <sz val="20"/>
      <color theme="1"/>
      <name val="나눔바른고딕"/>
      <family val="3"/>
      <charset val="129"/>
    </font>
    <font>
      <sz val="20"/>
      <color rgb="FFF88484"/>
      <name val="나눔바른고딕"/>
      <family val="3"/>
      <charset val="129"/>
    </font>
    <font>
      <sz val="26"/>
      <color theme="1"/>
      <name val="나눔바른고딕"/>
      <family val="3"/>
      <charset val="129"/>
    </font>
    <font>
      <sz val="22"/>
      <color theme="1"/>
      <name val="나눔바른고딕"/>
      <family val="3"/>
      <charset val="129"/>
    </font>
    <font>
      <sz val="18"/>
      <color theme="1"/>
      <name val="나눔바른고딕"/>
      <family val="3"/>
      <charset val="129"/>
    </font>
    <font>
      <sz val="14"/>
      <color theme="0"/>
      <name val="나눔바른고딕"/>
      <family val="3"/>
      <charset val="129"/>
    </font>
    <font>
      <sz val="14"/>
      <color theme="0" tint="-4.9989318521683403E-2"/>
      <name val="나눔바른고딕"/>
      <family val="3"/>
      <charset val="129"/>
    </font>
    <font>
      <sz val="12"/>
      <color theme="1"/>
      <name val="나눔바른고딕"/>
      <family val="3"/>
      <charset val="129"/>
    </font>
    <font>
      <b/>
      <sz val="14"/>
      <color theme="1"/>
      <name val="나눔바른고딕"/>
      <family val="3"/>
      <charset val="129"/>
    </font>
    <font>
      <sz val="36"/>
      <color theme="1"/>
      <name val="나눔바른고딕"/>
      <family val="3"/>
      <charset val="129"/>
    </font>
    <font>
      <sz val="26"/>
      <color rgb="FFFF0000"/>
      <name val="나눔바른고딕"/>
      <family val="3"/>
      <charset val="129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BF1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7E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8" borderId="0" xfId="0" applyFill="1">
      <alignment vertical="center"/>
    </xf>
    <xf numFmtId="0" fontId="5" fillId="7" borderId="5" xfId="0" applyFont="1" applyFill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0" fillId="8" borderId="0" xfId="0" applyFont="1" applyFill="1">
      <alignment vertical="center"/>
    </xf>
    <xf numFmtId="0" fontId="10" fillId="8" borderId="0" xfId="0" applyFont="1" applyFill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0" fillId="6" borderId="0" xfId="0" applyFont="1" applyFill="1" applyBorder="1">
      <alignment vertical="center"/>
    </xf>
    <xf numFmtId="0" fontId="12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0" fillId="8" borderId="0" xfId="0" applyFont="1" applyFill="1" applyBorder="1">
      <alignment vertical="center"/>
    </xf>
    <xf numFmtId="0" fontId="0" fillId="8" borderId="0" xfId="0" applyFill="1" applyBorder="1">
      <alignment vertical="center"/>
    </xf>
    <xf numFmtId="0" fontId="17" fillId="8" borderId="0" xfId="0" applyFont="1" applyFill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1" fillId="2" borderId="0" xfId="1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5" fillId="20" borderId="1" xfId="0" applyFont="1" applyFill="1" applyBorder="1" applyAlignment="1">
      <alignment horizontal="center" vertical="center"/>
    </xf>
    <xf numFmtId="0" fontId="25" fillId="20" borderId="7" xfId="0" applyFont="1" applyFill="1" applyBorder="1" applyAlignment="1">
      <alignment horizontal="center" vertical="center"/>
    </xf>
    <xf numFmtId="0" fontId="25" fillId="20" borderId="8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26" fillId="6" borderId="10" xfId="0" applyFont="1" applyFill="1" applyBorder="1" applyAlignment="1">
      <alignment vertical="center"/>
    </xf>
    <xf numFmtId="0" fontId="26" fillId="6" borderId="12" xfId="0" applyFont="1" applyFill="1" applyBorder="1" applyAlignment="1">
      <alignment vertical="center"/>
    </xf>
    <xf numFmtId="0" fontId="26" fillId="6" borderId="10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30" fillId="11" borderId="10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30" fillId="11" borderId="16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vertical="center"/>
    </xf>
    <xf numFmtId="0" fontId="18" fillId="6" borderId="19" xfId="0" applyFont="1" applyFill="1" applyBorder="1" applyAlignment="1">
      <alignment horizontal="center" vertical="center"/>
    </xf>
    <xf numFmtId="0" fontId="30" fillId="19" borderId="16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8" borderId="1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8" borderId="9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0" fontId="18" fillId="6" borderId="2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30" fillId="19" borderId="21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vertical="center"/>
    </xf>
    <xf numFmtId="0" fontId="17" fillId="8" borderId="1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0" xfId="0" applyFont="1" applyFill="1" applyBorder="1">
      <alignment vertical="center"/>
    </xf>
    <xf numFmtId="0" fontId="26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20" borderId="10" xfId="0" applyFont="1" applyFill="1" applyBorder="1" applyAlignment="1">
      <alignment horizontal="center" vertical="center"/>
    </xf>
    <xf numFmtId="0" fontId="25" fillId="20" borderId="12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colors>
    <mruColors>
      <color rgb="FFFFE7E1"/>
      <color rgb="FFFFCC99"/>
      <color rgb="FF009999"/>
      <color rgb="FFCC3300"/>
      <color rgb="FFFF5050"/>
      <color rgb="FFCCCCFF"/>
      <color rgb="FFCC99FF"/>
      <color rgb="FFCBF1FD"/>
      <color rgb="FFF88484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6"/>
  <sheetViews>
    <sheetView tabSelected="1" topLeftCell="A8" zoomScale="55" zoomScaleNormal="55" workbookViewId="0">
      <selection activeCell="D37" sqref="D37"/>
    </sheetView>
  </sheetViews>
  <sheetFormatPr defaultRowHeight="16.5"/>
  <cols>
    <col min="2" max="2" width="33.875" customWidth="1"/>
    <col min="3" max="12" width="20.625" customWidth="1"/>
    <col min="13" max="13" width="17" customWidth="1"/>
    <col min="14" max="14" width="24.75" customWidth="1"/>
    <col min="15" max="15" width="20.625" customWidth="1"/>
    <col min="16" max="16" width="10.25" bestFit="1" customWidth="1"/>
    <col min="18" max="18" width="9" customWidth="1"/>
  </cols>
  <sheetData>
    <row r="1" spans="1:22" ht="17.25" thickBot="1">
      <c r="A1" s="28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"/>
      <c r="S1" s="1"/>
      <c r="T1" s="1"/>
      <c r="U1" s="1"/>
      <c r="V1" s="1"/>
    </row>
    <row r="2" spans="1:22" ht="36.75" customHeight="1" thickBot="1">
      <c r="A2" s="28">
        <v>0.5</v>
      </c>
      <c r="B2" s="29" t="s">
        <v>0</v>
      </c>
      <c r="C2" s="30" t="s">
        <v>1</v>
      </c>
      <c r="D2" s="30" t="s">
        <v>2</v>
      </c>
      <c r="E2" s="30" t="s">
        <v>3</v>
      </c>
      <c r="F2" s="29" t="s">
        <v>4</v>
      </c>
      <c r="G2" s="31" t="s">
        <v>5</v>
      </c>
      <c r="H2" s="32"/>
      <c r="I2" s="32"/>
      <c r="J2" s="32"/>
      <c r="K2" s="32"/>
      <c r="L2" s="32"/>
      <c r="M2" s="34" t="s">
        <v>84</v>
      </c>
      <c r="N2" s="35"/>
      <c r="O2" s="33" t="s">
        <v>90</v>
      </c>
      <c r="P2" s="34" t="s">
        <v>91</v>
      </c>
      <c r="Q2" s="35"/>
      <c r="R2" s="1"/>
      <c r="S2" s="1"/>
      <c r="T2" s="1"/>
      <c r="U2" s="1"/>
      <c r="V2" s="1"/>
    </row>
    <row r="3" spans="1:22" ht="63" customHeight="1" thickBot="1">
      <c r="A3" s="28">
        <v>3</v>
      </c>
      <c r="B3" s="36">
        <f>SUM(D6:D15)</f>
        <v>83410</v>
      </c>
      <c r="C3" s="37">
        <v>9</v>
      </c>
      <c r="D3" s="37">
        <v>43</v>
      </c>
      <c r="E3" s="37">
        <v>109</v>
      </c>
      <c r="F3" s="37">
        <v>1.7</v>
      </c>
      <c r="G3" s="38" t="s">
        <v>93</v>
      </c>
      <c r="H3" s="39"/>
      <c r="I3" s="39"/>
      <c r="J3" s="39"/>
      <c r="K3" s="39"/>
      <c r="L3" s="40"/>
      <c r="M3" s="160" t="s">
        <v>83</v>
      </c>
      <c r="N3" s="161"/>
      <c r="O3" s="41">
        <v>100</v>
      </c>
      <c r="P3" s="42">
        <v>170</v>
      </c>
      <c r="Q3" s="43"/>
      <c r="R3" s="1">
        <v>0.01</v>
      </c>
      <c r="S3" s="1"/>
      <c r="T3" s="1"/>
      <c r="U3" s="1"/>
      <c r="V3" s="1"/>
    </row>
    <row r="4" spans="1:22" ht="30" customHeight="1" thickBo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 t="s">
        <v>82</v>
      </c>
      <c r="N4" s="46"/>
      <c r="O4" s="47" t="s">
        <v>92</v>
      </c>
      <c r="P4" s="48"/>
      <c r="Q4" s="49"/>
      <c r="R4" s="1"/>
      <c r="S4" s="1"/>
      <c r="T4" s="1"/>
      <c r="U4" s="1"/>
      <c r="V4" s="1"/>
    </row>
    <row r="5" spans="1:22" ht="30" customHeight="1" thickBot="1">
      <c r="A5" s="50"/>
      <c r="B5" s="29" t="s">
        <v>6</v>
      </c>
      <c r="C5" s="51" t="s">
        <v>7</v>
      </c>
      <c r="D5" s="52" t="s">
        <v>8</v>
      </c>
      <c r="E5" s="53" t="s">
        <v>9</v>
      </c>
      <c r="F5" s="54" t="s">
        <v>10</v>
      </c>
      <c r="G5" s="55" t="s">
        <v>11</v>
      </c>
      <c r="H5" s="56" t="s">
        <v>12</v>
      </c>
      <c r="I5" s="57" t="s">
        <v>13</v>
      </c>
      <c r="J5" s="58" t="s">
        <v>14</v>
      </c>
      <c r="K5" s="29" t="s">
        <v>15</v>
      </c>
      <c r="L5" s="59" t="s">
        <v>16</v>
      </c>
      <c r="M5" s="59" t="s">
        <v>17</v>
      </c>
      <c r="N5" s="60" t="s">
        <v>85</v>
      </c>
      <c r="O5" s="61">
        <f>PRODUCT(B3,P3,R3)</f>
        <v>141797</v>
      </c>
      <c r="P5" s="62"/>
      <c r="Q5" s="62"/>
      <c r="R5" s="1"/>
      <c r="S5" s="1"/>
      <c r="T5" s="1"/>
      <c r="U5" s="1"/>
      <c r="V5" s="1"/>
    </row>
    <row r="6" spans="1:22" ht="30" customHeight="1" thickBot="1">
      <c r="A6" s="63">
        <v>1</v>
      </c>
      <c r="B6" s="64" t="s">
        <v>18</v>
      </c>
      <c r="C6" s="65">
        <v>1460</v>
      </c>
      <c r="D6" s="66">
        <f>SUM(I6:L6,C27:F27,P6,Q6)</f>
        <v>19360</v>
      </c>
      <c r="E6" s="66">
        <f t="shared" ref="E6:E25" si="0">IF(M6="BCD",0,IF(C6&lt;1490, 0, IF( C6 &lt; 1500, 4500, IF(C6&lt;1520, 6000,IF(C6&lt;1700,7500)))))</f>
        <v>0</v>
      </c>
      <c r="F6" s="66">
        <f t="shared" ref="F6:F15" si="1">IF(M6="ACD",0,IF(C6&lt;1475, 0, IF( C6 &lt;1900,4500)))</f>
        <v>0</v>
      </c>
      <c r="G6" s="66">
        <f t="shared" ref="G6:G15" si="2">IF(M6="ABD",0,IF(C6&lt;1430, 0, IF( C6 &lt; 1460, 3300, IF(C6&lt;1800, 4500))))</f>
        <v>4500</v>
      </c>
      <c r="H6" s="67">
        <f t="shared" ref="H6:H15" si="3">IF(M6="ABC",0,IF(C6&lt;1415, 0, IF( C6 &lt; 1445, 3300, IF(C6&lt;1800, 4500))))</f>
        <v>4500</v>
      </c>
      <c r="I6" s="67">
        <f>IF(N6=0,3300,IF(C6&lt;1370, 0, IF( C6 &lt; 1385, 1500, IF(C6&lt;1400, 2300,IF(C6&lt;1475,3300,IF(C6&lt;1800,0))))))</f>
        <v>3300</v>
      </c>
      <c r="J6" s="67">
        <f t="shared" ref="J6:J15" si="4">IF(C6&lt;1325, 0, IF( C6 &lt;1415, 1500, IF(C6&lt;1800,0)))</f>
        <v>0</v>
      </c>
      <c r="K6" s="67">
        <f>IF(C6&lt;1325,0,IF(C6&lt;1355,H39,IF(C6&lt;1385,I39,IF(C6&lt;1415,J39,IF(C6&lt;1460,K39,IF(C6&lt;1490,L39,IF(C6&lt;1800,M39)))))))</f>
        <v>5642</v>
      </c>
      <c r="L6" s="68">
        <f>IF(C6&lt;1325,0,IF(C6&lt;1355,O34,IF(C6&lt;1385,O35,IF(C6&lt;1415,O36,IF(C6&lt;1460,O37,IF(C6&lt;1490,O38,IF(C6&lt;1800,O39)))))))</f>
        <v>1418</v>
      </c>
      <c r="M6" s="69" t="s">
        <v>19</v>
      </c>
      <c r="N6" s="64" t="s">
        <v>24</v>
      </c>
      <c r="O6" s="70"/>
      <c r="P6" s="71"/>
      <c r="Q6" s="71"/>
      <c r="R6" s="1"/>
      <c r="S6" s="1"/>
      <c r="T6" s="1"/>
      <c r="U6" s="1"/>
      <c r="V6" s="1"/>
    </row>
    <row r="7" spans="1:22" ht="30" customHeight="1" thickBot="1">
      <c r="A7" s="72">
        <v>2</v>
      </c>
      <c r="B7" s="73" t="s">
        <v>20</v>
      </c>
      <c r="C7" s="74">
        <v>1445</v>
      </c>
      <c r="D7" s="75">
        <f>SUM(I7:L7,C28:F28,P7,Q7)</f>
        <v>16410</v>
      </c>
      <c r="E7" s="75">
        <f t="shared" si="0"/>
        <v>0</v>
      </c>
      <c r="F7" s="75">
        <f t="shared" si="1"/>
        <v>0</v>
      </c>
      <c r="G7" s="75">
        <f t="shared" si="2"/>
        <v>3300</v>
      </c>
      <c r="H7" s="76">
        <f t="shared" si="3"/>
        <v>4500</v>
      </c>
      <c r="I7" s="76">
        <f>IF(N7=0,3300,IF(C7&lt;1370, 0, IF( C7 &lt; 1385, 1500, IF(C7&lt;1400, 2300,IF(C7&lt;1475,3300,IF(C7&lt;1800,0))))))</f>
        <v>3300</v>
      </c>
      <c r="J7" s="76">
        <f t="shared" si="4"/>
        <v>0</v>
      </c>
      <c r="K7" s="76">
        <f>IF(C7&lt;1325,0,IF(C7&lt;1355,H39,IF(C7&lt;1385,I39,IF(C7&lt;1415,J39,IF(C7&lt;1460,K39,IF(C7&lt;1490,L39,IF(C7&lt;1800,M39)))))))</f>
        <v>4200</v>
      </c>
      <c r="L7" s="77">
        <f>IF(C7&lt;1325,0,IF(C7&lt;1355,O34,IF(C7&lt;1385,O35,IF(C7&lt;1415,O36,IF(C7&lt;1460,O37,IF(C7&lt;1490,O38,IF(C7&lt;1800,O39)))))))</f>
        <v>1110</v>
      </c>
      <c r="M7" s="78" t="s">
        <v>19</v>
      </c>
      <c r="N7" s="79" t="s">
        <v>24</v>
      </c>
      <c r="O7" s="80"/>
      <c r="P7" s="28"/>
      <c r="Q7" s="28"/>
      <c r="R7" s="1"/>
      <c r="S7" s="1"/>
      <c r="T7" s="1"/>
      <c r="U7" s="1"/>
      <c r="V7" s="1"/>
    </row>
    <row r="8" spans="1:22" ht="30" customHeight="1" thickBot="1">
      <c r="A8" s="63">
        <v>3</v>
      </c>
      <c r="B8" s="64" t="s">
        <v>25</v>
      </c>
      <c r="C8" s="65">
        <v>1415</v>
      </c>
      <c r="D8" s="66">
        <f>SUM(I8:L8,C29:F29,P8,Q8)</f>
        <v>11910</v>
      </c>
      <c r="E8" s="66">
        <f t="shared" si="0"/>
        <v>0</v>
      </c>
      <c r="F8" s="66">
        <f t="shared" si="1"/>
        <v>0</v>
      </c>
      <c r="G8" s="66">
        <f t="shared" si="2"/>
        <v>0</v>
      </c>
      <c r="H8" s="67">
        <f t="shared" si="3"/>
        <v>3300</v>
      </c>
      <c r="I8" s="67">
        <f>IF(N8=0,3300,IF(C8&lt;1370, 0, IF( C8 &lt; 1385, 1500, IF(C8&lt;1400, 2300,IF(C8&lt;1475,3300,IF(C8&lt;1800,0))))))</f>
        <v>3300</v>
      </c>
      <c r="J8" s="67">
        <f t="shared" si="4"/>
        <v>0</v>
      </c>
      <c r="K8" s="67">
        <f>IF(C8&lt;1325,0,IF(C8&lt;1355,H39,IF(C8&lt;1385,I39,IF(C8&lt;1415,J39,IF(C8&lt;1460,K39,IF(C8&lt;1490,L39,IF(C8&lt;1800,M39)))))))</f>
        <v>4200</v>
      </c>
      <c r="L8" s="68">
        <f>IF(C8&lt;1325,0,IF(C8&lt;1355,O34,IF(C8&lt;1385,O35,IF(C8&lt;1415,O36,IF(C8&lt;1460,O37,IF(C8&lt;1490,O38,IF(C8&lt;1800,O39)))))))</f>
        <v>1110</v>
      </c>
      <c r="M8" s="81" t="s">
        <v>19</v>
      </c>
      <c r="N8" s="64" t="s">
        <v>24</v>
      </c>
      <c r="O8" s="82"/>
      <c r="P8" s="28"/>
      <c r="Q8" s="28"/>
      <c r="R8" s="1"/>
      <c r="S8" s="1"/>
      <c r="T8" s="1"/>
      <c r="U8" s="1"/>
      <c r="V8" s="1"/>
    </row>
    <row r="9" spans="1:22" ht="30" customHeight="1" thickBot="1">
      <c r="A9" s="72">
        <v>4</v>
      </c>
      <c r="B9" s="73" t="s">
        <v>22</v>
      </c>
      <c r="C9" s="74">
        <v>1415</v>
      </c>
      <c r="D9" s="75">
        <f>SUM(I9:L9,C30:F30,P9,Q9)</f>
        <v>11910</v>
      </c>
      <c r="E9" s="75">
        <f t="shared" si="0"/>
        <v>0</v>
      </c>
      <c r="F9" s="75">
        <f t="shared" si="1"/>
        <v>0</v>
      </c>
      <c r="G9" s="75">
        <f t="shared" si="2"/>
        <v>0</v>
      </c>
      <c r="H9" s="76">
        <f t="shared" si="3"/>
        <v>3300</v>
      </c>
      <c r="I9" s="76">
        <f>IF(N9=0,3300,IF(C9&lt;1370, 0, IF( C9 &lt; 1385, 1500, IF(C9&lt;1400, 2300,IF(C9&lt;1475,3300,IF(C9&lt;1800,0))))))</f>
        <v>3300</v>
      </c>
      <c r="J9" s="83">
        <f t="shared" si="4"/>
        <v>0</v>
      </c>
      <c r="K9" s="76">
        <f>IF(C9&lt;1325,0,IF(C9&lt;1355,H39,IF(C9&lt;1385,I39,IF(C9&lt;1415,J39,IF(C9&lt;1460,K39,IF(C9&lt;1490,L39,IF(C9&lt;1800,M39)))))))</f>
        <v>4200</v>
      </c>
      <c r="L9" s="77">
        <f>IF(C9&lt;1325,0,IF(C9&lt;1355,O34,IF(C9&lt;1385,O35,IF(C9&lt;1415,O36,IF(C9&lt;1460,O37,IF(C9&lt;1490,O38,IF(C9&lt;1800,O39)))))))</f>
        <v>1110</v>
      </c>
      <c r="M9" s="84" t="s">
        <v>19</v>
      </c>
      <c r="N9" s="79" t="s">
        <v>24</v>
      </c>
      <c r="O9" s="82"/>
      <c r="P9" s="28"/>
      <c r="Q9" s="28"/>
      <c r="R9" s="1"/>
      <c r="S9" s="1"/>
      <c r="T9" s="1"/>
      <c r="U9" s="1"/>
      <c r="V9" s="1"/>
    </row>
    <row r="10" spans="1:22" ht="30" customHeight="1" thickBot="1">
      <c r="A10" s="63">
        <v>5</v>
      </c>
      <c r="B10" s="64" t="s">
        <v>23</v>
      </c>
      <c r="C10" s="85">
        <v>1415</v>
      </c>
      <c r="D10" s="66">
        <f>SUM(I10:L10,C31:F31,P10,Q10)</f>
        <v>11910</v>
      </c>
      <c r="E10" s="66">
        <f t="shared" si="0"/>
        <v>0</v>
      </c>
      <c r="F10" s="66">
        <f t="shared" si="1"/>
        <v>0</v>
      </c>
      <c r="G10" s="66">
        <f t="shared" si="2"/>
        <v>0</v>
      </c>
      <c r="H10" s="67">
        <f t="shared" si="3"/>
        <v>3300</v>
      </c>
      <c r="I10" s="67">
        <f>IF(N10=0,3300,IF(C10&lt;1370, 0, IF( C10 &lt; 1385, 1500, IF(C10&lt;1400, 2300,IF(C10&lt;1475,3300,IF(C10&lt;1800,0))))))</f>
        <v>3300</v>
      </c>
      <c r="J10" s="67">
        <f t="shared" si="4"/>
        <v>0</v>
      </c>
      <c r="K10" s="67">
        <f>IF(C10&lt;1325,0,IF(C10&lt;1355,H39,IF(C10&lt;1385,I39,IF(C10&lt;1415,J39,IF(C10&lt;1460,K39,IF(C10&lt;1490,L39,IF(C10&lt;1800,M39)))))))</f>
        <v>4200</v>
      </c>
      <c r="L10" s="68">
        <f>IF(C10&lt;1325,0,IF(C10&lt;1355,O34,IF(C10&lt;1385,O35,IF(C10&lt;1415,O36,IF(C10&lt;1460,O37,IF(C10&lt;1490,O38,IF(C10&lt;1800,O39)))))))</f>
        <v>1110</v>
      </c>
      <c r="M10" s="69" t="s">
        <v>19</v>
      </c>
      <c r="N10" s="64" t="s">
        <v>24</v>
      </c>
      <c r="O10" s="80"/>
      <c r="P10" s="28"/>
      <c r="Q10" s="28"/>
      <c r="R10" s="1"/>
      <c r="S10" s="1"/>
      <c r="T10" s="1"/>
      <c r="U10" s="1"/>
      <c r="V10" s="1"/>
    </row>
    <row r="11" spans="1:22" ht="30" customHeight="1" thickBot="1">
      <c r="A11" s="72">
        <v>6</v>
      </c>
      <c r="B11" s="79" t="s">
        <v>21</v>
      </c>
      <c r="C11" s="86">
        <v>1415</v>
      </c>
      <c r="D11" s="75">
        <f>SUM(I11:L11,C32:F32,P11,Q11)</f>
        <v>11910</v>
      </c>
      <c r="E11" s="75">
        <f t="shared" si="0"/>
        <v>0</v>
      </c>
      <c r="F11" s="75">
        <f t="shared" si="1"/>
        <v>0</v>
      </c>
      <c r="G11" s="75">
        <f t="shared" si="2"/>
        <v>0</v>
      </c>
      <c r="H11" s="76">
        <f t="shared" si="3"/>
        <v>3300</v>
      </c>
      <c r="I11" s="76">
        <f>IF(N11=0,3300,IF(C11&lt;1370, 0, IF( C11 &lt; 1385, 1500, IF(C11&lt;1400, 2300,IF(C11&lt;1475,3300,IF(C11&lt;1800,0))))))</f>
        <v>3300</v>
      </c>
      <c r="J11" s="76">
        <f t="shared" si="4"/>
        <v>0</v>
      </c>
      <c r="K11" s="76">
        <f>IF(C11&lt;1325,0,IF(C11&lt;1355,H39,IF(C11&lt;1385,I39,IF(C11&lt;1415,J39,IF(C11&lt;1460,K39,IF(C11&lt;1490,L39,IF(C11&lt;1800,M39)))))))</f>
        <v>4200</v>
      </c>
      <c r="L11" s="77">
        <f>IF(C11&lt;1325,0,IF(C11&lt;1355,O34,IF(C11&lt;1385,O35,IF(C11&lt;1415,O36,IF(C11&lt;1460,O37,IF(C11&lt;1490,O38,IF(C11&lt;1800,O39)))))))</f>
        <v>1110</v>
      </c>
      <c r="M11" s="84" t="s">
        <v>19</v>
      </c>
      <c r="N11" s="79" t="s">
        <v>24</v>
      </c>
      <c r="O11" s="87"/>
      <c r="P11" s="28"/>
      <c r="Q11" s="28"/>
      <c r="R11" s="1"/>
      <c r="S11" s="1"/>
      <c r="T11" s="1"/>
      <c r="U11" s="1"/>
      <c r="V11" s="1"/>
    </row>
    <row r="12" spans="1:22" ht="30" customHeight="1" thickBot="1">
      <c r="A12" s="63">
        <v>7</v>
      </c>
      <c r="B12" s="64" t="s">
        <v>26</v>
      </c>
      <c r="C12" s="85">
        <v>0</v>
      </c>
      <c r="D12" s="66">
        <f>SUM(I12:L12,C33:F33,P12,Q12)</f>
        <v>0</v>
      </c>
      <c r="E12" s="66">
        <f t="shared" si="0"/>
        <v>0</v>
      </c>
      <c r="F12" s="66">
        <f t="shared" si="1"/>
        <v>0</v>
      </c>
      <c r="G12" s="66">
        <f t="shared" si="2"/>
        <v>0</v>
      </c>
      <c r="H12" s="67">
        <f t="shared" si="3"/>
        <v>0</v>
      </c>
      <c r="I12" s="67">
        <f>IF(N12=0,3300,IF(C12&lt;1370, 0, IF( C12 &lt; 1385, 1500, IF(C12&lt;1400, 2300,IF(C12&lt;1475,3300,IF(C12&lt;1800,0))))))</f>
        <v>0</v>
      </c>
      <c r="J12" s="67">
        <f t="shared" si="4"/>
        <v>0</v>
      </c>
      <c r="K12" s="67">
        <f>IF(C12&lt;1325,0,IF(C12&lt;1355,H39,IF(C12&lt;1385,I39,IF(C12&lt;1415,J39,IF(C12&lt;1460,K39,IF(C12&lt;1490,L39,IF(C12&lt;1800,M39)))))))</f>
        <v>0</v>
      </c>
      <c r="L12" s="68">
        <f>IF(C12&lt;1325,0,IF(C12&lt;1355,O34,IF(C12&lt;1385,O35,IF(C12&lt;1415,O36,IF(C12&lt;1460,O37,IF(C12&lt;1490,O38,IF(C12&lt;1800,O39)))))))</f>
        <v>0</v>
      </c>
      <c r="M12" s="81" t="s">
        <v>24</v>
      </c>
      <c r="N12" s="64" t="s">
        <v>24</v>
      </c>
      <c r="O12" s="87"/>
      <c r="P12" s="28"/>
      <c r="Q12" s="28"/>
      <c r="R12" s="1"/>
      <c r="S12" s="1"/>
      <c r="T12" s="1"/>
      <c r="U12" s="1"/>
      <c r="V12" s="1"/>
    </row>
    <row r="13" spans="1:22" ht="30" customHeight="1" thickBot="1">
      <c r="A13" s="72">
        <v>8</v>
      </c>
      <c r="B13" s="79" t="s">
        <v>26</v>
      </c>
      <c r="C13" s="88">
        <v>0</v>
      </c>
      <c r="D13" s="75">
        <f>SUM(I13:L13,C34:F34,P13,Q13)</f>
        <v>0</v>
      </c>
      <c r="E13" s="75">
        <f t="shared" si="0"/>
        <v>0</v>
      </c>
      <c r="F13" s="75">
        <f t="shared" si="1"/>
        <v>0</v>
      </c>
      <c r="G13" s="75">
        <f t="shared" si="2"/>
        <v>0</v>
      </c>
      <c r="H13" s="76">
        <f t="shared" si="3"/>
        <v>0</v>
      </c>
      <c r="I13" s="76">
        <f>IF(N13=0,3300,IF(C13&lt;1370, 0, IF( C13 &lt; 1385, 1500, IF(C13&lt;1400, 2300,IF(C13&lt;1475,3300,IF(C13&lt;1800,0))))))</f>
        <v>0</v>
      </c>
      <c r="J13" s="76">
        <f t="shared" si="4"/>
        <v>0</v>
      </c>
      <c r="K13" s="76">
        <f>IF(C13&lt;1325,0,IF(C13&lt;1355,H39,IF(C13&lt;1385,I39,IF(C13&lt;1415,J39,IF(C13&lt;1460,K39,IF(C13&lt;1490,L39,IF(C13&lt;1800,M39)))))))</f>
        <v>0</v>
      </c>
      <c r="L13" s="77">
        <f>IF(C13&lt;1325,0,IF(C13&lt;1355,O34,IF(C13&lt;1385,O35,IF(C13&lt;1415,O36,IF(C13&lt;1460,O37,IF(C13&lt;1490,O38,IF(C13&lt;1800,O39)))))))</f>
        <v>0</v>
      </c>
      <c r="M13" s="78" t="s">
        <v>24</v>
      </c>
      <c r="N13" s="79" t="s">
        <v>24</v>
      </c>
      <c r="O13" s="80"/>
      <c r="P13" s="28"/>
      <c r="Q13" s="28"/>
      <c r="R13" s="1"/>
      <c r="S13" s="1"/>
      <c r="T13" s="1"/>
      <c r="U13" s="1"/>
      <c r="V13" s="1"/>
    </row>
    <row r="14" spans="1:22" ht="30" customHeight="1" thickBot="1">
      <c r="A14" s="63">
        <v>9</v>
      </c>
      <c r="B14" s="64" t="s">
        <v>26</v>
      </c>
      <c r="C14" s="85">
        <v>0</v>
      </c>
      <c r="D14" s="66">
        <f>SUM(I14:L14,C35:F35,P14,Q14)</f>
        <v>0</v>
      </c>
      <c r="E14" s="66">
        <f t="shared" si="0"/>
        <v>0</v>
      </c>
      <c r="F14" s="66">
        <f t="shared" si="1"/>
        <v>0</v>
      </c>
      <c r="G14" s="66">
        <f t="shared" si="2"/>
        <v>0</v>
      </c>
      <c r="H14" s="67">
        <f t="shared" si="3"/>
        <v>0</v>
      </c>
      <c r="I14" s="67">
        <f>IF(N14=0,3300,IF(C14&lt;1370, 0, IF( C14 &lt; 1385, 1500, IF(C14&lt;1400, 2300,IF(C14&lt;1475,3300,IF(C14&lt;1800,0))))))</f>
        <v>0</v>
      </c>
      <c r="J14" s="67">
        <f t="shared" si="4"/>
        <v>0</v>
      </c>
      <c r="K14" s="67">
        <f>IF(C14&lt;1325,0,IF(C14&lt;1355,H39,IF(C14&lt;1385,I39,IF(C14&lt;1415,J39,IF(C14&lt;1460,K39,IF(C14&lt;1490,L39,IF(C14&lt;1800,M39)))))))</f>
        <v>0</v>
      </c>
      <c r="L14" s="68">
        <f>IF(C14&lt;1325,0,IF(C14&lt;1355,O34,IF(C14&lt;1385,O35,IF(C14&lt;1415,O36,IF(C14&lt;1460,O37,IF(C14&lt;1490,O38,IF(C14&lt;1800,O39)))))))</f>
        <v>0</v>
      </c>
      <c r="M14" s="81" t="s">
        <v>24</v>
      </c>
      <c r="N14" s="64" t="s">
        <v>24</v>
      </c>
      <c r="O14" s="89"/>
      <c r="P14" s="28"/>
      <c r="Q14" s="28"/>
      <c r="R14" s="1"/>
      <c r="S14" s="1"/>
      <c r="T14" s="1"/>
      <c r="U14" s="1"/>
      <c r="V14" s="1"/>
    </row>
    <row r="15" spans="1:22" ht="30" customHeight="1" thickBot="1">
      <c r="A15" s="90">
        <v>10</v>
      </c>
      <c r="B15" s="79" t="s">
        <v>26</v>
      </c>
      <c r="C15" s="91">
        <v>0</v>
      </c>
      <c r="D15" s="75">
        <f>SUM(I15:L15,C36:F36,P15,Q15)</f>
        <v>0</v>
      </c>
      <c r="E15" s="75">
        <f t="shared" si="0"/>
        <v>0</v>
      </c>
      <c r="F15" s="75">
        <f t="shared" si="1"/>
        <v>0</v>
      </c>
      <c r="G15" s="75">
        <f t="shared" si="2"/>
        <v>0</v>
      </c>
      <c r="H15" s="76">
        <f t="shared" si="3"/>
        <v>0</v>
      </c>
      <c r="I15" s="76">
        <f>IF(N15=0,3300,IF(C15&lt;1370, 0, IF( C15 &lt; 1385, 1500, IF(C15&lt;1400, 2300,IF(C15&lt;1475,3300,IF(C15&lt;1800,0))))))</f>
        <v>0</v>
      </c>
      <c r="J15" s="76">
        <f t="shared" si="4"/>
        <v>0</v>
      </c>
      <c r="K15" s="76">
        <f>IF(C15&lt;1325,0,IF(C15&lt;1355,H39,IF(C15&lt;1385,I39,IF(C15&lt;1415,J39,IF(C15&lt;1460,K39,IF(C15&lt;1490,L39,IF(C15&lt;1800,M39)))))))</f>
        <v>0</v>
      </c>
      <c r="L15" s="92">
        <f>IF(C15&lt;1325,0,IF(C15&lt;1355,O34,IF(C15&lt;1385,O35,IF(C15&lt;1415,O36,IF(C15&lt;1460,O37,IF(C15&lt;1490,O38,IF(C15&lt;1800,O39)))))))</f>
        <v>0</v>
      </c>
      <c r="M15" s="84" t="s">
        <v>24</v>
      </c>
      <c r="N15" s="79" t="s">
        <v>24</v>
      </c>
      <c r="O15" s="93"/>
      <c r="P15" s="28"/>
      <c r="Q15" s="28"/>
      <c r="R15" s="1"/>
      <c r="S15" s="1"/>
      <c r="T15" s="1"/>
      <c r="U15" s="1"/>
      <c r="V15" s="1"/>
    </row>
    <row r="16" spans="1:22" ht="30" customHeight="1" thickBot="1">
      <c r="A16" s="63">
        <v>11</v>
      </c>
      <c r="B16" s="64" t="s">
        <v>26</v>
      </c>
      <c r="C16" s="65">
        <v>0</v>
      </c>
      <c r="D16" s="66">
        <f>SUM(I16:L16,C37:F37,P16,Q16)</f>
        <v>0</v>
      </c>
      <c r="E16" s="66">
        <f t="shared" si="0"/>
        <v>0</v>
      </c>
      <c r="F16" s="66">
        <f t="shared" ref="F16:F25" si="5">IF(M16="ACD",0,IF(C16&lt;1475, 0, IF( C16 &lt;1900,4500)))</f>
        <v>0</v>
      </c>
      <c r="G16" s="66">
        <f t="shared" ref="G16:G25" si="6">IF(M16="ABD",0,IF(C16&lt;1430, 0, IF( C16 &lt; 1460, 3300, IF(C16&lt;1800, 4500))))</f>
        <v>0</v>
      </c>
      <c r="H16" s="67">
        <f t="shared" ref="H16:H25" si="7">IF(M16="ABC",0,IF(C16&lt;1415, 0, IF( C16 &lt; 1445, 3300, IF(C16&lt;1800, 4500))))</f>
        <v>0</v>
      </c>
      <c r="I16" s="67">
        <f>IF(N16=0,3300,IF(C16&lt;1370, 0, IF( C16 &lt; 1385, 1500, IF(C16&lt;1400, 2300,IF(C16&lt;1475,3300,IF(C16&lt;1800,0))))))</f>
        <v>0</v>
      </c>
      <c r="J16" s="67">
        <f t="shared" ref="J16:J25" si="8">IF(C16&lt;1325, 0, IF( C16 &lt;1415, 1500, IF(C16&lt;1800,0)))</f>
        <v>0</v>
      </c>
      <c r="K16" s="67">
        <f>IF(C16&lt;1325,0,IF(C16&lt;1355,H39,IF(C16&lt;1385,I39,IF(C16&lt;1415,J39,IF(C16&lt;1460,K39,IF(C16&lt;1490,L39,IF(C16&lt;1800,M39)))))))</f>
        <v>0</v>
      </c>
      <c r="L16" s="68">
        <f>IF(C16&lt;1325,0,IF(C16&lt;1355,O34,IF(C16&lt;1385,O35,IF(C16&lt;1415,O36,IF(C16&lt;1460,O37,IF(C16&lt;1490,O38,IF(C16&lt;1800,O39)))))))</f>
        <v>0</v>
      </c>
      <c r="M16" s="69" t="s">
        <v>24</v>
      </c>
      <c r="N16" s="64" t="s">
        <v>24</v>
      </c>
      <c r="O16" s="80"/>
      <c r="P16" s="28"/>
      <c r="Q16" s="28"/>
      <c r="R16" s="1"/>
      <c r="S16" s="1"/>
      <c r="T16" s="1"/>
      <c r="U16" s="1"/>
      <c r="V16" s="1"/>
    </row>
    <row r="17" spans="1:22" ht="30" customHeight="1" thickBot="1">
      <c r="A17" s="72">
        <v>12</v>
      </c>
      <c r="B17" s="79" t="s">
        <v>26</v>
      </c>
      <c r="C17" s="74">
        <v>0</v>
      </c>
      <c r="D17" s="75">
        <f>SUM(I17:L17,C38:F38,P17,Q17)</f>
        <v>0</v>
      </c>
      <c r="E17" s="75">
        <f t="shared" si="0"/>
        <v>0</v>
      </c>
      <c r="F17" s="75">
        <f t="shared" si="5"/>
        <v>0</v>
      </c>
      <c r="G17" s="75">
        <f t="shared" si="6"/>
        <v>0</v>
      </c>
      <c r="H17" s="76">
        <f t="shared" si="7"/>
        <v>0</v>
      </c>
      <c r="I17" s="76">
        <f>IF(N17=0,3300,IF(C17&lt;1370, 0, IF( C17 &lt; 1385, 1500, IF(C17&lt;1400, 2300,IF(C17&lt;1475,3300,IF(C17&lt;1800,0))))))</f>
        <v>0</v>
      </c>
      <c r="J17" s="76">
        <f t="shared" si="8"/>
        <v>0</v>
      </c>
      <c r="K17" s="76">
        <f>IF(C17&lt;1325,0,IF(C17&lt;1355,H39,IF(C17&lt;1385,I39,IF(C17&lt;1415,J39,IF(C17&lt;1460,K39,IF(C17&lt;1490,L39,IF(C17&lt;1800,M39)))))))</f>
        <v>0</v>
      </c>
      <c r="L17" s="77">
        <f>IF(C17&lt;1325,0,IF(C17&lt;1355,O34,IF(C17&lt;1385,O35,IF(C17&lt;1415,O36,IF(C17&lt;1460,O37,IF(C17&lt;1490,O38,IF(C17&lt;1800,O39)))))))</f>
        <v>0</v>
      </c>
      <c r="M17" s="78" t="s">
        <v>24</v>
      </c>
      <c r="N17" s="79" t="s">
        <v>24</v>
      </c>
      <c r="O17" s="80"/>
      <c r="P17" s="28"/>
      <c r="Q17" s="28"/>
      <c r="R17" s="1"/>
      <c r="S17" s="1"/>
      <c r="T17" s="1"/>
      <c r="U17" s="1"/>
      <c r="V17" s="1"/>
    </row>
    <row r="18" spans="1:22" ht="30" customHeight="1" thickBot="1">
      <c r="A18" s="63">
        <v>13</v>
      </c>
      <c r="B18" s="64" t="s">
        <v>26</v>
      </c>
      <c r="C18" s="65">
        <v>0</v>
      </c>
      <c r="D18" s="66">
        <f>SUM(I18:L18,C39:F39,P18,Q18)</f>
        <v>0</v>
      </c>
      <c r="E18" s="66">
        <f t="shared" si="0"/>
        <v>0</v>
      </c>
      <c r="F18" s="66">
        <f t="shared" si="5"/>
        <v>0</v>
      </c>
      <c r="G18" s="66">
        <f t="shared" si="6"/>
        <v>0</v>
      </c>
      <c r="H18" s="67">
        <f t="shared" si="7"/>
        <v>0</v>
      </c>
      <c r="I18" s="67">
        <f>IF(N18=0,3300,IF(C18&lt;1370, 0, IF( C18 &lt; 1385, 1500, IF(C18&lt;1400, 2300,IF(C18&lt;1475,3300,IF(C18&lt;1800,0))))))</f>
        <v>0</v>
      </c>
      <c r="J18" s="67">
        <f t="shared" si="8"/>
        <v>0</v>
      </c>
      <c r="K18" s="67">
        <f>IF(C18&lt;1325,0,IF(C18&lt;1355,H39,IF(C18&lt;1385,I39,IF(C18&lt;1415,J39,IF(C18&lt;1460,K39,IF(C18&lt;1490,L39,IF(C18&lt;1800,M39)))))))</f>
        <v>0</v>
      </c>
      <c r="L18" s="68">
        <f>IF(C18&lt;1325,0,IF(C18&lt;1355,O34,IF(C18&lt;1385,O35,IF(C18&lt;1415,O36,IF(C18&lt;1460,O37,IF(C18&lt;1490,O38,IF(C18&lt;1800,O39)))))))</f>
        <v>0</v>
      </c>
      <c r="M18" s="81" t="s">
        <v>24</v>
      </c>
      <c r="N18" s="64" t="s">
        <v>24</v>
      </c>
      <c r="O18" s="89"/>
      <c r="P18" s="28"/>
      <c r="Q18" s="28"/>
      <c r="R18" s="1"/>
      <c r="S18" s="1"/>
      <c r="T18" s="1"/>
      <c r="U18" s="1"/>
      <c r="V18" s="1"/>
    </row>
    <row r="19" spans="1:22" ht="30" customHeight="1" thickBot="1">
      <c r="A19" s="72">
        <v>14</v>
      </c>
      <c r="B19" s="79" t="s">
        <v>26</v>
      </c>
      <c r="C19" s="74">
        <v>0</v>
      </c>
      <c r="D19" s="75">
        <f>SUM(I19:L19,C40:F40,P19,Q19)</f>
        <v>0</v>
      </c>
      <c r="E19" s="75">
        <f t="shared" si="0"/>
        <v>0</v>
      </c>
      <c r="F19" s="75">
        <f t="shared" si="5"/>
        <v>0</v>
      </c>
      <c r="G19" s="75">
        <f t="shared" si="6"/>
        <v>0</v>
      </c>
      <c r="H19" s="76">
        <f t="shared" si="7"/>
        <v>0</v>
      </c>
      <c r="I19" s="76">
        <f>IF(N19=0,3300,IF(C19&lt;1370, 0, IF( C19 &lt; 1385, 1500, IF(C19&lt;1400, 2300,IF(C19&lt;1475,3300,IF(C19&lt;1800,0))))))</f>
        <v>0</v>
      </c>
      <c r="J19" s="83">
        <f t="shared" si="8"/>
        <v>0</v>
      </c>
      <c r="K19" s="76">
        <f>IF(C19&lt;1325,0,IF(C19&lt;1355,H39,IF(C19&lt;1385,I39,IF(C19&lt;1415,J39,IF(C19&lt;1460,K39,IF(C19&lt;1490,L39,IF(C19&lt;1800,M39)))))))</f>
        <v>0</v>
      </c>
      <c r="L19" s="77">
        <f>IF(C19&lt;1325,0,IF(C19&lt;1355,O34,IF(C19&lt;1385,O35,IF(C19&lt;1415,O36,IF(C19&lt;1460,O37,IF(C19&lt;1490,O38,IF(C19&lt;1800,O39)))))))</f>
        <v>0</v>
      </c>
      <c r="M19" s="84" t="s">
        <v>24</v>
      </c>
      <c r="N19" s="79" t="s">
        <v>24</v>
      </c>
      <c r="O19" s="89"/>
      <c r="P19" s="28"/>
      <c r="Q19" s="28"/>
      <c r="R19" s="1"/>
      <c r="S19" s="1"/>
      <c r="T19" s="1"/>
      <c r="U19" s="1"/>
      <c r="V19" s="1"/>
    </row>
    <row r="20" spans="1:22" ht="30" customHeight="1" thickBot="1">
      <c r="A20" s="63">
        <v>15</v>
      </c>
      <c r="B20" s="64" t="s">
        <v>26</v>
      </c>
      <c r="C20" s="85">
        <v>0</v>
      </c>
      <c r="D20" s="66">
        <f>SUM(I20:L20,C41:F41,P20,Q20)</f>
        <v>0</v>
      </c>
      <c r="E20" s="66">
        <f t="shared" si="0"/>
        <v>0</v>
      </c>
      <c r="F20" s="66">
        <f t="shared" si="5"/>
        <v>0</v>
      </c>
      <c r="G20" s="66">
        <f t="shared" si="6"/>
        <v>0</v>
      </c>
      <c r="H20" s="67">
        <f t="shared" si="7"/>
        <v>0</v>
      </c>
      <c r="I20" s="67">
        <f>IF(N20=0,3300,IF(C20&lt;1370, 0, IF( C20 &lt; 1385, 1500, IF(C20&lt;1400, 2300,IF(C20&lt;1475,3300,IF(C20&lt;1800,0))))))</f>
        <v>0</v>
      </c>
      <c r="J20" s="67">
        <f t="shared" si="8"/>
        <v>0</v>
      </c>
      <c r="K20" s="67">
        <f>IF(C20&lt;1325,0,IF(C20&lt;1355,H39,IF(C20&lt;1385,I39,IF(C20&lt;1415,J39,IF(C20&lt;1460,K39,IF(C20&lt;1490,L39,IF(C20&lt;1800,M39)))))))</f>
        <v>0</v>
      </c>
      <c r="L20" s="68">
        <f>IF(C20&lt;1325,0,IF(C20&lt;1355,O34,IF(C20&lt;1385,O35,IF(C20&lt;1415,O36,IF(C20&lt;1460,O37,IF(C20&lt;1490,O38,IF(C20&lt;1800,O39)))))))</f>
        <v>0</v>
      </c>
      <c r="M20" s="69" t="s">
        <v>24</v>
      </c>
      <c r="N20" s="64" t="s">
        <v>24</v>
      </c>
      <c r="O20" s="80"/>
      <c r="P20" s="28"/>
      <c r="Q20" s="28"/>
      <c r="R20" s="1"/>
      <c r="S20" s="1"/>
      <c r="T20" s="1"/>
      <c r="U20" s="1"/>
      <c r="V20" s="1"/>
    </row>
    <row r="21" spans="1:22" ht="30" customHeight="1" thickBot="1">
      <c r="A21" s="72">
        <v>16</v>
      </c>
      <c r="B21" s="79" t="s">
        <v>26</v>
      </c>
      <c r="C21" s="86">
        <v>0</v>
      </c>
      <c r="D21" s="75">
        <f>SUM(I21:L21,C42:F42,P21,Q21)</f>
        <v>0</v>
      </c>
      <c r="E21" s="75">
        <f t="shared" si="0"/>
        <v>0</v>
      </c>
      <c r="F21" s="75">
        <f t="shared" si="5"/>
        <v>0</v>
      </c>
      <c r="G21" s="75">
        <f t="shared" si="6"/>
        <v>0</v>
      </c>
      <c r="H21" s="76">
        <f t="shared" si="7"/>
        <v>0</v>
      </c>
      <c r="I21" s="76">
        <f>IF(N21=0,3300,IF(C21&lt;1370, 0, IF( C21 &lt; 1385, 1500, IF(C21&lt;1400, 2300,IF(C21&lt;1475,3300,IF(C21&lt;1800,0))))))</f>
        <v>0</v>
      </c>
      <c r="J21" s="76">
        <f t="shared" si="8"/>
        <v>0</v>
      </c>
      <c r="K21" s="76">
        <f>IF(C21&lt;1325,0,IF(C21&lt;1355,H39,IF(C21&lt;1385,I39,IF(C21&lt;1415,J39,IF(C21&lt;1460,K39,IF(C21&lt;1490,L39,IF(C21&lt;1800,M39)))))))</f>
        <v>0</v>
      </c>
      <c r="L21" s="77">
        <f>IF(C21&lt;1325,0,IF(C21&lt;1355,O34,IF(C21&lt;1385,O35,IF(C21&lt;1415,O36,IF(C21&lt;1460,O37,IF(C21&lt;1490,O38,IF(C21&lt;1800,O39)))))))</f>
        <v>0</v>
      </c>
      <c r="M21" s="84" t="s">
        <v>24</v>
      </c>
      <c r="N21" s="79" t="s">
        <v>24</v>
      </c>
      <c r="O21" s="87"/>
      <c r="P21" s="28"/>
      <c r="Q21" s="28"/>
      <c r="R21" s="1"/>
      <c r="S21" s="1"/>
      <c r="T21" s="1"/>
      <c r="U21" s="1"/>
      <c r="V21" s="1"/>
    </row>
    <row r="22" spans="1:22" ht="30" customHeight="1" thickBot="1">
      <c r="A22" s="63">
        <v>17</v>
      </c>
      <c r="B22" s="64" t="s">
        <v>26</v>
      </c>
      <c r="C22" s="85">
        <v>0</v>
      </c>
      <c r="D22" s="66">
        <f>SUM(I22:L22,C43:F43,P22,Q22)</f>
        <v>0</v>
      </c>
      <c r="E22" s="66">
        <f t="shared" si="0"/>
        <v>0</v>
      </c>
      <c r="F22" s="66">
        <f t="shared" si="5"/>
        <v>0</v>
      </c>
      <c r="G22" s="66">
        <f t="shared" si="6"/>
        <v>0</v>
      </c>
      <c r="H22" s="67">
        <f t="shared" si="7"/>
        <v>0</v>
      </c>
      <c r="I22" s="67">
        <f>IF(N22=0,3300,IF(C22&lt;1370, 0, IF( C22 &lt; 1385, 1500, IF(C22&lt;1400, 2300,IF(C22&lt;1475,3300,IF(C22&lt;1800,0))))))</f>
        <v>0</v>
      </c>
      <c r="J22" s="67">
        <f t="shared" si="8"/>
        <v>0</v>
      </c>
      <c r="K22" s="67">
        <f>IF(C22&lt;1325,0,IF(C22&lt;1355,H39,IF(C22&lt;1385,I39,IF(C22&lt;1415,J39,IF(C22&lt;1460,K39,IF(C22&lt;1490,L39,IF(C22&lt;1800,M39)))))))</f>
        <v>0</v>
      </c>
      <c r="L22" s="68">
        <f>IF(C22&lt;1325,0,IF(C22&lt;1355,O34,IF(C22&lt;1385,O35,IF(C22&lt;1415,O36,IF(C22&lt;1460,O37,IF(C22&lt;1490,O38,IF(C22&lt;1800,O39)))))))</f>
        <v>0</v>
      </c>
      <c r="M22" s="81" t="s">
        <v>24</v>
      </c>
      <c r="N22" s="64" t="s">
        <v>24</v>
      </c>
      <c r="O22" s="87"/>
      <c r="P22" s="28"/>
      <c r="Q22" s="28"/>
      <c r="R22" s="1"/>
      <c r="S22" s="1"/>
      <c r="T22" s="1"/>
      <c r="U22" s="1"/>
      <c r="V22" s="1"/>
    </row>
    <row r="23" spans="1:22" ht="30" customHeight="1" thickBot="1">
      <c r="A23" s="72">
        <v>18</v>
      </c>
      <c r="B23" s="79" t="s">
        <v>26</v>
      </c>
      <c r="C23" s="88">
        <v>0</v>
      </c>
      <c r="D23" s="75">
        <f>SUM(I23:L23,C44:F44,P23,Q23)</f>
        <v>0</v>
      </c>
      <c r="E23" s="75">
        <f t="shared" si="0"/>
        <v>0</v>
      </c>
      <c r="F23" s="75">
        <f t="shared" si="5"/>
        <v>0</v>
      </c>
      <c r="G23" s="75">
        <f t="shared" si="6"/>
        <v>0</v>
      </c>
      <c r="H23" s="76">
        <f t="shared" si="7"/>
        <v>0</v>
      </c>
      <c r="I23" s="76">
        <f>IF(N23=0,3300,IF(C23&lt;1370, 0, IF( C23 &lt; 1385, 1500, IF(C23&lt;1400, 2300,IF(C23&lt;1475,3300,IF(C23&lt;1800,0))))))</f>
        <v>0</v>
      </c>
      <c r="J23" s="76">
        <f t="shared" si="8"/>
        <v>0</v>
      </c>
      <c r="K23" s="76">
        <f>IF(C23&lt;1325,0,IF(C23&lt;1355,H39,IF(C23&lt;1385,I39,IF(C23&lt;1415,J39,IF(C23&lt;1460,K39,IF(C23&lt;1490,L39,IF(C23&lt;1800,M39)))))))</f>
        <v>0</v>
      </c>
      <c r="L23" s="77">
        <f>IF(C23&lt;1325,0,IF(C23&lt;1355,O34,IF(C23&lt;1385,O35,IF(C23&lt;1415,O36,IF(C23&lt;1460,O37,IF(C23&lt;1490,O38,IF(C23&lt;1800,O39)))))))</f>
        <v>0</v>
      </c>
      <c r="M23" s="84" t="s">
        <v>24</v>
      </c>
      <c r="N23" s="162" t="s">
        <v>24</v>
      </c>
      <c r="O23" s="80"/>
      <c r="P23" s="28"/>
      <c r="Q23" s="28"/>
      <c r="R23" s="1"/>
      <c r="S23" s="1"/>
      <c r="T23" s="1"/>
      <c r="U23" s="1"/>
      <c r="V23" s="1"/>
    </row>
    <row r="24" spans="1:22" ht="30" customHeight="1" thickBot="1">
      <c r="A24" s="63">
        <v>19</v>
      </c>
      <c r="B24" s="64" t="s">
        <v>26</v>
      </c>
      <c r="C24" s="85">
        <v>0</v>
      </c>
      <c r="D24" s="66">
        <f>SUM(I24:L24,C45:F45,P24,Q24)</f>
        <v>0</v>
      </c>
      <c r="E24" s="66">
        <f t="shared" si="0"/>
        <v>0</v>
      </c>
      <c r="F24" s="66">
        <f t="shared" si="5"/>
        <v>0</v>
      </c>
      <c r="G24" s="66">
        <f t="shared" si="6"/>
        <v>0</v>
      </c>
      <c r="H24" s="67">
        <f t="shared" si="7"/>
        <v>0</v>
      </c>
      <c r="I24" s="67">
        <f>IF(N24=0,3300,IF(C24&lt;1370, 0, IF( C24 &lt; 1385, 1500, IF(C24&lt;1400, 2300,IF(C24&lt;1475,3300,IF(C24&lt;1800,0))))))</f>
        <v>0</v>
      </c>
      <c r="J24" s="67">
        <f t="shared" si="8"/>
        <v>0</v>
      </c>
      <c r="K24" s="67">
        <f>IF(C24&lt;1325,0,IF(C24&lt;1355,H39,IF(C24&lt;1385,I39,IF(C24&lt;1415,J39,IF(C24&lt;1460,K39,IF(C24&lt;1490,L39,IF(C24&lt;1800,M39)))))))</f>
        <v>0</v>
      </c>
      <c r="L24" s="68">
        <f>IF(C24&lt;1325,0,IF(C24&lt;1355,O34,IF(C24&lt;1385,O35,IF(C24&lt;1415,O36,IF(C24&lt;1460,O37,IF(C24&lt;1490,O38,IF(C24&lt;1800,O39)))))))</f>
        <v>0</v>
      </c>
      <c r="M24" s="81" t="s">
        <v>24</v>
      </c>
      <c r="N24" s="94" t="s">
        <v>24</v>
      </c>
      <c r="O24" s="95"/>
      <c r="P24" s="28"/>
      <c r="Q24" s="28"/>
      <c r="R24" s="1"/>
      <c r="S24" s="1"/>
      <c r="T24" s="1"/>
      <c r="U24" s="1"/>
      <c r="V24" s="1"/>
    </row>
    <row r="25" spans="1:22" ht="30" customHeight="1" thickBot="1">
      <c r="A25" s="90">
        <v>20</v>
      </c>
      <c r="B25" s="79" t="s">
        <v>26</v>
      </c>
      <c r="C25" s="91">
        <v>0</v>
      </c>
      <c r="D25" s="75">
        <f>SUM(I25:L25,C46:F46,P25,Q25)</f>
        <v>0</v>
      </c>
      <c r="E25" s="75">
        <f t="shared" si="0"/>
        <v>0</v>
      </c>
      <c r="F25" s="75">
        <f t="shared" si="5"/>
        <v>0</v>
      </c>
      <c r="G25" s="96">
        <f t="shared" si="6"/>
        <v>0</v>
      </c>
      <c r="H25" s="96">
        <f t="shared" si="7"/>
        <v>0</v>
      </c>
      <c r="I25" s="76">
        <f>IF(N25=0,3300,IF(C25&lt;1370, 0, IF( C25 &lt; 1385, 1500, IF(C25&lt;1400, 2300,IF(C25&lt;1475,3300,IF(C25&lt;1800,0))))))</f>
        <v>0</v>
      </c>
      <c r="J25" s="96">
        <f t="shared" si="8"/>
        <v>0</v>
      </c>
      <c r="K25" s="96">
        <f>IF(C25&lt;1325,0,IF(C25&lt;1355,H39,IF(C25&lt;1385,I39,IF(C25&lt;1415,J39,IF(C25&lt;1460,K39,IF(C25&lt;1490,L39,IF(C25&lt;1800,M39)))))))</f>
        <v>0</v>
      </c>
      <c r="L25" s="97">
        <f>IF(C25&lt;1325,0,IF(C25&lt;1355,O34,IF(C25&lt;1385,O35,IF(C25&lt;1415,O36,IF(C25&lt;1460,O37,IF(C25&lt;1490,O38,IF(C25&lt;1800,O39)))))))</f>
        <v>0</v>
      </c>
      <c r="M25" s="98" t="s">
        <v>24</v>
      </c>
      <c r="N25" s="99" t="s">
        <v>24</v>
      </c>
      <c r="O25" s="100"/>
      <c r="P25" s="28"/>
      <c r="Q25" s="28"/>
      <c r="R25" s="1"/>
      <c r="S25" s="1"/>
      <c r="T25" s="1"/>
      <c r="U25" s="1"/>
      <c r="V25" s="1"/>
    </row>
    <row r="26" spans="1:22" ht="83.25" customHeight="1" thickBot="1">
      <c r="A26" s="28"/>
      <c r="B26" s="80" t="s">
        <v>28</v>
      </c>
      <c r="C26" s="80" t="s">
        <v>29</v>
      </c>
      <c r="D26" s="101" t="s">
        <v>30</v>
      </c>
      <c r="E26" s="80" t="s">
        <v>31</v>
      </c>
      <c r="F26" s="80" t="s">
        <v>32</v>
      </c>
      <c r="G26" s="57" t="s">
        <v>60</v>
      </c>
      <c r="H26" s="57" t="s">
        <v>61</v>
      </c>
      <c r="I26" s="102" t="s">
        <v>62</v>
      </c>
      <c r="J26" s="103"/>
      <c r="K26" s="103"/>
      <c r="L26" s="103"/>
      <c r="M26" s="103"/>
      <c r="N26" s="103"/>
      <c r="O26" s="104"/>
      <c r="P26" s="28"/>
      <c r="Q26" s="28"/>
      <c r="R26" s="1"/>
      <c r="S26" s="1"/>
      <c r="T26" s="1"/>
      <c r="U26" s="1"/>
      <c r="V26" s="1"/>
    </row>
    <row r="27" spans="1:22" ht="24.95" customHeight="1" thickBot="1">
      <c r="A27" s="28"/>
      <c r="B27" s="105" t="s">
        <v>33</v>
      </c>
      <c r="C27" s="106" t="b">
        <f t="shared" ref="C27:C36" si="9">IF(M6="ABC",SUM(F6:H6))</f>
        <v>0</v>
      </c>
      <c r="D27" s="105" t="b">
        <f t="shared" ref="D27:D36" si="10">IF(M6="ABD",SUM(F6:H6))</f>
        <v>0</v>
      </c>
      <c r="E27" s="106" t="b">
        <f t="shared" ref="E27:E36" si="11">IF(M6="ACD",SUM(F6:H6))</f>
        <v>0</v>
      </c>
      <c r="F27" s="106">
        <f t="shared" ref="F27:F36" si="12">IF(M6="BCD",SUM(F6:H6))</f>
        <v>9000</v>
      </c>
      <c r="G27" s="107" t="s">
        <v>63</v>
      </c>
      <c r="H27" s="57" t="s">
        <v>27</v>
      </c>
      <c r="I27" s="108" t="s">
        <v>64</v>
      </c>
      <c r="J27" s="109"/>
      <c r="K27" s="109"/>
      <c r="L27" s="110"/>
      <c r="M27" s="114" t="s">
        <v>86</v>
      </c>
      <c r="N27" s="115"/>
      <c r="O27" s="116"/>
      <c r="P27" s="28"/>
      <c r="Q27" s="28"/>
      <c r="R27" s="1"/>
      <c r="S27" s="1"/>
      <c r="T27" s="1"/>
      <c r="U27" s="1"/>
      <c r="V27" s="1"/>
    </row>
    <row r="28" spans="1:22" ht="24.95" customHeight="1" thickBot="1">
      <c r="A28" s="28"/>
      <c r="B28" s="80" t="s">
        <v>34</v>
      </c>
      <c r="C28" s="106" t="b">
        <f t="shared" si="9"/>
        <v>0</v>
      </c>
      <c r="D28" s="105" t="b">
        <f t="shared" si="10"/>
        <v>0</v>
      </c>
      <c r="E28" s="106" t="b">
        <f t="shared" si="11"/>
        <v>0</v>
      </c>
      <c r="F28" s="106">
        <f t="shared" si="12"/>
        <v>7800</v>
      </c>
      <c r="G28" s="57" t="s">
        <v>66</v>
      </c>
      <c r="H28" s="57" t="s">
        <v>67</v>
      </c>
      <c r="I28" s="108" t="s">
        <v>68</v>
      </c>
      <c r="J28" s="109"/>
      <c r="K28" s="109"/>
      <c r="L28" s="110"/>
      <c r="M28" s="108" t="s">
        <v>87</v>
      </c>
      <c r="N28" s="109"/>
      <c r="O28" s="110"/>
      <c r="P28" s="28"/>
      <c r="Q28" s="28"/>
      <c r="R28" s="1"/>
      <c r="S28" s="1"/>
      <c r="T28" s="1"/>
      <c r="U28" s="1"/>
      <c r="V28" s="1"/>
    </row>
    <row r="29" spans="1:22" ht="24.95" customHeight="1" thickBot="1">
      <c r="A29" s="28"/>
      <c r="B29" s="111" t="s">
        <v>35</v>
      </c>
      <c r="C29" s="106" t="b">
        <f t="shared" si="9"/>
        <v>0</v>
      </c>
      <c r="D29" s="105" t="b">
        <f t="shared" si="10"/>
        <v>0</v>
      </c>
      <c r="E29" s="106" t="b">
        <f t="shared" si="11"/>
        <v>0</v>
      </c>
      <c r="F29" s="106">
        <f t="shared" si="12"/>
        <v>3300</v>
      </c>
      <c r="G29" s="57" t="s">
        <v>70</v>
      </c>
      <c r="H29" s="57" t="s">
        <v>71</v>
      </c>
      <c r="I29" s="108" t="s">
        <v>72</v>
      </c>
      <c r="J29" s="109"/>
      <c r="K29" s="109"/>
      <c r="L29" s="110"/>
      <c r="M29" s="108" t="s">
        <v>88</v>
      </c>
      <c r="N29" s="109"/>
      <c r="O29" s="110"/>
      <c r="P29" s="28"/>
      <c r="Q29" s="28"/>
      <c r="R29" s="1"/>
      <c r="S29" s="1"/>
      <c r="T29" s="1"/>
      <c r="U29" s="1"/>
      <c r="V29" s="1"/>
    </row>
    <row r="30" spans="1:22" ht="24.95" customHeight="1" thickBot="1">
      <c r="A30" s="28"/>
      <c r="B30" s="80" t="s">
        <v>36</v>
      </c>
      <c r="C30" s="106" t="b">
        <f t="shared" si="9"/>
        <v>0</v>
      </c>
      <c r="D30" s="105" t="b">
        <f t="shared" si="10"/>
        <v>0</v>
      </c>
      <c r="E30" s="106" t="b">
        <f t="shared" si="11"/>
        <v>0</v>
      </c>
      <c r="F30" s="106">
        <f t="shared" si="12"/>
        <v>3300</v>
      </c>
      <c r="G30" s="112" t="s">
        <v>74</v>
      </c>
      <c r="H30" s="113" t="s">
        <v>19</v>
      </c>
      <c r="I30" s="108" t="s">
        <v>75</v>
      </c>
      <c r="J30" s="109"/>
      <c r="K30" s="109"/>
      <c r="L30" s="110"/>
      <c r="M30" s="108" t="s">
        <v>89</v>
      </c>
      <c r="N30" s="109"/>
      <c r="O30" s="110"/>
      <c r="P30" s="28"/>
      <c r="Q30" s="28"/>
      <c r="R30" s="1"/>
      <c r="S30" s="1"/>
      <c r="T30" s="1"/>
      <c r="U30" s="1"/>
      <c r="V30" s="1"/>
    </row>
    <row r="31" spans="1:22" ht="24.95" customHeight="1" thickBot="1">
      <c r="A31" s="28"/>
      <c r="B31" s="80" t="s">
        <v>37</v>
      </c>
      <c r="C31" s="106" t="b">
        <f t="shared" si="9"/>
        <v>0</v>
      </c>
      <c r="D31" s="105" t="b">
        <f t="shared" si="10"/>
        <v>0</v>
      </c>
      <c r="E31" s="106" t="b">
        <f t="shared" si="11"/>
        <v>0</v>
      </c>
      <c r="F31" s="106">
        <f t="shared" si="12"/>
        <v>3300</v>
      </c>
      <c r="G31" s="114" t="s">
        <v>79</v>
      </c>
      <c r="H31" s="115"/>
      <c r="I31" s="115"/>
      <c r="J31" s="115"/>
      <c r="K31" s="115"/>
      <c r="L31" s="116"/>
      <c r="M31" s="163" t="s">
        <v>94</v>
      </c>
      <c r="N31" s="164"/>
      <c r="O31" s="165"/>
      <c r="P31" s="28"/>
      <c r="Q31" s="28"/>
      <c r="R31" s="1"/>
      <c r="S31" s="1"/>
      <c r="T31" s="1"/>
      <c r="U31" s="1"/>
      <c r="V31" s="1"/>
    </row>
    <row r="32" spans="1:22" ht="24.95" customHeight="1" thickBot="1">
      <c r="A32" s="28"/>
      <c r="B32" s="105" t="s">
        <v>38</v>
      </c>
      <c r="C32" s="106" t="b">
        <f t="shared" si="9"/>
        <v>0</v>
      </c>
      <c r="D32" s="105" t="b">
        <f t="shared" si="10"/>
        <v>0</v>
      </c>
      <c r="E32" s="106" t="b">
        <f t="shared" si="11"/>
        <v>0</v>
      </c>
      <c r="F32" s="106">
        <f t="shared" si="12"/>
        <v>3300</v>
      </c>
      <c r="G32" s="117"/>
      <c r="H32" s="118"/>
      <c r="I32" s="118"/>
      <c r="J32" s="118"/>
      <c r="K32" s="118"/>
      <c r="L32" s="119"/>
      <c r="M32" s="166"/>
      <c r="N32" s="167"/>
      <c r="O32" s="168"/>
      <c r="P32" s="28"/>
      <c r="Q32" s="28"/>
      <c r="R32" s="1"/>
      <c r="S32" s="1"/>
      <c r="T32" s="1"/>
      <c r="U32" s="1"/>
      <c r="V32" s="1"/>
    </row>
    <row r="33" spans="1:22" ht="24.95" customHeight="1" thickBot="1">
      <c r="A33" s="28"/>
      <c r="B33" s="101" t="s">
        <v>39</v>
      </c>
      <c r="C33" s="106" t="b">
        <f t="shared" si="9"/>
        <v>0</v>
      </c>
      <c r="D33" s="105" t="b">
        <f t="shared" si="10"/>
        <v>0</v>
      </c>
      <c r="E33" s="106" t="b">
        <f t="shared" si="11"/>
        <v>0</v>
      </c>
      <c r="F33" s="106" t="b">
        <f t="shared" si="12"/>
        <v>0</v>
      </c>
      <c r="G33" s="120" t="s">
        <v>53</v>
      </c>
      <c r="H33" s="121" t="s">
        <v>54</v>
      </c>
      <c r="I33" s="122" t="s">
        <v>55</v>
      </c>
      <c r="J33" s="123" t="s">
        <v>56</v>
      </c>
      <c r="K33" s="124" t="s">
        <v>57</v>
      </c>
      <c r="L33" s="125" t="s">
        <v>58</v>
      </c>
      <c r="M33" s="126" t="s">
        <v>59</v>
      </c>
      <c r="N33" s="127" t="s">
        <v>80</v>
      </c>
      <c r="O33" s="127" t="s">
        <v>81</v>
      </c>
      <c r="P33" s="28"/>
      <c r="Q33" s="28"/>
      <c r="R33" s="1"/>
      <c r="S33" s="1"/>
      <c r="T33" s="1"/>
      <c r="U33" s="1"/>
      <c r="V33" s="1"/>
    </row>
    <row r="34" spans="1:22" ht="24.95" customHeight="1" thickBot="1">
      <c r="A34" s="28"/>
      <c r="B34" s="111" t="s">
        <v>40</v>
      </c>
      <c r="C34" s="106" t="b">
        <f t="shared" si="9"/>
        <v>0</v>
      </c>
      <c r="D34" s="105" t="b">
        <f t="shared" si="10"/>
        <v>0</v>
      </c>
      <c r="E34" s="106" t="b">
        <f t="shared" si="11"/>
        <v>0</v>
      </c>
      <c r="F34" s="106" t="b">
        <f t="shared" si="12"/>
        <v>0</v>
      </c>
      <c r="G34" s="128" t="s">
        <v>78</v>
      </c>
      <c r="H34" s="129">
        <v>8</v>
      </c>
      <c r="I34" s="130">
        <v>6</v>
      </c>
      <c r="J34" s="131">
        <v>8</v>
      </c>
      <c r="K34" s="132">
        <v>10</v>
      </c>
      <c r="L34" s="133">
        <v>14</v>
      </c>
      <c r="M34" s="134">
        <v>6</v>
      </c>
      <c r="N34" s="135">
        <f>PRODUCT(H37,4)</f>
        <v>272</v>
      </c>
      <c r="O34" s="127">
        <f>SUM(N34,H36)</f>
        <v>344</v>
      </c>
      <c r="P34" s="28"/>
      <c r="Q34" s="28"/>
      <c r="R34" s="1"/>
      <c r="S34" s="1"/>
      <c r="T34" s="1"/>
      <c r="U34" s="1"/>
      <c r="V34" s="1"/>
    </row>
    <row r="35" spans="1:22" ht="24.95" customHeight="1" thickBot="1">
      <c r="A35" s="28"/>
      <c r="B35" s="101" t="s">
        <v>41</v>
      </c>
      <c r="C35" s="106" t="b">
        <f t="shared" si="9"/>
        <v>0</v>
      </c>
      <c r="D35" s="105" t="b">
        <f t="shared" si="10"/>
        <v>0</v>
      </c>
      <c r="E35" s="106" t="b">
        <f t="shared" si="11"/>
        <v>0</v>
      </c>
      <c r="F35" s="106" t="b">
        <f t="shared" si="12"/>
        <v>0</v>
      </c>
      <c r="G35" s="136" t="s">
        <v>65</v>
      </c>
      <c r="H35" s="137">
        <v>40</v>
      </c>
      <c r="I35" s="138">
        <v>60</v>
      </c>
      <c r="J35" s="139">
        <v>80</v>
      </c>
      <c r="K35" s="140">
        <v>100</v>
      </c>
      <c r="L35" s="141">
        <v>120</v>
      </c>
      <c r="M35" s="142">
        <v>140</v>
      </c>
      <c r="N35" s="127">
        <f>PRODUCT(I37,4)</f>
        <v>408</v>
      </c>
      <c r="O35" s="127">
        <f>SUM(N35,I36)</f>
        <v>666</v>
      </c>
      <c r="P35" s="28"/>
      <c r="Q35" s="28"/>
      <c r="R35" s="1"/>
      <c r="S35" s="1"/>
      <c r="T35" s="1"/>
      <c r="U35" s="1"/>
      <c r="V35" s="1"/>
    </row>
    <row r="36" spans="1:22" ht="24.95" customHeight="1" thickBot="1">
      <c r="A36" s="28"/>
      <c r="B36" s="111" t="s">
        <v>42</v>
      </c>
      <c r="C36" s="106" t="b">
        <f t="shared" si="9"/>
        <v>0</v>
      </c>
      <c r="D36" s="105" t="b">
        <f t="shared" si="10"/>
        <v>0</v>
      </c>
      <c r="E36" s="106" t="b">
        <f t="shared" si="11"/>
        <v>0</v>
      </c>
      <c r="F36" s="106" t="b">
        <f t="shared" si="12"/>
        <v>0</v>
      </c>
      <c r="G36" s="128" t="s">
        <v>69</v>
      </c>
      <c r="H36" s="129">
        <f>PRODUCT(H34,C3)</f>
        <v>72</v>
      </c>
      <c r="I36" s="127">
        <f>PRODUCT(I34,D3)</f>
        <v>258</v>
      </c>
      <c r="J36" s="131">
        <f>PRODUCT(J34,D3)</f>
        <v>344</v>
      </c>
      <c r="K36" s="143">
        <f>PRODUCT(K34,D3)</f>
        <v>430</v>
      </c>
      <c r="L36" s="133">
        <f>PRODUCT(L34,D3)</f>
        <v>602</v>
      </c>
      <c r="M36" s="134">
        <f>PRODUCT(M34,E3)</f>
        <v>654</v>
      </c>
      <c r="N36" s="127">
        <f>PRODUCT(J37,4)</f>
        <v>544</v>
      </c>
      <c r="O36" s="144">
        <f>SUM(N36,J36)</f>
        <v>888</v>
      </c>
      <c r="P36" s="28"/>
      <c r="Q36" s="28"/>
      <c r="R36" s="1"/>
      <c r="S36" s="1"/>
      <c r="T36" s="1"/>
      <c r="U36" s="1"/>
      <c r="V36" s="1"/>
    </row>
    <row r="37" spans="1:22" ht="24.95" customHeight="1" thickBot="1">
      <c r="A37" s="28"/>
      <c r="B37" s="105" t="s">
        <v>43</v>
      </c>
      <c r="C37" s="106" t="b">
        <f t="shared" ref="C37:C46" si="13">IF(M16="ABC",SUM(F16:H16))</f>
        <v>0</v>
      </c>
      <c r="D37" s="105" t="b">
        <f t="shared" ref="D37:D46" si="14">IF(M16="ABD",SUM(F16:H16))</f>
        <v>0</v>
      </c>
      <c r="E37" s="106" t="b">
        <f t="shared" ref="E37:E46" si="15">IF(M16="ACD",SUM(F16:H16))</f>
        <v>0</v>
      </c>
      <c r="F37" s="106" t="b">
        <f t="shared" ref="F37:F46" si="16">IF(M16="BCD",SUM(F16:H16))</f>
        <v>0</v>
      </c>
      <c r="G37" s="128" t="s">
        <v>73</v>
      </c>
      <c r="H37" s="137">
        <f>PRODUCT(F3,H35)</f>
        <v>68</v>
      </c>
      <c r="I37" s="145">
        <f>PRODUCT(F3,I35)</f>
        <v>102</v>
      </c>
      <c r="J37" s="139">
        <f>PRODUCT(F3,J35)</f>
        <v>136</v>
      </c>
      <c r="K37" s="146">
        <f>PRODUCT(F3,K35)</f>
        <v>170</v>
      </c>
      <c r="L37" s="141">
        <f>PRODUCT(F3,L35)</f>
        <v>204</v>
      </c>
      <c r="M37" s="142">
        <f>PRODUCT(F3,M35)</f>
        <v>238</v>
      </c>
      <c r="N37" s="127">
        <f>PRODUCT(K37,4)</f>
        <v>680</v>
      </c>
      <c r="O37" s="127">
        <f>SUM(K36,N37)</f>
        <v>1110</v>
      </c>
      <c r="P37" s="28"/>
      <c r="Q37" s="28"/>
      <c r="R37" s="1"/>
      <c r="S37" s="1"/>
      <c r="T37" s="1"/>
      <c r="U37" s="1"/>
      <c r="V37" s="1"/>
    </row>
    <row r="38" spans="1:22" ht="24.95" customHeight="1" thickBot="1">
      <c r="A38" s="28"/>
      <c r="B38" s="80" t="s">
        <v>44</v>
      </c>
      <c r="C38" s="106" t="b">
        <f t="shared" si="13"/>
        <v>0</v>
      </c>
      <c r="D38" s="105" t="b">
        <f t="shared" si="14"/>
        <v>0</v>
      </c>
      <c r="E38" s="106" t="b">
        <f t="shared" si="15"/>
        <v>0</v>
      </c>
      <c r="F38" s="106" t="b">
        <f t="shared" si="16"/>
        <v>0</v>
      </c>
      <c r="G38" s="147" t="s">
        <v>76</v>
      </c>
      <c r="H38" s="148">
        <f t="shared" ref="H38:L38" si="17">SUM(H36,H37)</f>
        <v>140</v>
      </c>
      <c r="I38" s="147">
        <f t="shared" si="17"/>
        <v>360</v>
      </c>
      <c r="J38" s="149">
        <f t="shared" si="17"/>
        <v>480</v>
      </c>
      <c r="K38" s="143">
        <f t="shared" si="17"/>
        <v>600</v>
      </c>
      <c r="L38" s="150">
        <f t="shared" si="17"/>
        <v>806</v>
      </c>
      <c r="M38" s="151">
        <f>SUM(M36,M37)</f>
        <v>892</v>
      </c>
      <c r="N38" s="127">
        <f>PRODUCT(L37,4)</f>
        <v>816</v>
      </c>
      <c r="O38" s="127">
        <f>SUM(L36,N38)</f>
        <v>1418</v>
      </c>
      <c r="P38" s="28"/>
      <c r="Q38" s="28"/>
      <c r="R38" s="1"/>
      <c r="S38" s="1"/>
      <c r="T38" s="1"/>
      <c r="U38" s="1"/>
      <c r="V38" s="1"/>
    </row>
    <row r="39" spans="1:22" ht="24.95" customHeight="1" thickBot="1">
      <c r="A39" s="28"/>
      <c r="B39" s="111" t="s">
        <v>45</v>
      </c>
      <c r="C39" s="106" t="b">
        <f t="shared" si="13"/>
        <v>0</v>
      </c>
      <c r="D39" s="105" t="b">
        <f t="shared" si="14"/>
        <v>0</v>
      </c>
      <c r="E39" s="106" t="b">
        <f t="shared" si="15"/>
        <v>0</v>
      </c>
      <c r="F39" s="106" t="b">
        <f t="shared" si="16"/>
        <v>0</v>
      </c>
      <c r="G39" s="147" t="s">
        <v>77</v>
      </c>
      <c r="H39" s="129">
        <f t="shared" ref="H39:M39" si="18">PRODUCT(H38,7)</f>
        <v>980</v>
      </c>
      <c r="I39" s="147">
        <f t="shared" si="18"/>
        <v>2520</v>
      </c>
      <c r="J39" s="131">
        <f t="shared" si="18"/>
        <v>3360</v>
      </c>
      <c r="K39" s="143">
        <f t="shared" si="18"/>
        <v>4200</v>
      </c>
      <c r="L39" s="133">
        <f t="shared" si="18"/>
        <v>5642</v>
      </c>
      <c r="M39" s="151">
        <f t="shared" si="18"/>
        <v>6244</v>
      </c>
      <c r="N39" s="127">
        <f>PRODUCT(M37,4)</f>
        <v>952</v>
      </c>
      <c r="O39" s="127">
        <f>SUM(M36,N39)</f>
        <v>1606</v>
      </c>
      <c r="P39" s="28"/>
      <c r="Q39" s="28"/>
      <c r="R39" s="1"/>
      <c r="S39" s="1"/>
      <c r="T39" s="1"/>
      <c r="U39" s="1"/>
      <c r="V39" s="1"/>
    </row>
    <row r="40" spans="1:22" ht="24.95" customHeight="1" thickBot="1">
      <c r="A40" s="28"/>
      <c r="B40" s="80" t="s">
        <v>46</v>
      </c>
      <c r="C40" s="106" t="b">
        <f t="shared" si="13"/>
        <v>0</v>
      </c>
      <c r="D40" s="105" t="b">
        <f t="shared" si="14"/>
        <v>0</v>
      </c>
      <c r="E40" s="106" t="b">
        <f t="shared" si="15"/>
        <v>0</v>
      </c>
      <c r="F40" s="106" t="b">
        <f t="shared" si="16"/>
        <v>0</v>
      </c>
      <c r="G40" s="152"/>
      <c r="H40" s="152"/>
      <c r="I40" s="153"/>
      <c r="J40" s="152"/>
      <c r="K40" s="152"/>
      <c r="L40" s="152"/>
      <c r="M40" s="152"/>
      <c r="N40" s="152"/>
      <c r="O40" s="152"/>
      <c r="P40" s="28"/>
      <c r="Q40" s="28"/>
      <c r="R40" s="1"/>
      <c r="S40" s="1"/>
      <c r="T40" s="1"/>
      <c r="U40" s="1"/>
      <c r="V40" s="1"/>
    </row>
    <row r="41" spans="1:22" ht="24.95" customHeight="1" thickBot="1">
      <c r="A41" s="28"/>
      <c r="B41" s="80" t="s">
        <v>47</v>
      </c>
      <c r="C41" s="106" t="b">
        <f t="shared" si="13"/>
        <v>0</v>
      </c>
      <c r="D41" s="105" t="b">
        <f t="shared" si="14"/>
        <v>0</v>
      </c>
      <c r="E41" s="106" t="b">
        <f t="shared" si="15"/>
        <v>0</v>
      </c>
      <c r="F41" s="106" t="b">
        <f t="shared" si="16"/>
        <v>0</v>
      </c>
      <c r="G41" s="152"/>
      <c r="H41" s="152"/>
      <c r="I41" s="152"/>
      <c r="J41" s="152"/>
      <c r="K41" s="152"/>
      <c r="L41" s="152"/>
      <c r="M41" s="152"/>
      <c r="N41" s="152"/>
      <c r="O41" s="152"/>
      <c r="P41" s="28"/>
      <c r="Q41" s="28"/>
      <c r="R41" s="1"/>
      <c r="S41" s="1"/>
      <c r="T41" s="1"/>
      <c r="U41" s="1"/>
      <c r="V41" s="1"/>
    </row>
    <row r="42" spans="1:22" ht="24.95" customHeight="1" thickBot="1">
      <c r="A42" s="28"/>
      <c r="B42" s="105" t="s">
        <v>48</v>
      </c>
      <c r="C42" s="106" t="b">
        <f t="shared" si="13"/>
        <v>0</v>
      </c>
      <c r="D42" s="105" t="b">
        <f t="shared" si="14"/>
        <v>0</v>
      </c>
      <c r="E42" s="106" t="b">
        <f t="shared" si="15"/>
        <v>0</v>
      </c>
      <c r="F42" s="106" t="b">
        <f t="shared" si="16"/>
        <v>0</v>
      </c>
      <c r="G42" s="154"/>
      <c r="H42" s="154"/>
      <c r="I42" s="152"/>
      <c r="J42" s="155"/>
      <c r="K42" s="156"/>
      <c r="L42" s="157"/>
      <c r="M42" s="157"/>
      <c r="N42" s="157"/>
      <c r="O42" s="157"/>
      <c r="P42" s="28"/>
      <c r="Q42" s="28"/>
      <c r="R42" s="1"/>
      <c r="S42" s="1"/>
      <c r="T42" s="1"/>
      <c r="U42" s="1"/>
      <c r="V42" s="1"/>
    </row>
    <row r="43" spans="1:22" ht="24.95" customHeight="1" thickBot="1">
      <c r="A43" s="28"/>
      <c r="B43" s="101" t="s">
        <v>49</v>
      </c>
      <c r="C43" s="106" t="b">
        <f t="shared" si="13"/>
        <v>0</v>
      </c>
      <c r="D43" s="105" t="b">
        <f t="shared" si="14"/>
        <v>0</v>
      </c>
      <c r="E43" s="106" t="b">
        <f t="shared" si="15"/>
        <v>0</v>
      </c>
      <c r="F43" s="106" t="b">
        <f t="shared" si="16"/>
        <v>0</v>
      </c>
      <c r="G43" s="154"/>
      <c r="H43" s="154"/>
      <c r="I43" s="152"/>
      <c r="J43" s="155"/>
      <c r="K43" s="156"/>
      <c r="L43" s="157"/>
      <c r="M43" s="157"/>
      <c r="N43" s="157"/>
      <c r="O43" s="157"/>
      <c r="P43" s="28"/>
      <c r="Q43" s="28"/>
      <c r="R43" s="1"/>
      <c r="S43" s="1"/>
      <c r="T43" s="1"/>
      <c r="U43" s="1"/>
      <c r="V43" s="1"/>
    </row>
    <row r="44" spans="1:22" ht="24.95" customHeight="1" thickBot="1">
      <c r="A44" s="28"/>
      <c r="B44" s="111" t="s">
        <v>50</v>
      </c>
      <c r="C44" s="106" t="b">
        <f t="shared" si="13"/>
        <v>0</v>
      </c>
      <c r="D44" s="105" t="b">
        <f t="shared" si="14"/>
        <v>0</v>
      </c>
      <c r="E44" s="106" t="b">
        <f t="shared" si="15"/>
        <v>0</v>
      </c>
      <c r="F44" s="106" t="b">
        <f t="shared" si="16"/>
        <v>0</v>
      </c>
      <c r="G44" s="154"/>
      <c r="H44" s="154"/>
      <c r="I44" s="152"/>
      <c r="J44" s="155"/>
      <c r="K44" s="156"/>
      <c r="L44" s="157"/>
      <c r="M44" s="157"/>
      <c r="N44" s="157"/>
      <c r="O44" s="157"/>
      <c r="P44" s="28"/>
      <c r="Q44" s="28"/>
      <c r="R44" s="1"/>
      <c r="S44" s="1"/>
      <c r="T44" s="1"/>
      <c r="U44" s="1"/>
      <c r="V44" s="1"/>
    </row>
    <row r="45" spans="1:22" ht="24.95" customHeight="1" thickBot="1">
      <c r="A45" s="28"/>
      <c r="B45" s="101" t="s">
        <v>51</v>
      </c>
      <c r="C45" s="106" t="b">
        <f t="shared" si="13"/>
        <v>0</v>
      </c>
      <c r="D45" s="105" t="b">
        <f t="shared" si="14"/>
        <v>0</v>
      </c>
      <c r="E45" s="106" t="b">
        <f t="shared" si="15"/>
        <v>0</v>
      </c>
      <c r="F45" s="106" t="b">
        <f t="shared" si="16"/>
        <v>0</v>
      </c>
      <c r="G45" s="154"/>
      <c r="H45" s="154"/>
      <c r="I45" s="152"/>
      <c r="J45" s="155"/>
      <c r="K45" s="156"/>
      <c r="L45" s="157"/>
      <c r="M45" s="157"/>
      <c r="N45" s="157"/>
      <c r="O45" s="157"/>
      <c r="P45" s="28"/>
      <c r="Q45" s="28"/>
      <c r="R45" s="1"/>
      <c r="S45" s="1"/>
      <c r="T45" s="1"/>
      <c r="U45" s="1"/>
      <c r="V45" s="1"/>
    </row>
    <row r="46" spans="1:22" ht="24.95" customHeight="1" thickBot="1">
      <c r="A46" s="28"/>
      <c r="B46" s="101" t="s">
        <v>52</v>
      </c>
      <c r="C46" s="80" t="b">
        <f t="shared" si="13"/>
        <v>0</v>
      </c>
      <c r="D46" s="101" t="b">
        <f t="shared" si="14"/>
        <v>0</v>
      </c>
      <c r="E46" s="80" t="b">
        <f t="shared" si="15"/>
        <v>0</v>
      </c>
      <c r="F46" s="80" t="b">
        <f t="shared" si="16"/>
        <v>0</v>
      </c>
      <c r="G46" s="154"/>
      <c r="H46" s="154"/>
      <c r="I46" s="152"/>
      <c r="J46" s="155"/>
      <c r="K46" s="158"/>
      <c r="L46" s="159"/>
      <c r="M46" s="159"/>
      <c r="N46" s="159"/>
      <c r="O46" s="159"/>
      <c r="P46" s="28"/>
      <c r="Q46" s="28"/>
      <c r="R46" s="1"/>
      <c r="S46" s="1"/>
      <c r="T46" s="1"/>
      <c r="U46" s="1"/>
      <c r="V46" s="1"/>
    </row>
    <row r="47" spans="1:22" ht="50.1" customHeight="1">
      <c r="A47" s="13"/>
      <c r="B47" s="21"/>
      <c r="C47" s="22"/>
      <c r="D47" s="22"/>
      <c r="E47" s="22"/>
      <c r="F47" s="22"/>
      <c r="G47" s="22"/>
      <c r="H47" s="22"/>
      <c r="I47" s="23"/>
      <c r="J47" s="24"/>
      <c r="K47" s="24"/>
      <c r="L47" s="24"/>
      <c r="M47" s="24"/>
      <c r="N47" s="24"/>
      <c r="O47" s="24"/>
      <c r="P47" s="1"/>
      <c r="Q47" s="1"/>
      <c r="R47" s="1"/>
      <c r="S47" s="1"/>
      <c r="T47" s="1"/>
      <c r="U47" s="1"/>
      <c r="V47" s="1"/>
    </row>
    <row r="48" spans="1:22" ht="60" customHeight="1">
      <c r="A48" s="13"/>
      <c r="B48" s="21"/>
      <c r="C48" s="25"/>
      <c r="D48" s="25"/>
      <c r="E48" s="25"/>
      <c r="F48" s="25"/>
      <c r="G48" s="25"/>
      <c r="H48" s="25"/>
      <c r="I48" s="23"/>
      <c r="J48" s="24"/>
      <c r="K48" s="24"/>
      <c r="L48" s="24"/>
      <c r="M48" s="24"/>
      <c r="N48" s="24"/>
      <c r="O48" s="24"/>
      <c r="P48" s="1"/>
      <c r="Q48" s="1"/>
      <c r="R48" s="1"/>
      <c r="S48" s="1"/>
      <c r="T48" s="1"/>
      <c r="U48" s="1"/>
      <c r="V48" s="1"/>
    </row>
    <row r="49" spans="1:22" ht="33" customHeight="1">
      <c r="A49" s="13"/>
      <c r="B49" s="14"/>
      <c r="C49" s="1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  <c r="U49" s="1"/>
      <c r="V49" s="1"/>
    </row>
    <row r="50" spans="1:22" ht="83.25" customHeight="1">
      <c r="A50" s="26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7"/>
      <c r="Q50" s="27"/>
      <c r="R50" s="1"/>
      <c r="S50" s="1"/>
      <c r="T50" s="1"/>
      <c r="U50" s="1"/>
      <c r="V50" s="1"/>
    </row>
    <row r="51" spans="1:22" ht="20.100000000000001" customHeight="1">
      <c r="A51" s="26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7"/>
      <c r="Q51" s="27"/>
      <c r="R51" s="1"/>
      <c r="S51" s="1"/>
      <c r="T51" s="1"/>
      <c r="U51" s="1"/>
      <c r="V51" s="1"/>
    </row>
    <row r="52" spans="1:22" ht="20.100000000000001" customHeight="1">
      <c r="A52" s="26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7"/>
      <c r="Q52" s="27"/>
      <c r="R52" s="1"/>
      <c r="S52" s="1"/>
      <c r="T52" s="1"/>
      <c r="U52" s="1"/>
      <c r="V52" s="1"/>
    </row>
    <row r="53" spans="1:22" ht="20.100000000000001" customHeight="1">
      <c r="A53" s="26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7"/>
      <c r="Q53" s="27"/>
      <c r="R53" s="1"/>
      <c r="S53" s="1"/>
      <c r="T53" s="1"/>
      <c r="U53" s="1"/>
      <c r="V53" s="1"/>
    </row>
    <row r="54" spans="1:22" ht="20.100000000000001" customHeight="1">
      <c r="A54" s="26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7"/>
      <c r="Q54" s="27"/>
      <c r="R54" s="1"/>
      <c r="S54" s="1"/>
      <c r="T54" s="1"/>
      <c r="U54" s="1"/>
      <c r="V54" s="1"/>
    </row>
    <row r="55" spans="1:22" ht="20.100000000000001" customHeight="1">
      <c r="A55" s="26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7"/>
      <c r="Q55" s="27"/>
      <c r="R55" s="1"/>
      <c r="S55" s="1"/>
      <c r="T55" s="1"/>
      <c r="U55" s="1"/>
      <c r="V55" s="1"/>
    </row>
    <row r="56" spans="1:22" ht="20.100000000000001" customHeight="1">
      <c r="A56" s="26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7"/>
      <c r="Q56" s="27"/>
      <c r="R56" s="1"/>
      <c r="S56" s="1"/>
      <c r="T56" s="1"/>
      <c r="U56" s="1"/>
      <c r="V56" s="1"/>
    </row>
    <row r="57" spans="1:22" ht="20.100000000000001" customHeight="1">
      <c r="A57" s="26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7"/>
      <c r="Q57" s="27"/>
      <c r="R57" s="1"/>
      <c r="S57" s="1"/>
      <c r="T57" s="1"/>
      <c r="U57" s="1"/>
      <c r="V57" s="1"/>
    </row>
    <row r="58" spans="1:22" ht="20.100000000000001" customHeight="1">
      <c r="A58" s="26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7"/>
      <c r="Q58" s="27"/>
      <c r="R58" s="1"/>
      <c r="S58" s="1"/>
      <c r="T58" s="1"/>
      <c r="U58" s="1"/>
      <c r="V58" s="1"/>
    </row>
    <row r="59" spans="1:22" ht="20.100000000000001" customHeight="1">
      <c r="A59" s="26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7"/>
      <c r="Q59" s="27"/>
      <c r="R59" s="1"/>
      <c r="S59" s="1"/>
      <c r="T59" s="1"/>
      <c r="U59" s="1"/>
      <c r="V59" s="1"/>
    </row>
    <row r="60" spans="1:22" ht="20.100000000000001" customHeight="1">
      <c r="A60" s="26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7"/>
      <c r="Q60" s="27"/>
      <c r="R60" s="1"/>
      <c r="S60" s="1"/>
      <c r="T60" s="1"/>
      <c r="U60" s="1"/>
      <c r="V60" s="1"/>
    </row>
    <row r="61" spans="1:22" ht="37.5">
      <c r="A61" s="20"/>
      <c r="B61" s="16"/>
      <c r="C61" s="16"/>
      <c r="D61" s="16"/>
      <c r="E61" s="16"/>
      <c r="F61" s="16"/>
      <c r="G61" s="16"/>
      <c r="H61" s="16"/>
      <c r="I61" s="15"/>
      <c r="J61" s="17"/>
      <c r="K61" s="18"/>
      <c r="L61" s="19"/>
      <c r="M61" s="19"/>
      <c r="N61" s="19"/>
      <c r="O61" s="19"/>
      <c r="P61" s="3"/>
      <c r="Q61" s="3"/>
    </row>
    <row r="62" spans="1:22" ht="33.75">
      <c r="A62" s="3"/>
      <c r="B62" s="4"/>
      <c r="C62" s="4"/>
      <c r="D62" s="4"/>
      <c r="E62" s="4"/>
      <c r="F62" s="4"/>
      <c r="G62" s="4"/>
      <c r="H62" s="4"/>
      <c r="I62" s="5"/>
      <c r="J62" s="6"/>
      <c r="K62" s="9"/>
      <c r="L62" s="11"/>
      <c r="M62" s="11"/>
      <c r="N62" s="11"/>
      <c r="O62" s="11"/>
      <c r="P62" s="3"/>
      <c r="Q62" s="3"/>
    </row>
    <row r="63" spans="1:22" ht="33.75">
      <c r="A63" s="3"/>
      <c r="B63" s="4"/>
      <c r="C63" s="4"/>
      <c r="D63" s="4"/>
      <c r="E63" s="4"/>
      <c r="F63" s="4"/>
      <c r="G63" s="4"/>
      <c r="H63" s="4"/>
      <c r="I63" s="5"/>
      <c r="J63" s="6"/>
      <c r="K63" s="9"/>
      <c r="L63" s="11"/>
      <c r="M63" s="11"/>
      <c r="N63" s="11"/>
      <c r="O63" s="11"/>
      <c r="P63" s="3"/>
      <c r="Q63" s="3"/>
    </row>
    <row r="64" spans="1:22" ht="33.75">
      <c r="A64" s="3"/>
      <c r="B64" s="4"/>
      <c r="C64" s="4"/>
      <c r="D64" s="4"/>
      <c r="E64" s="4"/>
      <c r="F64" s="4"/>
      <c r="G64" s="4"/>
      <c r="H64" s="4"/>
      <c r="I64" s="5"/>
      <c r="J64" s="6"/>
      <c r="K64" s="9"/>
      <c r="L64" s="11"/>
      <c r="M64" s="11"/>
      <c r="N64" s="11"/>
      <c r="O64" s="11"/>
      <c r="P64" s="3"/>
      <c r="Q64" s="3"/>
    </row>
    <row r="65" spans="1:17" ht="31.5">
      <c r="A65" s="3"/>
      <c r="B65" s="4"/>
      <c r="C65" s="4"/>
      <c r="D65" s="4"/>
      <c r="E65" s="4"/>
      <c r="F65" s="4"/>
      <c r="G65" s="4"/>
      <c r="H65" s="4"/>
      <c r="I65" s="5"/>
      <c r="J65" s="6"/>
      <c r="K65" s="7"/>
      <c r="L65" s="12"/>
      <c r="M65" s="12"/>
      <c r="N65" s="12"/>
      <c r="O65" s="12"/>
      <c r="P65" s="3"/>
      <c r="Q65" s="3"/>
    </row>
    <row r="66" spans="1:17" ht="27">
      <c r="A66" s="3"/>
      <c r="B66" s="4"/>
      <c r="C66" s="9"/>
      <c r="D66" s="9"/>
      <c r="E66" s="9"/>
      <c r="F66" s="9"/>
      <c r="G66" s="9"/>
      <c r="H66" s="9"/>
      <c r="I66" s="5"/>
      <c r="J66" s="10"/>
      <c r="K66" s="10"/>
      <c r="L66" s="10"/>
      <c r="M66" s="10"/>
      <c r="N66" s="10"/>
      <c r="O66" s="10"/>
      <c r="P66" s="3"/>
      <c r="Q66" s="3"/>
    </row>
    <row r="67" spans="1:17" ht="35.25">
      <c r="A67" s="3"/>
      <c r="B67" s="4"/>
      <c r="C67" s="8"/>
      <c r="D67" s="8"/>
      <c r="E67" s="8"/>
      <c r="F67" s="8"/>
      <c r="G67" s="8"/>
      <c r="H67" s="8"/>
      <c r="I67" s="5"/>
      <c r="J67" s="10"/>
      <c r="K67" s="10"/>
      <c r="L67" s="10"/>
      <c r="M67" s="10"/>
      <c r="N67" s="10"/>
      <c r="O67" s="10"/>
      <c r="P67" s="3"/>
      <c r="Q67" s="3"/>
    </row>
    <row r="1048576" spans="10:10" ht="20.25">
      <c r="J1048576" s="2" t="s">
        <v>63</v>
      </c>
    </row>
  </sheetData>
  <sheetProtection algorithmName="SHA-512" hashValue="6eNqjtwd1TN+KwhowfFGTv3F7uzSiQstuNE1YUbqj68Np6lnptg/CFtoBms5mxAaH7GlLNQx5Qee783TfFykWQ==" saltValue="CR7e/zAOmGhwJO3dTM9qwQ==" spinCount="100000" sheet="1" objects="1" scenarios="1"/>
  <protectedRanges>
    <protectedRange sqref="P3" name="범위4"/>
    <protectedRange sqref="C3:F3" name="범위2"/>
    <protectedRange sqref="M6:M25 B6:C25" name="범위1"/>
    <protectedRange sqref="N6:N25" name="범위3"/>
  </protectedRanges>
  <mergeCells count="32">
    <mergeCell ref="I26:O26"/>
    <mergeCell ref="M27:O27"/>
    <mergeCell ref="M28:O28"/>
    <mergeCell ref="M29:O29"/>
    <mergeCell ref="M30:O30"/>
    <mergeCell ref="M31:O32"/>
    <mergeCell ref="O4:Q4"/>
    <mergeCell ref="P2:Q2"/>
    <mergeCell ref="P3:Q3"/>
    <mergeCell ref="O5:Q5"/>
    <mergeCell ref="O6:Q6"/>
    <mergeCell ref="M3:N3"/>
    <mergeCell ref="M2:N2"/>
    <mergeCell ref="G2:L2"/>
    <mergeCell ref="G3:L3"/>
    <mergeCell ref="L42:O42"/>
    <mergeCell ref="I27:L27"/>
    <mergeCell ref="I28:L28"/>
    <mergeCell ref="I29:L29"/>
    <mergeCell ref="I30:L30"/>
    <mergeCell ref="G31:L32"/>
    <mergeCell ref="L43:O43"/>
    <mergeCell ref="L44:O44"/>
    <mergeCell ref="L45:O45"/>
    <mergeCell ref="L46:O46"/>
    <mergeCell ref="J47:O48"/>
    <mergeCell ref="J66:O67"/>
    <mergeCell ref="L61:O61"/>
    <mergeCell ref="L62:O62"/>
    <mergeCell ref="L63:O63"/>
    <mergeCell ref="L64:O64"/>
    <mergeCell ref="L65:O6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sqref="A1:R27"/>
    </sheetView>
  </sheetViews>
  <sheetFormatPr defaultRowHeight="16.5"/>
  <sheetData/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계산기</vt:lpstr>
      <vt:lpstr>Sheet2</vt:lpstr>
      <vt:lpstr>계산기!Print_Area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choi heang min</dc:creator>
  <cp:keywords/>
  <dc:description/>
  <cp:lastModifiedBy>최형민</cp:lastModifiedBy>
  <cp:revision/>
  <dcterms:created xsi:type="dcterms:W3CDTF">2021-08-28T16:44:13Z</dcterms:created>
  <dcterms:modified xsi:type="dcterms:W3CDTF">2021-09-14T14:57:51Z</dcterms:modified>
  <cp:category/>
  <cp:contentStatus/>
</cp:coreProperties>
</file>