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215" yWindow="1035" windowWidth="10695" windowHeight="4635"/>
  </bookViews>
  <sheets>
    <sheet name="경매 계산기" sheetId="1" r:id="rId1"/>
    <sheet name="전설지도 계산기" sheetId="4" r:id="rId2"/>
  </sheets>
  <calcPr calcId="124519"/>
</workbook>
</file>

<file path=xl/calcChain.xml><?xml version="1.0" encoding="utf-8"?>
<calcChain xmlns="http://schemas.openxmlformats.org/spreadsheetml/2006/main">
  <c r="I11" i="4" a="1"/>
  <c r="I11" s="1"/>
  <c r="I14" a="1"/>
  <c r="I14" s="1"/>
  <c r="I13" a="1"/>
  <c r="I12" a="1"/>
  <c r="H12" a="1"/>
  <c r="H14" a="1"/>
  <c r="H11" a="1"/>
  <c r="H8"/>
  <c r="I9"/>
  <c r="I8"/>
  <c r="I7"/>
  <c r="I6"/>
  <c r="I5"/>
  <c r="H9"/>
  <c r="H7"/>
  <c r="H6"/>
  <c r="H5"/>
  <c r="G4" i="1"/>
  <c r="G11"/>
  <c r="G7" s="1"/>
  <c r="H14" i="4" l="1"/>
  <c r="H12" s="1"/>
  <c r="H13" s="1"/>
  <c r="H11"/>
  <c r="I12"/>
  <c r="I13" s="1"/>
  <c r="G8" i="1"/>
  <c r="G12" s="1"/>
  <c r="G9"/>
  <c r="G13" s="1"/>
</calcChain>
</file>

<file path=xl/sharedStrings.xml><?xml version="1.0" encoding="utf-8"?>
<sst xmlns="http://schemas.openxmlformats.org/spreadsheetml/2006/main" count="45" uniqueCount="42">
  <si>
    <t>최적 입찰금 5%에 낙찰시 얻는 이득금</t>
    <phoneticPr fontId="1" type="noConversion"/>
  </si>
  <si>
    <t>최적 입찰금 10%에 낙찰시 얻는 이득금</t>
    <phoneticPr fontId="1" type="noConversion"/>
  </si>
  <si>
    <t>Notice</t>
    <phoneticPr fontId="1" type="noConversion"/>
  </si>
  <si>
    <t>선점 입찰 금액</t>
    <phoneticPr fontId="1" type="noConversion"/>
  </si>
  <si>
    <t>선점 입찰에 대한 이득금</t>
    <phoneticPr fontId="1" type="noConversion"/>
  </si>
  <si>
    <t>&lt;경매장 가격-수수료/인원&gt;에 대한 결과값 (낙찰자 제외 참여자가 받는 금액)
&lt;마지노선 입찰금 = 분배금&gt;</t>
    <phoneticPr fontId="1" type="noConversion"/>
  </si>
  <si>
    <t>전설지도 계산기</t>
    <phoneticPr fontId="1" type="noConversion"/>
  </si>
  <si>
    <t>경매 계산기</t>
    <phoneticPr fontId="1" type="noConversion"/>
  </si>
  <si>
    <t>마지노선 입찰금</t>
    <phoneticPr fontId="1" type="noConversion"/>
  </si>
  <si>
    <t>최대이득 입찰금</t>
    <phoneticPr fontId="1" type="noConversion"/>
  </si>
  <si>
    <t>태양의 은총</t>
    <phoneticPr fontId="1" type="noConversion"/>
  </si>
  <si>
    <t>태양의 축복</t>
    <phoneticPr fontId="1" type="noConversion"/>
  </si>
  <si>
    <t>태양의 가호</t>
    <phoneticPr fontId="1" type="noConversion"/>
  </si>
  <si>
    <t>명예의 파편 주머니 (대)</t>
    <phoneticPr fontId="1" type="noConversion"/>
  </si>
  <si>
    <t>보석 1레벨 (3T)</t>
    <phoneticPr fontId="1" type="noConversion"/>
  </si>
  <si>
    <t>위 금액으로 낙찰에 성공하면 해당 퍼센트만큼 추가 이득 (이 입찰금에 추가 입찰이 진행되면 분배금을 받는게 이득 (낙찰자 손해))</t>
    <phoneticPr fontId="1" type="noConversion"/>
  </si>
  <si>
    <t>이 금액이 넘어가면 낙찰자가 손해 (분배금이 이득)</t>
    <phoneticPr fontId="1" type="noConversion"/>
  </si>
  <si>
    <t>전설지도 금액 (수수료 포함)</t>
    <phoneticPr fontId="1" type="noConversion"/>
  </si>
  <si>
    <t>분배금</t>
    <phoneticPr fontId="1" type="noConversion"/>
  </si>
  <si>
    <t>결과</t>
    <phoneticPr fontId="1" type="noConversion"/>
  </si>
  <si>
    <t>아이템명</t>
    <phoneticPr fontId="1" type="noConversion"/>
  </si>
  <si>
    <t>거래소 가격</t>
    <phoneticPr fontId="1" type="noConversion"/>
  </si>
  <si>
    <t>최종 금액</t>
    <phoneticPr fontId="1" type="noConversion"/>
  </si>
  <si>
    <t>전설지도 계산기</t>
    <phoneticPr fontId="1" type="noConversion"/>
  </si>
  <si>
    <t>지역</t>
    <phoneticPr fontId="1" type="noConversion"/>
  </si>
  <si>
    <t xml:space="preserve"> 마지노선 입찰금</t>
    <phoneticPr fontId="1" type="noConversion"/>
  </si>
  <si>
    <t xml:space="preserve"> 선입찰 (5% 이득)</t>
    <phoneticPr fontId="1" type="noConversion"/>
  </si>
  <si>
    <t xml:space="preserve"> 선입찰 (10% 최대 이득)</t>
    <phoneticPr fontId="1" type="noConversion"/>
  </si>
  <si>
    <t xml:space="preserve"> 분배금</t>
    <phoneticPr fontId="1" type="noConversion"/>
  </si>
  <si>
    <t xml:space="preserve"> 낙찰자 이득금 (5%)</t>
    <phoneticPr fontId="1" type="noConversion"/>
  </si>
  <si>
    <t xml:space="preserve"> 낙찰자 이득금 (10%)</t>
    <phoneticPr fontId="1" type="noConversion"/>
  </si>
  <si>
    <t>계산기</t>
    <phoneticPr fontId="1" type="noConversion"/>
  </si>
  <si>
    <t>경매 계산기</t>
    <phoneticPr fontId="1" type="noConversion"/>
  </si>
  <si>
    <t xml:space="preserve"> 경매장 가격</t>
    <phoneticPr fontId="1" type="noConversion"/>
  </si>
  <si>
    <t>경매장 가격 입력</t>
    <phoneticPr fontId="1" type="noConversion"/>
  </si>
  <si>
    <t xml:space="preserve"> 경매장 수수료 제외 가격</t>
    <phoneticPr fontId="1" type="noConversion"/>
  </si>
  <si>
    <t xml:space="preserve"> 경매 구성 인원</t>
    <phoneticPr fontId="1" type="noConversion"/>
  </si>
  <si>
    <t>경매 참여하는 인원 모두 입력 (공대원수)</t>
    <phoneticPr fontId="1" type="noConversion"/>
  </si>
  <si>
    <t>(1)
붉은색으로 강조된 부분을 수정 (붉은색 이외의 칸은 수정 불가)
(2)
경매장 가격 및 참여자 입력 후 얻은 입찰금 금액으로 선입찰을 진행하면 됩니다.
(3)
분배금은 낙찰자를 제외한 남은 참여자들이 받는 금액입니다.
(4)
문제가 있는 부분은 해당 게시글에 댓글로 알려주시면 감사합니다.</t>
    <phoneticPr fontId="1" type="noConversion"/>
  </si>
  <si>
    <t>(1)
붉은색으로 강조된 부분을 수정 (붉은색 이외의 칸은 수정 불가)
(2)
카오스 게이트 입장 전 거래소에서 품목 검색 후 최저가 금액을 모두 입력
(3)
마지노선 입찰금 : 이 금액에 낙찰되면 &lt;정가&gt;와 같음
(4)
최대이득 입찰금 : 이 금액에 낙찰되면 10% 추가 이득
(5)
결과값은 4인 품앗이 기준 (각인서 값 제외)
(6)
문제가 있는 부분은 해당 게시글에 댓글로 알려주시면 감사합니다.</t>
    <phoneticPr fontId="1" type="noConversion"/>
  </si>
  <si>
    <t>파푸니카</t>
    <phoneticPr fontId="1" type="noConversion"/>
  </si>
  <si>
    <t>베른 남부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</si>
</sst>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0;[Red]0.0"/>
    <numFmt numFmtId="177" formatCode="0_ "/>
    <numFmt numFmtId="178" formatCode="0;[Red]0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b/>
      <sz val="2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/>
      <sz val="20"/>
      <color theme="10"/>
      <name val="맑은 고딕"/>
      <family val="3"/>
      <charset val="129"/>
    </font>
    <font>
      <b/>
      <sz val="25"/>
      <color theme="5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32"/>
      <color theme="9" tint="0.79998168889431442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</fills>
  <borders count="63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thin">
        <color auto="1"/>
      </bottom>
      <diagonal/>
    </border>
    <border>
      <left style="thick">
        <color auto="1"/>
      </left>
      <right/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ck">
        <color auto="1"/>
      </bottom>
      <diagonal/>
    </border>
    <border>
      <left style="hair">
        <color auto="1"/>
      </left>
      <right/>
      <top style="thick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mediumDashed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ck">
        <color auto="1"/>
      </bottom>
      <diagonal/>
    </border>
    <border>
      <left style="mediumDashed">
        <color auto="1"/>
      </left>
      <right style="thick">
        <color auto="1"/>
      </right>
      <top style="thin">
        <color auto="1"/>
      </top>
      <bottom style="hair">
        <color auto="1"/>
      </bottom>
      <diagonal/>
    </border>
    <border>
      <left style="mediumDashed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mediumDashed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mediumDashed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Dashed">
        <color auto="1"/>
      </left>
      <right style="thick">
        <color auto="1"/>
      </right>
      <top/>
      <bottom style="hair">
        <color auto="1"/>
      </bottom>
      <diagonal/>
    </border>
    <border>
      <left style="mediumDashed">
        <color auto="1"/>
      </left>
      <right style="thick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  <protection locked="0"/>
    </xf>
    <xf numFmtId="176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</xf>
    <xf numFmtId="0" fontId="2" fillId="7" borderId="34" xfId="0" applyFont="1" applyFill="1" applyBorder="1" applyAlignment="1" applyProtection="1">
      <alignment horizontal="center" vertical="center"/>
    </xf>
    <xf numFmtId="0" fontId="2" fillId="7" borderId="35" xfId="0" applyFont="1" applyFill="1" applyBorder="1" applyAlignment="1" applyProtection="1">
      <alignment horizontal="center" vertical="center"/>
    </xf>
    <xf numFmtId="0" fontId="2" fillId="7" borderId="36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</xf>
    <xf numFmtId="0" fontId="2" fillId="6" borderId="2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7" fillId="0" borderId="24" xfId="0" applyFont="1" applyBorder="1" applyAlignment="1" applyProtection="1">
      <alignment horizontal="center" vertical="center"/>
    </xf>
    <xf numFmtId="0" fontId="7" fillId="0" borderId="25" xfId="0" applyFont="1" applyBorder="1" applyAlignment="1" applyProtection="1">
      <alignment horizontal="center" vertical="center"/>
    </xf>
    <xf numFmtId="0" fontId="7" fillId="0" borderId="26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9" fillId="0" borderId="22" xfId="0" applyFont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horizontal="center" vertical="center"/>
    </xf>
    <xf numFmtId="0" fontId="4" fillId="9" borderId="46" xfId="0" applyFont="1" applyFill="1" applyBorder="1" applyAlignment="1" applyProtection="1">
      <alignment horizontal="center" vertical="center" wrapText="1"/>
    </xf>
    <xf numFmtId="0" fontId="8" fillId="8" borderId="47" xfId="1" applyFont="1" applyFill="1" applyBorder="1" applyAlignment="1" applyProtection="1">
      <alignment horizontal="center" vertical="center" wrapText="1"/>
      <protection locked="0"/>
    </xf>
    <xf numFmtId="0" fontId="8" fillId="8" borderId="48" xfId="1" applyFont="1" applyFill="1" applyBorder="1" applyAlignment="1" applyProtection="1">
      <alignment horizontal="center" vertical="center" wrapText="1"/>
      <protection locked="0"/>
    </xf>
    <xf numFmtId="0" fontId="4" fillId="9" borderId="28" xfId="0" applyFont="1" applyFill="1" applyBorder="1" applyAlignment="1" applyProtection="1">
      <alignment horizontal="center" vertical="center" wrapText="1"/>
    </xf>
    <xf numFmtId="0" fontId="8" fillId="8" borderId="45" xfId="1" applyFont="1" applyFill="1" applyBorder="1" applyAlignment="1" applyProtection="1">
      <alignment horizontal="center" vertical="center" wrapText="1"/>
      <protection locked="0"/>
    </xf>
    <xf numFmtId="0" fontId="8" fillId="8" borderId="27" xfId="1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left" vertical="center"/>
    </xf>
    <xf numFmtId="0" fontId="10" fillId="4" borderId="12" xfId="0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left" vertical="center"/>
    </xf>
    <xf numFmtId="0" fontId="5" fillId="2" borderId="9" xfId="0" applyFont="1" applyFill="1" applyBorder="1" applyAlignment="1" applyProtection="1">
      <alignment horizontal="left" vertical="center"/>
    </xf>
    <xf numFmtId="0" fontId="10" fillId="0" borderId="13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left" vertical="center"/>
    </xf>
    <xf numFmtId="0" fontId="5" fillId="2" borderId="10" xfId="0" applyFont="1" applyFill="1" applyBorder="1" applyAlignment="1" applyProtection="1">
      <alignment horizontal="left" vertical="center"/>
    </xf>
    <xf numFmtId="0" fontId="10" fillId="4" borderId="14" xfId="0" applyFont="1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left" vertical="center"/>
    </xf>
    <xf numFmtId="178" fontId="11" fillId="0" borderId="12" xfId="0" applyNumberFormat="1" applyFont="1" applyBorder="1" applyAlignment="1" applyProtection="1">
      <alignment horizontal="center" vertical="center"/>
    </xf>
    <xf numFmtId="178" fontId="11" fillId="0" borderId="13" xfId="0" applyNumberFormat="1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left" vertical="center" wrapText="1"/>
    </xf>
    <xf numFmtId="178" fontId="11" fillId="0" borderId="14" xfId="0" applyNumberFormat="1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left" vertical="center"/>
    </xf>
    <xf numFmtId="0" fontId="5" fillId="2" borderId="8" xfId="0" applyFont="1" applyFill="1" applyBorder="1" applyAlignment="1" applyProtection="1">
      <alignment vertical="center"/>
    </xf>
    <xf numFmtId="178" fontId="10" fillId="0" borderId="12" xfId="0" applyNumberFormat="1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left" vertical="center" wrapText="1"/>
    </xf>
    <xf numFmtId="0" fontId="5" fillId="2" borderId="9" xfId="0" applyFont="1" applyFill="1" applyBorder="1" applyAlignment="1" applyProtection="1">
      <alignment vertical="center"/>
    </xf>
    <xf numFmtId="178" fontId="10" fillId="0" borderId="13" xfId="0" applyNumberFormat="1" applyFont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vertical="center"/>
    </xf>
    <xf numFmtId="178" fontId="10" fillId="0" borderId="15" xfId="0" applyNumberFormat="1" applyFont="1" applyBorder="1" applyAlignment="1" applyProtection="1">
      <alignment horizontal="center" vertical="center"/>
    </xf>
    <xf numFmtId="0" fontId="10" fillId="0" borderId="7" xfId="0" applyFont="1" applyBorder="1" applyAlignment="1" applyProtection="1">
      <alignment horizontal="left" vertical="center"/>
    </xf>
    <xf numFmtId="0" fontId="12" fillId="0" borderId="16" xfId="0" applyFont="1" applyBorder="1" applyAlignment="1" applyProtection="1">
      <alignment horizontal="left" vertical="center" wrapText="1"/>
    </xf>
    <xf numFmtId="0" fontId="10" fillId="0" borderId="17" xfId="0" applyFont="1" applyBorder="1" applyAlignment="1" applyProtection="1">
      <alignment horizontal="left" vertical="center" wrapText="1"/>
    </xf>
    <xf numFmtId="0" fontId="10" fillId="0" borderId="18" xfId="0" applyFont="1" applyBorder="1" applyAlignment="1" applyProtection="1">
      <alignment horizontal="left" vertical="center" wrapText="1"/>
    </xf>
    <xf numFmtId="0" fontId="10" fillId="0" borderId="19" xfId="0" applyFont="1" applyBorder="1" applyAlignment="1" applyProtection="1">
      <alignment horizontal="left" vertical="center" wrapText="1"/>
    </xf>
    <xf numFmtId="0" fontId="10" fillId="0" borderId="0" xfId="0" applyFont="1" applyBorder="1" applyAlignment="1" applyProtection="1">
      <alignment horizontal="left" vertical="center" wrapText="1"/>
    </xf>
    <xf numFmtId="0" fontId="10" fillId="0" borderId="20" xfId="0" applyFont="1" applyBorder="1" applyAlignment="1" applyProtection="1">
      <alignment horizontal="left" vertical="center" wrapText="1"/>
    </xf>
    <xf numFmtId="0" fontId="10" fillId="0" borderId="29" xfId="0" applyFont="1" applyBorder="1" applyAlignment="1" applyProtection="1">
      <alignment horizontal="left" vertical="center" wrapText="1"/>
    </xf>
    <xf numFmtId="0" fontId="10" fillId="0" borderId="30" xfId="0" applyFont="1" applyBorder="1" applyAlignment="1" applyProtection="1">
      <alignment horizontal="left" vertical="center" wrapText="1"/>
    </xf>
    <xf numFmtId="0" fontId="10" fillId="0" borderId="31" xfId="0" applyFont="1" applyBorder="1" applyAlignment="1" applyProtection="1">
      <alignment horizontal="left" vertical="center" wrapText="1"/>
    </xf>
    <xf numFmtId="0" fontId="10" fillId="4" borderId="40" xfId="0" applyFont="1" applyFill="1" applyBorder="1" applyAlignment="1" applyProtection="1">
      <alignment horizontal="center" vertical="center"/>
      <protection locked="0"/>
    </xf>
    <xf numFmtId="0" fontId="10" fillId="4" borderId="13" xfId="0" applyFont="1" applyFill="1" applyBorder="1" applyAlignment="1" applyProtection="1">
      <alignment horizontal="center" vertical="center"/>
      <protection locked="0"/>
    </xf>
    <xf numFmtId="0" fontId="10" fillId="5" borderId="43" xfId="0" applyFont="1" applyFill="1" applyBorder="1" applyAlignment="1" applyProtection="1">
      <alignment horizontal="center" vertical="center"/>
    </xf>
    <xf numFmtId="0" fontId="10" fillId="5" borderId="12" xfId="0" applyFont="1" applyFill="1" applyBorder="1" applyAlignment="1" applyProtection="1">
      <alignment horizontal="center" vertical="center"/>
    </xf>
    <xf numFmtId="0" fontId="11" fillId="5" borderId="41" xfId="0" applyFont="1" applyFill="1" applyBorder="1" applyAlignment="1" applyProtection="1">
      <alignment horizontal="center" vertical="center"/>
    </xf>
    <xf numFmtId="0" fontId="11" fillId="5" borderId="13" xfId="0" applyFont="1" applyFill="1" applyBorder="1" applyAlignment="1" applyProtection="1">
      <alignment horizontal="center" vertical="center"/>
    </xf>
    <xf numFmtId="0" fontId="10" fillId="5" borderId="44" xfId="0" applyFont="1" applyFill="1" applyBorder="1" applyAlignment="1" applyProtection="1">
      <alignment horizontal="center" vertical="center"/>
    </xf>
    <xf numFmtId="0" fontId="10" fillId="5" borderId="15" xfId="0" applyFont="1" applyFill="1" applyBorder="1" applyAlignment="1" applyProtection="1">
      <alignment horizontal="center" vertical="center"/>
    </xf>
    <xf numFmtId="0" fontId="13" fillId="3" borderId="32" xfId="0" applyFont="1" applyFill="1" applyBorder="1" applyAlignment="1" applyProtection="1">
      <alignment horizontal="center" vertical="center"/>
    </xf>
    <xf numFmtId="0" fontId="13" fillId="3" borderId="38" xfId="0" applyFont="1" applyFill="1" applyBorder="1" applyAlignment="1" applyProtection="1">
      <alignment horizontal="center" vertical="center"/>
    </xf>
    <xf numFmtId="0" fontId="13" fillId="3" borderId="33" xfId="0" applyFont="1" applyFill="1" applyBorder="1" applyAlignment="1" applyProtection="1">
      <alignment horizontal="center" vertical="center"/>
    </xf>
    <xf numFmtId="0" fontId="13" fillId="3" borderId="37" xfId="0" applyFont="1" applyFill="1" applyBorder="1" applyAlignment="1" applyProtection="1">
      <alignment horizontal="center" vertical="center"/>
    </xf>
    <xf numFmtId="0" fontId="14" fillId="3" borderId="2" xfId="0" applyFont="1" applyFill="1" applyBorder="1" applyAlignment="1" applyProtection="1">
      <alignment horizontal="center" vertical="center"/>
    </xf>
    <xf numFmtId="0" fontId="14" fillId="3" borderId="3" xfId="0" applyFont="1" applyFill="1" applyBorder="1" applyAlignment="1" applyProtection="1">
      <alignment horizontal="center" vertical="center"/>
    </xf>
    <xf numFmtId="0" fontId="6" fillId="2" borderId="39" xfId="0" applyFont="1" applyFill="1" applyBorder="1" applyAlignment="1" applyProtection="1">
      <alignment horizontal="center" vertical="center"/>
    </xf>
    <xf numFmtId="0" fontId="6" fillId="2" borderId="41" xfId="0" applyFont="1" applyFill="1" applyBorder="1" applyAlignment="1" applyProtection="1">
      <alignment horizontal="center" vertical="center"/>
    </xf>
    <xf numFmtId="0" fontId="6" fillId="2" borderId="42" xfId="0" applyFont="1" applyFill="1" applyBorder="1" applyAlignment="1" applyProtection="1">
      <alignment horizontal="center" vertical="center"/>
    </xf>
    <xf numFmtId="0" fontId="15" fillId="3" borderId="49" xfId="0" applyFont="1" applyFill="1" applyBorder="1" applyAlignment="1" applyProtection="1">
      <alignment horizontal="center" vertical="center"/>
    </xf>
    <xf numFmtId="0" fontId="2" fillId="6" borderId="50" xfId="0" applyFont="1" applyFill="1" applyBorder="1" applyAlignment="1" applyProtection="1">
      <alignment horizontal="center" vertical="center"/>
    </xf>
    <xf numFmtId="0" fontId="10" fillId="2" borderId="51" xfId="0" applyFont="1" applyFill="1" applyBorder="1" applyAlignment="1" applyProtection="1">
      <alignment horizontal="center" vertical="center"/>
    </xf>
    <xf numFmtId="0" fontId="10" fillId="2" borderId="52" xfId="0" applyFont="1" applyFill="1" applyBorder="1" applyAlignment="1" applyProtection="1">
      <alignment horizontal="center" vertical="center"/>
    </xf>
    <xf numFmtId="0" fontId="10" fillId="2" borderId="53" xfId="0" applyFont="1" applyFill="1" applyBorder="1" applyAlignment="1" applyProtection="1">
      <alignment horizontal="center" vertical="center"/>
    </xf>
    <xf numFmtId="0" fontId="10" fillId="0" borderId="55" xfId="0" applyFont="1" applyBorder="1" applyAlignment="1" applyProtection="1">
      <alignment horizontal="center" vertical="center"/>
    </xf>
    <xf numFmtId="177" fontId="11" fillId="0" borderId="52" xfId="0" applyNumberFormat="1" applyFont="1" applyBorder="1" applyAlignment="1" applyProtection="1">
      <alignment horizontal="center" vertical="center"/>
    </xf>
    <xf numFmtId="177" fontId="10" fillId="0" borderId="56" xfId="0" applyNumberFormat="1" applyFont="1" applyBorder="1" applyAlignment="1" applyProtection="1">
      <alignment horizontal="center" vertical="center"/>
    </xf>
    <xf numFmtId="0" fontId="10" fillId="0" borderId="57" xfId="0" applyFont="1" applyBorder="1" applyAlignment="1" applyProtection="1">
      <alignment horizontal="center" vertical="center"/>
    </xf>
    <xf numFmtId="177" fontId="11" fillId="0" borderId="58" xfId="0" applyNumberFormat="1" applyFont="1" applyBorder="1" applyAlignment="1" applyProtection="1">
      <alignment horizontal="center" vertical="center"/>
    </xf>
    <xf numFmtId="177" fontId="10" fillId="0" borderId="59" xfId="0" applyNumberFormat="1" applyFont="1" applyBorder="1" applyAlignment="1" applyProtection="1">
      <alignment horizontal="center" vertical="center"/>
    </xf>
    <xf numFmtId="0" fontId="15" fillId="3" borderId="54" xfId="0" applyFont="1" applyFill="1" applyBorder="1" applyAlignment="1" applyProtection="1">
      <alignment horizontal="center" vertical="center"/>
    </xf>
    <xf numFmtId="0" fontId="2" fillId="6" borderId="60" xfId="0" applyFont="1" applyFill="1" applyBorder="1" applyAlignment="1" applyProtection="1">
      <alignment horizontal="center" vertical="center"/>
    </xf>
    <xf numFmtId="0" fontId="10" fillId="2" borderId="61" xfId="0" applyFont="1" applyFill="1" applyBorder="1" applyAlignment="1" applyProtection="1">
      <alignment horizontal="center" vertical="center"/>
    </xf>
    <xf numFmtId="0" fontId="10" fillId="2" borderId="58" xfId="0" applyFont="1" applyFill="1" applyBorder="1" applyAlignment="1" applyProtection="1">
      <alignment horizontal="center" vertical="center"/>
    </xf>
    <xf numFmtId="0" fontId="10" fillId="2" borderId="62" xfId="0" applyFont="1" applyFill="1" applyBorder="1" applyAlignment="1" applyProtection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H45"/>
  <sheetViews>
    <sheetView showGridLines="0" tabSelected="1" workbookViewId="0"/>
  </sheetViews>
  <sheetFormatPr defaultColWidth="5.625" defaultRowHeight="16.5"/>
  <cols>
    <col min="1" max="1" width="5.625" style="1"/>
    <col min="2" max="4" width="18.625" style="1" customWidth="1"/>
    <col min="5" max="5" width="5.625" style="1"/>
    <col min="6" max="6" width="26.375" style="1" bestFit="1" customWidth="1"/>
    <col min="7" max="7" width="15.625" style="1" customWidth="1"/>
    <col min="8" max="8" width="72.5" style="1" bestFit="1" customWidth="1"/>
    <col min="9" max="16384" width="5.625" style="1"/>
  </cols>
  <sheetData>
    <row r="1" spans="2:8" ht="17.25" thickBot="1"/>
    <row r="2" spans="2:8" ht="45" customHeight="1" thickTop="1">
      <c r="B2" s="15" t="s">
        <v>2</v>
      </c>
      <c r="C2" s="16"/>
      <c r="D2" s="17"/>
      <c r="E2" s="3"/>
      <c r="F2" s="11" t="s">
        <v>7</v>
      </c>
      <c r="G2" s="7"/>
      <c r="H2" s="8"/>
    </row>
    <row r="3" spans="2:8" ht="45" customHeight="1">
      <c r="B3" s="46" t="s">
        <v>38</v>
      </c>
      <c r="C3" s="47"/>
      <c r="D3" s="48"/>
      <c r="E3" s="3"/>
      <c r="F3" s="24" t="s">
        <v>33</v>
      </c>
      <c r="G3" s="25">
        <v>5000</v>
      </c>
      <c r="H3" s="26" t="s">
        <v>34</v>
      </c>
    </row>
    <row r="4" spans="2:8" ht="45" customHeight="1">
      <c r="B4" s="49"/>
      <c r="C4" s="50"/>
      <c r="D4" s="51"/>
      <c r="E4" s="3"/>
      <c r="F4" s="27" t="s">
        <v>35</v>
      </c>
      <c r="G4" s="28">
        <f>SUM(G3*0.95)</f>
        <v>4750</v>
      </c>
      <c r="H4" s="29"/>
    </row>
    <row r="5" spans="2:8" ht="45" customHeight="1">
      <c r="B5" s="49"/>
      <c r="C5" s="50"/>
      <c r="D5" s="51"/>
      <c r="E5" s="3"/>
      <c r="F5" s="30" t="s">
        <v>36</v>
      </c>
      <c r="G5" s="31">
        <v>8</v>
      </c>
      <c r="H5" s="32" t="s">
        <v>37</v>
      </c>
    </row>
    <row r="6" spans="2:8" ht="45" customHeight="1">
      <c r="B6" s="49"/>
      <c r="C6" s="50"/>
      <c r="D6" s="51"/>
      <c r="E6" s="3"/>
      <c r="F6" s="12" t="s">
        <v>3</v>
      </c>
      <c r="G6" s="13"/>
      <c r="H6" s="14"/>
    </row>
    <row r="7" spans="2:8" ht="45" customHeight="1">
      <c r="B7" s="49"/>
      <c r="C7" s="50"/>
      <c r="D7" s="51"/>
      <c r="E7" s="3"/>
      <c r="F7" s="24" t="s">
        <v>25</v>
      </c>
      <c r="G7" s="33">
        <f>SUM((G5-1)*G11)</f>
        <v>4156.25</v>
      </c>
      <c r="H7" s="26" t="s">
        <v>16</v>
      </c>
    </row>
    <row r="8" spans="2:8" ht="45" customHeight="1">
      <c r="B8" s="49"/>
      <c r="C8" s="50"/>
      <c r="D8" s="51"/>
      <c r="E8" s="3"/>
      <c r="F8" s="27" t="s">
        <v>26</v>
      </c>
      <c r="G8" s="34">
        <f>SUM(G7*100/(100+5))</f>
        <v>3958.3333333333335</v>
      </c>
      <c r="H8" s="35" t="s">
        <v>15</v>
      </c>
    </row>
    <row r="9" spans="2:8" ht="45" customHeight="1">
      <c r="B9" s="49"/>
      <c r="C9" s="50"/>
      <c r="D9" s="51"/>
      <c r="E9" s="3"/>
      <c r="F9" s="30" t="s">
        <v>27</v>
      </c>
      <c r="G9" s="36">
        <f>SUM(G7*100/(100+10))</f>
        <v>3778.409090909091</v>
      </c>
      <c r="H9" s="37"/>
    </row>
    <row r="10" spans="2:8" ht="45" customHeight="1">
      <c r="B10" s="49"/>
      <c r="C10" s="50"/>
      <c r="D10" s="51"/>
      <c r="E10" s="3"/>
      <c r="F10" s="12" t="s">
        <v>4</v>
      </c>
      <c r="G10" s="13"/>
      <c r="H10" s="14"/>
    </row>
    <row r="11" spans="2:8" ht="45" customHeight="1">
      <c r="B11" s="49"/>
      <c r="C11" s="50"/>
      <c r="D11" s="51"/>
      <c r="E11" s="3"/>
      <c r="F11" s="38" t="s">
        <v>28</v>
      </c>
      <c r="G11" s="39">
        <f>SUM(G3*0.95/G5)</f>
        <v>593.75</v>
      </c>
      <c r="H11" s="40" t="s">
        <v>5</v>
      </c>
    </row>
    <row r="12" spans="2:8" ht="45" customHeight="1">
      <c r="B12" s="52"/>
      <c r="C12" s="53"/>
      <c r="D12" s="54"/>
      <c r="E12" s="3"/>
      <c r="F12" s="41" t="s">
        <v>29</v>
      </c>
      <c r="G12" s="42">
        <f>SUM(G4-G8)</f>
        <v>791.66666666666652</v>
      </c>
      <c r="H12" s="29" t="s">
        <v>0</v>
      </c>
    </row>
    <row r="13" spans="2:8" ht="45" customHeight="1" thickBot="1">
      <c r="B13" s="21" t="s">
        <v>31</v>
      </c>
      <c r="C13" s="22" t="s">
        <v>6</v>
      </c>
      <c r="D13" s="23"/>
      <c r="E13" s="3"/>
      <c r="F13" s="43" t="s">
        <v>30</v>
      </c>
      <c r="G13" s="44">
        <f>SUM(G4-G9)</f>
        <v>971.59090909090901</v>
      </c>
      <c r="H13" s="45" t="s">
        <v>1</v>
      </c>
    </row>
    <row r="14" spans="2:8" ht="30" customHeight="1" thickTop="1">
      <c r="G14" s="2"/>
    </row>
    <row r="15" spans="2:8" ht="30" customHeight="1">
      <c r="G15" s="2"/>
    </row>
    <row r="16" spans="2:8" ht="30" customHeight="1">
      <c r="G16" s="2"/>
    </row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</sheetData>
  <sheetProtection password="C609" sheet="1" objects="1" scenarios="1"/>
  <mergeCells count="7">
    <mergeCell ref="F2:H2"/>
    <mergeCell ref="H8:H9"/>
    <mergeCell ref="B2:D2"/>
    <mergeCell ref="B3:D12"/>
    <mergeCell ref="F6:H6"/>
    <mergeCell ref="F10:H10"/>
    <mergeCell ref="C13:D13"/>
  </mergeCells>
  <phoneticPr fontId="1" type="noConversion"/>
  <hyperlinks>
    <hyperlink ref="C13" location="'전설지도-파푸니카'!A1" display="파푸니카 전설지도"/>
    <hyperlink ref="C13:D13" location="'전설지도 계산기'!A1" display="전설지도 계산기"/>
  </hyperlink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I46"/>
  <sheetViews>
    <sheetView showGridLines="0" workbookViewId="0">
      <selection activeCell="F17" sqref="F17"/>
    </sheetView>
  </sheetViews>
  <sheetFormatPr defaultColWidth="5.625" defaultRowHeight="16.5"/>
  <cols>
    <col min="1" max="1" width="5.625" style="1"/>
    <col min="2" max="4" width="18.625" style="1" customWidth="1"/>
    <col min="5" max="5" width="5.625" style="1"/>
    <col min="6" max="6" width="28.625" style="1" customWidth="1"/>
    <col min="7" max="7" width="15.625" style="1" customWidth="1"/>
    <col min="8" max="9" width="20.625" style="1" customWidth="1"/>
    <col min="10" max="16384" width="5.625" style="1"/>
  </cols>
  <sheetData>
    <row r="1" spans="2:9" ht="17.25" thickBot="1"/>
    <row r="2" spans="2:9" ht="45" customHeight="1" thickTop="1">
      <c r="B2" s="15" t="s">
        <v>2</v>
      </c>
      <c r="C2" s="16"/>
      <c r="D2" s="17"/>
      <c r="E2" s="3"/>
      <c r="F2" s="63" t="s">
        <v>23</v>
      </c>
      <c r="G2" s="64"/>
      <c r="H2" s="67" t="s">
        <v>24</v>
      </c>
      <c r="I2" s="68"/>
    </row>
    <row r="3" spans="2:9" ht="45" customHeight="1" thickBot="1">
      <c r="B3" s="46" t="s">
        <v>39</v>
      </c>
      <c r="C3" s="47"/>
      <c r="D3" s="48"/>
      <c r="E3" s="3"/>
      <c r="F3" s="65"/>
      <c r="G3" s="66"/>
      <c r="H3" s="72" t="s">
        <v>40</v>
      </c>
      <c r="I3" s="83" t="s">
        <v>41</v>
      </c>
    </row>
    <row r="4" spans="2:9" ht="45" customHeight="1" thickTop="1">
      <c r="B4" s="49"/>
      <c r="C4" s="50"/>
      <c r="D4" s="51"/>
      <c r="E4" s="3"/>
      <c r="F4" s="9" t="s">
        <v>20</v>
      </c>
      <c r="G4" s="10" t="s">
        <v>21</v>
      </c>
      <c r="H4" s="73" t="s">
        <v>22</v>
      </c>
      <c r="I4" s="84" t="s">
        <v>22</v>
      </c>
    </row>
    <row r="5" spans="2:9" ht="45" customHeight="1">
      <c r="B5" s="49"/>
      <c r="C5" s="50"/>
      <c r="D5" s="51"/>
      <c r="E5" s="3"/>
      <c r="F5" s="69" t="s">
        <v>10</v>
      </c>
      <c r="G5" s="55">
        <v>50</v>
      </c>
      <c r="H5" s="74">
        <f>SUM(G5*8)</f>
        <v>400</v>
      </c>
      <c r="I5" s="85">
        <f>SUM(G5*12)</f>
        <v>600</v>
      </c>
    </row>
    <row r="6" spans="2:9" ht="45" customHeight="1">
      <c r="B6" s="49"/>
      <c r="C6" s="50"/>
      <c r="D6" s="51"/>
      <c r="E6" s="3"/>
      <c r="F6" s="70" t="s">
        <v>11</v>
      </c>
      <c r="G6" s="56">
        <v>130</v>
      </c>
      <c r="H6" s="75">
        <f>SUM(G6*4)</f>
        <v>520</v>
      </c>
      <c r="I6" s="86">
        <f>SUM(G6*8)</f>
        <v>1040</v>
      </c>
    </row>
    <row r="7" spans="2:9" ht="45" customHeight="1">
      <c r="B7" s="49"/>
      <c r="C7" s="50"/>
      <c r="D7" s="51"/>
      <c r="E7" s="3"/>
      <c r="F7" s="70" t="s">
        <v>12</v>
      </c>
      <c r="G7" s="56">
        <v>210</v>
      </c>
      <c r="H7" s="75">
        <f>SUM(G7*4)</f>
        <v>840</v>
      </c>
      <c r="I7" s="86">
        <f>SUM(G7*4)</f>
        <v>840</v>
      </c>
    </row>
    <row r="8" spans="2:9" ht="45" customHeight="1">
      <c r="B8" s="49"/>
      <c r="C8" s="50"/>
      <c r="D8" s="51"/>
      <c r="E8" s="3"/>
      <c r="F8" s="70" t="s">
        <v>13</v>
      </c>
      <c r="G8" s="56">
        <v>390</v>
      </c>
      <c r="H8" s="75">
        <f>SUM(G8*8)</f>
        <v>3120</v>
      </c>
      <c r="I8" s="86">
        <f>SUM(G8*8)</f>
        <v>3120</v>
      </c>
    </row>
    <row r="9" spans="2:9" ht="45" customHeight="1">
      <c r="B9" s="49"/>
      <c r="C9" s="50"/>
      <c r="D9" s="51"/>
      <c r="E9" s="3"/>
      <c r="F9" s="71" t="s">
        <v>14</v>
      </c>
      <c r="G9" s="31">
        <v>20</v>
      </c>
      <c r="H9" s="76">
        <f>SUM(G9*28)</f>
        <v>560</v>
      </c>
      <c r="I9" s="87">
        <f>SUM(G9*40)</f>
        <v>800</v>
      </c>
    </row>
    <row r="10" spans="2:9" ht="45" customHeight="1">
      <c r="B10" s="49"/>
      <c r="C10" s="50"/>
      <c r="D10" s="51"/>
      <c r="E10" s="3"/>
      <c r="F10" s="4" t="s">
        <v>19</v>
      </c>
      <c r="G10" s="5"/>
      <c r="H10" s="5"/>
      <c r="I10" s="6"/>
    </row>
    <row r="11" spans="2:9" ht="45" customHeight="1">
      <c r="B11" s="49"/>
      <c r="C11" s="50"/>
      <c r="D11" s="51"/>
      <c r="E11" s="3"/>
      <c r="F11" s="57" t="s">
        <v>17</v>
      </c>
      <c r="G11" s="58"/>
      <c r="H11" s="77" t="str">
        <f t="array" ref="H11">SUM(H5:H9*0.95)&amp;" ("&amp;SUM(H5:H9)&amp;")"</f>
        <v>5168 (5440)</v>
      </c>
      <c r="I11" s="80" t="str">
        <f t="array" ref="I11">SUM(I5:I9*0.95)&amp;" ("&amp;SUM(I5:I9)&amp;")"</f>
        <v>6080 (6400)</v>
      </c>
    </row>
    <row r="12" spans="2:9" ht="45" customHeight="1">
      <c r="B12" s="49"/>
      <c r="C12" s="50"/>
      <c r="D12" s="51"/>
      <c r="E12" s="3"/>
      <c r="F12" s="59" t="s">
        <v>8</v>
      </c>
      <c r="G12" s="60"/>
      <c r="H12" s="78">
        <f t="array" ref="H12">SUM(H5:H9*0.95)-H14</f>
        <v>4995.7333333333336</v>
      </c>
      <c r="I12" s="81">
        <f t="array" ref="I12">SUM(I5:I9*0.95)-I14</f>
        <v>5877.333333333333</v>
      </c>
    </row>
    <row r="13" spans="2:9" ht="45" customHeight="1">
      <c r="B13" s="52"/>
      <c r="C13" s="53"/>
      <c r="D13" s="54"/>
      <c r="E13" s="3"/>
      <c r="F13" s="59" t="s">
        <v>9</v>
      </c>
      <c r="G13" s="60"/>
      <c r="H13" s="78">
        <f>SUM(H12*100/(100+10))</f>
        <v>4541.575757575758</v>
      </c>
      <c r="I13" s="81">
        <f t="array" ref="I13">SUM(I12*100/(100+10))</f>
        <v>5343.0303030303021</v>
      </c>
    </row>
    <row r="14" spans="2:9" ht="45" customHeight="1" thickBot="1">
      <c r="B14" s="18" t="s">
        <v>31</v>
      </c>
      <c r="C14" s="19" t="s">
        <v>32</v>
      </c>
      <c r="D14" s="20"/>
      <c r="E14" s="3"/>
      <c r="F14" s="61" t="s">
        <v>18</v>
      </c>
      <c r="G14" s="62"/>
      <c r="H14" s="79">
        <f t="array" ref="H14">SUM(H5:H9*0.95/30)</f>
        <v>172.26666666666665</v>
      </c>
      <c r="I14" s="82">
        <f t="array" ref="I14">SUM(I5:I9*0.95/30)</f>
        <v>202.66666666666666</v>
      </c>
    </row>
    <row r="15" spans="2:9" ht="30" customHeight="1" thickTop="1">
      <c r="G15" s="2"/>
    </row>
    <row r="16" spans="2:9" ht="30" customHeight="1">
      <c r="G16" s="2"/>
    </row>
    <row r="17" spans="7:7" ht="30" customHeight="1">
      <c r="G17" s="2"/>
    </row>
    <row r="18" spans="7:7" ht="30" customHeight="1"/>
    <row r="19" spans="7:7" ht="30" customHeight="1"/>
    <row r="20" spans="7:7" ht="30" customHeight="1"/>
    <row r="21" spans="7:7" ht="30" customHeight="1"/>
    <row r="22" spans="7:7" ht="30" customHeight="1"/>
    <row r="23" spans="7:7" ht="30" customHeight="1"/>
    <row r="24" spans="7:7" ht="30" customHeight="1"/>
    <row r="25" spans="7:7" ht="30" customHeight="1"/>
    <row r="26" spans="7:7" ht="30" customHeight="1"/>
    <row r="27" spans="7:7" ht="30" customHeight="1"/>
    <row r="28" spans="7:7" ht="30" customHeight="1"/>
    <row r="29" spans="7:7" ht="30" customHeight="1"/>
    <row r="30" spans="7:7" ht="30" customHeight="1"/>
    <row r="31" spans="7:7" ht="30" customHeight="1"/>
    <row r="32" spans="7:7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</sheetData>
  <sheetProtection password="C609" sheet="1" objects="1" scenarios="1"/>
  <mergeCells count="10">
    <mergeCell ref="F14:G14"/>
    <mergeCell ref="C14:D14"/>
    <mergeCell ref="B3:D13"/>
    <mergeCell ref="F10:I10"/>
    <mergeCell ref="F2:G3"/>
    <mergeCell ref="H2:I2"/>
    <mergeCell ref="F11:G11"/>
    <mergeCell ref="B2:D2"/>
    <mergeCell ref="F12:G12"/>
    <mergeCell ref="F13:G13"/>
  </mergeCells>
  <phoneticPr fontId="1" type="noConversion"/>
  <hyperlinks>
    <hyperlink ref="C14" location="'경매 계산기'!A1" display="경매 계산기"/>
  </hyperlink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경매 계산기</vt:lpstr>
      <vt:lpstr>전설지도 계산기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Telluride</dc:creator>
  <cp:lastModifiedBy>Telluride</cp:lastModifiedBy>
  <dcterms:created xsi:type="dcterms:W3CDTF">2021-09-13T14:18:48Z</dcterms:created>
  <dcterms:modified xsi:type="dcterms:W3CDTF">2021-10-09T17:11:08Z</dcterms:modified>
</cp:coreProperties>
</file>