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aeJin\Downloads\"/>
    </mc:Choice>
  </mc:AlternateContent>
  <bookViews>
    <workbookView xWindow="0" yWindow="0" windowWidth="28800" windowHeight="12390"/>
  </bookViews>
  <sheets>
    <sheet name="Sheet1" sheetId="1" r:id="rId1"/>
  </sheets>
  <definedNames>
    <definedName name="방무100">Sheet1!$N$2:$N$29</definedName>
    <definedName name="방무50">Sheet1!$M$2:$M$29</definedName>
  </definedNames>
  <calcPr calcId="152511"/>
</workbook>
</file>

<file path=xl/calcChain.xml><?xml version="1.0" encoding="utf-8"?>
<calcChain xmlns="http://schemas.openxmlformats.org/spreadsheetml/2006/main">
  <c r="H9" i="1" l="1"/>
  <c r="H8" i="1"/>
  <c r="I9" i="1" s="1"/>
  <c r="J9" i="1" s="1"/>
  <c r="K9" i="1" s="1"/>
  <c r="K11" i="1" s="1"/>
  <c r="K10" i="1" l="1"/>
  <c r="J11" i="1"/>
  <c r="J10" i="1" l="1"/>
  <c r="L10" i="1"/>
  <c r="L9" i="1"/>
  <c r="H10" i="1"/>
  <c r="H11" i="1"/>
</calcChain>
</file>

<file path=xl/sharedStrings.xml><?xml version="1.0" encoding="utf-8"?>
<sst xmlns="http://schemas.openxmlformats.org/spreadsheetml/2006/main" count="36" uniqueCount="36">
  <si>
    <t>50층 미만</t>
  </si>
  <si>
    <t xml:space="preserve">* 1시드링 / 쓸컴뱃, 쓸어블 + 자버프 </t>
  </si>
  <si>
    <t>* 코어강화</t>
  </si>
  <si>
    <t>뒷스공</t>
  </si>
  <si>
    <t>게일</t>
  </si>
  <si>
    <t>볼스</t>
  </si>
  <si>
    <t>크리인</t>
  </si>
  <si>
    <t>아이들윔</t>
  </si>
  <si>
    <t>데미지</t>
  </si>
  <si>
    <t>보스 데미지</t>
  </si>
  <si>
    <t>가이디드</t>
  </si>
  <si>
    <t>윈드월</t>
  </si>
  <si>
    <t>초시축</t>
  </si>
  <si>
    <t>팔랑크스</t>
  </si>
  <si>
    <t>방어율 무시</t>
  </si>
  <si>
    <t>크리티컬 확률</t>
  </si>
  <si>
    <t>시드링보정</t>
  </si>
  <si>
    <t>크리티컬데미지</t>
  </si>
  <si>
    <t>노도핑 줄당뎀</t>
  </si>
  <si>
    <t>상추뎀</t>
  </si>
  <si>
    <t>보통 유저 평균</t>
  </si>
  <si>
    <t>필요레벨뻥</t>
  </si>
  <si>
    <t>쿨감</t>
  </si>
  <si>
    <t>상위 유저 평균</t>
  </si>
  <si>
    <t>극최소컷 예상</t>
  </si>
  <si>
    <t>해방여부</t>
  </si>
  <si>
    <t>X</t>
  </si>
  <si>
    <t>* 시드링 보유</t>
  </si>
  <si>
    <t>리레</t>
  </si>
  <si>
    <t>리테</t>
  </si>
  <si>
    <t>웨폰</t>
  </si>
  <si>
    <t>크라</t>
  </si>
  <si>
    <t>링썸</t>
  </si>
  <si>
    <t>크뎀</t>
  </si>
  <si>
    <t>O</t>
    <phoneticPr fontId="16" type="noConversion"/>
  </si>
  <si>
    <t>X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</si>
</sst>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.00&quot;억&quot;"/>
    <numFmt numFmtId="177" formatCode="0.00&quot;억&quot;"/>
  </numFmts>
  <fonts count="21">
    <font>
      <sz val="12"/>
      <color theme="1"/>
      <name val="Arial"/>
    </font>
    <font>
      <sz val="12"/>
      <color theme="1"/>
      <name val="Calibri"/>
      <family val="2"/>
    </font>
    <font>
      <sz val="10"/>
      <color rgb="FFFFFFFF"/>
      <name val="Malgun Gothic"/>
      <family val="3"/>
      <charset val="129"/>
    </font>
    <font>
      <sz val="10"/>
      <color rgb="FFFF0000"/>
      <name val="Calibri"/>
      <family val="2"/>
    </font>
    <font>
      <b/>
      <sz val="8"/>
      <color theme="1"/>
      <name val="Malgun Gothic"/>
      <family val="3"/>
      <charset val="129"/>
    </font>
    <font>
      <sz val="10"/>
      <color theme="1"/>
      <name val="Malgun Gothic"/>
      <family val="3"/>
      <charset val="129"/>
    </font>
    <font>
      <sz val="12"/>
      <name val="Arial"/>
      <family val="2"/>
    </font>
    <font>
      <b/>
      <sz val="10"/>
      <color theme="1"/>
      <name val="Malgun Gothic"/>
      <family val="3"/>
      <charset val="129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rgb="FFFFFFFF"/>
      <name val="Arial"/>
      <family val="2"/>
    </font>
    <font>
      <sz val="12"/>
      <color rgb="FFFFFFFF"/>
      <name val="Calibri"/>
      <family val="2"/>
    </font>
    <font>
      <b/>
      <sz val="12"/>
      <color theme="1"/>
      <name val="Malgun Gothic"/>
      <family val="3"/>
      <charset val="129"/>
    </font>
    <font>
      <b/>
      <sz val="12"/>
      <color theme="1"/>
      <name val="Calibri"/>
      <family val="2"/>
    </font>
    <font>
      <sz val="10"/>
      <color rgb="FFFF0000"/>
      <name val="Malgun Gothic"/>
      <family val="3"/>
      <charset val="129"/>
    </font>
    <font>
      <sz val="8"/>
      <name val="돋움"/>
      <family val="3"/>
      <charset val="129"/>
    </font>
    <font>
      <sz val="10"/>
      <color theme="0"/>
      <name val="Malgun Gothic"/>
      <family val="3"/>
      <charset val="129"/>
    </font>
    <font>
      <sz val="12"/>
      <color theme="0"/>
      <name val="Arial"/>
      <family val="2"/>
    </font>
    <font>
      <sz val="12"/>
      <color theme="2" tint="-0.34998626667073579"/>
      <name val="Arial"/>
      <family val="2"/>
    </font>
    <font>
      <sz val="12"/>
      <color theme="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indexed="64"/>
      </patternFill>
    </fill>
    <fill>
      <patternFill patternType="solid">
        <fgColor theme="2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76" fontId="4" fillId="3" borderId="2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8" fillId="9" borderId="0" xfId="0" applyFont="1" applyFill="1" applyAlignme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10" borderId="0" xfId="0" applyFont="1" applyFill="1" applyAlignment="1">
      <alignment vertical="center"/>
    </xf>
    <xf numFmtId="0" fontId="18" fillId="10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0" fontId="20" fillId="11" borderId="0" xfId="0" applyFont="1" applyFill="1" applyAlignment="1">
      <alignment vertical="center"/>
    </xf>
    <xf numFmtId="0" fontId="0" fillId="12" borderId="0" xfId="0" applyFont="1" applyFill="1" applyAlignment="1">
      <alignment vertical="center"/>
    </xf>
    <xf numFmtId="0" fontId="5" fillId="0" borderId="3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3" fontId="5" fillId="0" borderId="3" xfId="0" applyNumberFormat="1" applyFont="1" applyBorder="1" applyAlignment="1" applyProtection="1">
      <alignment horizontal="right" vertical="center"/>
      <protection locked="0"/>
    </xf>
    <xf numFmtId="9" fontId="5" fillId="0" borderId="3" xfId="0" applyNumberFormat="1" applyFont="1" applyBorder="1" applyAlignment="1" applyProtection="1">
      <alignment horizontal="right" vertical="center"/>
      <protection locked="0"/>
    </xf>
    <xf numFmtId="10" fontId="5" fillId="0" borderId="3" xfId="0" applyNumberFormat="1" applyFont="1" applyBorder="1" applyAlignment="1" applyProtection="1">
      <alignment horizontal="right"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23</xdr:row>
      <xdr:rowOff>66675</xdr:rowOff>
    </xdr:from>
    <xdr:to>
      <xdr:col>20</xdr:col>
      <xdr:colOff>9789</xdr:colOff>
      <xdr:row>29</xdr:row>
      <xdr:rowOff>171450</xdr:rowOff>
    </xdr:to>
    <xdr:pic>
      <xdr:nvPicPr>
        <xdr:cNvPr id="15" name="그림 1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466"/>
        <a:stretch/>
      </xdr:blipFill>
      <xdr:spPr>
        <a:xfrm>
          <a:off x="10601325" y="4943475"/>
          <a:ext cx="3048264" cy="141922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</xdr:row>
      <xdr:rowOff>200979</xdr:rowOff>
    </xdr:from>
    <xdr:to>
      <xdr:col>20</xdr:col>
      <xdr:colOff>9789</xdr:colOff>
      <xdr:row>25</xdr:row>
      <xdr:rowOff>104776</xdr:rowOff>
    </xdr:to>
    <xdr:pic>
      <xdr:nvPicPr>
        <xdr:cNvPr id="13" name="그림 1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004"/>
        <a:stretch/>
      </xdr:blipFill>
      <xdr:spPr>
        <a:xfrm>
          <a:off x="10601325" y="477204"/>
          <a:ext cx="3048264" cy="4942522"/>
        </a:xfrm>
        <a:prstGeom prst="rect">
          <a:avLst/>
        </a:prstGeom>
      </xdr:spPr>
    </xdr:pic>
    <xdr:clientData/>
  </xdr:twoCellAnchor>
  <xdr:oneCellAnchor>
    <xdr:from>
      <xdr:col>5</xdr:col>
      <xdr:colOff>190500</xdr:colOff>
      <xdr:row>11</xdr:row>
      <xdr:rowOff>133350</xdr:rowOff>
    </xdr:from>
    <xdr:ext cx="1600200" cy="126682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  <xdr:twoCellAnchor editAs="absolute">
    <xdr:from>
      <xdr:col>8</xdr:col>
      <xdr:colOff>180975</xdr:colOff>
      <xdr:row>14</xdr:row>
      <xdr:rowOff>85725</xdr:rowOff>
    </xdr:from>
    <xdr:to>
      <xdr:col>9</xdr:col>
      <xdr:colOff>476250</xdr:colOff>
      <xdr:row>17</xdr:row>
      <xdr:rowOff>85725</xdr:rowOff>
    </xdr:to>
    <xdr:pic>
      <xdr:nvPicPr>
        <xdr:cNvPr id="3" name="image3.png" title="이미지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twoCellAnchor>
  <xdr:oneCellAnchor>
    <xdr:from>
      <xdr:col>8</xdr:col>
      <xdr:colOff>180975</xdr:colOff>
      <xdr:row>11</xdr:row>
      <xdr:rowOff>180975</xdr:rowOff>
    </xdr:from>
    <xdr:ext cx="1400175" cy="514350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3</xdr:row>
      <xdr:rowOff>0</xdr:rowOff>
    </xdr:from>
    <xdr:ext cx="4162425" cy="3171825"/>
    <xdr:pic>
      <xdr:nvPicPr>
        <xdr:cNvPr id="5" name="image2.png" title="이미지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296025" y="495300"/>
          <a:ext cx="4162425" cy="3171825"/>
        </a:xfrm>
        <a:prstGeom prst="rect">
          <a:avLst/>
        </a:prstGeom>
        <a:noFill/>
      </xdr:spPr>
    </xdr:pic>
    <xdr:clientData/>
  </xdr:oneCellAnchor>
  <xdr:twoCellAnchor editAs="oneCell">
    <xdr:from>
      <xdr:col>2</xdr:col>
      <xdr:colOff>0</xdr:colOff>
      <xdr:row>18</xdr:row>
      <xdr:rowOff>0</xdr:rowOff>
    </xdr:from>
    <xdr:to>
      <xdr:col>16</xdr:col>
      <xdr:colOff>13812</xdr:colOff>
      <xdr:row>23</xdr:row>
      <xdr:rowOff>28575</xdr:rowOff>
    </xdr:to>
    <xdr:pic>
      <xdr:nvPicPr>
        <xdr:cNvPr id="7" name="그림 6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5923"/>
        <a:stretch/>
      </xdr:blipFill>
      <xdr:spPr>
        <a:xfrm>
          <a:off x="476250" y="3781425"/>
          <a:ext cx="9900762" cy="1123950"/>
        </a:xfrm>
        <a:prstGeom prst="rect">
          <a:avLst/>
        </a:prstGeom>
      </xdr:spPr>
    </xdr:pic>
    <xdr:clientData/>
  </xdr:twoCellAnchor>
  <xdr:twoCellAnchor>
    <xdr:from>
      <xdr:col>17</xdr:col>
      <xdr:colOff>223837</xdr:colOff>
      <xdr:row>9</xdr:row>
      <xdr:rowOff>114300</xdr:rowOff>
    </xdr:from>
    <xdr:to>
      <xdr:col>19</xdr:col>
      <xdr:colOff>652462</xdr:colOff>
      <xdr:row>11</xdr:row>
      <xdr:rowOff>47625</xdr:rowOff>
    </xdr:to>
    <xdr:sp macro="" textlink="">
      <xdr:nvSpPr>
        <xdr:cNvPr id="9" name="직사각형 8"/>
        <xdr:cNvSpPr/>
      </xdr:nvSpPr>
      <xdr:spPr>
        <a:xfrm>
          <a:off x="10825162" y="1924050"/>
          <a:ext cx="2590800" cy="371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altLang="ko-KR" sz="1100">
              <a:solidFill>
                <a:schemeClr val="tx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https://open.kakao.com/me/megumi</a:t>
          </a:r>
          <a:endParaRPr lang="ko-KR" altLang="en-US" sz="1100">
            <a:solidFill>
              <a:schemeClr val="tx1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>
    <xdr:from>
      <xdr:col>17</xdr:col>
      <xdr:colOff>223837</xdr:colOff>
      <xdr:row>12</xdr:row>
      <xdr:rowOff>133350</xdr:rowOff>
    </xdr:from>
    <xdr:to>
      <xdr:col>19</xdr:col>
      <xdr:colOff>652462</xdr:colOff>
      <xdr:row>14</xdr:row>
      <xdr:rowOff>66675</xdr:rowOff>
    </xdr:to>
    <xdr:sp macro="" textlink="">
      <xdr:nvSpPr>
        <xdr:cNvPr id="11" name="직사각형 10"/>
        <xdr:cNvSpPr/>
      </xdr:nvSpPr>
      <xdr:spPr>
        <a:xfrm>
          <a:off x="10825162" y="2600325"/>
          <a:ext cx="2590800" cy="371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altLang="ko-KR" sz="1100">
              <a:solidFill>
                <a:schemeClr val="tx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https://open.kakao.com/o/s9v6C4pb</a:t>
          </a:r>
          <a:endParaRPr lang="ko-KR" altLang="en-US" sz="1100">
            <a:solidFill>
              <a:schemeClr val="tx1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</xdr:txBody>
    </xdr:sp>
    <xdr:clientData/>
  </xdr:twoCellAnchor>
  <xdr:twoCellAnchor>
    <xdr:from>
      <xdr:col>17</xdr:col>
      <xdr:colOff>223837</xdr:colOff>
      <xdr:row>18</xdr:row>
      <xdr:rowOff>161925</xdr:rowOff>
    </xdr:from>
    <xdr:to>
      <xdr:col>19</xdr:col>
      <xdr:colOff>652462</xdr:colOff>
      <xdr:row>20</xdr:row>
      <xdr:rowOff>95250</xdr:rowOff>
    </xdr:to>
    <xdr:sp macro="" textlink="">
      <xdr:nvSpPr>
        <xdr:cNvPr id="12" name="직사각형 11"/>
        <xdr:cNvSpPr/>
      </xdr:nvSpPr>
      <xdr:spPr>
        <a:xfrm>
          <a:off x="10825162" y="3943350"/>
          <a:ext cx="2590800" cy="3714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altLang="ko-KR" sz="1100">
              <a:solidFill>
                <a:schemeClr val="tx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https://www.youtube.com/c/</a:t>
          </a:r>
          <a:r>
            <a:rPr lang="ko-KR" altLang="en-US" sz="1100">
              <a:solidFill>
                <a:schemeClr val="tx1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메구해</a:t>
          </a:r>
        </a:p>
      </xdr:txBody>
    </xdr:sp>
    <xdr:clientData/>
  </xdr:twoCellAnchor>
  <xdr:twoCellAnchor editAs="oneCell">
    <xdr:from>
      <xdr:col>17</xdr:col>
      <xdr:colOff>9525</xdr:colOff>
      <xdr:row>28</xdr:row>
      <xdr:rowOff>104775</xdr:rowOff>
    </xdr:from>
    <xdr:to>
      <xdr:col>19</xdr:col>
      <xdr:colOff>712718</xdr:colOff>
      <xdr:row>29</xdr:row>
      <xdr:rowOff>190526</xdr:rowOff>
    </xdr:to>
    <xdr:pic>
      <xdr:nvPicPr>
        <xdr:cNvPr id="8" name="그림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6076950"/>
          <a:ext cx="2865368" cy="30482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9524</xdr:rowOff>
    </xdr:from>
    <xdr:to>
      <xdr:col>16</xdr:col>
      <xdr:colOff>13812</xdr:colOff>
      <xdr:row>29</xdr:row>
      <xdr:rowOff>174021</xdr:rowOff>
    </xdr:to>
    <xdr:pic>
      <xdr:nvPicPr>
        <xdr:cNvPr id="14" name="그림 13"/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159"/>
        <a:stretch/>
      </xdr:blipFill>
      <xdr:spPr>
        <a:xfrm>
          <a:off x="476250" y="4886324"/>
          <a:ext cx="9900762" cy="1478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B2" sqref="B2"/>
    </sheetView>
  </sheetViews>
  <sheetFormatPr defaultColWidth="11.21875" defaultRowHeight="15" customHeight="1"/>
  <cols>
    <col min="1" max="2" width="2.77734375" customWidth="1"/>
    <col min="3" max="5" width="9" customWidth="1"/>
    <col min="6" max="6" width="2.109375" customWidth="1"/>
    <col min="7" max="10" width="9" customWidth="1"/>
    <col min="11" max="11" width="2.77734375" customWidth="1"/>
    <col min="12" max="15" width="9" customWidth="1"/>
    <col min="16" max="16" width="11.44140625" customWidth="1"/>
    <col min="17" max="17" width="2.77734375" customWidth="1"/>
    <col min="18" max="18" width="9" customWidth="1"/>
    <col min="19" max="19" width="16.21875" customWidth="1"/>
    <col min="20" max="20" width="10.21875" customWidth="1"/>
    <col min="21" max="21" width="2.77734375" customWidth="1"/>
    <col min="22" max="25" width="9" customWidth="1"/>
  </cols>
  <sheetData>
    <row r="1" spans="1:26" ht="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6.75" customHeight="1">
      <c r="A2" s="30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3">
        <v>0</v>
      </c>
      <c r="N2" s="3">
        <v>0</v>
      </c>
      <c r="O2" s="3" t="s">
        <v>0</v>
      </c>
      <c r="P2" s="26"/>
      <c r="Q2" s="27"/>
      <c r="R2" s="32"/>
      <c r="S2" s="33"/>
      <c r="T2" s="33"/>
      <c r="U2" s="33"/>
      <c r="V2" s="31"/>
      <c r="W2" s="31"/>
      <c r="X2" s="31"/>
      <c r="Y2" s="31"/>
      <c r="Z2" s="30"/>
    </row>
    <row r="3" spans="1:26" ht="17.25" customHeight="1">
      <c r="A3" s="30"/>
      <c r="B3" s="1"/>
      <c r="C3" s="5" t="s">
        <v>1</v>
      </c>
      <c r="D3" s="1"/>
      <c r="E3" s="1"/>
      <c r="F3" s="1"/>
      <c r="G3" s="6" t="s">
        <v>2</v>
      </c>
      <c r="H3" s="1"/>
      <c r="I3" s="1"/>
      <c r="J3" s="1"/>
      <c r="K3" s="1"/>
      <c r="L3" s="1"/>
      <c r="M3" s="3">
        <v>0.5242</v>
      </c>
      <c r="N3" s="3">
        <v>0.496</v>
      </c>
      <c r="O3" s="4">
        <v>50</v>
      </c>
      <c r="P3" s="26">
        <v>235</v>
      </c>
      <c r="Q3" s="27" t="s">
        <v>34</v>
      </c>
      <c r="R3" s="35">
        <v>0</v>
      </c>
      <c r="S3" s="33"/>
      <c r="T3" s="33"/>
      <c r="U3" s="33"/>
      <c r="V3" s="31"/>
      <c r="W3" s="31"/>
      <c r="X3" s="31"/>
      <c r="Y3" s="31"/>
      <c r="Z3" s="30"/>
    </row>
    <row r="4" spans="1:26" ht="17.25" customHeight="1">
      <c r="A4" s="30"/>
      <c r="B4" s="1"/>
      <c r="C4" s="7" t="s">
        <v>3</v>
      </c>
      <c r="D4" s="39">
        <v>18783683</v>
      </c>
      <c r="E4" s="38"/>
      <c r="F4" s="8"/>
      <c r="G4" s="9" t="s">
        <v>4</v>
      </c>
      <c r="H4" s="9" t="s">
        <v>5</v>
      </c>
      <c r="I4" s="9" t="s">
        <v>6</v>
      </c>
      <c r="J4" s="9" t="s">
        <v>7</v>
      </c>
      <c r="K4" s="1"/>
      <c r="L4" s="10"/>
      <c r="M4" s="3">
        <v>0.70079999999999998</v>
      </c>
      <c r="N4" s="3">
        <v>0.66320000000000001</v>
      </c>
      <c r="O4" s="4">
        <v>51</v>
      </c>
      <c r="P4" s="26">
        <v>245</v>
      </c>
      <c r="Q4" s="27" t="s">
        <v>35</v>
      </c>
      <c r="R4" s="35">
        <v>1</v>
      </c>
      <c r="S4" s="33"/>
      <c r="T4" s="33"/>
      <c r="U4" s="33"/>
      <c r="V4" s="31"/>
      <c r="W4" s="31"/>
      <c r="X4" s="31"/>
      <c r="Y4" s="31"/>
      <c r="Z4" s="30"/>
    </row>
    <row r="5" spans="1:26" ht="17.25" customHeight="1">
      <c r="A5" s="30"/>
      <c r="B5" s="1"/>
      <c r="C5" s="7" t="s">
        <v>8</v>
      </c>
      <c r="D5" s="40">
        <v>0.8</v>
      </c>
      <c r="E5" s="38"/>
      <c r="F5" s="8"/>
      <c r="G5" s="29">
        <v>29</v>
      </c>
      <c r="H5" s="29">
        <v>27</v>
      </c>
      <c r="I5" s="29">
        <v>26</v>
      </c>
      <c r="J5" s="29">
        <v>29</v>
      </c>
      <c r="K5" s="1"/>
      <c r="L5" s="10"/>
      <c r="M5" s="3">
        <v>0.91949999999999998</v>
      </c>
      <c r="N5" s="3">
        <v>0.86739999999999995</v>
      </c>
      <c r="O5" s="4">
        <v>52</v>
      </c>
      <c r="P5" s="26">
        <v>245</v>
      </c>
      <c r="Q5" s="27"/>
      <c r="R5" s="35">
        <v>2</v>
      </c>
      <c r="S5" s="33"/>
      <c r="T5" s="33"/>
      <c r="U5" s="33"/>
      <c r="V5" s="31"/>
      <c r="W5" s="31"/>
      <c r="X5" s="31"/>
      <c r="Y5" s="31"/>
      <c r="Z5" s="30"/>
    </row>
    <row r="6" spans="1:26" ht="17.25" customHeight="1">
      <c r="A6" s="30"/>
      <c r="B6" s="1"/>
      <c r="C6" s="7" t="s">
        <v>9</v>
      </c>
      <c r="D6" s="40">
        <v>3.18</v>
      </c>
      <c r="E6" s="38"/>
      <c r="F6" s="8"/>
      <c r="G6" s="9" t="s">
        <v>10</v>
      </c>
      <c r="H6" s="9" t="s">
        <v>11</v>
      </c>
      <c r="I6" s="9" t="s">
        <v>12</v>
      </c>
      <c r="J6" s="9" t="s">
        <v>13</v>
      </c>
      <c r="K6" s="10"/>
      <c r="L6" s="10"/>
      <c r="M6" s="3">
        <v>1.0985</v>
      </c>
      <c r="N6" s="3">
        <v>1.0384</v>
      </c>
      <c r="O6" s="4">
        <v>53</v>
      </c>
      <c r="P6" s="26">
        <v>245</v>
      </c>
      <c r="Q6" s="27"/>
      <c r="R6" s="35">
        <v>3</v>
      </c>
      <c r="S6" s="33"/>
      <c r="T6" s="33"/>
      <c r="U6" s="33"/>
      <c r="V6" s="31"/>
      <c r="W6" s="31"/>
      <c r="X6" s="31"/>
      <c r="Y6" s="31"/>
      <c r="Z6" s="30"/>
    </row>
    <row r="7" spans="1:26" ht="17.25" customHeight="1">
      <c r="A7" s="30"/>
      <c r="B7" s="1"/>
      <c r="C7" s="7" t="s">
        <v>14</v>
      </c>
      <c r="D7" s="41">
        <v>0.9325</v>
      </c>
      <c r="E7" s="38"/>
      <c r="F7" s="8"/>
      <c r="G7" s="29">
        <v>19</v>
      </c>
      <c r="H7" s="29">
        <v>21</v>
      </c>
      <c r="I7" s="29">
        <v>11</v>
      </c>
      <c r="J7" s="29">
        <v>25</v>
      </c>
      <c r="K7" s="10"/>
      <c r="L7" s="10"/>
      <c r="M7" s="3">
        <v>1.2928999999999999</v>
      </c>
      <c r="N7" s="3">
        <v>1.2254</v>
      </c>
      <c r="O7" s="4">
        <v>54</v>
      </c>
      <c r="P7" s="26">
        <v>245</v>
      </c>
      <c r="Q7" s="27"/>
      <c r="R7" s="35">
        <v>4</v>
      </c>
      <c r="S7" s="33"/>
      <c r="T7" s="33"/>
      <c r="U7" s="33"/>
      <c r="V7" s="31"/>
      <c r="W7" s="31"/>
      <c r="X7" s="31"/>
      <c r="Y7" s="31"/>
      <c r="Z7" s="30"/>
    </row>
    <row r="8" spans="1:26" ht="17.25" customHeight="1">
      <c r="A8" s="30"/>
      <c r="B8" s="1"/>
      <c r="C8" s="7" t="s">
        <v>15</v>
      </c>
      <c r="D8" s="40">
        <v>1.17</v>
      </c>
      <c r="E8" s="38"/>
      <c r="F8" s="8"/>
      <c r="G8" s="8"/>
      <c r="H8" s="4">
        <f>AVERAGE(ROUND(D4/(1+(D5))*(1+(D5+(34 + (I7-1)*40/29)/100*45/200)+6%+D6+D10+30%)*0.86*(1.2+(D9+D8*(0.2+I5/100)/3))*9.08*(1-0.5*(1-(D7+(1-D7)*0.2)))*1.2/10/100000000,2),ROUND(D4/(1+(D5))*(1+(D5+(34 + (I7-1)*40/29)/100*45/200)+6%+D6+D10+30%)*(1.5+(D9+D8*(0.2+I5/100)/3))*9.08*(1-0.5*(1-(D7+(1-D7)*0.2)))*1.2/10/100000000,2))</f>
        <v>1.28</v>
      </c>
      <c r="I8" s="11"/>
      <c r="J8" s="11"/>
      <c r="K8" s="11" t="s">
        <v>16</v>
      </c>
      <c r="L8" s="10"/>
      <c r="M8" s="3">
        <v>1.4020999999999999</v>
      </c>
      <c r="N8" s="3">
        <v>1.3244</v>
      </c>
      <c r="O8" s="4">
        <v>55</v>
      </c>
      <c r="P8" s="26">
        <v>245</v>
      </c>
      <c r="Q8" s="27"/>
      <c r="R8" s="32"/>
      <c r="S8" s="33"/>
      <c r="T8" s="33"/>
      <c r="U8" s="33"/>
      <c r="V8" s="31"/>
      <c r="W8" s="31"/>
      <c r="X8" s="31"/>
      <c r="Y8" s="31"/>
      <c r="Z8" s="30"/>
    </row>
    <row r="9" spans="1:26" ht="17.25" customHeight="1">
      <c r="A9" s="30"/>
      <c r="B9" s="1"/>
      <c r="C9" s="12" t="s">
        <v>17</v>
      </c>
      <c r="D9" s="40">
        <v>0.75</v>
      </c>
      <c r="E9" s="38"/>
      <c r="F9" s="8"/>
      <c r="G9" s="13" t="s">
        <v>18</v>
      </c>
      <c r="H9" s="14" t="str">
        <f>ROUND(D4/(1+(D5))*(1+(D5)+6%+D6+D10+30%)*0.86*(1.2+(D9))*9.08*(1-0.5*(1-(D7+(1-D7)*0.2)))*1.2/10/100000000,2)&amp;"~"&amp;ROUND(D4/(1+(D5))*(1+(D5)+6%+D6+D10+30%)*(1.5+(D9))*9.08*(1-0.5*(1-(D7+(1-D7)*0.2)))*1.2/10/100000000,2)&amp;"억"</f>
        <v>0.99~1.33억</v>
      </c>
      <c r="I9" s="15">
        <f>ROUND((0.035/880*($G$7*16+400)+0.06/990*(450+$J$7*18)+0.2/1320*(600+$G$5*24)+0.1/1100*(500+$J$5*20)+0.05/1210*(550+$H$7*22)+0.115/880*(400+$H$5*16))/0.56*H8,2)</f>
        <v>1.21</v>
      </c>
      <c r="J9" s="16">
        <f>I9*(1+D11/100)</f>
        <v>1.21</v>
      </c>
      <c r="K9" s="4">
        <f>J9*(1-0.021*(4-C15))*(1-0.016*(4-D15))*(1-0.018*(4-E15))*(1-0.018*(4-C17))*(1-0.003*(4-D17))*(1-0.003*(4-E17))*IF(D12="O",1.075,1)</f>
        <v>1.0040207984435201</v>
      </c>
      <c r="L9" s="17">
        <f>IF(K10*0.8&gt;=3.3834,K10*0.8,K9*0.8)</f>
        <v>0.80321663875481608</v>
      </c>
      <c r="M9" s="3">
        <v>1.6626000000000001</v>
      </c>
      <c r="N9" s="3">
        <v>1.5709</v>
      </c>
      <c r="O9" s="4">
        <v>56</v>
      </c>
      <c r="P9" s="26">
        <v>250</v>
      </c>
      <c r="Q9" s="27"/>
      <c r="R9" s="33"/>
      <c r="S9" s="33"/>
      <c r="T9" s="33"/>
      <c r="U9" s="33"/>
      <c r="V9" s="31"/>
      <c r="W9" s="31"/>
      <c r="X9" s="31"/>
      <c r="Y9" s="31"/>
      <c r="Z9" s="30"/>
    </row>
    <row r="10" spans="1:26" ht="17.25" customHeight="1">
      <c r="A10" s="30"/>
      <c r="B10" s="1"/>
      <c r="C10" s="7" t="s">
        <v>19</v>
      </c>
      <c r="D10" s="40">
        <v>0</v>
      </c>
      <c r="E10" s="38"/>
      <c r="F10" s="8"/>
      <c r="G10" s="18" t="s">
        <v>20</v>
      </c>
      <c r="H10" s="19">
        <f t="shared" ref="H10:H11" ca="1" si="0">IFERROR(ROUND(INDEX($O$2:$O$29,MATCH(L9,INDIRECT($K$11),1))+(L9-INDEX(INDIRECT($K$11),MATCH(L9,INDIRECT($K$11),1)))/(INDEX(INDIRECT($K$11),MATCH(L9,INDIRECT($K$11),1)+1)-INDEX(INDIRECT($K$11),MATCH(L9,INDIRECT($K$11),1))),3), "50층 미만")</f>
        <v>51.468000000000004</v>
      </c>
      <c r="I10" s="20" t="s">
        <v>21</v>
      </c>
      <c r="J10" s="21">
        <f>VLOOKUP(K10,$M$2:$P$29,4,1)</f>
        <v>245</v>
      </c>
      <c r="K10" s="4">
        <f>IF(K9&gt;=3.3834,K9*(1-1*(1-(D7+(1-D7)*0.2)))/(1-0.5*(1-(D7+(1-D7)*0.2))),K9)</f>
        <v>1.0040207984435201</v>
      </c>
      <c r="L10" s="17">
        <f>IF(K10*0.9&gt;=3.3834,K10*0.9,K9*0.9)</f>
        <v>0.90361871859916809</v>
      </c>
      <c r="M10" s="3">
        <v>2.0575000000000001</v>
      </c>
      <c r="N10" s="3">
        <v>1.9459</v>
      </c>
      <c r="O10" s="4">
        <v>57</v>
      </c>
      <c r="P10" s="26">
        <v>250</v>
      </c>
      <c r="Q10" s="27"/>
      <c r="R10" s="33"/>
      <c r="S10" s="33"/>
      <c r="T10" s="33"/>
      <c r="U10" s="33"/>
      <c r="V10" s="31"/>
      <c r="W10" s="31"/>
      <c r="X10" s="31"/>
      <c r="Y10" s="31"/>
      <c r="Z10" s="30"/>
    </row>
    <row r="11" spans="1:26" ht="17.25" customHeight="1">
      <c r="A11" s="30"/>
      <c r="B11" s="1"/>
      <c r="C11" s="7" t="s">
        <v>22</v>
      </c>
      <c r="D11" s="37">
        <v>0</v>
      </c>
      <c r="E11" s="38"/>
      <c r="F11" s="8"/>
      <c r="G11" s="18" t="s">
        <v>23</v>
      </c>
      <c r="H11" s="19">
        <f t="shared" ca="1" si="0"/>
        <v>51.927</v>
      </c>
      <c r="I11" s="20" t="s">
        <v>24</v>
      </c>
      <c r="J11" s="21">
        <f ca="1">IFERROR(ROUND(INDEX($O$2:$O$29,MATCH(K10,INDIRECT($K$11),1))+(K10-INDEX(INDIRECT($K$11),MATCH(K10,INDIRECT($K$11),1)))/(INDEX(INDIRECT($K$11),MATCH(K10,INDIRECT($K$11),1)+1)-INDEX(INDIRECT($K$11),MATCH(K10,INDIRECT($K$11),1))),3),"50층 미만")</f>
        <v>52.472000000000001</v>
      </c>
      <c r="K11" s="4" t="str">
        <f>IF(K9&gt;=3.3834,"방무100","방무50")</f>
        <v>방무50</v>
      </c>
      <c r="L11" s="10"/>
      <c r="M11" s="3">
        <v>2.4275000000000002</v>
      </c>
      <c r="N11" s="3">
        <v>2.3483000000000001</v>
      </c>
      <c r="O11" s="4">
        <v>58</v>
      </c>
      <c r="P11" s="26">
        <v>250</v>
      </c>
      <c r="Q11" s="27"/>
      <c r="R11" s="33"/>
      <c r="S11" s="33"/>
      <c r="T11" s="33"/>
      <c r="U11" s="33"/>
      <c r="V11" s="31"/>
      <c r="W11" s="31"/>
      <c r="X11" s="31"/>
      <c r="Y11" s="31"/>
      <c r="Z11" s="30"/>
    </row>
    <row r="12" spans="1:26" ht="17.25" customHeight="1">
      <c r="A12" s="30"/>
      <c r="B12" s="1"/>
      <c r="C12" s="7" t="s">
        <v>25</v>
      </c>
      <c r="D12" s="37" t="s">
        <v>26</v>
      </c>
      <c r="E12" s="38"/>
      <c r="F12" s="8"/>
      <c r="G12" s="8"/>
      <c r="H12" s="8"/>
      <c r="I12" s="8"/>
      <c r="J12" s="8"/>
      <c r="K12" s="8"/>
      <c r="L12" s="10"/>
      <c r="M12" s="3">
        <v>2.6057000000000001</v>
      </c>
      <c r="N12" s="3">
        <v>2.5103</v>
      </c>
      <c r="O12" s="4">
        <v>59</v>
      </c>
      <c r="P12" s="26">
        <v>250</v>
      </c>
      <c r="Q12" s="27"/>
      <c r="R12" s="33"/>
      <c r="S12" s="33"/>
      <c r="T12" s="33"/>
      <c r="U12" s="33"/>
      <c r="V12" s="31"/>
      <c r="W12" s="31"/>
      <c r="X12" s="31"/>
      <c r="Y12" s="31"/>
      <c r="Z12" s="30"/>
    </row>
    <row r="13" spans="1:26" ht="17.25" customHeight="1">
      <c r="A13" s="30"/>
      <c r="B13" s="1"/>
      <c r="C13" s="5" t="s">
        <v>27</v>
      </c>
      <c r="D13" s="1"/>
      <c r="E13" s="1"/>
      <c r="F13" s="1"/>
      <c r="G13" s="22"/>
      <c r="H13" s="8"/>
      <c r="I13" s="8"/>
      <c r="J13" s="8"/>
      <c r="K13" s="8"/>
      <c r="L13" s="10"/>
      <c r="M13" s="3">
        <v>3.3834</v>
      </c>
      <c r="N13" s="3">
        <v>3.2208999999999999</v>
      </c>
      <c r="O13" s="4">
        <v>60</v>
      </c>
      <c r="P13" s="26">
        <v>250</v>
      </c>
      <c r="Q13" s="27"/>
      <c r="R13" s="33"/>
      <c r="S13" s="33"/>
      <c r="T13" s="33"/>
      <c r="U13" s="33"/>
      <c r="V13" s="31"/>
      <c r="W13" s="31"/>
      <c r="X13" s="31"/>
      <c r="Y13" s="31"/>
      <c r="Z13" s="30"/>
    </row>
    <row r="14" spans="1:26" ht="17.25" customHeight="1">
      <c r="A14" s="30"/>
      <c r="B14" s="1"/>
      <c r="C14" s="23" t="s">
        <v>28</v>
      </c>
      <c r="D14" s="23" t="s">
        <v>29</v>
      </c>
      <c r="E14" s="23" t="s">
        <v>30</v>
      </c>
      <c r="F14" s="1"/>
      <c r="G14" s="8"/>
      <c r="H14" s="8"/>
      <c r="I14" s="8"/>
      <c r="J14" s="8"/>
      <c r="K14" s="8"/>
      <c r="L14" s="10"/>
      <c r="M14" s="3">
        <v>3.7660999999999998</v>
      </c>
      <c r="N14" s="3">
        <v>3.6215999999999999</v>
      </c>
      <c r="O14" s="4">
        <v>61</v>
      </c>
      <c r="P14" s="26">
        <v>255</v>
      </c>
      <c r="Q14" s="27"/>
      <c r="R14" s="33"/>
      <c r="S14" s="33"/>
      <c r="T14" s="33"/>
      <c r="U14" s="33"/>
      <c r="V14" s="31"/>
      <c r="W14" s="31"/>
      <c r="X14" s="31"/>
      <c r="Y14" s="31"/>
      <c r="Z14" s="30"/>
    </row>
    <row r="15" spans="1:26" ht="17.25" customHeight="1">
      <c r="A15" s="30"/>
      <c r="B15" s="1"/>
      <c r="C15" s="28">
        <v>0</v>
      </c>
      <c r="D15" s="28">
        <v>4</v>
      </c>
      <c r="E15" s="28">
        <v>4</v>
      </c>
      <c r="F15" s="1"/>
      <c r="G15" s="8"/>
      <c r="H15" s="8"/>
      <c r="I15" s="8"/>
      <c r="J15" s="8"/>
      <c r="K15" s="8"/>
      <c r="L15" s="10"/>
      <c r="M15" s="3">
        <v>4.2348999999999997</v>
      </c>
      <c r="N15" s="3">
        <v>4.0885999999999996</v>
      </c>
      <c r="O15" s="4">
        <v>62</v>
      </c>
      <c r="P15" s="26">
        <v>255</v>
      </c>
      <c r="Q15" s="27"/>
      <c r="R15" s="33"/>
      <c r="S15" s="33"/>
      <c r="T15" s="33"/>
      <c r="U15" s="33"/>
      <c r="V15" s="31"/>
      <c r="W15" s="31"/>
      <c r="X15" s="31"/>
      <c r="Y15" s="31"/>
      <c r="Z15" s="30"/>
    </row>
    <row r="16" spans="1:26" ht="17.25" customHeight="1">
      <c r="A16" s="30"/>
      <c r="B16" s="1"/>
      <c r="C16" s="23" t="s">
        <v>31</v>
      </c>
      <c r="D16" s="23" t="s">
        <v>32</v>
      </c>
      <c r="E16" s="23" t="s">
        <v>33</v>
      </c>
      <c r="F16" s="1"/>
      <c r="G16" s="10"/>
      <c r="H16" s="10"/>
      <c r="I16" s="10"/>
      <c r="J16" s="10"/>
      <c r="K16" s="10"/>
      <c r="L16" s="10"/>
      <c r="M16" s="3">
        <v>4.8417000000000003</v>
      </c>
      <c r="N16" s="3">
        <v>4.6562999999999999</v>
      </c>
      <c r="O16" s="4">
        <v>63</v>
      </c>
      <c r="P16" s="26">
        <v>255</v>
      </c>
      <c r="Q16" s="27"/>
      <c r="R16" s="33"/>
      <c r="S16" s="33"/>
      <c r="T16" s="33"/>
      <c r="U16" s="33"/>
      <c r="V16" s="31"/>
      <c r="W16" s="31"/>
      <c r="X16" s="31"/>
      <c r="Y16" s="31"/>
      <c r="Z16" s="30"/>
    </row>
    <row r="17" spans="1:26" ht="17.25" customHeight="1">
      <c r="A17" s="30"/>
      <c r="B17" s="1"/>
      <c r="C17" s="28">
        <v>0</v>
      </c>
      <c r="D17" s="28">
        <v>0</v>
      </c>
      <c r="E17" s="28">
        <v>0</v>
      </c>
      <c r="F17" s="1"/>
      <c r="G17" s="10"/>
      <c r="H17" s="10"/>
      <c r="I17" s="10"/>
      <c r="J17" s="10"/>
      <c r="K17" s="10"/>
      <c r="L17" s="10"/>
      <c r="M17" s="3">
        <v>5.1294000000000004</v>
      </c>
      <c r="N17" s="3">
        <v>4.9702999999999999</v>
      </c>
      <c r="O17" s="4">
        <v>64</v>
      </c>
      <c r="P17" s="26">
        <v>255</v>
      </c>
      <c r="Q17" s="27"/>
      <c r="R17" s="33"/>
      <c r="S17" s="33"/>
      <c r="T17" s="33"/>
      <c r="U17" s="33"/>
      <c r="V17" s="31"/>
      <c r="W17" s="31"/>
      <c r="X17" s="31"/>
      <c r="Y17" s="31"/>
      <c r="Z17" s="30"/>
    </row>
    <row r="18" spans="1:26" ht="17.25" customHeight="1">
      <c r="A18" s="30"/>
      <c r="B18" s="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">
        <v>5.5045000000000002</v>
      </c>
      <c r="N18" s="3">
        <v>5.3422000000000001</v>
      </c>
      <c r="O18" s="4">
        <v>65</v>
      </c>
      <c r="P18" s="26">
        <v>255</v>
      </c>
      <c r="Q18" s="27"/>
      <c r="R18" s="33"/>
      <c r="S18" s="33"/>
      <c r="T18" s="33"/>
      <c r="U18" s="33"/>
      <c r="V18" s="31"/>
      <c r="W18" s="31"/>
      <c r="X18" s="31"/>
      <c r="Y18" s="31"/>
      <c r="Z18" s="30"/>
    </row>
    <row r="19" spans="1:26" ht="17.25" customHeight="1">
      <c r="A19" s="3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4">
        <v>6.1749000000000001</v>
      </c>
      <c r="N19" s="24">
        <v>5.9997199999999999</v>
      </c>
      <c r="O19" s="4">
        <v>66</v>
      </c>
      <c r="P19" s="26">
        <v>260</v>
      </c>
      <c r="Q19" s="27"/>
      <c r="R19" s="33"/>
      <c r="S19" s="33"/>
      <c r="T19" s="33"/>
      <c r="U19" s="33"/>
      <c r="V19" s="31"/>
      <c r="W19" s="31"/>
      <c r="X19" s="31"/>
      <c r="Y19" s="31"/>
      <c r="Z19" s="30"/>
    </row>
    <row r="20" spans="1:26" ht="17.25" customHeight="1">
      <c r="A20" s="3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>
        <v>6.6510999999999996</v>
      </c>
      <c r="N20" s="3">
        <v>6.5175000000000001</v>
      </c>
      <c r="O20" s="4">
        <v>67</v>
      </c>
      <c r="P20" s="26">
        <v>260</v>
      </c>
      <c r="Q20" s="27"/>
      <c r="R20" s="33"/>
      <c r="S20" s="33"/>
      <c r="T20" s="33"/>
      <c r="U20" s="33"/>
      <c r="V20" s="31"/>
      <c r="W20" s="31"/>
      <c r="X20" s="31"/>
      <c r="Y20" s="31"/>
      <c r="Z20" s="30"/>
    </row>
    <row r="21" spans="1:26" ht="17.25" customHeight="1">
      <c r="A21" s="3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>
        <v>7.3558000000000003</v>
      </c>
      <c r="N21" s="3">
        <v>7.1380999999999997</v>
      </c>
      <c r="O21" s="4">
        <v>68</v>
      </c>
      <c r="P21" s="26">
        <v>260</v>
      </c>
      <c r="Q21" s="27"/>
      <c r="R21" s="33"/>
      <c r="S21" s="33"/>
      <c r="T21" s="33"/>
      <c r="U21" s="33"/>
      <c r="V21" s="31"/>
      <c r="W21" s="31"/>
      <c r="X21" s="31"/>
      <c r="Y21" s="31"/>
      <c r="Z21" s="30"/>
    </row>
    <row r="22" spans="1:26" ht="17.25" customHeight="1">
      <c r="A22" s="3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>
        <v>8.1701999999999995</v>
      </c>
      <c r="N22" s="3">
        <v>7.9177999999999997</v>
      </c>
      <c r="O22" s="4">
        <v>69</v>
      </c>
      <c r="P22" s="26">
        <v>260</v>
      </c>
      <c r="Q22" s="27"/>
      <c r="R22" s="33"/>
      <c r="S22" s="33"/>
      <c r="T22" s="33"/>
      <c r="U22" s="33"/>
      <c r="V22" s="31"/>
      <c r="W22" s="31"/>
      <c r="X22" s="31"/>
      <c r="Y22" s="31"/>
      <c r="Z22" s="30"/>
    </row>
    <row r="23" spans="1:26" ht="17.25" customHeight="1">
      <c r="A23" s="3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>
        <v>8.7925000000000004</v>
      </c>
      <c r="N23" s="3">
        <v>8.5183</v>
      </c>
      <c r="O23" s="4">
        <v>70</v>
      </c>
      <c r="P23" s="26">
        <v>260</v>
      </c>
      <c r="Q23" s="27"/>
      <c r="R23" s="33"/>
      <c r="S23" s="33"/>
      <c r="T23" s="33"/>
      <c r="U23" s="33"/>
      <c r="V23" s="31"/>
      <c r="W23" s="31"/>
      <c r="X23" s="31"/>
      <c r="Y23" s="31"/>
      <c r="Z23" s="30"/>
    </row>
    <row r="24" spans="1:26" ht="17.25" customHeight="1">
      <c r="A24" s="3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3">
        <v>9.2123000000000008</v>
      </c>
      <c r="N24" s="3">
        <v>9.0385000000000009</v>
      </c>
      <c r="O24" s="4">
        <v>71</v>
      </c>
      <c r="P24" s="26">
        <v>265</v>
      </c>
      <c r="Q24" s="27"/>
      <c r="R24" s="33"/>
      <c r="S24" s="33"/>
      <c r="T24" s="33"/>
      <c r="U24" s="33"/>
      <c r="V24" s="31"/>
      <c r="W24" s="31"/>
      <c r="X24" s="31"/>
      <c r="Y24" s="31"/>
      <c r="Z24" s="30"/>
    </row>
    <row r="25" spans="1:26" ht="17.25" customHeight="1">
      <c r="A25" s="3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3">
        <v>9.6729000000000003</v>
      </c>
      <c r="N25" s="3">
        <v>9.6349999999999998</v>
      </c>
      <c r="O25" s="4">
        <v>72</v>
      </c>
      <c r="P25" s="26">
        <v>265</v>
      </c>
      <c r="Q25" s="27"/>
      <c r="R25" s="33"/>
      <c r="S25" s="33"/>
      <c r="T25" s="33"/>
      <c r="U25" s="33"/>
      <c r="V25" s="31"/>
      <c r="W25" s="31"/>
      <c r="X25" s="31"/>
      <c r="Y25" s="31"/>
      <c r="Z25" s="30"/>
    </row>
    <row r="26" spans="1:26" ht="17.25" customHeight="1">
      <c r="A26" s="3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>
        <v>10.156599999999999</v>
      </c>
      <c r="N26" s="3">
        <v>10.271000000000001</v>
      </c>
      <c r="O26" s="4">
        <v>73</v>
      </c>
      <c r="P26" s="26">
        <v>265</v>
      </c>
      <c r="Q26" s="27"/>
      <c r="R26" s="33"/>
      <c r="S26" s="33"/>
      <c r="T26" s="33"/>
      <c r="U26" s="33"/>
      <c r="V26" s="31"/>
      <c r="W26" s="31"/>
      <c r="X26" s="31"/>
      <c r="Y26" s="31"/>
      <c r="Z26" s="30"/>
    </row>
    <row r="27" spans="1:26" ht="17.25" customHeight="1">
      <c r="A27" s="3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>
        <v>10.8675</v>
      </c>
      <c r="N27" s="3">
        <v>11.1953</v>
      </c>
      <c r="O27" s="4">
        <v>74</v>
      </c>
      <c r="P27" s="26">
        <v>265</v>
      </c>
      <c r="Q27" s="27"/>
      <c r="R27" s="33"/>
      <c r="S27" s="33"/>
      <c r="T27" s="33"/>
      <c r="U27" s="33"/>
      <c r="V27" s="31"/>
      <c r="W27" s="31"/>
      <c r="X27" s="31"/>
      <c r="Y27" s="31"/>
      <c r="Z27" s="30"/>
    </row>
    <row r="28" spans="1:26" ht="17.25" customHeight="1">
      <c r="A28" s="3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">
        <v>12.467599999999999</v>
      </c>
      <c r="N28" s="3">
        <v>12.277200000000001</v>
      </c>
      <c r="O28" s="4">
        <v>75</v>
      </c>
      <c r="P28" s="26">
        <v>265</v>
      </c>
      <c r="Q28" s="27"/>
      <c r="R28" s="33"/>
      <c r="S28" s="33"/>
      <c r="T28" s="33"/>
      <c r="U28" s="33"/>
      <c r="V28" s="31"/>
      <c r="W28" s="31"/>
      <c r="X28" s="31"/>
      <c r="Y28" s="31"/>
      <c r="Z28" s="30"/>
    </row>
    <row r="29" spans="1:26" ht="17.25" customHeight="1">
      <c r="A29" s="3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>
        <v>15</v>
      </c>
      <c r="N29" s="3">
        <v>15</v>
      </c>
      <c r="O29" s="4">
        <v>76</v>
      </c>
      <c r="P29" s="26">
        <v>265</v>
      </c>
      <c r="Q29" s="27"/>
      <c r="R29" s="33"/>
      <c r="S29" s="33"/>
      <c r="T29" s="33"/>
      <c r="U29" s="33"/>
      <c r="V29" s="31"/>
      <c r="W29" s="31"/>
      <c r="X29" s="31"/>
      <c r="Y29" s="31"/>
      <c r="Z29" s="30"/>
    </row>
    <row r="30" spans="1:26" ht="17.25" customHeight="1">
      <c r="A30" s="30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4"/>
      <c r="S30" s="34"/>
      <c r="T30" s="34"/>
      <c r="U30" s="34"/>
      <c r="V30" s="30"/>
      <c r="W30" s="30"/>
      <c r="X30" s="30"/>
      <c r="Y30" s="30"/>
      <c r="Z30" s="30"/>
    </row>
    <row r="31" spans="1:26" ht="17.25" customHeight="1">
      <c r="A31" s="30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4"/>
      <c r="S31" s="34"/>
      <c r="T31" s="34"/>
      <c r="U31" s="34"/>
      <c r="V31" s="30"/>
      <c r="W31" s="30"/>
      <c r="X31" s="30"/>
      <c r="Y31" s="30"/>
      <c r="Z31" s="30"/>
    </row>
    <row r="32" spans="1:26" ht="17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0"/>
      <c r="X32" s="30"/>
      <c r="Y32" s="30"/>
      <c r="Z32" s="30"/>
    </row>
    <row r="33" spans="1:26" ht="17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0"/>
      <c r="X33" s="30"/>
      <c r="Y33" s="30"/>
      <c r="Z33" s="30"/>
    </row>
    <row r="34" spans="1:26" ht="17.2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0"/>
      <c r="X34" s="30"/>
      <c r="Y34" s="30"/>
      <c r="Z34" s="30"/>
    </row>
    <row r="35" spans="1:26" ht="17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7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7.2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7.2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7.2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7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7.2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7.2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7.2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7.2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7.2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7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7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7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7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7.25" customHeight="1"/>
    <row r="51" spans="1:26" ht="17.25" customHeight="1"/>
    <row r="52" spans="1:26" ht="17.25" customHeight="1"/>
    <row r="53" spans="1:26" ht="17.25" customHeight="1"/>
    <row r="54" spans="1:26" ht="17.25" customHeight="1"/>
    <row r="55" spans="1:26" ht="17.25" customHeight="1"/>
    <row r="56" spans="1:26" ht="17.25" customHeight="1"/>
    <row r="57" spans="1:26" ht="17.25" customHeight="1"/>
    <row r="58" spans="1:26" ht="17.25" customHeight="1"/>
    <row r="59" spans="1:26" ht="17.25" customHeight="1"/>
    <row r="60" spans="1:26" ht="17.25" customHeight="1"/>
    <row r="61" spans="1:26" ht="17.25" customHeight="1"/>
    <row r="62" spans="1:26" ht="17.25" customHeight="1"/>
    <row r="63" spans="1:26" ht="17.25" customHeight="1"/>
    <row r="64" spans="1:26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</sheetData>
  <sheetProtection algorithmName="SHA-512" hashValue="HxOQyta09Smtc0+2A+CKo+NxGFAC2MRgCy0m2MjoYtn/lse4yIVUat447vioimHOSTa/NbjH5XpoKOuB6a+gpQ==" saltValue="rv2esdr5rNoZTD9oXpXIew==" spinCount="100000" sheet="1" objects="1" scenarios="1"/>
  <mergeCells count="9">
    <mergeCell ref="D11:E11"/>
    <mergeCell ref="D12:E12"/>
    <mergeCell ref="D4:E4"/>
    <mergeCell ref="D5:E5"/>
    <mergeCell ref="D6:E6"/>
    <mergeCell ref="D7:E7"/>
    <mergeCell ref="D8:E8"/>
    <mergeCell ref="D9:E9"/>
    <mergeCell ref="D10:E10"/>
  </mergeCells>
  <phoneticPr fontId="16" type="noConversion"/>
  <dataValidations count="3">
    <dataValidation type="list" allowBlank="1" showErrorMessage="1" sqref="C15:E15 C17:E17">
      <formula1>$R$3:$R$7</formula1>
    </dataValidation>
    <dataValidation type="list" allowBlank="1" showErrorMessage="1" sqref="D12:E12">
      <formula1>$Q$3:$Q$4</formula1>
    </dataValidation>
    <dataValidation type="whole" allowBlank="1" showInputMessage="1" showErrorMessage="1" sqref="G5:J5 G7:J7">
      <formula1>0</formula1>
      <formula2>30</formula2>
    </dataValidation>
  </dataValidation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Sheet1</vt:lpstr>
      <vt:lpstr>방무100</vt:lpstr>
      <vt:lpstr>방무50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TaeJin</cp:lastModifiedBy>
  <dcterms:modified xsi:type="dcterms:W3CDTF">2021-10-16T06:18:01Z</dcterms:modified>
</cp:coreProperties>
</file>