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ocuments\업무외\"/>
    </mc:Choice>
  </mc:AlternateContent>
  <bookViews>
    <workbookView xWindow="0" yWindow="0" windowWidth="28800" windowHeight="1239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W25" i="1" l="1"/>
  <c r="AW21" i="1"/>
  <c r="BC30" i="1"/>
  <c r="BB30" i="1"/>
  <c r="BA30" i="1"/>
  <c r="AW30" i="1"/>
  <c r="AV30" i="1"/>
  <c r="AU30" i="1"/>
  <c r="AS30" i="1"/>
  <c r="G17" i="1"/>
  <c r="F17" i="1"/>
  <c r="E17" i="1"/>
  <c r="BC26" i="1" s="1"/>
  <c r="G16" i="1"/>
  <c r="F16" i="1"/>
  <c r="E16" i="1"/>
  <c r="AV25" i="1" s="1"/>
  <c r="G15" i="1"/>
  <c r="F15" i="1"/>
  <c r="E15" i="1"/>
  <c r="BA25" i="1" s="1"/>
  <c r="G14" i="1"/>
  <c r="F14" i="1"/>
  <c r="E14" i="1"/>
  <c r="G13" i="1"/>
  <c r="F13" i="1"/>
  <c r="E13" i="1"/>
  <c r="AY26" i="1" s="1"/>
  <c r="G12" i="1"/>
  <c r="F12" i="1"/>
  <c r="E12" i="1"/>
  <c r="AR25" i="1" s="1"/>
  <c r="G9" i="1"/>
  <c r="F9" i="1"/>
  <c r="AZ33" i="1" s="1"/>
  <c r="E9" i="1"/>
  <c r="AW9" i="1" s="1"/>
  <c r="G8" i="1"/>
  <c r="F8" i="1"/>
  <c r="BB15" i="1" s="1"/>
  <c r="E8" i="1"/>
  <c r="AV7" i="1" s="1"/>
  <c r="F5" i="1"/>
  <c r="BC12" i="1" s="1"/>
  <c r="F6" i="1"/>
  <c r="AV13" i="1" s="1"/>
  <c r="F7" i="1"/>
  <c r="AW31" i="1" s="1"/>
  <c r="E5" i="1"/>
  <c r="AS6" i="1" s="1"/>
  <c r="G5" i="1"/>
  <c r="E6" i="1"/>
  <c r="AT9" i="1" s="1"/>
  <c r="G6" i="1"/>
  <c r="E7" i="1"/>
  <c r="AU9" i="1" s="1"/>
  <c r="G7" i="1"/>
  <c r="G4" i="1"/>
  <c r="F4" i="1"/>
  <c r="E4" i="1"/>
  <c r="AX8" i="1" s="1"/>
  <c r="BB23" i="1" l="1"/>
  <c r="AV22" i="1"/>
  <c r="AS32" i="1" s="1"/>
  <c r="BB21" i="1"/>
  <c r="BB25" i="1"/>
  <c r="AS21" i="1"/>
  <c r="AT24" i="1"/>
  <c r="AX23" i="1"/>
  <c r="AS25" i="1"/>
  <c r="AV29" i="1" s="1"/>
  <c r="BC29" i="1"/>
  <c r="AU24" i="1"/>
  <c r="AY12" i="1"/>
  <c r="AX25" i="1"/>
  <c r="BB28" i="1" s="1"/>
  <c r="AY29" i="1"/>
  <c r="AR24" i="1"/>
  <c r="AU28" i="1" s="1"/>
  <c r="AX21" i="1"/>
  <c r="AX28" i="1" s="1"/>
  <c r="AT31" i="1"/>
  <c r="AW8" i="1"/>
  <c r="AZ32" i="1"/>
  <c r="AV32" i="1"/>
  <c r="BA33" i="1"/>
  <c r="AT23" i="1"/>
  <c r="AT26" i="1"/>
  <c r="AZ22" i="1"/>
  <c r="AY30" i="1" s="1"/>
  <c r="AZ24" i="1"/>
  <c r="AZ26" i="1"/>
  <c r="BB14" i="1"/>
  <c r="AY16" i="1"/>
  <c r="BA16" i="1"/>
  <c r="AT8" i="1"/>
  <c r="AZ29" i="1"/>
  <c r="AR30" i="1"/>
  <c r="AU31" i="1"/>
  <c r="BB31" i="1"/>
  <c r="BA32" i="1"/>
  <c r="AX33" i="1"/>
  <c r="BB33" i="1"/>
  <c r="AT21" i="1"/>
  <c r="AS22" i="1"/>
  <c r="AS29" i="1" s="1"/>
  <c r="AW22" i="1"/>
  <c r="AU23" i="1"/>
  <c r="AV24" i="1"/>
  <c r="AU32" i="1" s="1"/>
  <c r="AT25" i="1"/>
  <c r="AR26" i="1"/>
  <c r="AU26" i="1"/>
  <c r="BC21" i="1"/>
  <c r="BA22" i="1"/>
  <c r="AY31" i="1" s="1"/>
  <c r="AY23" i="1"/>
  <c r="BC23" i="1"/>
  <c r="BA24" i="1"/>
  <c r="BA31" i="1" s="1"/>
  <c r="AY25" i="1"/>
  <c r="BC25" i="1"/>
  <c r="BA26" i="1"/>
  <c r="AW16" i="1"/>
  <c r="AU33" i="1"/>
  <c r="AV33" i="1"/>
  <c r="AR33" i="1"/>
  <c r="AX15" i="1"/>
  <c r="BB16" i="1"/>
  <c r="BC8" i="1"/>
  <c r="AV28" i="1"/>
  <c r="AZ28" i="1"/>
  <c r="AR29" i="1"/>
  <c r="BA29" i="1"/>
  <c r="AR31" i="1"/>
  <c r="AV31" i="1"/>
  <c r="AX32" i="1"/>
  <c r="BB32" i="1"/>
  <c r="AY33" i="1"/>
  <c r="BC33" i="1"/>
  <c r="AU21" i="1"/>
  <c r="AS33" i="1"/>
  <c r="AT22" i="1"/>
  <c r="AR23" i="1"/>
  <c r="AT28" i="1" s="1"/>
  <c r="AV23" i="1"/>
  <c r="AT32" i="1" s="1"/>
  <c r="AS24" i="1"/>
  <c r="AU29" i="1" s="1"/>
  <c r="AW24" i="1"/>
  <c r="AU25" i="1"/>
  <c r="AV26" i="1"/>
  <c r="AZ21" i="1"/>
  <c r="AX22" i="1"/>
  <c r="AY28" i="1" s="1"/>
  <c r="BB22" i="1"/>
  <c r="AZ23" i="1"/>
  <c r="AZ30" i="1" s="1"/>
  <c r="AX24" i="1"/>
  <c r="BB24" i="1"/>
  <c r="AZ25" i="1"/>
  <c r="AX26" i="1"/>
  <c r="BC28" i="1" s="1"/>
  <c r="BB26" i="1"/>
  <c r="AV16" i="1"/>
  <c r="AX16" i="1"/>
  <c r="AZ16" i="1"/>
  <c r="BC16" i="1"/>
  <c r="AX30" i="1"/>
  <c r="AW33" i="1"/>
  <c r="BA28" i="1"/>
  <c r="AX29" i="1"/>
  <c r="BB29" i="1"/>
  <c r="AT30" i="1"/>
  <c r="AS31" i="1"/>
  <c r="AY32" i="1"/>
  <c r="BC32" i="1"/>
  <c r="AR21" i="1"/>
  <c r="AR28" i="1" s="1"/>
  <c r="AV21" i="1"/>
  <c r="AR32" i="1" s="1"/>
  <c r="AR22" i="1"/>
  <c r="AS28" i="1" s="1"/>
  <c r="AU22" i="1"/>
  <c r="AS23" i="1"/>
  <c r="AT29" i="1" s="1"/>
  <c r="AW23" i="1"/>
  <c r="AT33" i="1" s="1"/>
  <c r="AS26" i="1"/>
  <c r="AW26" i="1"/>
  <c r="BA21" i="1"/>
  <c r="AX31" i="1" s="1"/>
  <c r="AY22" i="1"/>
  <c r="BC22" i="1"/>
  <c r="BA23" i="1"/>
  <c r="AZ31" i="1" s="1"/>
  <c r="AY24" i="1"/>
  <c r="BC24" i="1"/>
  <c r="BA15" i="1"/>
  <c r="AZ15" i="1"/>
  <c r="BB8" i="1"/>
  <c r="BC15" i="1"/>
  <c r="AV8" i="1"/>
  <c r="AV15" i="1" s="1"/>
  <c r="AU15" i="1"/>
  <c r="AY15" i="1"/>
  <c r="AY8" i="1"/>
  <c r="AZ12" i="1"/>
  <c r="BA12" i="1"/>
  <c r="AU8" i="1"/>
  <c r="AZ8" i="1"/>
  <c r="BB13" i="1" s="1"/>
  <c r="AX12" i="1"/>
  <c r="AT13" i="1"/>
  <c r="BB11" i="1"/>
  <c r="AR8" i="1"/>
  <c r="AV11" i="1" s="1"/>
  <c r="BA8" i="1"/>
  <c r="BB12" i="1"/>
  <c r="BB17" i="1" s="1"/>
  <c r="K8" i="1" s="1"/>
  <c r="AS8" i="1"/>
  <c r="BA5" i="1"/>
  <c r="AY14" i="1" s="1"/>
  <c r="BA9" i="1"/>
  <c r="BC14" i="1" s="1"/>
  <c r="AT12" i="1"/>
  <c r="AW13" i="1"/>
  <c r="AR14" i="1"/>
  <c r="AX7" i="1"/>
  <c r="BA11" i="1" s="1"/>
  <c r="AS13" i="1"/>
  <c r="AU14" i="1"/>
  <c r="AZ6" i="1"/>
  <c r="AZ13" i="1" s="1"/>
  <c r="BB4" i="1"/>
  <c r="AZ7" i="1"/>
  <c r="BA13" i="1" s="1"/>
  <c r="AV14" i="1"/>
  <c r="BC7" i="1"/>
  <c r="AX4" i="1"/>
  <c r="AX11" i="1" s="1"/>
  <c r="BC4" i="1"/>
  <c r="BB9" i="1"/>
  <c r="AZ4" i="1"/>
  <c r="AX13" i="1" s="1"/>
  <c r="AX5" i="1"/>
  <c r="AY11" i="1" s="1"/>
  <c r="BC5" i="1"/>
  <c r="BB6" i="1"/>
  <c r="BA7" i="1"/>
  <c r="BA14" i="1" s="1"/>
  <c r="AX9" i="1"/>
  <c r="BC11" i="1" s="1"/>
  <c r="BC9" i="1"/>
  <c r="AU13" i="1"/>
  <c r="AS14" i="1"/>
  <c r="AW14" i="1"/>
  <c r="BB5" i="1"/>
  <c r="BA6" i="1"/>
  <c r="AZ14" i="1" s="1"/>
  <c r="BA4" i="1"/>
  <c r="AX14" i="1" s="1"/>
  <c r="AZ5" i="1"/>
  <c r="AY13" i="1" s="1"/>
  <c r="AX6" i="1"/>
  <c r="AZ11" i="1" s="1"/>
  <c r="BC6" i="1"/>
  <c r="BB7" i="1"/>
  <c r="AZ9" i="1"/>
  <c r="BC13" i="1" s="1"/>
  <c r="AR13" i="1"/>
  <c r="AT14" i="1"/>
  <c r="AY4" i="1"/>
  <c r="AY6" i="1"/>
  <c r="AY5" i="1"/>
  <c r="AY7" i="1"/>
  <c r="AY9" i="1"/>
  <c r="AR5" i="1"/>
  <c r="AS11" i="1" s="1"/>
  <c r="AR9" i="1"/>
  <c r="AW11" i="1" s="1"/>
  <c r="AS7" i="1"/>
  <c r="AU12" i="1" s="1"/>
  <c r="AR6" i="1"/>
  <c r="AT11" i="1" s="1"/>
  <c r="AS4" i="1"/>
  <c r="AR12" i="1" s="1"/>
  <c r="AV12" i="1"/>
  <c r="AR7" i="1"/>
  <c r="AU11" i="1" s="1"/>
  <c r="AS5" i="1"/>
  <c r="AS12" i="1" s="1"/>
  <c r="AS9" i="1"/>
  <c r="AW12" i="1" s="1"/>
  <c r="AR4" i="1"/>
  <c r="AR11" i="1" s="1"/>
  <c r="AV4" i="1"/>
  <c r="AR15" i="1" s="1"/>
  <c r="AW6" i="1"/>
  <c r="AT16" i="1" s="1"/>
  <c r="AU6" i="1"/>
  <c r="AU7" i="1"/>
  <c r="AV5" i="1"/>
  <c r="AS15" i="1" s="1"/>
  <c r="AV9" i="1"/>
  <c r="AW15" i="1" s="1"/>
  <c r="AW7" i="1"/>
  <c r="AU16" i="1" s="1"/>
  <c r="AU4" i="1"/>
  <c r="AV6" i="1"/>
  <c r="AT15" i="1" s="1"/>
  <c r="AW4" i="1"/>
  <c r="AR16" i="1" s="1"/>
  <c r="AU5" i="1"/>
  <c r="AW5" i="1"/>
  <c r="AS16" i="1" s="1"/>
  <c r="AT6" i="1"/>
  <c r="AT7" i="1"/>
  <c r="AT4" i="1"/>
  <c r="AT5" i="1"/>
  <c r="BB34" i="1" l="1"/>
  <c r="K16" i="1" s="1"/>
  <c r="AU34" i="1"/>
  <c r="M15" i="1" s="1"/>
  <c r="BA34" i="1"/>
  <c r="K15" i="1" s="1"/>
  <c r="P15" i="1" s="1"/>
  <c r="AZ34" i="1"/>
  <c r="K14" i="1" s="1"/>
  <c r="AR34" i="1"/>
  <c r="M12" i="1" s="1"/>
  <c r="AS34" i="1"/>
  <c r="M13" i="1" s="1"/>
  <c r="AY34" i="1"/>
  <c r="K13" i="1" s="1"/>
  <c r="AY21" i="1" s="1"/>
  <c r="AT34" i="1"/>
  <c r="M14" i="1" s="1"/>
  <c r="P14" i="1" s="1"/>
  <c r="AX17" i="1"/>
  <c r="K4" i="1" s="1"/>
  <c r="AV34" i="1"/>
  <c r="M16" i="1" s="1"/>
  <c r="P16" i="1" s="1"/>
  <c r="AX34" i="1"/>
  <c r="K12" i="1" s="1"/>
  <c r="AW28" i="1"/>
  <c r="AU17" i="1"/>
  <c r="M7" i="1" s="1"/>
  <c r="AY17" i="1"/>
  <c r="K5" i="1" s="1"/>
  <c r="AW32" i="1"/>
  <c r="BA17" i="1"/>
  <c r="K7" i="1" s="1"/>
  <c r="AW29" i="1"/>
  <c r="BC31" i="1"/>
  <c r="BC34" i="1" s="1"/>
  <c r="K17" i="1" s="1"/>
  <c r="AR17" i="1"/>
  <c r="M4" i="1" s="1"/>
  <c r="BC17" i="1"/>
  <c r="K9" i="1" s="1"/>
  <c r="AZ17" i="1"/>
  <c r="K6" i="1" s="1"/>
  <c r="AW17" i="1"/>
  <c r="M9" i="1" s="1"/>
  <c r="AS17" i="1"/>
  <c r="M5" i="1" s="1"/>
  <c r="AT17" i="1"/>
  <c r="M6" i="1" s="1"/>
  <c r="AV17" i="1"/>
  <c r="M8" i="1" s="1"/>
  <c r="P8" i="1" s="1"/>
  <c r="P12" i="1" l="1"/>
  <c r="P13" i="1"/>
  <c r="P5" i="1"/>
  <c r="P6" i="1"/>
  <c r="P9" i="1"/>
  <c r="P7" i="1"/>
  <c r="P4" i="1"/>
  <c r="AW34" i="1"/>
  <c r="M17" i="1" s="1"/>
  <c r="P17" i="1" s="1"/>
</calcChain>
</file>

<file path=xl/sharedStrings.xml><?xml version="1.0" encoding="utf-8"?>
<sst xmlns="http://schemas.openxmlformats.org/spreadsheetml/2006/main" count="245" uniqueCount="125">
  <si>
    <t>워로드</t>
    <phoneticPr fontId="1" type="noConversion"/>
  </si>
  <si>
    <t>방깍</t>
    <phoneticPr fontId="1" type="noConversion"/>
  </si>
  <si>
    <t>상시</t>
    <phoneticPr fontId="1" type="noConversion"/>
  </si>
  <si>
    <t>순간</t>
    <phoneticPr fontId="1" type="noConversion"/>
  </si>
  <si>
    <t>직업</t>
    <phoneticPr fontId="1" type="noConversion"/>
  </si>
  <si>
    <t>시너지</t>
    <phoneticPr fontId="1" type="noConversion"/>
  </si>
  <si>
    <t>지속시간</t>
    <phoneticPr fontId="1" type="noConversion"/>
  </si>
  <si>
    <t>퍼센트</t>
    <phoneticPr fontId="1" type="noConversion"/>
  </si>
  <si>
    <t>백헤드 뎀증</t>
    <phoneticPr fontId="1" type="noConversion"/>
  </si>
  <si>
    <t>순간</t>
    <phoneticPr fontId="1" type="noConversion"/>
  </si>
  <si>
    <t>순간</t>
    <phoneticPr fontId="1" type="noConversion"/>
  </si>
  <si>
    <t>하지만 X</t>
    <phoneticPr fontId="1" type="noConversion"/>
  </si>
  <si>
    <t>방깍</t>
    <phoneticPr fontId="1" type="noConversion"/>
  </si>
  <si>
    <t>순간</t>
    <phoneticPr fontId="1" type="noConversion"/>
  </si>
  <si>
    <t>공증</t>
    <phoneticPr fontId="1" type="noConversion"/>
  </si>
  <si>
    <t>공증</t>
    <phoneticPr fontId="1" type="noConversion"/>
  </si>
  <si>
    <t>슈샤이어</t>
    <phoneticPr fontId="1" type="noConversion"/>
  </si>
  <si>
    <t>치적</t>
    <phoneticPr fontId="1" type="noConversion"/>
  </si>
  <si>
    <t>상시</t>
    <phoneticPr fontId="1" type="noConversion"/>
  </si>
  <si>
    <t>치적</t>
    <phoneticPr fontId="1" type="noConversion"/>
  </si>
  <si>
    <t>순간</t>
    <phoneticPr fontId="1" type="noConversion"/>
  </si>
  <si>
    <t>치적</t>
    <phoneticPr fontId="1" type="noConversion"/>
  </si>
  <si>
    <t>애니츠</t>
    <phoneticPr fontId="1" type="noConversion"/>
  </si>
  <si>
    <t>치적</t>
    <phoneticPr fontId="1" type="noConversion"/>
  </si>
  <si>
    <t>방깍</t>
    <phoneticPr fontId="1" type="noConversion"/>
  </si>
  <si>
    <t>피증</t>
    <phoneticPr fontId="1" type="noConversion"/>
  </si>
  <si>
    <t>상시</t>
    <phoneticPr fontId="1" type="noConversion"/>
  </si>
  <si>
    <t>피증</t>
    <phoneticPr fontId="1" type="noConversion"/>
  </si>
  <si>
    <t>피증</t>
    <phoneticPr fontId="1" type="noConversion"/>
  </si>
  <si>
    <t>공증</t>
    <phoneticPr fontId="1" type="noConversion"/>
  </si>
  <si>
    <t>아르데타인</t>
    <phoneticPr fontId="1" type="noConversion"/>
  </si>
  <si>
    <t>리퍼</t>
    <phoneticPr fontId="1" type="noConversion"/>
  </si>
  <si>
    <t>데모닉</t>
    <phoneticPr fontId="1" type="noConversion"/>
  </si>
  <si>
    <t>치피증</t>
    <phoneticPr fontId="1" type="noConversion"/>
  </si>
  <si>
    <t>백헤드 뎀증</t>
    <phoneticPr fontId="1" type="noConversion"/>
  </si>
  <si>
    <t>상시</t>
    <phoneticPr fontId="1" type="noConversion"/>
  </si>
  <si>
    <t>페이튼</t>
    <phoneticPr fontId="1" type="noConversion"/>
  </si>
  <si>
    <t>아르카나</t>
    <phoneticPr fontId="1" type="noConversion"/>
  </si>
  <si>
    <t>바드</t>
    <phoneticPr fontId="1" type="noConversion"/>
  </si>
  <si>
    <t>순간</t>
    <phoneticPr fontId="1" type="noConversion"/>
  </si>
  <si>
    <t>상시</t>
    <phoneticPr fontId="1" type="noConversion"/>
  </si>
  <si>
    <t>치적</t>
    <phoneticPr fontId="1" type="noConversion"/>
  </si>
  <si>
    <t>상시</t>
    <phoneticPr fontId="1" type="noConversion"/>
  </si>
  <si>
    <t>피증</t>
    <phoneticPr fontId="1" type="noConversion"/>
  </si>
  <si>
    <t>상시</t>
    <phoneticPr fontId="1" type="noConversion"/>
  </si>
  <si>
    <t>공증</t>
    <phoneticPr fontId="1" type="noConversion"/>
  </si>
  <si>
    <t>순간</t>
    <phoneticPr fontId="1" type="noConversion"/>
  </si>
  <si>
    <t>로헨델</t>
    <phoneticPr fontId="1" type="noConversion"/>
  </si>
  <si>
    <t>1파티</t>
    <phoneticPr fontId="1" type="noConversion"/>
  </si>
  <si>
    <t>서머너</t>
    <phoneticPr fontId="1" type="noConversion"/>
  </si>
  <si>
    <t>바드</t>
    <phoneticPr fontId="1" type="noConversion"/>
  </si>
  <si>
    <t>버서커</t>
    <phoneticPr fontId="1" type="noConversion"/>
  </si>
  <si>
    <t>디스트로이어</t>
    <phoneticPr fontId="1" type="noConversion"/>
  </si>
  <si>
    <t>홀리나이트</t>
    <phoneticPr fontId="1" type="noConversion"/>
  </si>
  <si>
    <t>인파이터</t>
    <phoneticPr fontId="1" type="noConversion"/>
  </si>
  <si>
    <t>배틀마스터</t>
    <phoneticPr fontId="1" type="noConversion"/>
  </si>
  <si>
    <t>기공사</t>
    <phoneticPr fontId="1" type="noConversion"/>
  </si>
  <si>
    <t>창술사</t>
    <phoneticPr fontId="1" type="noConversion"/>
  </si>
  <si>
    <t>스트라이커</t>
    <phoneticPr fontId="1" type="noConversion"/>
  </si>
  <si>
    <t>데빌헌터</t>
    <phoneticPr fontId="1" type="noConversion"/>
  </si>
  <si>
    <t>블래스터</t>
    <phoneticPr fontId="1" type="noConversion"/>
  </si>
  <si>
    <t>호크아이</t>
    <phoneticPr fontId="1" type="noConversion"/>
  </si>
  <si>
    <t>스카우터</t>
    <phoneticPr fontId="1" type="noConversion"/>
  </si>
  <si>
    <t>건슬링어</t>
    <phoneticPr fontId="1" type="noConversion"/>
  </si>
  <si>
    <t>블레이드</t>
    <phoneticPr fontId="1" type="noConversion"/>
  </si>
  <si>
    <t>소서리스</t>
    <phoneticPr fontId="1" type="noConversion"/>
  </si>
  <si>
    <t>디스트로이어</t>
  </si>
  <si>
    <t>데빌헌터</t>
  </si>
  <si>
    <t>버서커</t>
    <phoneticPr fontId="1" type="noConversion"/>
  </si>
  <si>
    <t>스트라이커</t>
  </si>
  <si>
    <t>홀리나이트</t>
  </si>
  <si>
    <t>워로드</t>
    <phoneticPr fontId="1" type="noConversion"/>
  </si>
  <si>
    <t>홀리나이트</t>
    <phoneticPr fontId="1" type="noConversion"/>
  </si>
  <si>
    <t>바드</t>
  </si>
  <si>
    <t>바드</t>
    <phoneticPr fontId="1" type="noConversion"/>
  </si>
  <si>
    <t>2파티</t>
    <phoneticPr fontId="1" type="noConversion"/>
  </si>
  <si>
    <t>1파티 시너지</t>
    <phoneticPr fontId="1" type="noConversion"/>
  </si>
  <si>
    <t>공증</t>
    <phoneticPr fontId="1" type="noConversion"/>
  </si>
  <si>
    <t>피증</t>
    <phoneticPr fontId="1" type="noConversion"/>
  </si>
  <si>
    <t>방깍</t>
    <phoneticPr fontId="1" type="noConversion"/>
  </si>
  <si>
    <t>피증</t>
    <phoneticPr fontId="1" type="noConversion"/>
  </si>
  <si>
    <t>치적</t>
    <phoneticPr fontId="1" type="noConversion"/>
  </si>
  <si>
    <t>치피증</t>
    <phoneticPr fontId="1" type="noConversion"/>
  </si>
  <si>
    <t>상시</t>
    <phoneticPr fontId="1" type="noConversion"/>
  </si>
  <si>
    <t>순간</t>
    <phoneticPr fontId="1" type="noConversion"/>
  </si>
  <si>
    <t>공증</t>
    <phoneticPr fontId="1" type="noConversion"/>
  </si>
  <si>
    <t>피증</t>
    <phoneticPr fontId="1" type="noConversion"/>
  </si>
  <si>
    <t>방깍</t>
    <phoneticPr fontId="1" type="noConversion"/>
  </si>
  <si>
    <t>백헤드</t>
    <phoneticPr fontId="1" type="noConversion"/>
  </si>
  <si>
    <t>1번</t>
    <phoneticPr fontId="1" type="noConversion"/>
  </si>
  <si>
    <t>2번</t>
    <phoneticPr fontId="1" type="noConversion"/>
  </si>
  <si>
    <t>3번</t>
    <phoneticPr fontId="1" type="noConversion"/>
  </si>
  <si>
    <t>4-1번</t>
    <phoneticPr fontId="1" type="noConversion"/>
  </si>
  <si>
    <t>4-2번</t>
    <phoneticPr fontId="1" type="noConversion"/>
  </si>
  <si>
    <t>4-3번</t>
    <phoneticPr fontId="1" type="noConversion"/>
  </si>
  <si>
    <t>백헤드 뎀증</t>
    <phoneticPr fontId="1" type="noConversion"/>
  </si>
  <si>
    <t>순간</t>
    <phoneticPr fontId="1" type="noConversion"/>
  </si>
  <si>
    <t>상시</t>
    <phoneticPr fontId="1" type="noConversion"/>
  </si>
  <si>
    <t>1번</t>
    <phoneticPr fontId="1" type="noConversion"/>
  </si>
  <si>
    <t>2번</t>
    <phoneticPr fontId="1" type="noConversion"/>
  </si>
  <si>
    <t>3번</t>
    <phoneticPr fontId="1" type="noConversion"/>
  </si>
  <si>
    <t>4-1번</t>
    <phoneticPr fontId="1" type="noConversion"/>
  </si>
  <si>
    <t>4-2번</t>
    <phoneticPr fontId="1" type="noConversion"/>
  </si>
  <si>
    <t>4-3번</t>
    <phoneticPr fontId="1" type="noConversion"/>
  </si>
  <si>
    <t>치적</t>
    <phoneticPr fontId="1" type="noConversion"/>
  </si>
  <si>
    <t>방깍</t>
    <phoneticPr fontId="1" type="noConversion"/>
  </si>
  <si>
    <t>백헤드</t>
    <phoneticPr fontId="1" type="noConversion"/>
  </si>
  <si>
    <t>치피증</t>
    <phoneticPr fontId="1" type="noConversion"/>
  </si>
  <si>
    <t>공증</t>
    <phoneticPr fontId="1" type="noConversion"/>
  </si>
  <si>
    <t>피증</t>
    <phoneticPr fontId="1" type="noConversion"/>
  </si>
  <si>
    <t>피증</t>
    <phoneticPr fontId="1" type="noConversion"/>
  </si>
  <si>
    <t>2파티</t>
    <phoneticPr fontId="1" type="noConversion"/>
  </si>
  <si>
    <t>1파티</t>
    <phoneticPr fontId="1" type="noConversion"/>
  </si>
  <si>
    <t>2파티 시너지</t>
    <phoneticPr fontId="1" type="noConversion"/>
  </si>
  <si>
    <t>순간</t>
    <phoneticPr fontId="1" type="noConversion"/>
  </si>
  <si>
    <t>상시</t>
    <phoneticPr fontId="1" type="noConversion"/>
  </si>
  <si>
    <t>합</t>
    <phoneticPr fontId="1" type="noConversion"/>
  </si>
  <si>
    <t>피증</t>
    <phoneticPr fontId="1" type="noConversion"/>
  </si>
  <si>
    <t>치적</t>
    <phoneticPr fontId="1" type="noConversion"/>
  </si>
  <si>
    <t>방깍</t>
    <phoneticPr fontId="1" type="noConversion"/>
  </si>
  <si>
    <t>벡헤드</t>
    <phoneticPr fontId="1" type="noConversion"/>
  </si>
  <si>
    <t>치피증</t>
    <phoneticPr fontId="1" type="noConversion"/>
  </si>
  <si>
    <t>스카우터</t>
  </si>
  <si>
    <t>블래스터</t>
  </si>
  <si>
    <t>워로드, 홀리, 바드는 항상 파티번호 4번에 넣을 것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</si>
</sst>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20"/>
      <color rgb="FFFF0000"/>
      <name val="맑은 고딕"/>
      <family val="2"/>
      <charset val="129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0" fontId="0" fillId="0" borderId="0" xfId="0" applyAlignment="1">
      <alignment vertical="center"/>
    </xf>
    <xf numFmtId="9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X34"/>
  <sheetViews>
    <sheetView tabSelected="1" workbookViewId="0">
      <selection activeCell="F15" sqref="F15"/>
    </sheetView>
  </sheetViews>
  <sheetFormatPr defaultRowHeight="16.5" x14ac:dyDescent="0.3"/>
  <cols>
    <col min="1" max="1" width="9" style="2"/>
    <col min="2" max="4" width="9" style="1"/>
    <col min="5" max="5" width="11.625" style="1" customWidth="1"/>
    <col min="6" max="6" width="9" style="1"/>
    <col min="7" max="7" width="9" style="3"/>
    <col min="8" max="8" width="7.125" style="3" customWidth="1"/>
    <col min="9" max="9" width="12.25" style="3" customWidth="1"/>
    <col min="10" max="10" width="9.375" style="3" customWidth="1"/>
    <col min="11" max="11" width="12.25" style="3" customWidth="1"/>
    <col min="12" max="12" width="9.375" style="3" customWidth="1"/>
    <col min="13" max="13" width="12.25" style="3" customWidth="1"/>
    <col min="14" max="14" width="1.75" style="3" customWidth="1"/>
    <col min="15" max="42" width="6.625" style="3" customWidth="1"/>
    <col min="43" max="43" width="11.25" style="3" customWidth="1"/>
    <col min="44" max="55" width="7" style="3" customWidth="1"/>
    <col min="56" max="60" width="9" style="3"/>
    <col min="61" max="61" width="9" style="1"/>
    <col min="62" max="62" width="10.5" style="1" customWidth="1"/>
    <col min="63" max="63" width="17.75" style="2" customWidth="1"/>
    <col min="64" max="64" width="11.5" style="1" customWidth="1"/>
    <col min="65" max="68" width="9" style="1"/>
    <col min="69" max="69" width="16.375" style="1" customWidth="1"/>
    <col min="70" max="72" width="9" style="1"/>
    <col min="73" max="73" width="12" style="1" customWidth="1"/>
    <col min="74" max="74" width="11.25" style="1" customWidth="1"/>
    <col min="75" max="16384" width="9" style="1"/>
  </cols>
  <sheetData>
    <row r="1" spans="2:76" ht="17.25" thickBot="1" x14ac:dyDescent="0.35">
      <c r="AQ1" s="10" t="s">
        <v>112</v>
      </c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</row>
    <row r="2" spans="2:76" ht="17.25" thickBot="1" x14ac:dyDescent="0.35">
      <c r="B2" s="12" t="s">
        <v>48</v>
      </c>
      <c r="C2" s="12"/>
      <c r="D2" s="12"/>
      <c r="E2" s="12"/>
      <c r="F2" s="12"/>
      <c r="G2" s="12"/>
      <c r="H2" s="2"/>
      <c r="I2" s="12" t="s">
        <v>76</v>
      </c>
      <c r="J2" s="12"/>
      <c r="K2" s="12"/>
      <c r="L2" s="12"/>
      <c r="M2" s="12"/>
      <c r="N2" s="17"/>
      <c r="O2" s="13" t="s">
        <v>116</v>
      </c>
      <c r="P2" s="14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4"/>
      <c r="AR2" s="9" t="s">
        <v>96</v>
      </c>
      <c r="AS2" s="9"/>
      <c r="AT2" s="9"/>
      <c r="AU2" s="9"/>
      <c r="AV2" s="9"/>
      <c r="AW2" s="9"/>
      <c r="AX2" s="9" t="s">
        <v>97</v>
      </c>
      <c r="AY2" s="9"/>
      <c r="AZ2" s="9"/>
      <c r="BA2" s="9"/>
      <c r="BB2" s="9"/>
      <c r="BC2" s="9"/>
      <c r="BD2" s="2"/>
      <c r="BE2" s="2"/>
      <c r="BF2" s="2"/>
      <c r="BG2" s="2"/>
      <c r="BH2" s="2"/>
    </row>
    <row r="3" spans="2:76" ht="17.25" thickBot="1" x14ac:dyDescent="0.35">
      <c r="B3" s="12"/>
      <c r="C3" s="12"/>
      <c r="D3" s="12"/>
      <c r="E3" s="12"/>
      <c r="F3" s="12"/>
      <c r="G3" s="12"/>
      <c r="H3" s="2"/>
      <c r="I3" s="12"/>
      <c r="J3" s="12"/>
      <c r="K3" s="12"/>
      <c r="L3" s="12"/>
      <c r="M3" s="12"/>
      <c r="N3" s="18"/>
      <c r="O3" s="15"/>
      <c r="P3" s="16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4"/>
      <c r="AR3" s="2" t="s">
        <v>89</v>
      </c>
      <c r="AS3" s="2" t="s">
        <v>90</v>
      </c>
      <c r="AT3" s="2" t="s">
        <v>91</v>
      </c>
      <c r="AU3" s="2" t="s">
        <v>92</v>
      </c>
      <c r="AV3" s="2" t="s">
        <v>93</v>
      </c>
      <c r="AW3" s="2" t="s">
        <v>94</v>
      </c>
      <c r="AX3" s="2" t="s">
        <v>89</v>
      </c>
      <c r="AY3" s="2" t="s">
        <v>90</v>
      </c>
      <c r="AZ3" s="2" t="s">
        <v>91</v>
      </c>
      <c r="BA3" s="2" t="s">
        <v>92</v>
      </c>
      <c r="BB3" s="2" t="s">
        <v>93</v>
      </c>
      <c r="BC3" s="2" t="s">
        <v>94</v>
      </c>
      <c r="BD3" s="2"/>
      <c r="BE3" s="2"/>
      <c r="BF3" s="2"/>
      <c r="BG3" s="2"/>
      <c r="BH3" s="2"/>
      <c r="BK3" s="2" t="s">
        <v>4</v>
      </c>
      <c r="BL3" s="1" t="s">
        <v>5</v>
      </c>
      <c r="BM3" s="1" t="s">
        <v>6</v>
      </c>
      <c r="BN3" s="1" t="s">
        <v>7</v>
      </c>
    </row>
    <row r="4" spans="2:76" ht="17.25" thickBot="1" x14ac:dyDescent="0.35">
      <c r="B4" s="6">
        <v>1</v>
      </c>
      <c r="C4" s="12" t="s">
        <v>122</v>
      </c>
      <c r="D4" s="12"/>
      <c r="E4" s="6" t="str">
        <f>VLOOKUP(C4,$BK$4:BN30,2,0)</f>
        <v>공증</v>
      </c>
      <c r="F4" s="6" t="str">
        <f>VLOOKUP($C$4,$BK$4:BO30,3,0)</f>
        <v>상시</v>
      </c>
      <c r="G4" s="7">
        <f>VLOOKUP(C4,$BK$4:BP30,4,0)</f>
        <v>0.06</v>
      </c>
      <c r="I4" s="7" t="s">
        <v>80</v>
      </c>
      <c r="J4" s="11" t="s">
        <v>83</v>
      </c>
      <c r="K4" s="7">
        <f>AX17</f>
        <v>0.1</v>
      </c>
      <c r="L4" s="11" t="s">
        <v>84</v>
      </c>
      <c r="M4" s="7">
        <f>AR17</f>
        <v>0</v>
      </c>
      <c r="N4" s="18"/>
      <c r="O4" s="7" t="s">
        <v>117</v>
      </c>
      <c r="P4" s="7">
        <f>K4+M4</f>
        <v>0.1</v>
      </c>
      <c r="AQ4" s="3" t="s">
        <v>86</v>
      </c>
      <c r="AR4" s="3">
        <f>IF($E$4="피증",$G$4,0)</f>
        <v>0</v>
      </c>
      <c r="AS4" s="3">
        <f>IF($E$5="피증",$G$5,0)</f>
        <v>0</v>
      </c>
      <c r="AT4" s="3">
        <f>IF($E$6="피증",$G$6,0)</f>
        <v>0</v>
      </c>
      <c r="AU4" s="3">
        <f>IF($E$7="피증",$G$7,0)</f>
        <v>0.1</v>
      </c>
      <c r="AV4" s="3">
        <f>IF($E$8="피증",$G$8,0)</f>
        <v>0</v>
      </c>
      <c r="AW4" s="3">
        <f>IF($E$9="피증",$G$9,0)</f>
        <v>0</v>
      </c>
      <c r="AX4" s="3">
        <f>IF($E$4="피증",$G$4,0)</f>
        <v>0</v>
      </c>
      <c r="AY4" s="3">
        <f>IF($E$5="피증",$G$5,0)</f>
        <v>0</v>
      </c>
      <c r="AZ4" s="3">
        <f>IF($E$6="피증",$G$6,0)</f>
        <v>0</v>
      </c>
      <c r="BA4" s="3">
        <f>IF($E$7="피증",$G$7,0)</f>
        <v>0.1</v>
      </c>
      <c r="BB4" s="3">
        <f>IF($E$8="피증",$G$8,0)</f>
        <v>0</v>
      </c>
      <c r="BC4" s="3">
        <f>IF($E$9="피증",$G$9,0)</f>
        <v>0</v>
      </c>
      <c r="BJ4" s="9" t="s">
        <v>16</v>
      </c>
      <c r="BK4" s="9" t="s">
        <v>0</v>
      </c>
      <c r="BL4" s="1" t="s">
        <v>1</v>
      </c>
      <c r="BM4" s="1" t="s">
        <v>2</v>
      </c>
      <c r="BN4" s="3">
        <v>0.12</v>
      </c>
      <c r="BU4" s="1" t="s">
        <v>71</v>
      </c>
      <c r="BV4" s="2" t="s">
        <v>110</v>
      </c>
      <c r="BW4" s="2" t="s">
        <v>3</v>
      </c>
      <c r="BX4" s="3">
        <v>0.03</v>
      </c>
    </row>
    <row r="5" spans="2:76" ht="17.25" thickBot="1" x14ac:dyDescent="0.35">
      <c r="B5" s="6">
        <v>2</v>
      </c>
      <c r="C5" s="12" t="s">
        <v>69</v>
      </c>
      <c r="D5" s="12"/>
      <c r="E5" s="6" t="str">
        <f>VLOOKUP(C5,$BK$4:BN31,2,0)</f>
        <v>치적</v>
      </c>
      <c r="F5" s="6" t="str">
        <f>VLOOKUP(C5,$BK$4:BO31,3,0)</f>
        <v>순간</v>
      </c>
      <c r="G5" s="7">
        <f>VLOOKUP(C5,$BK$4:BP31,4,0)</f>
        <v>0.18</v>
      </c>
      <c r="I5" s="7" t="s">
        <v>81</v>
      </c>
      <c r="J5" s="11"/>
      <c r="K5" s="7">
        <f>AY17</f>
        <v>0</v>
      </c>
      <c r="L5" s="11"/>
      <c r="M5" s="7">
        <f>AS17</f>
        <v>0.18</v>
      </c>
      <c r="N5" s="18"/>
      <c r="O5" s="7" t="s">
        <v>118</v>
      </c>
      <c r="P5" s="7">
        <f t="shared" ref="P5:P9" si="0">K5+M5</f>
        <v>0.18</v>
      </c>
      <c r="AQ5" s="3" t="s">
        <v>81</v>
      </c>
      <c r="AR5" s="3">
        <f>IF($E$4="치적",$G$4,0)</f>
        <v>0</v>
      </c>
      <c r="AS5" s="3">
        <f>IF($E$5="치적",$G$5,0)</f>
        <v>0.18</v>
      </c>
      <c r="AT5" s="3">
        <f>IF($E$6="치적",$G$6,0)</f>
        <v>0</v>
      </c>
      <c r="AU5" s="3">
        <f>IF($E$7="치적",$G$7,0)</f>
        <v>0</v>
      </c>
      <c r="AV5" s="3">
        <f>IF($E$8="치적",$G$8,0)</f>
        <v>0</v>
      </c>
      <c r="AW5" s="3">
        <f>IF($E$9="치적",$G$9,0)</f>
        <v>0</v>
      </c>
      <c r="AX5" s="3">
        <f>IF($E$4="치적",$G$4,0)</f>
        <v>0</v>
      </c>
      <c r="AY5" s="3">
        <f>IF($E$5="치적",$G$5,0)</f>
        <v>0.18</v>
      </c>
      <c r="AZ5" s="3">
        <f>IF($E$6="치적",$G$6,0)</f>
        <v>0</v>
      </c>
      <c r="BA5" s="3">
        <f>IF($E$7="치적",$G$7,0)</f>
        <v>0</v>
      </c>
      <c r="BB5" s="3">
        <f>IF($E$8="치적",$G$8,0)</f>
        <v>0</v>
      </c>
      <c r="BC5" s="3">
        <f>IF($E$9="치적",$G$9,0)</f>
        <v>0</v>
      </c>
      <c r="BJ5" s="9"/>
      <c r="BK5" s="9"/>
      <c r="BL5" s="1" t="s">
        <v>109</v>
      </c>
      <c r="BM5" s="1" t="s">
        <v>3</v>
      </c>
      <c r="BN5" s="3">
        <v>0.03</v>
      </c>
      <c r="BU5" s="1" t="s">
        <v>72</v>
      </c>
      <c r="BV5" s="2" t="s">
        <v>14</v>
      </c>
      <c r="BW5" s="2" t="s">
        <v>3</v>
      </c>
      <c r="BX5" s="5">
        <v>0.06</v>
      </c>
    </row>
    <row r="6" spans="2:76" ht="17.25" thickBot="1" x14ac:dyDescent="0.35">
      <c r="B6" s="6">
        <v>3</v>
      </c>
      <c r="C6" s="12" t="s">
        <v>123</v>
      </c>
      <c r="D6" s="12"/>
      <c r="E6" s="6" t="str">
        <f>VLOOKUP(C6,$BK$4:BN32,2,0)</f>
        <v>방깍</v>
      </c>
      <c r="F6" s="6" t="str">
        <f>VLOOKUP(C6,$BK$4:BO32,3,0)</f>
        <v>상시</v>
      </c>
      <c r="G6" s="7">
        <f>VLOOKUP(C6,$BK$4:BP32,4,0)</f>
        <v>0.12</v>
      </c>
      <c r="I6" s="7" t="s">
        <v>77</v>
      </c>
      <c r="J6" s="11"/>
      <c r="K6" s="7">
        <f>AZ17</f>
        <v>0.06</v>
      </c>
      <c r="L6" s="11"/>
      <c r="M6" s="7">
        <f>AT17</f>
        <v>0.16</v>
      </c>
      <c r="N6" s="18"/>
      <c r="O6" s="7" t="s">
        <v>85</v>
      </c>
      <c r="P6" s="7">
        <f t="shared" si="0"/>
        <v>0.22</v>
      </c>
      <c r="AQ6" s="3" t="s">
        <v>108</v>
      </c>
      <c r="AR6" s="3">
        <f>IF($E$4="공증",$G$4,0)</f>
        <v>0.06</v>
      </c>
      <c r="AS6" s="3">
        <f>IF($E$5="공증",$G$5,0)</f>
        <v>0</v>
      </c>
      <c r="AT6" s="3">
        <f>IF($E$6="공증",$G$6,0)</f>
        <v>0</v>
      </c>
      <c r="AU6" s="3">
        <f>IF($E$7="공증",$G$7,0)</f>
        <v>0</v>
      </c>
      <c r="AV6" s="3">
        <f>IF($E$8="공증",$G$8,0)</f>
        <v>0.06</v>
      </c>
      <c r="AW6" s="3">
        <f>IF($E$9="공증",$G$9,0)</f>
        <v>0.1</v>
      </c>
      <c r="AX6" s="3">
        <f>IF($E$4="공증",$G$4,0)</f>
        <v>0.06</v>
      </c>
      <c r="AY6" s="3">
        <f>IF($E$5="공증",$G$5,0)</f>
        <v>0</v>
      </c>
      <c r="AZ6" s="3">
        <f>IF($E$6="공증",$G$6,0)</f>
        <v>0</v>
      </c>
      <c r="BA6" s="3">
        <f>IF($E$7="공증",$G$7,0)</f>
        <v>0</v>
      </c>
      <c r="BB6" s="3">
        <f>IF($E$8="공증",$G$8,0)</f>
        <v>0.06</v>
      </c>
      <c r="BC6" s="3">
        <f>IF($E$9="공증",$G$9,0)</f>
        <v>0.1</v>
      </c>
      <c r="BJ6" s="9"/>
      <c r="BK6" s="9"/>
      <c r="BL6" s="1" t="s">
        <v>8</v>
      </c>
      <c r="BM6" s="1" t="s">
        <v>9</v>
      </c>
      <c r="BN6" s="3">
        <v>0.09</v>
      </c>
      <c r="BQ6" s="1" t="s">
        <v>51</v>
      </c>
      <c r="BU6" s="1" t="s">
        <v>74</v>
      </c>
      <c r="BV6" s="2" t="s">
        <v>14</v>
      </c>
      <c r="BW6" s="2" t="s">
        <v>3</v>
      </c>
      <c r="BX6" s="3">
        <v>0.06</v>
      </c>
    </row>
    <row r="7" spans="2:76" ht="17.25" thickBot="1" x14ac:dyDescent="0.35">
      <c r="B7" s="12">
        <v>4</v>
      </c>
      <c r="C7" s="12" t="s">
        <v>70</v>
      </c>
      <c r="D7" s="12"/>
      <c r="E7" s="6" t="str">
        <f>VLOOKUP(C7,$BK$4:BN33,2,0)</f>
        <v>피증</v>
      </c>
      <c r="F7" s="6" t="str">
        <f>VLOOKUP(C7,$BK$4:BO33,3,0)</f>
        <v>상시</v>
      </c>
      <c r="G7" s="7">
        <f>VLOOKUP(C7,$BK$4:BP33,4,0)</f>
        <v>0.1</v>
      </c>
      <c r="I7" s="7" t="s">
        <v>79</v>
      </c>
      <c r="J7" s="11"/>
      <c r="K7" s="7">
        <f>BA17</f>
        <v>0.12</v>
      </c>
      <c r="L7" s="11"/>
      <c r="M7" s="7">
        <f>AU17</f>
        <v>0</v>
      </c>
      <c r="N7" s="18"/>
      <c r="O7" s="7" t="s">
        <v>119</v>
      </c>
      <c r="P7" s="7">
        <f t="shared" si="0"/>
        <v>0.12</v>
      </c>
      <c r="AQ7" s="3" t="s">
        <v>87</v>
      </c>
      <c r="AR7" s="3">
        <f>IF($E$4="방깍",$G$4,0)</f>
        <v>0</v>
      </c>
      <c r="AS7" s="3">
        <f>IF($E$5="방깍",$G$5,0)</f>
        <v>0</v>
      </c>
      <c r="AT7" s="3">
        <f>IF($E$6="방깍",$G$6,0)</f>
        <v>0.12</v>
      </c>
      <c r="AU7" s="3">
        <f>IF($E$7="방깍",$G$7,0)</f>
        <v>0</v>
      </c>
      <c r="AV7" s="3">
        <f>IF($E$8="방깍",$G$8,0)</f>
        <v>0</v>
      </c>
      <c r="AW7" s="3">
        <f>IF($E$9="방깍",$G$9,0)</f>
        <v>0</v>
      </c>
      <c r="AX7" s="3">
        <f>IF($E$4="방깍",$G$4,0)</f>
        <v>0</v>
      </c>
      <c r="AY7" s="3">
        <f>IF($E$5="방깍",$G$5,0)</f>
        <v>0</v>
      </c>
      <c r="AZ7" s="3">
        <f>IF($E$6="방깍",$G$6,0)</f>
        <v>0.12</v>
      </c>
      <c r="BA7" s="3">
        <f>IF($E$7="방깍",$G$7,0)</f>
        <v>0</v>
      </c>
      <c r="BB7" s="3">
        <f>IF($E$8="방깍",$G$8,0)</f>
        <v>0</v>
      </c>
      <c r="BC7" s="3">
        <f>IF($E$9="방깍",$G$9,0)</f>
        <v>0</v>
      </c>
      <c r="BJ7" s="9"/>
      <c r="BK7" s="2" t="s">
        <v>68</v>
      </c>
      <c r="BL7" s="1" t="s">
        <v>28</v>
      </c>
      <c r="BM7" s="1" t="s">
        <v>10</v>
      </c>
      <c r="BN7" s="3">
        <v>0.12</v>
      </c>
      <c r="BO7" s="1" t="s">
        <v>11</v>
      </c>
      <c r="BQ7" s="2" t="s">
        <v>52</v>
      </c>
      <c r="BU7" s="2" t="s">
        <v>71</v>
      </c>
      <c r="BV7" s="2" t="s">
        <v>8</v>
      </c>
      <c r="BW7" s="2" t="s">
        <v>9</v>
      </c>
      <c r="BX7" s="3">
        <v>0.09</v>
      </c>
    </row>
    <row r="8" spans="2:76" ht="17.25" thickBot="1" x14ac:dyDescent="0.35">
      <c r="B8" s="12"/>
      <c r="C8" s="12"/>
      <c r="D8" s="12"/>
      <c r="E8" s="6" t="str">
        <f>VLOOKUP(C7,BU4:BX6,2,0)</f>
        <v>공증</v>
      </c>
      <c r="F8" s="6" t="str">
        <f>VLOOKUP(C7,BU4:BX6,3,0)</f>
        <v>순간</v>
      </c>
      <c r="G8" s="7">
        <f>VLOOKUP(C7,BU4:BX6,4,0)</f>
        <v>0.06</v>
      </c>
      <c r="I8" s="7" t="s">
        <v>95</v>
      </c>
      <c r="J8" s="11"/>
      <c r="K8" s="7">
        <f>BB17</f>
        <v>0</v>
      </c>
      <c r="L8" s="11"/>
      <c r="M8" s="7">
        <f>AV17</f>
        <v>0</v>
      </c>
      <c r="N8" s="18"/>
      <c r="O8" s="7" t="s">
        <v>120</v>
      </c>
      <c r="P8" s="7">
        <f t="shared" si="0"/>
        <v>0</v>
      </c>
      <c r="AQ8" s="3" t="s">
        <v>88</v>
      </c>
      <c r="AR8" s="3">
        <f>IF($E$4="백헤드 뎀증",$G$4,0)</f>
        <v>0</v>
      </c>
      <c r="AS8" s="3">
        <f>IF($E$5="백헤드 뎀증",$G$5,0)</f>
        <v>0</v>
      </c>
      <c r="AT8" s="3">
        <f>IF($E$6="백헤드 뎀증",$G$6,0)</f>
        <v>0</v>
      </c>
      <c r="AU8" s="3">
        <f>IF($E$7="백헤드 뎀증",$G$7,0)</f>
        <v>0</v>
      </c>
      <c r="AV8" s="3">
        <f>IF($E$8="백헤드 뎀증",$G$8,0)</f>
        <v>0</v>
      </c>
      <c r="AW8" s="3">
        <f>IF($E$9="백헤드 뎀증",$G$9,0)</f>
        <v>0</v>
      </c>
      <c r="AX8" s="3">
        <f>IF($E$4="백헤드 뎀증",$G$4,0)</f>
        <v>0</v>
      </c>
      <c r="AY8" s="3">
        <f>IF($E$5="백헤드 뎀증",$G$5,0)</f>
        <v>0</v>
      </c>
      <c r="AZ8" s="3">
        <f>IF($E$6="백헤드 뎀증",$G$6,0)</f>
        <v>0</v>
      </c>
      <c r="BA8" s="3">
        <f>IF($E$7="백헤드 뎀증",$G$7,0)</f>
        <v>0</v>
      </c>
      <c r="BB8" s="3">
        <f>IF($E$8="백헤드 뎀증",$G$8,0)</f>
        <v>0</v>
      </c>
      <c r="BC8" s="3">
        <f>IF($E$9="백헤드 뎀증",$G$9,0)</f>
        <v>0</v>
      </c>
      <c r="BJ8" s="9"/>
      <c r="BK8" s="1" t="s">
        <v>52</v>
      </c>
      <c r="BL8" s="1" t="s">
        <v>12</v>
      </c>
      <c r="BM8" s="1" t="s">
        <v>13</v>
      </c>
      <c r="BN8" s="3">
        <v>0.24</v>
      </c>
      <c r="BQ8" s="1" t="s">
        <v>54</v>
      </c>
      <c r="BU8" s="2" t="s">
        <v>72</v>
      </c>
      <c r="BV8" s="2" t="s">
        <v>14</v>
      </c>
      <c r="BW8" s="2" t="s">
        <v>3</v>
      </c>
      <c r="BX8" s="3">
        <v>0.1</v>
      </c>
    </row>
    <row r="9" spans="2:76" ht="17.25" thickBot="1" x14ac:dyDescent="0.35">
      <c r="B9" s="12"/>
      <c r="C9" s="12"/>
      <c r="D9" s="12"/>
      <c r="E9" s="6" t="str">
        <f>VLOOKUP(C7,BU7:BX9,2,0)</f>
        <v>공증</v>
      </c>
      <c r="F9" s="6" t="str">
        <f>VLOOKUP(C7,BU7:BX9,3,0)</f>
        <v>순간</v>
      </c>
      <c r="G9" s="7">
        <f>VLOOKUP(C7,BU7:BX9,4,0)</f>
        <v>0.1</v>
      </c>
      <c r="I9" s="7" t="s">
        <v>82</v>
      </c>
      <c r="J9" s="11"/>
      <c r="K9" s="7">
        <f>BC17</f>
        <v>0</v>
      </c>
      <c r="L9" s="11"/>
      <c r="M9" s="7">
        <f>AW17</f>
        <v>0</v>
      </c>
      <c r="N9" s="19"/>
      <c r="O9" s="7" t="s">
        <v>121</v>
      </c>
      <c r="P9" s="7">
        <f t="shared" si="0"/>
        <v>0</v>
      </c>
      <c r="AQ9" s="3" t="s">
        <v>82</v>
      </c>
      <c r="AR9" s="3">
        <f>IF($E$4="치피증",$G$4,0)</f>
        <v>0</v>
      </c>
      <c r="AS9" s="3">
        <f>IF($E$5="치피증",$G$5,0)</f>
        <v>0</v>
      </c>
      <c r="AT9" s="3">
        <f>IF($E$6="치피증",$G$6,0)</f>
        <v>0</v>
      </c>
      <c r="AU9" s="3">
        <f>IF($E$7="치피증",$G$7,0)</f>
        <v>0</v>
      </c>
      <c r="AV9" s="3">
        <f>IF($E$8="치피증",$G$8,0)</f>
        <v>0</v>
      </c>
      <c r="AW9" s="3">
        <f>IF($E$9="치피증",$G$9,0)</f>
        <v>0</v>
      </c>
      <c r="AX9" s="3">
        <f>IF($E$4="치피증",$G$4,0)</f>
        <v>0</v>
      </c>
      <c r="AY9" s="3">
        <f>IF($E$5="치피증",$G$5,0)</f>
        <v>0</v>
      </c>
      <c r="AZ9" s="3">
        <f>IF($E$6="치피증",$G$6,0)</f>
        <v>0</v>
      </c>
      <c r="BA9" s="3">
        <f>IF($E$7="치피증",$G$7,0)</f>
        <v>0</v>
      </c>
      <c r="BB9" s="3">
        <f>IF($E$8="치피증",$G$8,0)</f>
        <v>0</v>
      </c>
      <c r="BC9" s="3">
        <f>IF($E$9="치피증",$G$9,0)</f>
        <v>0</v>
      </c>
      <c r="BJ9" s="9"/>
      <c r="BK9" s="9" t="s">
        <v>53</v>
      </c>
      <c r="BL9" s="1" t="s">
        <v>27</v>
      </c>
      <c r="BM9" s="1" t="s">
        <v>2</v>
      </c>
      <c r="BN9" s="3">
        <v>0.1</v>
      </c>
      <c r="BQ9" s="1" t="s">
        <v>55</v>
      </c>
      <c r="BU9" s="2" t="s">
        <v>74</v>
      </c>
      <c r="BV9" s="2" t="s">
        <v>14</v>
      </c>
      <c r="BW9" s="2" t="s">
        <v>3</v>
      </c>
      <c r="BX9" s="3">
        <v>0.3</v>
      </c>
    </row>
    <row r="10" spans="2:76" ht="17.25" thickBot="1" x14ac:dyDescent="0.35">
      <c r="B10" s="12" t="s">
        <v>75</v>
      </c>
      <c r="C10" s="12"/>
      <c r="D10" s="12"/>
      <c r="E10" s="12"/>
      <c r="F10" s="12"/>
      <c r="G10" s="12"/>
      <c r="H10" s="2"/>
      <c r="I10" s="12" t="s">
        <v>113</v>
      </c>
      <c r="J10" s="12"/>
      <c r="K10" s="12"/>
      <c r="L10" s="12"/>
      <c r="M10" s="12"/>
      <c r="N10" s="17"/>
      <c r="O10" s="13" t="s">
        <v>116</v>
      </c>
      <c r="P10" s="14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R10" s="3" t="s">
        <v>78</v>
      </c>
      <c r="AS10" s="3" t="s">
        <v>104</v>
      </c>
      <c r="AT10" s="3" t="s">
        <v>85</v>
      </c>
      <c r="AU10" s="3" t="s">
        <v>105</v>
      </c>
      <c r="AV10" s="3" t="s">
        <v>106</v>
      </c>
      <c r="AW10" s="3" t="s">
        <v>107</v>
      </c>
      <c r="AX10" s="3" t="s">
        <v>78</v>
      </c>
      <c r="AY10" s="3" t="s">
        <v>104</v>
      </c>
      <c r="AZ10" s="3" t="s">
        <v>85</v>
      </c>
      <c r="BA10" s="3" t="s">
        <v>105</v>
      </c>
      <c r="BB10" s="3" t="s">
        <v>106</v>
      </c>
      <c r="BC10" s="3" t="s">
        <v>107</v>
      </c>
      <c r="BD10" s="2"/>
      <c r="BE10" s="2"/>
      <c r="BF10" s="2"/>
      <c r="BG10" s="2"/>
      <c r="BH10" s="2"/>
      <c r="BJ10" s="9"/>
      <c r="BK10" s="9"/>
      <c r="BL10" s="1" t="s">
        <v>14</v>
      </c>
      <c r="BM10" s="1" t="s">
        <v>13</v>
      </c>
      <c r="BN10" s="5">
        <v>0.06</v>
      </c>
      <c r="BQ10" s="1" t="s">
        <v>56</v>
      </c>
    </row>
    <row r="11" spans="2:76" ht="17.25" thickBot="1" x14ac:dyDescent="0.35">
      <c r="B11" s="12"/>
      <c r="C11" s="12"/>
      <c r="D11" s="12"/>
      <c r="E11" s="12"/>
      <c r="F11" s="12"/>
      <c r="G11" s="12"/>
      <c r="H11" s="2"/>
      <c r="I11" s="12"/>
      <c r="J11" s="12"/>
      <c r="K11" s="12"/>
      <c r="L11" s="12"/>
      <c r="M11" s="12"/>
      <c r="N11" s="18"/>
      <c r="O11" s="15"/>
      <c r="P11" s="16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3" t="s">
        <v>98</v>
      </c>
      <c r="AR11" s="3">
        <f>IF($F$4="순간",AR4,0)</f>
        <v>0</v>
      </c>
      <c r="AS11" s="3">
        <f>IF($F$4="순간",AR5,0)</f>
        <v>0</v>
      </c>
      <c r="AT11" s="3">
        <f>IF($F$4="순간",AR6,0)</f>
        <v>0</v>
      </c>
      <c r="AU11" s="3">
        <f>IF($F$4="순간",AR7,0)</f>
        <v>0</v>
      </c>
      <c r="AV11" s="3">
        <f>IF($F$4="순간",AR8,0)</f>
        <v>0</v>
      </c>
      <c r="AW11" s="3">
        <f>IF($F$4="순간",AR9,0)</f>
        <v>0</v>
      </c>
      <c r="AX11" s="3">
        <f>IF($F$4="상시",AX4,0)</f>
        <v>0</v>
      </c>
      <c r="AY11" s="3">
        <f>IF($F$4="상시",AX5,0)</f>
        <v>0</v>
      </c>
      <c r="AZ11" s="3">
        <f>IF($F$4="상시",AX6,0)</f>
        <v>0.06</v>
      </c>
      <c r="BA11" s="3">
        <f>IF($F$4="상시",AX7,0)</f>
        <v>0</v>
      </c>
      <c r="BB11" s="3">
        <f>IF($F$4="상시",AX8,0)</f>
        <v>0</v>
      </c>
      <c r="BC11" s="3">
        <f>IF($F$4="상시",AX9,0)</f>
        <v>0</v>
      </c>
      <c r="BD11" s="2"/>
      <c r="BE11" s="2"/>
      <c r="BF11" s="2"/>
      <c r="BG11" s="2"/>
      <c r="BH11" s="2"/>
      <c r="BJ11" s="9"/>
      <c r="BK11" s="9"/>
      <c r="BL11" s="1" t="s">
        <v>15</v>
      </c>
      <c r="BM11" s="1" t="s">
        <v>13</v>
      </c>
      <c r="BN11" s="3">
        <v>0.1</v>
      </c>
      <c r="BQ11" s="1" t="s">
        <v>57</v>
      </c>
    </row>
    <row r="12" spans="2:76" ht="17.25" thickBot="1" x14ac:dyDescent="0.35">
      <c r="B12" s="6">
        <v>1</v>
      </c>
      <c r="C12" s="12" t="s">
        <v>67</v>
      </c>
      <c r="D12" s="12"/>
      <c r="E12" s="6" t="str">
        <f>VLOOKUP(C12,$BK$4:BN38,2,0)</f>
        <v>치적</v>
      </c>
      <c r="F12" s="6" t="str">
        <f>VLOOKUP($C$4,$BK$4:BO38,3,0)</f>
        <v>상시</v>
      </c>
      <c r="G12" s="7">
        <f>VLOOKUP(C12,$BK$4:BP38,4,0)</f>
        <v>0.1</v>
      </c>
      <c r="I12" s="7" t="s">
        <v>80</v>
      </c>
      <c r="J12" s="11" t="s">
        <v>83</v>
      </c>
      <c r="K12" s="7">
        <f>AX34</f>
        <v>0.1</v>
      </c>
      <c r="L12" s="11" t="s">
        <v>84</v>
      </c>
      <c r="M12" s="7">
        <f>AR34</f>
        <v>0.1</v>
      </c>
      <c r="N12" s="18"/>
      <c r="O12" s="7" t="s">
        <v>117</v>
      </c>
      <c r="P12" s="7">
        <f>K12+M12</f>
        <v>0.2</v>
      </c>
      <c r="AQ12" s="3" t="s">
        <v>99</v>
      </c>
      <c r="AR12" s="3">
        <f>IF($F$5="순간",AS4,0)</f>
        <v>0</v>
      </c>
      <c r="AS12" s="3">
        <f>IF($F$5="순간",AS5,0)</f>
        <v>0.18</v>
      </c>
      <c r="AT12" s="3">
        <f>IF($F$5="순간",AS6,0)</f>
        <v>0</v>
      </c>
      <c r="AU12" s="3">
        <f>IF($F$5="순간",AS7,0)</f>
        <v>0</v>
      </c>
      <c r="AV12" s="3">
        <f>IF($F$5="순간",AS8,0)</f>
        <v>0</v>
      </c>
      <c r="AW12" s="3">
        <f>IF($F$5="순간",AS9,0)</f>
        <v>0</v>
      </c>
      <c r="AX12" s="3">
        <f>IF($F$5="상시",AY4,0)</f>
        <v>0</v>
      </c>
      <c r="AY12" s="3">
        <f>IF($F$5="상시",AY5,0)</f>
        <v>0</v>
      </c>
      <c r="AZ12" s="3">
        <f>IF($F$5="상시",AY6,0)</f>
        <v>0</v>
      </c>
      <c r="BA12" s="3">
        <f>IF($F$5="상시",AY7,0)</f>
        <v>0</v>
      </c>
      <c r="BB12" s="3">
        <f>IF($F$5="상시",AY8,0)</f>
        <v>0</v>
      </c>
      <c r="BC12" s="3">
        <f>IF($F$5="상시",AY9,0)</f>
        <v>0</v>
      </c>
      <c r="BJ12" s="9" t="s">
        <v>22</v>
      </c>
      <c r="BK12" s="2" t="s">
        <v>54</v>
      </c>
      <c r="BL12" s="1" t="s">
        <v>27</v>
      </c>
      <c r="BM12" s="1" t="s">
        <v>2</v>
      </c>
      <c r="BN12" s="3">
        <v>0.06</v>
      </c>
      <c r="BQ12" s="1" t="s">
        <v>58</v>
      </c>
    </row>
    <row r="13" spans="2:76" ht="17.25" thickBot="1" x14ac:dyDescent="0.35">
      <c r="B13" s="6">
        <v>2</v>
      </c>
      <c r="C13" s="12" t="s">
        <v>70</v>
      </c>
      <c r="D13" s="12"/>
      <c r="E13" s="6" t="str">
        <f>VLOOKUP(C13,$BK$4:BN39,2,0)</f>
        <v>피증</v>
      </c>
      <c r="F13" s="6" t="str">
        <f>VLOOKUP(C13,$BK$4:BO39,3,0)</f>
        <v>상시</v>
      </c>
      <c r="G13" s="7">
        <f>VLOOKUP(C13,$BK$4:BP39,4,0)</f>
        <v>0.1</v>
      </c>
      <c r="I13" s="7" t="s">
        <v>81</v>
      </c>
      <c r="J13" s="11"/>
      <c r="K13" s="7">
        <f>AY34</f>
        <v>0.1</v>
      </c>
      <c r="L13" s="11"/>
      <c r="M13" s="7">
        <f>AS34</f>
        <v>0</v>
      </c>
      <c r="N13" s="18"/>
      <c r="O13" s="7" t="s">
        <v>118</v>
      </c>
      <c r="P13" s="7">
        <f t="shared" ref="P13:P17" si="1">K13+M13</f>
        <v>0.1</v>
      </c>
      <c r="AQ13" s="3" t="s">
        <v>100</v>
      </c>
      <c r="AR13" s="3">
        <f>IF($F$6="순간",AT4,0)</f>
        <v>0</v>
      </c>
      <c r="AS13" s="3">
        <f>IF(F6="순간",AT5,0)</f>
        <v>0</v>
      </c>
      <c r="AT13" s="3">
        <f>IF($F$6="순간",AT6,0)</f>
        <v>0</v>
      </c>
      <c r="AU13" s="3">
        <f>IF(F6="순간",AT7,0)</f>
        <v>0</v>
      </c>
      <c r="AV13" s="3">
        <f>IF(F6="순간",AT8,0)</f>
        <v>0</v>
      </c>
      <c r="AW13" s="3">
        <f>IF(F6="순간",AT9,0)</f>
        <v>0</v>
      </c>
      <c r="AX13" s="3">
        <f>IF($F$6="상시",AZ4,0)</f>
        <v>0</v>
      </c>
      <c r="AY13" s="3">
        <f>IF($F$6="상시",AZ5,0)</f>
        <v>0</v>
      </c>
      <c r="AZ13" s="3">
        <f>IF($F$6="상시",AZ6,0)</f>
        <v>0</v>
      </c>
      <c r="BA13" s="3">
        <f>IF(F6="상시",AZ7,0)</f>
        <v>0.12</v>
      </c>
      <c r="BB13" s="3">
        <f>IF(F6="상시",AZ8,0)</f>
        <v>0</v>
      </c>
      <c r="BC13" s="3">
        <f>IF(F6="상시",AZ9,0)</f>
        <v>0</v>
      </c>
      <c r="BJ13" s="9"/>
      <c r="BK13" s="2" t="s">
        <v>55</v>
      </c>
      <c r="BL13" s="1" t="s">
        <v>17</v>
      </c>
      <c r="BM13" s="1" t="s">
        <v>3</v>
      </c>
      <c r="BN13" s="3">
        <v>0.18</v>
      </c>
      <c r="BQ13" s="1" t="s">
        <v>59</v>
      </c>
    </row>
    <row r="14" spans="2:76" ht="17.25" thickBot="1" x14ac:dyDescent="0.35">
      <c r="B14" s="6">
        <v>3</v>
      </c>
      <c r="C14" s="12" t="s">
        <v>66</v>
      </c>
      <c r="D14" s="12"/>
      <c r="E14" s="6" t="str">
        <f>VLOOKUP(C14,$BK$4:BN40,2,0)</f>
        <v>방깍</v>
      </c>
      <c r="F14" s="6" t="str">
        <f>VLOOKUP(C14,$BK$4:BO40,3,0)</f>
        <v>순간</v>
      </c>
      <c r="G14" s="7">
        <f>VLOOKUP(C14,$BK$4:BP40,4,0)</f>
        <v>0.24</v>
      </c>
      <c r="I14" s="7" t="s">
        <v>77</v>
      </c>
      <c r="J14" s="11"/>
      <c r="K14" s="7">
        <f>AZ34</f>
        <v>0</v>
      </c>
      <c r="L14" s="11"/>
      <c r="M14" s="7">
        <f>AT34</f>
        <v>0.36</v>
      </c>
      <c r="N14" s="18"/>
      <c r="O14" s="7" t="s">
        <v>85</v>
      </c>
      <c r="P14" s="7">
        <f t="shared" si="1"/>
        <v>0.36</v>
      </c>
      <c r="AQ14" s="3" t="s">
        <v>101</v>
      </c>
      <c r="AR14" s="3">
        <f>IF($F$7="순간",AU4,0)</f>
        <v>0</v>
      </c>
      <c r="AS14" s="3">
        <f>IF($F$7="순간",AU5,0)</f>
        <v>0</v>
      </c>
      <c r="AT14" s="3">
        <f>IF($F$7="순간",AU6,0)</f>
        <v>0</v>
      </c>
      <c r="AU14" s="3">
        <f>IF($F$7="순간",AU7,0)</f>
        <v>0</v>
      </c>
      <c r="AV14" s="3">
        <f>IF($F$7="순간",AU8,0)</f>
        <v>0</v>
      </c>
      <c r="AW14" s="3">
        <f>IF($F$7="순간",AU9,0)</f>
        <v>0</v>
      </c>
      <c r="AX14" s="3">
        <f>IF($F$7="상시",BA4,0)</f>
        <v>0.1</v>
      </c>
      <c r="AY14" s="3">
        <f>IF($F$7="상시",BA5,0)</f>
        <v>0</v>
      </c>
      <c r="AZ14" s="3">
        <f>IF($F$7="상시",BA6,0)</f>
        <v>0</v>
      </c>
      <c r="BA14" s="3">
        <f>IF($F$7="상시",BA7,0)</f>
        <v>0</v>
      </c>
      <c r="BB14" s="3">
        <f>IF($F$7="순간",BA8,0)</f>
        <v>0</v>
      </c>
      <c r="BC14" s="3">
        <f>IF($F$7="상시",BA9,0)</f>
        <v>0</v>
      </c>
      <c r="BJ14" s="9"/>
      <c r="BK14" s="2" t="s">
        <v>56</v>
      </c>
      <c r="BL14" s="1" t="s">
        <v>15</v>
      </c>
      <c r="BM14" s="1" t="s">
        <v>18</v>
      </c>
      <c r="BN14" s="3">
        <v>0.06</v>
      </c>
      <c r="BQ14" s="1" t="s">
        <v>60</v>
      </c>
    </row>
    <row r="15" spans="2:76" ht="17.25" thickBot="1" x14ac:dyDescent="0.35">
      <c r="B15" s="12">
        <v>4</v>
      </c>
      <c r="C15" s="12" t="s">
        <v>73</v>
      </c>
      <c r="D15" s="12"/>
      <c r="E15" s="6" t="str">
        <f>VLOOKUP(C15,$BK$4:BN41,2,0)</f>
        <v>피증</v>
      </c>
      <c r="F15" s="6" t="str">
        <f>VLOOKUP(C15,$BK$4:BO41,3,0)</f>
        <v>상시</v>
      </c>
      <c r="G15" s="7">
        <f>VLOOKUP(C15,$BK$4:BP41,4,0)</f>
        <v>0.1</v>
      </c>
      <c r="I15" s="7" t="s">
        <v>79</v>
      </c>
      <c r="J15" s="11"/>
      <c r="K15" s="7">
        <f>BA34</f>
        <v>0</v>
      </c>
      <c r="L15" s="11"/>
      <c r="M15" s="7">
        <f>AU34</f>
        <v>0</v>
      </c>
      <c r="N15" s="18"/>
      <c r="O15" s="7" t="s">
        <v>119</v>
      </c>
      <c r="P15" s="7">
        <f t="shared" si="1"/>
        <v>0</v>
      </c>
      <c r="AQ15" s="3" t="s">
        <v>102</v>
      </c>
      <c r="AR15" s="3">
        <f>IF($F$8="순간",AV4,0)</f>
        <v>0</v>
      </c>
      <c r="AS15" s="3">
        <f>IF($F$8="순간",AV5,0)</f>
        <v>0</v>
      </c>
      <c r="AT15" s="3">
        <f>IF($F$8="순간",AV6,0)</f>
        <v>0.06</v>
      </c>
      <c r="AU15" s="3">
        <f>IF($F$8="순간",AV7,0)</f>
        <v>0</v>
      </c>
      <c r="AV15" s="3">
        <f>IF($F$8="순간",AV8,0)</f>
        <v>0</v>
      </c>
      <c r="AW15" s="3">
        <f>IF($F$8="순간",AV9,0)</f>
        <v>0</v>
      </c>
      <c r="AX15" s="3">
        <f>IF($F$8="상시",BB4,0)</f>
        <v>0</v>
      </c>
      <c r="AY15" s="3">
        <f>IF($F$8="상시",BB5,0)</f>
        <v>0</v>
      </c>
      <c r="AZ15" s="3">
        <f>IF($F$8="상시",BB6,0)</f>
        <v>0</v>
      </c>
      <c r="BA15" s="3">
        <f>IF($F$8="상시",BB7,0)</f>
        <v>0</v>
      </c>
      <c r="BB15" s="3">
        <f>IF($F$8="상시",BB8,0)</f>
        <v>0</v>
      </c>
      <c r="BC15" s="3">
        <f>IF($F$8="상시",BB9,0)</f>
        <v>0</v>
      </c>
      <c r="BJ15" s="9"/>
      <c r="BK15" s="2" t="s">
        <v>57</v>
      </c>
      <c r="BL15" s="1" t="s">
        <v>19</v>
      </c>
      <c r="BM15" s="1" t="s">
        <v>20</v>
      </c>
      <c r="BN15" s="3">
        <v>0.18</v>
      </c>
      <c r="BQ15" s="1" t="s">
        <v>61</v>
      </c>
    </row>
    <row r="16" spans="2:76" ht="17.25" thickBot="1" x14ac:dyDescent="0.35">
      <c r="B16" s="12"/>
      <c r="C16" s="12"/>
      <c r="D16" s="12"/>
      <c r="E16" s="6" t="str">
        <f>VLOOKUP(C15,BU4:BX6,2,0)</f>
        <v>공증</v>
      </c>
      <c r="F16" s="6" t="str">
        <f>VLOOKUP(C15,BU4:BX6,3,0)</f>
        <v>순간</v>
      </c>
      <c r="G16" s="7">
        <f>VLOOKUP(C15,BU4:BX6,4,0)</f>
        <v>0.06</v>
      </c>
      <c r="I16" s="7" t="s">
        <v>95</v>
      </c>
      <c r="J16" s="11"/>
      <c r="K16" s="7">
        <f>BB34</f>
        <v>0</v>
      </c>
      <c r="L16" s="11"/>
      <c r="M16" s="7">
        <f>AV34</f>
        <v>0</v>
      </c>
      <c r="N16" s="18"/>
      <c r="O16" s="7" t="s">
        <v>120</v>
      </c>
      <c r="P16" s="7">
        <f t="shared" si="1"/>
        <v>0</v>
      </c>
      <c r="AQ16" s="3" t="s">
        <v>103</v>
      </c>
      <c r="AR16" s="3">
        <f>IF($F$9="순간",AW4,0)</f>
        <v>0</v>
      </c>
      <c r="AS16" s="3">
        <f>IF($F$9="순간",AW5,0)</f>
        <v>0</v>
      </c>
      <c r="AT16" s="3">
        <f>IF($F$9="순간",AW6,0)</f>
        <v>0.1</v>
      </c>
      <c r="AU16" s="3">
        <f>IF($F$9="순간",AW7,0)</f>
        <v>0</v>
      </c>
      <c r="AV16" s="3">
        <f>IF($F$9="순간",AW8,0)</f>
        <v>0</v>
      </c>
      <c r="AW16" s="3">
        <f>IF($F$9="순간",AW9,0)</f>
        <v>0</v>
      </c>
      <c r="AX16" s="3">
        <f>IF($F$9="상시",BC4,0)</f>
        <v>0</v>
      </c>
      <c r="AY16" s="3">
        <f>IF($F$9="상시",BC5,0)</f>
        <v>0</v>
      </c>
      <c r="AZ16" s="3">
        <f>IF($F$9="상시",BC6,0)</f>
        <v>0</v>
      </c>
      <c r="BA16" s="3">
        <f>IF($F$9="상시",BC7,0)</f>
        <v>0</v>
      </c>
      <c r="BB16" s="3">
        <f>IF($F$9="상시",BC8,0)</f>
        <v>0</v>
      </c>
      <c r="BC16" s="3">
        <f>IF($F$9="상시",BC9,0)</f>
        <v>0</v>
      </c>
      <c r="BJ16" s="9"/>
      <c r="BK16" s="2" t="s">
        <v>58</v>
      </c>
      <c r="BL16" s="1" t="s">
        <v>21</v>
      </c>
      <c r="BM16" s="1" t="s">
        <v>13</v>
      </c>
      <c r="BN16" s="3">
        <v>0.18</v>
      </c>
      <c r="BQ16" s="1" t="s">
        <v>62</v>
      </c>
    </row>
    <row r="17" spans="2:69" ht="17.25" thickBot="1" x14ac:dyDescent="0.35">
      <c r="B17" s="12"/>
      <c r="C17" s="12"/>
      <c r="D17" s="12"/>
      <c r="E17" s="6" t="str">
        <f>VLOOKUP(C15,BU7:BX9,2,0)</f>
        <v>공증</v>
      </c>
      <c r="F17" s="6" t="str">
        <f>VLOOKUP(C15,BU7:BX9,3,0)</f>
        <v>순간</v>
      </c>
      <c r="G17" s="7">
        <f>VLOOKUP(C15,BU7:BX9,4,0)</f>
        <v>0.3</v>
      </c>
      <c r="I17" s="7" t="s">
        <v>82</v>
      </c>
      <c r="J17" s="11"/>
      <c r="K17" s="7">
        <f>BC34</f>
        <v>0</v>
      </c>
      <c r="L17" s="11"/>
      <c r="M17" s="7">
        <f>AW34</f>
        <v>0</v>
      </c>
      <c r="N17" s="19"/>
      <c r="O17" s="7" t="s">
        <v>121</v>
      </c>
      <c r="P17" s="7">
        <f t="shared" si="1"/>
        <v>0</v>
      </c>
      <c r="AR17" s="3">
        <f>SUM(AR11:AR16)</f>
        <v>0</v>
      </c>
      <c r="AS17" s="3">
        <f t="shared" ref="AS17:AW17" si="2">SUM(AS11:AS16)</f>
        <v>0.18</v>
      </c>
      <c r="AT17" s="3">
        <f t="shared" si="2"/>
        <v>0.16</v>
      </c>
      <c r="AU17" s="3">
        <f t="shared" si="2"/>
        <v>0</v>
      </c>
      <c r="AV17" s="3">
        <f t="shared" si="2"/>
        <v>0</v>
      </c>
      <c r="AW17" s="3">
        <f t="shared" si="2"/>
        <v>0</v>
      </c>
      <c r="AX17" s="3">
        <f>SUM(AX11:AX16)</f>
        <v>0.1</v>
      </c>
      <c r="AY17" s="3">
        <f t="shared" ref="AY17" si="3">SUM(AY11:AY16)</f>
        <v>0</v>
      </c>
      <c r="AZ17" s="3">
        <f t="shared" ref="AZ17" si="4">SUM(AZ11:AZ16)</f>
        <v>0.06</v>
      </c>
      <c r="BA17" s="3">
        <f t="shared" ref="BA17" si="5">SUM(BA11:BA16)</f>
        <v>0.12</v>
      </c>
      <c r="BB17" s="3">
        <f t="shared" ref="BB17" si="6">SUM(BB11:BB16)</f>
        <v>0</v>
      </c>
      <c r="BC17" s="3">
        <f t="shared" ref="BC17" si="7">SUM(BC11:BC16)</f>
        <v>0</v>
      </c>
      <c r="BJ17" s="9" t="s">
        <v>30</v>
      </c>
      <c r="BK17" s="2" t="s">
        <v>59</v>
      </c>
      <c r="BL17" s="2" t="s">
        <v>23</v>
      </c>
      <c r="BM17" s="2" t="s">
        <v>2</v>
      </c>
      <c r="BN17" s="3">
        <v>0.1</v>
      </c>
      <c r="BQ17" s="1" t="s">
        <v>63</v>
      </c>
    </row>
    <row r="18" spans="2:69" x14ac:dyDescent="0.3">
      <c r="AQ18" s="10" t="s">
        <v>111</v>
      </c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J18" s="9"/>
      <c r="BK18" s="2" t="s">
        <v>60</v>
      </c>
      <c r="BL18" s="2" t="s">
        <v>24</v>
      </c>
      <c r="BM18" s="2" t="s">
        <v>18</v>
      </c>
      <c r="BN18" s="3">
        <v>0.12</v>
      </c>
      <c r="BQ18" s="1" t="s">
        <v>31</v>
      </c>
    </row>
    <row r="19" spans="2:69" x14ac:dyDescent="0.3">
      <c r="AR19" s="10" t="s">
        <v>114</v>
      </c>
      <c r="AS19" s="10"/>
      <c r="AT19" s="10"/>
      <c r="AU19" s="10"/>
      <c r="AV19" s="10"/>
      <c r="AW19" s="10"/>
      <c r="AX19" s="10" t="s">
        <v>115</v>
      </c>
      <c r="AY19" s="10"/>
      <c r="AZ19" s="10"/>
      <c r="BA19" s="10"/>
      <c r="BB19" s="10"/>
      <c r="BC19" s="10"/>
      <c r="BJ19" s="9"/>
      <c r="BK19" s="2" t="s">
        <v>61</v>
      </c>
      <c r="BL19" s="2" t="s">
        <v>25</v>
      </c>
      <c r="BM19" s="2" t="s">
        <v>26</v>
      </c>
      <c r="BN19" s="3">
        <v>0.06</v>
      </c>
      <c r="BQ19" s="1" t="s">
        <v>64</v>
      </c>
    </row>
    <row r="20" spans="2:69" ht="31.5" x14ac:dyDescent="0.3">
      <c r="C20" s="20" t="s">
        <v>124</v>
      </c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8"/>
      <c r="AQ20" s="2"/>
      <c r="AR20" s="2" t="s">
        <v>89</v>
      </c>
      <c r="AS20" s="2" t="s">
        <v>90</v>
      </c>
      <c r="AT20" s="2" t="s">
        <v>91</v>
      </c>
      <c r="AU20" s="2" t="s">
        <v>92</v>
      </c>
      <c r="AV20" s="2" t="s">
        <v>93</v>
      </c>
      <c r="AW20" s="2" t="s">
        <v>94</v>
      </c>
      <c r="AX20" s="2" t="s">
        <v>89</v>
      </c>
      <c r="AY20" s="2" t="s">
        <v>90</v>
      </c>
      <c r="AZ20" s="2" t="s">
        <v>91</v>
      </c>
      <c r="BA20" s="2" t="s">
        <v>92</v>
      </c>
      <c r="BB20" s="2" t="s">
        <v>93</v>
      </c>
      <c r="BC20" s="2" t="s">
        <v>94</v>
      </c>
      <c r="BJ20" s="9"/>
      <c r="BK20" s="2" t="s">
        <v>62</v>
      </c>
      <c r="BL20" s="2" t="s">
        <v>29</v>
      </c>
      <c r="BM20" s="2" t="s">
        <v>2</v>
      </c>
      <c r="BN20" s="3">
        <v>0.06</v>
      </c>
      <c r="BQ20" s="1" t="s">
        <v>32</v>
      </c>
    </row>
    <row r="21" spans="2:69" ht="31.5" x14ac:dyDescent="0.3"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8"/>
      <c r="AQ21" s="3" t="s">
        <v>86</v>
      </c>
      <c r="AR21" s="3">
        <f>IF($E$12="피증",$G$12,0)</f>
        <v>0</v>
      </c>
      <c r="AS21" s="3">
        <f>IF(E13="피증",G13,0)</f>
        <v>0.1</v>
      </c>
      <c r="AT21" s="3">
        <f>IF($E$14="피증",$G$14,0)</f>
        <v>0</v>
      </c>
      <c r="AU21" s="3">
        <f>IF($E$15="피증",$G$15,0)</f>
        <v>0.1</v>
      </c>
      <c r="AV21" s="3">
        <f>IF($E$16="피증",$G$16,0)</f>
        <v>0</v>
      </c>
      <c r="AW21" s="3">
        <f>IF($E$17="피증",$G$17,0)</f>
        <v>0</v>
      </c>
      <c r="AX21" s="3">
        <f>IF($E$12="피증",$G$12,0)</f>
        <v>0</v>
      </c>
      <c r="AY21" s="3">
        <f>IF(K13="피증",M13,0)</f>
        <v>0</v>
      </c>
      <c r="AZ21" s="3">
        <f>IF($E$14="피증",$G$14,0)</f>
        <v>0</v>
      </c>
      <c r="BA21" s="3">
        <f>IF($E$15="피증",$G$15,0)</f>
        <v>0.1</v>
      </c>
      <c r="BB21" s="3">
        <f>IF($E$16="피증",$G$16,0)</f>
        <v>0</v>
      </c>
      <c r="BC21" s="3">
        <f>IF($E$17="피증",$G$17,0)</f>
        <v>0</v>
      </c>
      <c r="BJ21" s="9"/>
      <c r="BK21" s="2" t="s">
        <v>63</v>
      </c>
      <c r="BL21" s="2" t="s">
        <v>41</v>
      </c>
      <c r="BM21" s="2" t="s">
        <v>42</v>
      </c>
      <c r="BN21" s="3">
        <v>0.1</v>
      </c>
      <c r="BQ21" s="1" t="s">
        <v>49</v>
      </c>
    </row>
    <row r="22" spans="2:69" ht="31.5" x14ac:dyDescent="0.3"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8"/>
      <c r="AQ22" s="3" t="s">
        <v>81</v>
      </c>
      <c r="AR22" s="3">
        <f>IF($E$12="치적",$G$12,0)</f>
        <v>0.1</v>
      </c>
      <c r="AS22" s="3">
        <f>IF($E$13="치적",$G$13,0)</f>
        <v>0</v>
      </c>
      <c r="AT22" s="3">
        <f>IF($E$14="치적",$G$14,0)</f>
        <v>0</v>
      </c>
      <c r="AU22" s="3">
        <f>IF($E$15="치적",$G$15,0)</f>
        <v>0</v>
      </c>
      <c r="AV22" s="3">
        <f>IF($E$16="치적",$G$16,0)</f>
        <v>0</v>
      </c>
      <c r="AW22" s="3">
        <f>IF($E$17="치적",$G$17,0)</f>
        <v>0</v>
      </c>
      <c r="AX22" s="3">
        <f>IF($E$12="치적",$G$12,0)</f>
        <v>0.1</v>
      </c>
      <c r="AY22" s="3">
        <f>IF($E$13="치적",$G$13,0)</f>
        <v>0</v>
      </c>
      <c r="AZ22" s="3">
        <f>IF($E$14="치적",$G$14,0)</f>
        <v>0</v>
      </c>
      <c r="BA22" s="3">
        <f>IF($E$15="치적",$G$15,0)</f>
        <v>0</v>
      </c>
      <c r="BB22" s="3">
        <f>IF($E$16="치적",$G$16,0)</f>
        <v>0</v>
      </c>
      <c r="BC22" s="3">
        <f>IF($E$17="치적",$G$17,0)</f>
        <v>0</v>
      </c>
      <c r="BJ22" s="9" t="s">
        <v>36</v>
      </c>
      <c r="BK22" s="2" t="s">
        <v>31</v>
      </c>
      <c r="BL22" s="1" t="s">
        <v>33</v>
      </c>
      <c r="BM22" s="1" t="s">
        <v>2</v>
      </c>
      <c r="BN22" s="3">
        <v>0.2</v>
      </c>
      <c r="BQ22" s="1" t="s">
        <v>37</v>
      </c>
    </row>
    <row r="23" spans="2:69" x14ac:dyDescent="0.3">
      <c r="AQ23" s="3" t="s">
        <v>108</v>
      </c>
      <c r="AR23" s="3">
        <f>IF($E$12="공증",$G$12,0)</f>
        <v>0</v>
      </c>
      <c r="AS23" s="3">
        <f>IF($E$13="공증",$G$13,0)</f>
        <v>0</v>
      </c>
      <c r="AT23" s="3">
        <f>IF($E$14="공증",$G$14,0)</f>
        <v>0</v>
      </c>
      <c r="AU23" s="3">
        <f>IF($E$15="공증",$G$15,0)</f>
        <v>0</v>
      </c>
      <c r="AV23" s="3">
        <f>IF($E$16="공증",$G$16,0)</f>
        <v>0.06</v>
      </c>
      <c r="AW23" s="3">
        <f>IF($E$17="공증",$G$17,0)</f>
        <v>0.3</v>
      </c>
      <c r="AX23" s="3">
        <f>IF($E$12="공증",$G$12,0)</f>
        <v>0</v>
      </c>
      <c r="AY23" s="3">
        <f>IF($E$13="공증",$G$13,0)</f>
        <v>0</v>
      </c>
      <c r="AZ23" s="3">
        <f>IF($E$14="공증",$G$14,0)</f>
        <v>0</v>
      </c>
      <c r="BA23" s="3">
        <f>IF($E$15="공증",$G$15,0)</f>
        <v>0</v>
      </c>
      <c r="BB23" s="3">
        <f>IF($E$16="공증",$G$16,0)</f>
        <v>0.06</v>
      </c>
      <c r="BC23" s="3">
        <f>IF($E$17="공증",$G$17,0)</f>
        <v>0.3</v>
      </c>
      <c r="BJ23" s="9"/>
      <c r="BK23" s="2" t="s">
        <v>64</v>
      </c>
      <c r="BL23" s="1" t="s">
        <v>34</v>
      </c>
      <c r="BM23" s="1" t="s">
        <v>35</v>
      </c>
      <c r="BN23" s="3">
        <v>0.12</v>
      </c>
      <c r="BQ23" s="1" t="s">
        <v>65</v>
      </c>
    </row>
    <row r="24" spans="2:69" x14ac:dyDescent="0.3">
      <c r="AQ24" s="3" t="s">
        <v>87</v>
      </c>
      <c r="AR24" s="3">
        <f>IF($E$12="방깍",$G$12,0)</f>
        <v>0</v>
      </c>
      <c r="AS24" s="3">
        <f>IF($E$13="방깍",$G$13,0)</f>
        <v>0</v>
      </c>
      <c r="AT24" s="3">
        <f>IF($E$14="방깍",$G$14,0)</f>
        <v>0.24</v>
      </c>
      <c r="AU24" s="3">
        <f>IF($E$15="방깍",$G$15,0)</f>
        <v>0</v>
      </c>
      <c r="AV24" s="3">
        <f>IF($E$16="방깍",$G$16,0)</f>
        <v>0</v>
      </c>
      <c r="AW24" s="3">
        <f>IF($E$17="방깍",$G$17,0)</f>
        <v>0</v>
      </c>
      <c r="AX24" s="3">
        <f>IF($E$12="방깍",$G$12,0)</f>
        <v>0</v>
      </c>
      <c r="AY24" s="3">
        <f>IF($E$13="방깍",$G$13,0)</f>
        <v>0</v>
      </c>
      <c r="AZ24" s="3">
        <f>IF($E$14="방깍",$G$14,0)</f>
        <v>0.24</v>
      </c>
      <c r="BA24" s="3">
        <f>IF($E$15="방깍",$G$15,0)</f>
        <v>0</v>
      </c>
      <c r="BB24" s="3">
        <f>IF($E$16="방깍",$G$16,0)</f>
        <v>0</v>
      </c>
      <c r="BC24" s="3">
        <f>IF($E$17="방깍",$G$17,0)</f>
        <v>0</v>
      </c>
      <c r="BJ24" s="9"/>
      <c r="BK24" s="2" t="s">
        <v>32</v>
      </c>
      <c r="BL24" s="1" t="s">
        <v>27</v>
      </c>
      <c r="BM24" s="1" t="s">
        <v>10</v>
      </c>
      <c r="BN24" s="3">
        <v>0.12</v>
      </c>
      <c r="BQ24" s="1" t="s">
        <v>0</v>
      </c>
    </row>
    <row r="25" spans="2:69" x14ac:dyDescent="0.3">
      <c r="AQ25" s="3" t="s">
        <v>88</v>
      </c>
      <c r="AR25" s="3">
        <f>IF($E$12="백헤드 뎀증",$G$12,0)</f>
        <v>0</v>
      </c>
      <c r="AS25" s="3">
        <f>IF($E$13="백헤드 뎀증",$G$13,0)</f>
        <v>0</v>
      </c>
      <c r="AT25" s="3">
        <f>IF($E$14="백헤드 뎀증",$G$14,0)</f>
        <v>0</v>
      </c>
      <c r="AU25" s="3">
        <f>IF($E$15="백헤드 뎀증",$G$15,0)</f>
        <v>0</v>
      </c>
      <c r="AV25" s="3">
        <f>IF($E$16="백헤드 뎀증",$G$16,0)</f>
        <v>0</v>
      </c>
      <c r="AW25" s="3">
        <f>IF($E$17="백헤드 뎀증",$G$17,0)</f>
        <v>0</v>
      </c>
      <c r="AX25" s="3">
        <f>IF($E$12="백헤드 뎀증",$G$12,0)</f>
        <v>0</v>
      </c>
      <c r="AY25" s="3">
        <f>IF($E$13="백헤드 뎀증",$G$13,0)</f>
        <v>0</v>
      </c>
      <c r="AZ25" s="3">
        <f>IF($E$14="백헤드 뎀증",$G$14,0)</f>
        <v>0</v>
      </c>
      <c r="BA25" s="3">
        <f>IF($E$15="백헤드 뎀증",$G$15,0)</f>
        <v>0</v>
      </c>
      <c r="BB25" s="3">
        <f>IF($E$16="백헤드 뎀증",$G$16,0)</f>
        <v>0</v>
      </c>
      <c r="BC25" s="3">
        <f>IF($E$17="백헤드 뎀증",$G$17,0)</f>
        <v>0</v>
      </c>
      <c r="BJ25" s="9" t="s">
        <v>47</v>
      </c>
      <c r="BK25" s="2" t="s">
        <v>49</v>
      </c>
      <c r="BL25" s="2" t="s">
        <v>12</v>
      </c>
      <c r="BM25" s="2" t="s">
        <v>39</v>
      </c>
      <c r="BN25" s="3">
        <v>0.24</v>
      </c>
      <c r="BQ25" s="2" t="s">
        <v>53</v>
      </c>
    </row>
    <row r="26" spans="2:69" x14ac:dyDescent="0.3">
      <c r="AQ26" s="3" t="s">
        <v>82</v>
      </c>
      <c r="AR26" s="3">
        <f>IF($E$12="치피증",$G$12,0)</f>
        <v>0</v>
      </c>
      <c r="AS26" s="3">
        <f>IF($E$13="치피증",$G$13,0)</f>
        <v>0</v>
      </c>
      <c r="AT26" s="3">
        <f>IF($E$14="치피증",$G$14,0)</f>
        <v>0</v>
      </c>
      <c r="AU26" s="3">
        <f>IF($E$15="치피증",$G$15,0)</f>
        <v>0</v>
      </c>
      <c r="AV26" s="3">
        <f>IF($E$16="치피증",$G$16,0)</f>
        <v>0</v>
      </c>
      <c r="AW26" s="3">
        <f>IF($E$17="치피증",$G$17,0)</f>
        <v>0</v>
      </c>
      <c r="AX26" s="3">
        <f>IF($E$12="치피증",$G$12,0)</f>
        <v>0</v>
      </c>
      <c r="AY26" s="3">
        <f>IF($E$13="치피증",$G$13,0)</f>
        <v>0</v>
      </c>
      <c r="AZ26" s="3">
        <f>IF($E$14="치피증",$G$14,0)</f>
        <v>0</v>
      </c>
      <c r="BA26" s="3">
        <f>IF($E$15="치피증",$G$15,0)</f>
        <v>0</v>
      </c>
      <c r="BB26" s="3">
        <f>IF($E$16="치피증",$G$16,0)</f>
        <v>0</v>
      </c>
      <c r="BC26" s="3">
        <f>IF($E$17="치피증",$G$17,0)</f>
        <v>0</v>
      </c>
      <c r="BJ26" s="9"/>
      <c r="BK26" s="2" t="s">
        <v>37</v>
      </c>
      <c r="BL26" s="2" t="s">
        <v>21</v>
      </c>
      <c r="BM26" s="2" t="s">
        <v>40</v>
      </c>
      <c r="BN26" s="3">
        <v>0.1</v>
      </c>
      <c r="BQ26" s="1" t="s">
        <v>50</v>
      </c>
    </row>
    <row r="27" spans="2:69" x14ac:dyDescent="0.3">
      <c r="AR27" s="3" t="s">
        <v>78</v>
      </c>
      <c r="AS27" s="3" t="s">
        <v>104</v>
      </c>
      <c r="AT27" s="3" t="s">
        <v>85</v>
      </c>
      <c r="AU27" s="3" t="s">
        <v>105</v>
      </c>
      <c r="AV27" s="3" t="s">
        <v>106</v>
      </c>
      <c r="AW27" s="3" t="s">
        <v>107</v>
      </c>
      <c r="AX27" s="3" t="s">
        <v>78</v>
      </c>
      <c r="AY27" s="3" t="s">
        <v>104</v>
      </c>
      <c r="AZ27" s="3" t="s">
        <v>85</v>
      </c>
      <c r="BA27" s="3" t="s">
        <v>105</v>
      </c>
      <c r="BB27" s="3" t="s">
        <v>106</v>
      </c>
      <c r="BC27" s="3" t="s">
        <v>107</v>
      </c>
      <c r="BJ27" s="9"/>
      <c r="BK27" s="2" t="s">
        <v>65</v>
      </c>
      <c r="BL27" s="2" t="s">
        <v>27</v>
      </c>
      <c r="BM27" s="2" t="s">
        <v>40</v>
      </c>
      <c r="BN27" s="3">
        <v>0.06</v>
      </c>
    </row>
    <row r="28" spans="2:69" x14ac:dyDescent="0.3">
      <c r="AQ28" s="3" t="s">
        <v>98</v>
      </c>
      <c r="AR28" s="3">
        <f>IF($F$4="순간",AR21,0)</f>
        <v>0</v>
      </c>
      <c r="AS28" s="3">
        <f>IF($F$4="순간",AR22,0)</f>
        <v>0</v>
      </c>
      <c r="AT28" s="3">
        <f>IF($F$4="순간",AR23,0)</f>
        <v>0</v>
      </c>
      <c r="AU28" s="3">
        <f>IF($F$4="순간",AR24,0)</f>
        <v>0</v>
      </c>
      <c r="AV28" s="3">
        <f>IF($F$4="순간",AR25,0)</f>
        <v>0</v>
      </c>
      <c r="AW28" s="3">
        <f>IF($F$4="순간",AR26,0)</f>
        <v>0</v>
      </c>
      <c r="AX28" s="3">
        <f>IF($F$4="상시",AX21,0)</f>
        <v>0</v>
      </c>
      <c r="AY28" s="3">
        <f>IF($F$4="상시",AX22,0)</f>
        <v>0.1</v>
      </c>
      <c r="AZ28" s="3">
        <f>IF($F$4="상시",AX23,0)</f>
        <v>0</v>
      </c>
      <c r="BA28" s="3">
        <f>IF($F$4="상시",AX24,0)</f>
        <v>0</v>
      </c>
      <c r="BB28" s="3">
        <f>IF($F$4="상시",AX25,0)</f>
        <v>0</v>
      </c>
      <c r="BC28" s="3">
        <f>IF($F$4="상시",AX26,0)</f>
        <v>0</v>
      </c>
      <c r="BJ28" s="9"/>
      <c r="BK28" s="9" t="s">
        <v>38</v>
      </c>
      <c r="BL28" s="2" t="s">
        <v>43</v>
      </c>
      <c r="BM28" s="2" t="s">
        <v>44</v>
      </c>
      <c r="BN28" s="3">
        <v>0.1</v>
      </c>
    </row>
    <row r="29" spans="2:69" x14ac:dyDescent="0.3">
      <c r="AQ29" s="3" t="s">
        <v>99</v>
      </c>
      <c r="AR29" s="3">
        <f>IF($F$5="순간",AS21,0)</f>
        <v>0.1</v>
      </c>
      <c r="AS29" s="3">
        <f>IF($F$5="순간",AS22,0)</f>
        <v>0</v>
      </c>
      <c r="AT29" s="3">
        <f>IF($F$5="순간",AS23,0)</f>
        <v>0</v>
      </c>
      <c r="AU29" s="3">
        <f>IF($F$5="순간",AS24,0)</f>
        <v>0</v>
      </c>
      <c r="AV29" s="3">
        <f>IF($F$5="순간",AS25,0)</f>
        <v>0</v>
      </c>
      <c r="AW29" s="3">
        <f>IF($F$5="순간",AS26,0)</f>
        <v>0</v>
      </c>
      <c r="AX29" s="3">
        <f>IF($F$5="상시",AY21,0)</f>
        <v>0</v>
      </c>
      <c r="AY29" s="3">
        <f>IF($F$5="상시",AY22,0)</f>
        <v>0</v>
      </c>
      <c r="AZ29" s="3">
        <f>IF($F$5="상시",AY23,0)</f>
        <v>0</v>
      </c>
      <c r="BA29" s="3">
        <f>IF($F$5="상시",AY24,0)</f>
        <v>0</v>
      </c>
      <c r="BB29" s="3">
        <f>IF($F$5="상시",AY25,0)</f>
        <v>0</v>
      </c>
      <c r="BC29" s="3">
        <f>IF($F$5="상시",AY26,0)</f>
        <v>0</v>
      </c>
      <c r="BJ29" s="9"/>
      <c r="BK29" s="9"/>
      <c r="BL29" s="2" t="s">
        <v>45</v>
      </c>
      <c r="BM29" s="2" t="s">
        <v>46</v>
      </c>
      <c r="BN29" s="5">
        <v>0.06</v>
      </c>
    </row>
    <row r="30" spans="2:69" x14ac:dyDescent="0.3">
      <c r="AQ30" s="3" t="s">
        <v>100</v>
      </c>
      <c r="AR30" s="3">
        <f>IF($F$6="순간",AT21,0)</f>
        <v>0</v>
      </c>
      <c r="AS30" s="3">
        <f>IF(F22="순간",AT22,0)</f>
        <v>0</v>
      </c>
      <c r="AT30" s="3">
        <f>IF($F$6="순간",AT23,0)</f>
        <v>0</v>
      </c>
      <c r="AU30" s="3">
        <f>IF(F22="순간",AT24,0)</f>
        <v>0</v>
      </c>
      <c r="AV30" s="3">
        <f>IF(F22="순간",AT25,0)</f>
        <v>0</v>
      </c>
      <c r="AW30" s="3">
        <f>IF(F22="순간",AT26,0)</f>
        <v>0</v>
      </c>
      <c r="AX30" s="3">
        <f>IF($F$6="상시",AZ21,0)</f>
        <v>0</v>
      </c>
      <c r="AY30" s="3">
        <f>IF($F$6="상시",AZ22,0)</f>
        <v>0</v>
      </c>
      <c r="AZ30" s="3">
        <f>IF($F$6="상시",AZ23,0)</f>
        <v>0</v>
      </c>
      <c r="BA30" s="3">
        <f>IF(F22="상시",AZ24,0)</f>
        <v>0</v>
      </c>
      <c r="BB30" s="3">
        <f>IF(F22="상시",AZ25,0)</f>
        <v>0</v>
      </c>
      <c r="BC30" s="3">
        <f>IF(F22="상시",AZ26,0)</f>
        <v>0</v>
      </c>
      <c r="BJ30" s="9"/>
      <c r="BK30" s="9"/>
      <c r="BL30" s="2" t="s">
        <v>29</v>
      </c>
      <c r="BM30" s="2" t="s">
        <v>13</v>
      </c>
      <c r="BN30" s="3">
        <v>0.3</v>
      </c>
    </row>
    <row r="31" spans="2:69" x14ac:dyDescent="0.3">
      <c r="AQ31" s="3" t="s">
        <v>101</v>
      </c>
      <c r="AR31" s="3">
        <f>IF($F$7="순간",AU21,0)</f>
        <v>0</v>
      </c>
      <c r="AS31" s="3">
        <f>IF($F$7="순간",AU22,0)</f>
        <v>0</v>
      </c>
      <c r="AT31" s="3">
        <f>IF($F$7="순간",AU23,0)</f>
        <v>0</v>
      </c>
      <c r="AU31" s="3">
        <f>IF($F$7="순간",AU24,0)</f>
        <v>0</v>
      </c>
      <c r="AV31" s="3">
        <f>IF($F$7="순간",AU25,0)</f>
        <v>0</v>
      </c>
      <c r="AW31" s="3">
        <f>IF($F$7="순간",AU26,0)</f>
        <v>0</v>
      </c>
      <c r="AX31" s="3">
        <f>IF($F$7="상시",BA21,0)</f>
        <v>0.1</v>
      </c>
      <c r="AY31" s="3">
        <f>IF($F$7="상시",BA22,0)</f>
        <v>0</v>
      </c>
      <c r="AZ31" s="3">
        <f>IF($F$7="상시",BA23,0)</f>
        <v>0</v>
      </c>
      <c r="BA31" s="3">
        <f>IF($F$7="상시",BA24,0)</f>
        <v>0</v>
      </c>
      <c r="BB31" s="3">
        <f>IF($F$7="순간",BA25,0)</f>
        <v>0</v>
      </c>
      <c r="BC31" s="3">
        <f>IF($F$7="상시",BA26,0)</f>
        <v>0</v>
      </c>
    </row>
    <row r="32" spans="2:69" x14ac:dyDescent="0.3">
      <c r="AQ32" s="3" t="s">
        <v>102</v>
      </c>
      <c r="AR32" s="3">
        <f>IF($F$8="순간",AV21,0)</f>
        <v>0</v>
      </c>
      <c r="AS32" s="3">
        <f>IF($F$8="순간",AV22,0)</f>
        <v>0</v>
      </c>
      <c r="AT32" s="3">
        <f>IF($F$8="순간",AV23,0)</f>
        <v>0.06</v>
      </c>
      <c r="AU32" s="3">
        <f>IF($F$8="순간",AV24,0)</f>
        <v>0</v>
      </c>
      <c r="AV32" s="3">
        <f>IF($F$8="순간",AV25,0)</f>
        <v>0</v>
      </c>
      <c r="AW32" s="3">
        <f>IF($F$8="순간",AV26,0)</f>
        <v>0</v>
      </c>
      <c r="AX32" s="3">
        <f>IF($F$8="상시",BB21,0)</f>
        <v>0</v>
      </c>
      <c r="AY32" s="3">
        <f>IF($F$8="상시",BB22,0)</f>
        <v>0</v>
      </c>
      <c r="AZ32" s="3">
        <f>IF($F$8="상시",BB23,0)</f>
        <v>0</v>
      </c>
      <c r="BA32" s="3">
        <f>IF($F$8="상시",BB24,0)</f>
        <v>0</v>
      </c>
      <c r="BB32" s="3">
        <f>IF($F$8="상시",BB25,0)</f>
        <v>0</v>
      </c>
      <c r="BC32" s="3">
        <f>IF($F$8="상시",BB26,0)</f>
        <v>0</v>
      </c>
    </row>
    <row r="33" spans="43:55" x14ac:dyDescent="0.3">
      <c r="AQ33" s="3" t="s">
        <v>103</v>
      </c>
      <c r="AR33" s="3">
        <f>IF($F$9="순간",AW21,0)</f>
        <v>0</v>
      </c>
      <c r="AS33" s="3">
        <f>IF($F$9="순간",AW22,0)</f>
        <v>0</v>
      </c>
      <c r="AT33" s="3">
        <f>IF($F$9="순간",AW23,0)</f>
        <v>0.3</v>
      </c>
      <c r="AU33" s="3">
        <f>IF($F$9="순간",AW24,0)</f>
        <v>0</v>
      </c>
      <c r="AV33" s="3">
        <f>IF($F$9="순간",AW25,0)</f>
        <v>0</v>
      </c>
      <c r="AW33" s="3">
        <f>IF($F$9="순간",AW26,0)</f>
        <v>0</v>
      </c>
      <c r="AX33" s="3">
        <f>IF($F$9="상시",BC21,0)</f>
        <v>0</v>
      </c>
      <c r="AY33" s="3">
        <f>IF($F$9="상시",BC22,0)</f>
        <v>0</v>
      </c>
      <c r="AZ33" s="3">
        <f>IF($F$9="상시",BC23,0)</f>
        <v>0</v>
      </c>
      <c r="BA33" s="3">
        <f>IF($F$9="상시",BC24,0)</f>
        <v>0</v>
      </c>
      <c r="BB33" s="3">
        <f>IF($F$9="상시",BC25,0)</f>
        <v>0</v>
      </c>
      <c r="BC33" s="3">
        <f>IF($F$9="상시",BC26,0)</f>
        <v>0</v>
      </c>
    </row>
    <row r="34" spans="43:55" x14ac:dyDescent="0.3">
      <c r="AR34" s="3">
        <f>SUM(AR28:AR33)</f>
        <v>0.1</v>
      </c>
      <c r="AS34" s="3">
        <f t="shared" ref="AS34" si="8">SUM(AS28:AS33)</f>
        <v>0</v>
      </c>
      <c r="AT34" s="3">
        <f t="shared" ref="AT34" si="9">SUM(AT28:AT33)</f>
        <v>0.36</v>
      </c>
      <c r="AU34" s="3">
        <f t="shared" ref="AU34" si="10">SUM(AU28:AU33)</f>
        <v>0</v>
      </c>
      <c r="AV34" s="3">
        <f t="shared" ref="AV34" si="11">SUM(AV28:AV33)</f>
        <v>0</v>
      </c>
      <c r="AW34" s="3">
        <f t="shared" ref="AW34" si="12">SUM(AW28:AW33)</f>
        <v>0</v>
      </c>
      <c r="AX34" s="3">
        <f>SUM(AX28:AX33)</f>
        <v>0.1</v>
      </c>
      <c r="AY34" s="3">
        <f t="shared" ref="AY34" si="13">SUM(AY28:AY33)</f>
        <v>0.1</v>
      </c>
      <c r="AZ34" s="3">
        <f t="shared" ref="AZ34" si="14">SUM(AZ28:AZ33)</f>
        <v>0</v>
      </c>
      <c r="BA34" s="3">
        <f t="shared" ref="BA34" si="15">SUM(BA28:BA33)</f>
        <v>0</v>
      </c>
      <c r="BB34" s="3">
        <f t="shared" ref="BB34" si="16">SUM(BB28:BB33)</f>
        <v>0</v>
      </c>
      <c r="BC34" s="3">
        <f t="shared" ref="BC34" si="17">SUM(BC28:BC33)</f>
        <v>0</v>
      </c>
    </row>
  </sheetData>
  <mergeCells count="37">
    <mergeCell ref="B15:B17"/>
    <mergeCell ref="C15:D17"/>
    <mergeCell ref="AR19:AW19"/>
    <mergeCell ref="AX19:BC19"/>
    <mergeCell ref="C20:M22"/>
    <mergeCell ref="BJ25:BJ30"/>
    <mergeCell ref="BK28:BK30"/>
    <mergeCell ref="C7:D9"/>
    <mergeCell ref="C12:D12"/>
    <mergeCell ref="C13:D13"/>
    <mergeCell ref="C14:D14"/>
    <mergeCell ref="BJ22:BJ24"/>
    <mergeCell ref="BK4:BK6"/>
    <mergeCell ref="BK9:BK11"/>
    <mergeCell ref="BJ4:BJ11"/>
    <mergeCell ref="BJ12:BJ16"/>
    <mergeCell ref="BJ17:BJ21"/>
    <mergeCell ref="B2:G3"/>
    <mergeCell ref="B10:G11"/>
    <mergeCell ref="J4:J9"/>
    <mergeCell ref="L4:L9"/>
    <mergeCell ref="AR2:AW2"/>
    <mergeCell ref="C4:D4"/>
    <mergeCell ref="C5:D5"/>
    <mergeCell ref="C6:D6"/>
    <mergeCell ref="B7:B9"/>
    <mergeCell ref="AX2:BC2"/>
    <mergeCell ref="AQ18:BC18"/>
    <mergeCell ref="AQ1:BC1"/>
    <mergeCell ref="J12:J17"/>
    <mergeCell ref="L12:L17"/>
    <mergeCell ref="I10:M11"/>
    <mergeCell ref="I2:M3"/>
    <mergeCell ref="O2:P3"/>
    <mergeCell ref="O10:P11"/>
    <mergeCell ref="N2:N9"/>
    <mergeCell ref="N10:N17"/>
  </mergeCells>
  <phoneticPr fontId="1" type="noConversion"/>
  <dataValidations count="4">
    <dataValidation type="list" allowBlank="1" showInputMessage="1" showErrorMessage="1" errorTitle="딜러" error="오직 딜러만" prompt="딜러를 골라주세요" sqref="C4:D6">
      <formula1>$BQ$6:$BQ$23</formula1>
    </dataValidation>
    <dataValidation type="list" allowBlank="1" showInputMessage="1" showErrorMessage="1" error="오직 서폿만" prompt="워로드 포함 서폿을 골라주세요" sqref="C7:D9">
      <formula1>$BQ$24:$BQ$26</formula1>
    </dataValidation>
    <dataValidation type="list" allowBlank="1" showInputMessage="1" showErrorMessage="1" error="딜러만 골라주세요" prompt="딜러를 골라주세요" sqref="C12:D14">
      <formula1>$BQ$6:$BQ$23</formula1>
    </dataValidation>
    <dataValidation type="list" allowBlank="1" showInputMessage="1" showErrorMessage="1" error="오직 서폿만_x000a_" prompt="워로드 포함 서폿을 골라주세요" sqref="C15:D17">
      <formula1>$BQ$24:$BQ$26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2021-11-03T00:47:15Z</dcterms:created>
  <dcterms:modified xsi:type="dcterms:W3CDTF">2021-11-03T09:27:48Z</dcterms:modified>
</cp:coreProperties>
</file>