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Pictures\잡\"/>
    </mc:Choice>
  </mc:AlternateContent>
  <xr:revisionPtr revIDLastSave="0" documentId="13_ncr:1_{6A1C66B2-37EB-4EBC-8CD6-2C4E2C923635}" xr6:coauthVersionLast="47" xr6:coauthVersionMax="47" xr10:uidLastSave="{00000000-0000-0000-0000-000000000000}"/>
  <bookViews>
    <workbookView xWindow="-120" yWindow="-120" windowWidth="29040" windowHeight="15840" xr2:uid="{7070D98D-14F5-4FE2-8033-D2172C6D0A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P31" i="1"/>
  <c r="R31" i="1" s="1"/>
  <c r="P30" i="1"/>
  <c r="R30" i="1" s="1"/>
  <c r="P29" i="1"/>
  <c r="R29" i="1" s="1"/>
  <c r="P28" i="1"/>
  <c r="R28" i="1" s="1"/>
  <c r="J8" i="1"/>
  <c r="J30" i="1"/>
  <c r="L30" i="1" s="1"/>
  <c r="J29" i="1"/>
  <c r="J28" i="1"/>
  <c r="D32" i="1"/>
  <c r="D31" i="1"/>
  <c r="D30" i="1"/>
  <c r="D29" i="1"/>
  <c r="D28" i="1"/>
  <c r="F28" i="1" s="1"/>
  <c r="R44" i="1"/>
  <c r="R41" i="1"/>
  <c r="F44" i="1"/>
  <c r="F41" i="1"/>
  <c r="R21" i="1"/>
  <c r="R18" i="1"/>
  <c r="F21" i="1"/>
  <c r="F18" i="1"/>
  <c r="P33" i="1"/>
  <c r="R33" i="1" s="1"/>
  <c r="J33" i="1"/>
  <c r="L33" i="1" s="1"/>
  <c r="R32" i="1"/>
  <c r="L32" i="1"/>
  <c r="L31" i="1"/>
  <c r="L29" i="1"/>
  <c r="L28" i="1"/>
  <c r="D33" i="1"/>
  <c r="F33" i="1" s="1"/>
  <c r="F32" i="1"/>
  <c r="F31" i="1"/>
  <c r="F30" i="1"/>
  <c r="F29" i="1"/>
  <c r="N21" i="1"/>
  <c r="H21" i="1"/>
  <c r="B21" i="1"/>
  <c r="N44" i="1"/>
  <c r="H44" i="1"/>
  <c r="B44" i="1"/>
  <c r="N41" i="1"/>
  <c r="H41" i="1"/>
  <c r="B41" i="1"/>
  <c r="N18" i="1"/>
  <c r="H18" i="1"/>
  <c r="B18" i="1"/>
  <c r="B15" i="1"/>
  <c r="P10" i="1"/>
  <c r="J10" i="1"/>
  <c r="D10" i="1"/>
  <c r="F10" i="1" s="1"/>
  <c r="R10" i="1"/>
  <c r="R9" i="1"/>
  <c r="R8" i="1"/>
  <c r="R7" i="1"/>
  <c r="R6" i="1"/>
  <c r="R5" i="1"/>
  <c r="L10" i="1"/>
  <c r="L9" i="1"/>
  <c r="L8" i="1"/>
  <c r="L7" i="1"/>
  <c r="L6" i="1"/>
  <c r="L5" i="1"/>
  <c r="F6" i="1"/>
  <c r="F5" i="1"/>
  <c r="F7" i="1"/>
  <c r="F8" i="1"/>
  <c r="F9" i="1"/>
  <c r="R34" i="1" l="1"/>
  <c r="L34" i="1"/>
  <c r="F34" i="1"/>
  <c r="R11" i="1"/>
  <c r="N38" i="1" s="1"/>
  <c r="L11" i="1"/>
  <c r="F11" i="1"/>
  <c r="N15" i="1" l="1"/>
  <c r="P21" i="1"/>
  <c r="P18" i="1"/>
  <c r="P44" i="1"/>
  <c r="P41" i="1"/>
  <c r="H15" i="1"/>
  <c r="H38" i="1"/>
  <c r="B38" i="1"/>
  <c r="J44" i="1" l="1"/>
  <c r="L44" i="1" s="1"/>
  <c r="J41" i="1"/>
  <c r="L41" i="1" s="1"/>
  <c r="J21" i="1"/>
  <c r="J18" i="1"/>
  <c r="L18" i="1" s="1"/>
  <c r="D41" i="1"/>
  <c r="D44" i="1"/>
  <c r="D21" i="1"/>
  <c r="D18" i="1"/>
</calcChain>
</file>

<file path=xl/sharedStrings.xml><?xml version="1.0" encoding="utf-8"?>
<sst xmlns="http://schemas.openxmlformats.org/spreadsheetml/2006/main" count="130" uniqueCount="32">
  <si>
    <t>수호강선</t>
    <phoneticPr fontId="2" type="noConversion"/>
  </si>
  <si>
    <t>파괴강선</t>
    <phoneticPr fontId="2" type="noConversion"/>
  </si>
  <si>
    <t>경명돌</t>
    <phoneticPr fontId="2" type="noConversion"/>
  </si>
  <si>
    <t>상급오레하</t>
    <phoneticPr fontId="2" type="noConversion"/>
  </si>
  <si>
    <t>명파(대)</t>
    <phoneticPr fontId="2" type="noConversion"/>
  </si>
  <si>
    <t>크리스탈</t>
    <phoneticPr fontId="2" type="noConversion"/>
  </si>
  <si>
    <t>개수</t>
    <phoneticPr fontId="2" type="noConversion"/>
  </si>
  <si>
    <t>가격</t>
    <phoneticPr fontId="2" type="noConversion"/>
  </si>
  <si>
    <t>골드</t>
    <phoneticPr fontId="2" type="noConversion"/>
  </si>
  <si>
    <t>3+1 다사면 16.5만원</t>
    <phoneticPr fontId="2" type="noConversion"/>
  </si>
  <si>
    <t>아이템명</t>
    <phoneticPr fontId="2" type="noConversion"/>
  </si>
  <si>
    <t>패키지 아이템 가치</t>
    <phoneticPr fontId="2" type="noConversion"/>
  </si>
  <si>
    <t>총합</t>
    <phoneticPr fontId="2" type="noConversion"/>
  </si>
  <si>
    <t>1개사면 5.5만원</t>
    <phoneticPr fontId="2" type="noConversion"/>
  </si>
  <si>
    <t>수호결정</t>
    <phoneticPr fontId="2" type="noConversion"/>
  </si>
  <si>
    <t>파괴결정</t>
    <phoneticPr fontId="2" type="noConversion"/>
  </si>
  <si>
    <t>위명돌</t>
    <phoneticPr fontId="2" type="noConversion"/>
  </si>
  <si>
    <t>중급오레하</t>
    <phoneticPr fontId="2" type="noConversion"/>
  </si>
  <si>
    <t>이번 3+1돌파 패키지 (1490이상)</t>
    <phoneticPr fontId="2" type="noConversion"/>
  </si>
  <si>
    <t>이번 3+1돌파 패키지 (1370이상)</t>
    <phoneticPr fontId="2" type="noConversion"/>
  </si>
  <si>
    <t>개인거래 이용자</t>
    <phoneticPr fontId="2" type="noConversion"/>
  </si>
  <si>
    <t>화폐거래소 이용자</t>
  </si>
  <si>
    <t>화폐거래소 이용자</t>
    <phoneticPr fontId="2" type="noConversion"/>
  </si>
  <si>
    <t>이번 3+1돌파 패키지 (1370이하)</t>
    <phoneticPr fontId="2" type="noConversion"/>
  </si>
  <si>
    <t>명돌</t>
    <phoneticPr fontId="2" type="noConversion"/>
  </si>
  <si>
    <t>하급오레하</t>
    <phoneticPr fontId="2" type="noConversion"/>
  </si>
  <si>
    <t>개인거래 100골당</t>
    <phoneticPr fontId="2" type="noConversion"/>
  </si>
  <si>
    <t>화폐거래소 2750원당</t>
    <phoneticPr fontId="2" type="noConversion"/>
  </si>
  <si>
    <t>원</t>
    <phoneticPr fontId="2" type="noConversion"/>
  </si>
  <si>
    <t>이번 3+1돌파 패키지 다샀을 경우 (1490이상)</t>
    <phoneticPr fontId="2" type="noConversion"/>
  </si>
  <si>
    <t>이번 3+1돌파 패키지 다 샀을 경우 (1370이상)</t>
    <phoneticPr fontId="2" type="noConversion"/>
  </si>
  <si>
    <t>이번 3+1돌파 패키지 다 샀을 경우 (1370이하)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</si>
</sst>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theme="5" tint="-0.249977111117893"/>
      <name val="맑은 고딕"/>
      <family val="2"/>
      <charset val="129"/>
      <scheme val="minor"/>
    </font>
    <font>
      <sz val="11"/>
      <color theme="7" tint="-0.249977111117893"/>
      <name val="맑은 고딕"/>
      <family val="2"/>
      <charset val="129"/>
      <scheme val="minor"/>
    </font>
    <font>
      <sz val="11"/>
      <color rgb="FF7030A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41" fontId="0" fillId="0" borderId="0" xfId="1" applyFont="1">
      <alignment vertical="center"/>
    </xf>
    <xf numFmtId="41" fontId="0" fillId="3" borderId="4" xfId="1" applyFont="1" applyFill="1" applyBorder="1">
      <alignment vertical="center"/>
    </xf>
    <xf numFmtId="41" fontId="0" fillId="3" borderId="0" xfId="1" applyFont="1" applyFill="1" applyBorder="1">
      <alignment vertical="center"/>
    </xf>
    <xf numFmtId="41" fontId="0" fillId="3" borderId="5" xfId="1" applyFont="1" applyFill="1" applyBorder="1">
      <alignment vertical="center"/>
    </xf>
    <xf numFmtId="41" fontId="3" fillId="0" borderId="4" xfId="1" applyFont="1" applyBorder="1">
      <alignment vertical="center"/>
    </xf>
    <xf numFmtId="41" fontId="0" fillId="0" borderId="0" xfId="1" applyFont="1" applyBorder="1">
      <alignment vertical="center"/>
    </xf>
    <xf numFmtId="41" fontId="0" fillId="0" borderId="5" xfId="1" applyFont="1" applyBorder="1">
      <alignment vertical="center"/>
    </xf>
    <xf numFmtId="41" fontId="1" fillId="0" borderId="4" xfId="1" applyFont="1" applyBorder="1">
      <alignment vertical="center"/>
    </xf>
    <xf numFmtId="41" fontId="4" fillId="0" borderId="4" xfId="1" applyFont="1" applyBorder="1">
      <alignment vertical="center"/>
    </xf>
    <xf numFmtId="41" fontId="5" fillId="0" borderId="4" xfId="1" applyFont="1" applyBorder="1">
      <alignment vertical="center"/>
    </xf>
    <xf numFmtId="41" fontId="6" fillId="0" borderId="4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>
      <alignment vertical="center"/>
    </xf>
    <xf numFmtId="41" fontId="0" fillId="2" borderId="1" xfId="1" applyFont="1" applyFill="1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0" xfId="1" applyFont="1" applyFill="1" applyBorder="1" applyAlignment="1">
      <alignment horizontal="center" vertical="center"/>
    </xf>
    <xf numFmtId="41" fontId="0" fillId="2" borderId="5" xfId="1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4" borderId="2" xfId="1" applyFont="1" applyFill="1" applyBorder="1" applyAlignment="1">
      <alignment horizontal="center" vertical="center"/>
    </xf>
    <xf numFmtId="41" fontId="0" fillId="4" borderId="3" xfId="1" applyFont="1" applyFill="1" applyBorder="1" applyAlignment="1">
      <alignment horizontal="center" vertical="center"/>
    </xf>
    <xf numFmtId="41" fontId="0" fillId="5" borderId="1" xfId="1" applyFont="1" applyFill="1" applyBorder="1" applyAlignment="1">
      <alignment horizontal="center" vertical="center"/>
    </xf>
    <xf numFmtId="41" fontId="0" fillId="5" borderId="2" xfId="1" applyFont="1" applyFill="1" applyBorder="1" applyAlignment="1">
      <alignment horizontal="center" vertical="center"/>
    </xf>
    <xf numFmtId="41" fontId="0" fillId="5" borderId="3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41" fontId="0" fillId="3" borderId="9" xfId="1" applyFont="1" applyFill="1" applyBorder="1">
      <alignment vertical="center"/>
    </xf>
    <xf numFmtId="41" fontId="0" fillId="3" borderId="10" xfId="1" applyFont="1" applyFill="1" applyBorder="1">
      <alignment vertical="center"/>
    </xf>
    <xf numFmtId="41" fontId="0" fillId="3" borderId="11" xfId="1" applyFont="1" applyFill="1" applyBorder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Fill="1">
      <alignment vertical="center"/>
    </xf>
  </cellXfs>
  <cellStyles count="2">
    <cellStyle name="쉼표 [0]" xfId="1" builtinId="6"/>
    <cellStyle name="표준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A95B-FA1D-4DF3-8A3F-4B81946087B9}">
  <dimension ref="B1:U45"/>
  <sheetViews>
    <sheetView tabSelected="1" workbookViewId="0">
      <selection activeCell="U15" sqref="U15"/>
    </sheetView>
  </sheetViews>
  <sheetFormatPr defaultRowHeight="16.5" x14ac:dyDescent="0.3"/>
  <cols>
    <col min="1" max="1" width="10.5" customWidth="1"/>
    <col min="2" max="2" width="11" customWidth="1"/>
    <col min="3" max="4" width="9.125" bestFit="1" customWidth="1"/>
    <col min="6" max="6" width="9.125" customWidth="1"/>
    <col min="8" max="8" width="11.125" customWidth="1"/>
    <col min="9" max="10" width="9.125" bestFit="1" customWidth="1"/>
    <col min="12" max="12" width="9.125" bestFit="1" customWidth="1"/>
    <col min="14" max="14" width="10.25" customWidth="1"/>
    <col min="15" max="15" width="9.125" bestFit="1" customWidth="1"/>
    <col min="16" max="16" width="9.375" bestFit="1" customWidth="1"/>
    <col min="18" max="18" width="9.375" bestFit="1" customWidth="1"/>
    <col min="20" max="20" width="10.625" customWidth="1"/>
  </cols>
  <sheetData>
    <row r="1" spans="2:21" ht="17.25" thickBot="1" x14ac:dyDescent="0.3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21" x14ac:dyDescent="0.3">
      <c r="B2" s="20" t="s">
        <v>18</v>
      </c>
      <c r="C2" s="21"/>
      <c r="D2" s="21"/>
      <c r="E2" s="21"/>
      <c r="F2" s="22"/>
      <c r="G2" s="5"/>
      <c r="H2" s="20" t="s">
        <v>19</v>
      </c>
      <c r="I2" s="21"/>
      <c r="J2" s="21"/>
      <c r="K2" s="21"/>
      <c r="L2" s="22"/>
      <c r="M2" s="5"/>
      <c r="N2" s="20" t="s">
        <v>23</v>
      </c>
      <c r="O2" s="21"/>
      <c r="P2" s="21"/>
      <c r="Q2" s="21"/>
      <c r="R2" s="22"/>
      <c r="T2" s="32" t="s">
        <v>26</v>
      </c>
      <c r="U2" s="33"/>
    </row>
    <row r="3" spans="2:21" x14ac:dyDescent="0.3">
      <c r="B3" s="23"/>
      <c r="C3" s="24"/>
      <c r="D3" s="24"/>
      <c r="E3" s="24"/>
      <c r="F3" s="25"/>
      <c r="G3" s="5"/>
      <c r="H3" s="23"/>
      <c r="I3" s="24"/>
      <c r="J3" s="24"/>
      <c r="K3" s="24"/>
      <c r="L3" s="25"/>
      <c r="M3" s="5"/>
      <c r="N3" s="23"/>
      <c r="O3" s="24"/>
      <c r="P3" s="24"/>
      <c r="Q3" s="24"/>
      <c r="R3" s="25"/>
      <c r="T3" s="1">
        <v>80</v>
      </c>
      <c r="U3" s="2" t="s">
        <v>28</v>
      </c>
    </row>
    <row r="4" spans="2:21" x14ac:dyDescent="0.3">
      <c r="B4" s="6" t="s">
        <v>10</v>
      </c>
      <c r="C4" s="7" t="s">
        <v>6</v>
      </c>
      <c r="D4" s="7" t="s">
        <v>7</v>
      </c>
      <c r="E4" s="7"/>
      <c r="F4" s="8" t="s">
        <v>8</v>
      </c>
      <c r="G4" s="11"/>
      <c r="H4" s="6" t="s">
        <v>10</v>
      </c>
      <c r="I4" s="7" t="s">
        <v>6</v>
      </c>
      <c r="J4" s="7" t="s">
        <v>7</v>
      </c>
      <c r="K4" s="7"/>
      <c r="L4" s="8" t="s">
        <v>8</v>
      </c>
      <c r="M4" s="5"/>
      <c r="N4" s="6" t="s">
        <v>10</v>
      </c>
      <c r="O4" s="7" t="s">
        <v>6</v>
      </c>
      <c r="P4" s="7" t="s">
        <v>7</v>
      </c>
      <c r="Q4" s="7"/>
      <c r="R4" s="8" t="s">
        <v>8</v>
      </c>
      <c r="T4" s="34" t="s">
        <v>27</v>
      </c>
      <c r="U4" s="35"/>
    </row>
    <row r="5" spans="2:21" ht="17.25" thickBot="1" x14ac:dyDescent="0.35">
      <c r="B5" s="9" t="s">
        <v>0</v>
      </c>
      <c r="C5" s="10">
        <v>800</v>
      </c>
      <c r="D5" s="10">
        <v>6</v>
      </c>
      <c r="E5" s="10"/>
      <c r="F5" s="11">
        <f>D5*C5/10</f>
        <v>480</v>
      </c>
      <c r="G5" s="5"/>
      <c r="H5" s="9" t="s">
        <v>14</v>
      </c>
      <c r="I5" s="10">
        <v>4000</v>
      </c>
      <c r="J5">
        <v>1.5</v>
      </c>
      <c r="K5" s="10"/>
      <c r="L5" s="11">
        <f>J5*I5/10</f>
        <v>600</v>
      </c>
      <c r="M5" s="5"/>
      <c r="N5" s="9" t="s">
        <v>14</v>
      </c>
      <c r="O5" s="10">
        <v>4000</v>
      </c>
      <c r="P5">
        <v>1.5</v>
      </c>
      <c r="Q5" s="10"/>
      <c r="R5" s="11">
        <f>P5*O5/10</f>
        <v>600</v>
      </c>
      <c r="T5" s="3">
        <v>2580</v>
      </c>
      <c r="U5" s="4" t="s">
        <v>8</v>
      </c>
    </row>
    <row r="6" spans="2:21" x14ac:dyDescent="0.3">
      <c r="B6" s="12" t="s">
        <v>1</v>
      </c>
      <c r="C6" s="10">
        <v>1000</v>
      </c>
      <c r="D6" s="10">
        <v>113</v>
      </c>
      <c r="E6" s="10"/>
      <c r="F6" s="11">
        <f>D6*C6/10</f>
        <v>11300</v>
      </c>
      <c r="G6" s="5"/>
      <c r="H6" s="12" t="s">
        <v>15</v>
      </c>
      <c r="I6" s="10">
        <v>5000</v>
      </c>
      <c r="J6">
        <v>21</v>
      </c>
      <c r="K6" s="10"/>
      <c r="L6" s="11">
        <f>J6*I6/10</f>
        <v>10500</v>
      </c>
      <c r="M6" s="5"/>
      <c r="N6" s="12" t="s">
        <v>15</v>
      </c>
      <c r="O6" s="10">
        <v>5000</v>
      </c>
      <c r="P6">
        <v>21</v>
      </c>
      <c r="Q6" s="10"/>
      <c r="R6" s="11">
        <f>P6*O6/10</f>
        <v>10500</v>
      </c>
    </row>
    <row r="7" spans="2:21" x14ac:dyDescent="0.3">
      <c r="B7" s="13" t="s">
        <v>2</v>
      </c>
      <c r="C7" s="10">
        <v>80</v>
      </c>
      <c r="D7" s="10">
        <v>97</v>
      </c>
      <c r="E7" s="10"/>
      <c r="F7" s="11">
        <f>D7*C7</f>
        <v>7760</v>
      </c>
      <c r="G7" s="5"/>
      <c r="H7" s="13" t="s">
        <v>16</v>
      </c>
      <c r="I7" s="10">
        <v>400</v>
      </c>
      <c r="J7">
        <v>32</v>
      </c>
      <c r="K7" s="10"/>
      <c r="L7" s="11">
        <f>J7*I7</f>
        <v>12800</v>
      </c>
      <c r="M7" s="5"/>
      <c r="N7" s="13" t="s">
        <v>24</v>
      </c>
      <c r="O7" s="10">
        <v>2000</v>
      </c>
      <c r="P7">
        <v>31</v>
      </c>
      <c r="Q7" s="10"/>
      <c r="R7" s="11">
        <f>P7*O7</f>
        <v>62000</v>
      </c>
    </row>
    <row r="8" spans="2:21" x14ac:dyDescent="0.3">
      <c r="B8" s="14" t="s">
        <v>3</v>
      </c>
      <c r="C8" s="10">
        <v>80</v>
      </c>
      <c r="D8" s="10">
        <v>30</v>
      </c>
      <c r="E8" s="10"/>
      <c r="F8" s="11">
        <f>D8*C8</f>
        <v>2400</v>
      </c>
      <c r="G8" s="5"/>
      <c r="H8" s="14" t="s">
        <v>17</v>
      </c>
      <c r="I8" s="10">
        <v>240</v>
      </c>
      <c r="J8">
        <f>J31</f>
        <v>16</v>
      </c>
      <c r="K8" s="10"/>
      <c r="L8" s="11">
        <f>J8*I8</f>
        <v>3840</v>
      </c>
      <c r="M8" s="5"/>
      <c r="N8" s="14" t="s">
        <v>25</v>
      </c>
      <c r="O8" s="10">
        <v>265</v>
      </c>
      <c r="P8">
        <v>15</v>
      </c>
      <c r="Q8" s="10"/>
      <c r="R8" s="11">
        <f>P8*O8</f>
        <v>3975</v>
      </c>
    </row>
    <row r="9" spans="2:21" x14ac:dyDescent="0.3">
      <c r="B9" s="13" t="s">
        <v>4</v>
      </c>
      <c r="C9" s="10">
        <v>30</v>
      </c>
      <c r="D9" s="10">
        <v>555</v>
      </c>
      <c r="E9" s="10"/>
      <c r="F9" s="11">
        <f>D9*C9</f>
        <v>16650</v>
      </c>
      <c r="G9" s="5"/>
      <c r="H9" s="13" t="s">
        <v>4</v>
      </c>
      <c r="I9" s="10">
        <v>30</v>
      </c>
      <c r="J9">
        <v>555</v>
      </c>
      <c r="K9" s="10"/>
      <c r="L9" s="11">
        <f>J9*I9</f>
        <v>16650</v>
      </c>
      <c r="M9" s="5"/>
      <c r="N9" s="13" t="s">
        <v>4</v>
      </c>
      <c r="O9" s="10">
        <v>30</v>
      </c>
      <c r="P9">
        <v>555</v>
      </c>
      <c r="Q9" s="10"/>
      <c r="R9" s="11">
        <f>P9*O9</f>
        <v>16650</v>
      </c>
      <c r="T9" s="41"/>
      <c r="U9" s="39"/>
    </row>
    <row r="10" spans="2:21" x14ac:dyDescent="0.3">
      <c r="B10" s="15" t="s">
        <v>5</v>
      </c>
      <c r="C10" s="10">
        <v>500</v>
      </c>
      <c r="D10" s="10">
        <f>T5</f>
        <v>2580</v>
      </c>
      <c r="E10" s="10"/>
      <c r="F10" s="11">
        <f>D10*C10/100</f>
        <v>12900</v>
      </c>
      <c r="G10" s="5"/>
      <c r="H10" s="15" t="s">
        <v>5</v>
      </c>
      <c r="I10" s="10">
        <v>500</v>
      </c>
      <c r="J10" s="10">
        <f>T5</f>
        <v>2580</v>
      </c>
      <c r="K10" s="10"/>
      <c r="L10" s="11">
        <f>J10*I10/100</f>
        <v>12900</v>
      </c>
      <c r="M10" s="5"/>
      <c r="N10" s="15" t="s">
        <v>5</v>
      </c>
      <c r="O10" s="10">
        <v>500</v>
      </c>
      <c r="P10" s="10">
        <f>T5</f>
        <v>2580</v>
      </c>
      <c r="Q10" s="10"/>
      <c r="R10" s="11">
        <f>P10*O10/100</f>
        <v>12900</v>
      </c>
    </row>
    <row r="11" spans="2:21" ht="17.25" thickBot="1" x14ac:dyDescent="0.35">
      <c r="B11" s="36"/>
      <c r="C11" s="37"/>
      <c r="D11" s="37"/>
      <c r="E11" s="37" t="s">
        <v>12</v>
      </c>
      <c r="F11" s="38">
        <f>SUM(F5:F10)</f>
        <v>51490</v>
      </c>
      <c r="G11" s="5"/>
      <c r="H11" s="36"/>
      <c r="I11" s="37"/>
      <c r="J11" s="37"/>
      <c r="K11" s="37" t="s">
        <v>12</v>
      </c>
      <c r="L11" s="38">
        <f>SUM(L5:L10)</f>
        <v>57290</v>
      </c>
      <c r="M11" s="5"/>
      <c r="N11" s="36"/>
      <c r="O11" s="37"/>
      <c r="P11" s="37"/>
      <c r="Q11" s="37" t="s">
        <v>12</v>
      </c>
      <c r="R11" s="38">
        <f>SUM(R5:R10)</f>
        <v>106625</v>
      </c>
    </row>
    <row r="12" spans="2:21" x14ac:dyDescent="0.3">
      <c r="B12" s="26" t="s">
        <v>13</v>
      </c>
      <c r="C12" s="27"/>
      <c r="D12" s="27"/>
      <c r="E12" s="27"/>
      <c r="F12" s="28"/>
      <c r="G12" s="5"/>
      <c r="H12" s="26" t="s">
        <v>13</v>
      </c>
      <c r="I12" s="27"/>
      <c r="J12" s="27"/>
      <c r="K12" s="27"/>
      <c r="L12" s="28"/>
      <c r="M12" s="5"/>
      <c r="N12" s="26" t="s">
        <v>13</v>
      </c>
      <c r="O12" s="27"/>
      <c r="P12" s="27"/>
      <c r="Q12" s="27"/>
      <c r="R12" s="28"/>
    </row>
    <row r="13" spans="2:21" x14ac:dyDescent="0.3">
      <c r="B13" s="16"/>
      <c r="C13" s="10"/>
      <c r="D13" s="10"/>
      <c r="E13" s="10"/>
      <c r="F13" s="11"/>
      <c r="G13" s="5"/>
      <c r="H13" s="16"/>
      <c r="I13" s="10"/>
      <c r="J13" s="10"/>
      <c r="K13" s="10"/>
      <c r="L13" s="11"/>
      <c r="M13" s="5"/>
      <c r="N13" s="16"/>
      <c r="O13" s="10"/>
      <c r="P13" s="10"/>
      <c r="Q13" s="10"/>
      <c r="R13" s="11"/>
    </row>
    <row r="14" spans="2:21" x14ac:dyDescent="0.3">
      <c r="B14" s="16" t="s">
        <v>11</v>
      </c>
      <c r="C14" s="10"/>
      <c r="D14" s="10"/>
      <c r="E14" s="10"/>
      <c r="F14" s="11"/>
      <c r="G14" s="5"/>
      <c r="H14" s="16" t="s">
        <v>11</v>
      </c>
      <c r="I14" s="10"/>
      <c r="J14" s="10"/>
      <c r="K14" s="10"/>
      <c r="L14" s="11"/>
      <c r="M14" s="5"/>
      <c r="N14" s="16" t="s">
        <v>11</v>
      </c>
      <c r="O14" s="10"/>
      <c r="P14" s="10"/>
      <c r="Q14" s="10"/>
      <c r="R14" s="11"/>
    </row>
    <row r="15" spans="2:21" x14ac:dyDescent="0.3">
      <c r="B15" s="16">
        <f>F11</f>
        <v>51490</v>
      </c>
      <c r="C15" s="10" t="s">
        <v>8</v>
      </c>
      <c r="D15" s="10"/>
      <c r="E15" s="10"/>
      <c r="F15" s="11"/>
      <c r="G15" s="5"/>
      <c r="H15" s="16">
        <f>L11</f>
        <v>57290</v>
      </c>
      <c r="I15" s="10" t="s">
        <v>8</v>
      </c>
      <c r="J15" s="10"/>
      <c r="K15" s="10"/>
      <c r="L15" s="11"/>
      <c r="M15" s="5"/>
      <c r="N15" s="16">
        <f>R11</f>
        <v>106625</v>
      </c>
      <c r="O15" s="10" t="s">
        <v>8</v>
      </c>
      <c r="P15" s="10"/>
      <c r="Q15" s="10"/>
      <c r="R15" s="11"/>
    </row>
    <row r="16" spans="2:21" x14ac:dyDescent="0.3">
      <c r="B16" s="16"/>
      <c r="C16" s="10"/>
      <c r="D16" s="10"/>
      <c r="E16" s="10"/>
      <c r="F16" s="11"/>
      <c r="G16" s="5"/>
      <c r="H16" s="16"/>
      <c r="I16" s="10"/>
      <c r="J16" s="10"/>
      <c r="K16" s="10"/>
      <c r="L16" s="11"/>
      <c r="M16" s="5"/>
      <c r="N16" s="16"/>
      <c r="O16" s="10"/>
      <c r="P16" s="10"/>
      <c r="Q16" s="10"/>
      <c r="R16" s="11"/>
    </row>
    <row r="17" spans="2:18" x14ac:dyDescent="0.3">
      <c r="B17" s="16" t="s">
        <v>20</v>
      </c>
      <c r="C17" s="10"/>
      <c r="D17" s="10"/>
      <c r="E17" s="10"/>
      <c r="F17" s="11"/>
      <c r="G17" s="5"/>
      <c r="H17" s="16" t="s">
        <v>20</v>
      </c>
      <c r="I17" s="10"/>
      <c r="J17" s="10"/>
      <c r="K17" s="10"/>
      <c r="L17" s="11"/>
      <c r="M17" s="5"/>
      <c r="N17" s="16" t="s">
        <v>20</v>
      </c>
      <c r="O17" s="10"/>
      <c r="P17" s="10"/>
      <c r="Q17" s="10"/>
      <c r="R17" s="11"/>
    </row>
    <row r="18" spans="2:18" x14ac:dyDescent="0.3">
      <c r="B18" s="16">
        <f>55000/T3*95</f>
        <v>65312.5</v>
      </c>
      <c r="C18" s="10" t="s">
        <v>8</v>
      </c>
      <c r="D18" s="10">
        <f>B15-B18</f>
        <v>-13822.5</v>
      </c>
      <c r="E18" s="10" t="s">
        <v>8</v>
      </c>
      <c r="F18" s="11" t="str">
        <f>IF(D18&gt;0,"이득","손해")</f>
        <v>손해</v>
      </c>
      <c r="G18" s="5"/>
      <c r="H18" s="16">
        <f>55000/T3*95</f>
        <v>65312.5</v>
      </c>
      <c r="I18" s="10" t="s">
        <v>8</v>
      </c>
      <c r="J18" s="10">
        <f>H15-H18</f>
        <v>-8022.5</v>
      </c>
      <c r="K18" s="10" t="s">
        <v>8</v>
      </c>
      <c r="L18" s="11" t="str">
        <f>IF(J18&gt;0,"이득","손해")</f>
        <v>손해</v>
      </c>
      <c r="M18" s="5"/>
      <c r="N18" s="16">
        <f>55000/T3*95</f>
        <v>65312.5</v>
      </c>
      <c r="O18" s="10" t="s">
        <v>8</v>
      </c>
      <c r="P18" s="10">
        <f>N15-N18</f>
        <v>41312.5</v>
      </c>
      <c r="Q18" s="10" t="s">
        <v>8</v>
      </c>
      <c r="R18" s="11" t="str">
        <f>IF(P18&gt;0,"이득","손해")</f>
        <v>이득</v>
      </c>
    </row>
    <row r="19" spans="2:18" x14ac:dyDescent="0.3">
      <c r="B19" s="16"/>
      <c r="C19" s="10"/>
      <c r="D19" s="10"/>
      <c r="E19" s="10"/>
      <c r="F19" s="11"/>
      <c r="G19" s="5"/>
      <c r="H19" s="16"/>
      <c r="I19" s="10"/>
      <c r="J19" s="10"/>
      <c r="K19" s="10"/>
      <c r="L19" s="11"/>
      <c r="M19" s="5"/>
      <c r="N19" s="16"/>
      <c r="O19" s="10"/>
      <c r="P19" s="10"/>
      <c r="Q19" s="10"/>
      <c r="R19" s="11"/>
    </row>
    <row r="20" spans="2:18" x14ac:dyDescent="0.3">
      <c r="B20" s="16" t="s">
        <v>22</v>
      </c>
      <c r="C20" s="10"/>
      <c r="D20" s="10"/>
      <c r="E20" s="10"/>
      <c r="F20" s="11"/>
      <c r="G20" s="5"/>
      <c r="H20" s="16" t="s">
        <v>21</v>
      </c>
      <c r="I20" s="10"/>
      <c r="J20" s="10"/>
      <c r="K20" s="10"/>
      <c r="L20" s="11"/>
      <c r="M20" s="5"/>
      <c r="N20" s="16" t="s">
        <v>21</v>
      </c>
      <c r="O20" s="10"/>
      <c r="P20" s="10"/>
      <c r="Q20" s="10"/>
      <c r="R20" s="11"/>
    </row>
    <row r="21" spans="2:18" x14ac:dyDescent="0.3">
      <c r="B21" s="16">
        <f>55000/2750*T5</f>
        <v>51600</v>
      </c>
      <c r="C21" s="10" t="s">
        <v>8</v>
      </c>
      <c r="D21" s="10">
        <f>B15-B21</f>
        <v>-110</v>
      </c>
      <c r="E21" s="10" t="s">
        <v>8</v>
      </c>
      <c r="F21" s="11" t="str">
        <f t="shared" ref="F19:F21" si="0">IF(D21&gt;0,"이득","손해")</f>
        <v>손해</v>
      </c>
      <c r="G21" s="5"/>
      <c r="H21" s="16">
        <f>55000/2750*T5</f>
        <v>51600</v>
      </c>
      <c r="I21" s="10" t="s">
        <v>8</v>
      </c>
      <c r="J21" s="10">
        <f>H15-H21</f>
        <v>5690</v>
      </c>
      <c r="K21" s="10" t="s">
        <v>8</v>
      </c>
      <c r="L21" s="11" t="str">
        <f>IF(J21&gt;0,"이득","손해")</f>
        <v>이득</v>
      </c>
      <c r="M21" s="5"/>
      <c r="N21" s="16">
        <f>55000/2750*T5</f>
        <v>51600</v>
      </c>
      <c r="O21" s="10" t="s">
        <v>8</v>
      </c>
      <c r="P21" s="10">
        <f>N15-N21</f>
        <v>55025</v>
      </c>
      <c r="Q21" s="10" t="s">
        <v>8</v>
      </c>
      <c r="R21" s="11" t="str">
        <f>IF(P21&gt;0,"이득","손해")</f>
        <v>이득</v>
      </c>
    </row>
    <row r="22" spans="2:18" ht="17.25" thickBot="1" x14ac:dyDescent="0.35">
      <c r="B22" s="17"/>
      <c r="C22" s="18"/>
      <c r="D22" s="18"/>
      <c r="E22" s="18"/>
      <c r="F22" s="19"/>
      <c r="G22" s="5"/>
      <c r="H22" s="17"/>
      <c r="I22" s="18"/>
      <c r="J22" s="18"/>
      <c r="K22" s="18"/>
      <c r="L22" s="19"/>
      <c r="M22" s="5"/>
      <c r="N22" s="17"/>
      <c r="O22" s="18"/>
      <c r="P22" s="18"/>
      <c r="Q22" s="18"/>
      <c r="R22" s="19"/>
    </row>
    <row r="23" spans="2:18" x14ac:dyDescent="0.3">
      <c r="F23" s="5"/>
      <c r="G23" s="5"/>
      <c r="L23" s="5"/>
      <c r="M23" s="5"/>
      <c r="R23" s="5"/>
    </row>
    <row r="24" spans="2:18" ht="17.25" thickBot="1" x14ac:dyDescent="0.35">
      <c r="F24" s="5"/>
      <c r="G24" s="5"/>
      <c r="L24" s="5"/>
      <c r="M24" s="5"/>
      <c r="R24" s="5"/>
    </row>
    <row r="25" spans="2:18" x14ac:dyDescent="0.3">
      <c r="B25" s="20" t="s">
        <v>29</v>
      </c>
      <c r="C25" s="21"/>
      <c r="D25" s="21"/>
      <c r="E25" s="21"/>
      <c r="F25" s="22"/>
      <c r="H25" s="20" t="s">
        <v>30</v>
      </c>
      <c r="I25" s="21"/>
      <c r="J25" s="21"/>
      <c r="K25" s="21"/>
      <c r="L25" s="22"/>
      <c r="M25" s="5"/>
      <c r="N25" s="20" t="s">
        <v>31</v>
      </c>
      <c r="O25" s="21"/>
      <c r="P25" s="21"/>
      <c r="Q25" s="21"/>
      <c r="R25" s="22"/>
    </row>
    <row r="26" spans="2:18" x14ac:dyDescent="0.3">
      <c r="B26" s="23"/>
      <c r="C26" s="24"/>
      <c r="D26" s="24"/>
      <c r="E26" s="24"/>
      <c r="F26" s="25"/>
      <c r="H26" s="23"/>
      <c r="I26" s="24"/>
      <c r="J26" s="24"/>
      <c r="K26" s="24"/>
      <c r="L26" s="25"/>
      <c r="M26" s="5"/>
      <c r="N26" s="23"/>
      <c r="O26" s="24"/>
      <c r="P26" s="24"/>
      <c r="Q26" s="24"/>
      <c r="R26" s="25"/>
    </row>
    <row r="27" spans="2:18" x14ac:dyDescent="0.3">
      <c r="B27" s="6" t="s">
        <v>10</v>
      </c>
      <c r="C27" s="7" t="s">
        <v>6</v>
      </c>
      <c r="D27" s="7" t="s">
        <v>7</v>
      </c>
      <c r="E27" s="7"/>
      <c r="F27" s="8" t="s">
        <v>8</v>
      </c>
      <c r="H27" s="6" t="s">
        <v>10</v>
      </c>
      <c r="I27" s="7" t="s">
        <v>6</v>
      </c>
      <c r="J27" s="7" t="s">
        <v>7</v>
      </c>
      <c r="K27" s="7"/>
      <c r="L27" s="8" t="s">
        <v>8</v>
      </c>
      <c r="M27" s="5"/>
      <c r="N27" s="6" t="s">
        <v>10</v>
      </c>
      <c r="O27" s="7" t="s">
        <v>6</v>
      </c>
      <c r="P27" s="7" t="s">
        <v>7</v>
      </c>
      <c r="Q27" s="7"/>
      <c r="R27" s="8" t="s">
        <v>8</v>
      </c>
    </row>
    <row r="28" spans="2:18" x14ac:dyDescent="0.3">
      <c r="B28" s="9" t="s">
        <v>0</v>
      </c>
      <c r="C28" s="10">
        <v>3200</v>
      </c>
      <c r="D28" s="10">
        <f>D5</f>
        <v>6</v>
      </c>
      <c r="E28" s="10"/>
      <c r="F28" s="11">
        <f>D28*C28/10</f>
        <v>1920</v>
      </c>
      <c r="H28" s="9" t="s">
        <v>14</v>
      </c>
      <c r="I28" s="10">
        <v>16000</v>
      </c>
      <c r="J28">
        <f>J5</f>
        <v>1.5</v>
      </c>
      <c r="K28" s="10"/>
      <c r="L28" s="11">
        <f>J28*I28/10</f>
        <v>2400</v>
      </c>
      <c r="M28" s="5"/>
      <c r="N28" s="9" t="s">
        <v>14</v>
      </c>
      <c r="O28" s="10">
        <v>16000</v>
      </c>
      <c r="P28">
        <f>P5</f>
        <v>1.5</v>
      </c>
      <c r="Q28" s="10"/>
      <c r="R28" s="11">
        <f>P28*O28/10</f>
        <v>2400</v>
      </c>
    </row>
    <row r="29" spans="2:18" x14ac:dyDescent="0.3">
      <c r="B29" s="12" t="s">
        <v>1</v>
      </c>
      <c r="C29" s="10">
        <v>4000</v>
      </c>
      <c r="D29" s="10">
        <f>D6</f>
        <v>113</v>
      </c>
      <c r="E29" s="10"/>
      <c r="F29" s="11">
        <f>D29*C29/10</f>
        <v>45200</v>
      </c>
      <c r="H29" s="12" t="s">
        <v>15</v>
      </c>
      <c r="I29" s="10">
        <v>20000</v>
      </c>
      <c r="J29">
        <f>J6</f>
        <v>21</v>
      </c>
      <c r="K29" s="10"/>
      <c r="L29" s="11">
        <f>J29*I29/10</f>
        <v>42000</v>
      </c>
      <c r="M29" s="5"/>
      <c r="N29" s="12" t="s">
        <v>15</v>
      </c>
      <c r="O29" s="10">
        <v>20000</v>
      </c>
      <c r="P29">
        <f>P6</f>
        <v>21</v>
      </c>
      <c r="Q29" s="10"/>
      <c r="R29" s="11">
        <f>P29*O29/10</f>
        <v>42000</v>
      </c>
    </row>
    <row r="30" spans="2:18" x14ac:dyDescent="0.3">
      <c r="B30" s="13" t="s">
        <v>2</v>
      </c>
      <c r="C30" s="10">
        <v>320</v>
      </c>
      <c r="D30" s="10">
        <f>D7</f>
        <v>97</v>
      </c>
      <c r="E30" s="10"/>
      <c r="F30" s="11">
        <f>D30*C30</f>
        <v>31040</v>
      </c>
      <c r="H30" s="13" t="s">
        <v>16</v>
      </c>
      <c r="I30" s="10">
        <v>1600</v>
      </c>
      <c r="J30">
        <f>J7</f>
        <v>32</v>
      </c>
      <c r="K30" s="10"/>
      <c r="L30" s="11">
        <f>J30*I30</f>
        <v>51200</v>
      </c>
      <c r="M30" s="5"/>
      <c r="N30" s="13" t="s">
        <v>24</v>
      </c>
      <c r="O30" s="10">
        <v>8000</v>
      </c>
      <c r="P30">
        <f>P7</f>
        <v>31</v>
      </c>
      <c r="Q30" s="10"/>
      <c r="R30" s="11">
        <f>P30*O30</f>
        <v>248000</v>
      </c>
    </row>
    <row r="31" spans="2:18" x14ac:dyDescent="0.3">
      <c r="B31" s="14" t="s">
        <v>3</v>
      </c>
      <c r="C31" s="10">
        <v>320</v>
      </c>
      <c r="D31" s="10">
        <f>D8</f>
        <v>30</v>
      </c>
      <c r="E31" s="10"/>
      <c r="F31" s="11">
        <f>D31*C31</f>
        <v>9600</v>
      </c>
      <c r="H31" s="14" t="s">
        <v>17</v>
      </c>
      <c r="I31" s="10">
        <v>960</v>
      </c>
      <c r="J31">
        <v>16</v>
      </c>
      <c r="K31" s="10"/>
      <c r="L31" s="11">
        <f>J31*I31</f>
        <v>15360</v>
      </c>
      <c r="M31" s="5"/>
      <c r="N31" s="14" t="s">
        <v>25</v>
      </c>
      <c r="O31" s="10">
        <v>1060</v>
      </c>
      <c r="P31">
        <f>P8</f>
        <v>15</v>
      </c>
      <c r="Q31" s="10"/>
      <c r="R31" s="11">
        <f>P31*O31</f>
        <v>15900</v>
      </c>
    </row>
    <row r="32" spans="2:18" x14ac:dyDescent="0.3">
      <c r="B32" s="13" t="s">
        <v>4</v>
      </c>
      <c r="C32" s="10">
        <v>120</v>
      </c>
      <c r="D32" s="10">
        <f>D9</f>
        <v>555</v>
      </c>
      <c r="E32" s="10"/>
      <c r="F32" s="11">
        <f>D32*C32</f>
        <v>66600</v>
      </c>
      <c r="H32" s="13" t="s">
        <v>4</v>
      </c>
      <c r="I32" s="10">
        <v>120</v>
      </c>
      <c r="J32" s="10">
        <v>555</v>
      </c>
      <c r="K32" s="10"/>
      <c r="L32" s="11">
        <f>J32*I32</f>
        <v>66600</v>
      </c>
      <c r="M32" s="5"/>
      <c r="N32" s="13" t="s">
        <v>4</v>
      </c>
      <c r="O32" s="10">
        <v>120</v>
      </c>
      <c r="P32" s="10">
        <v>555</v>
      </c>
      <c r="Q32" s="10"/>
      <c r="R32" s="11">
        <f>P32*O32</f>
        <v>66600</v>
      </c>
    </row>
    <row r="33" spans="2:18" x14ac:dyDescent="0.3">
      <c r="B33" s="15" t="s">
        <v>5</v>
      </c>
      <c r="C33" s="10">
        <v>2000</v>
      </c>
      <c r="D33" s="10">
        <f>T5</f>
        <v>2580</v>
      </c>
      <c r="E33" s="10"/>
      <c r="F33" s="11">
        <f>D33*C33/100</f>
        <v>51600</v>
      </c>
      <c r="H33" s="15" t="s">
        <v>5</v>
      </c>
      <c r="I33" s="10">
        <v>2000</v>
      </c>
      <c r="J33" s="10">
        <f>T5</f>
        <v>2580</v>
      </c>
      <c r="K33" s="10"/>
      <c r="L33" s="11">
        <f>J33*I33/100</f>
        <v>51600</v>
      </c>
      <c r="M33" s="5"/>
      <c r="N33" s="15" t="s">
        <v>5</v>
      </c>
      <c r="O33" s="10">
        <v>2000</v>
      </c>
      <c r="P33" s="10">
        <f>T5</f>
        <v>2580</v>
      </c>
      <c r="Q33" s="10"/>
      <c r="R33" s="11">
        <f>P33*O33/100</f>
        <v>51600</v>
      </c>
    </row>
    <row r="34" spans="2:18" ht="17.25" thickBot="1" x14ac:dyDescent="0.35">
      <c r="B34" s="36"/>
      <c r="C34" s="37"/>
      <c r="D34" s="37"/>
      <c r="E34" s="37" t="s">
        <v>12</v>
      </c>
      <c r="F34" s="38">
        <f>SUM(F28:F33)</f>
        <v>205960</v>
      </c>
      <c r="H34" s="36"/>
      <c r="I34" s="37"/>
      <c r="J34" s="37"/>
      <c r="K34" s="37" t="s">
        <v>12</v>
      </c>
      <c r="L34" s="38">
        <f>SUM(L28:L33)</f>
        <v>229160</v>
      </c>
      <c r="M34" s="5"/>
      <c r="N34" s="36"/>
      <c r="O34" s="37"/>
      <c r="P34" s="37"/>
      <c r="Q34" s="37" t="s">
        <v>12</v>
      </c>
      <c r="R34" s="38">
        <f>SUM(R28:R33)</f>
        <v>426500</v>
      </c>
    </row>
    <row r="35" spans="2:18" x14ac:dyDescent="0.3">
      <c r="B35" s="29" t="s">
        <v>9</v>
      </c>
      <c r="C35" s="30"/>
      <c r="D35" s="30"/>
      <c r="E35" s="30"/>
      <c r="F35" s="31"/>
      <c r="G35" s="40"/>
      <c r="H35" s="29" t="s">
        <v>9</v>
      </c>
      <c r="I35" s="30"/>
      <c r="J35" s="30"/>
      <c r="K35" s="30"/>
      <c r="L35" s="31"/>
      <c r="M35" s="40"/>
      <c r="N35" s="29" t="s">
        <v>9</v>
      </c>
      <c r="O35" s="30"/>
      <c r="P35" s="30"/>
      <c r="Q35" s="30"/>
      <c r="R35" s="31"/>
    </row>
    <row r="36" spans="2:18" x14ac:dyDescent="0.3">
      <c r="B36" s="16"/>
      <c r="C36" s="10"/>
      <c r="D36" s="10"/>
      <c r="E36" s="10"/>
      <c r="F36" s="2"/>
      <c r="G36" s="40"/>
      <c r="H36" s="16"/>
      <c r="I36" s="10"/>
      <c r="J36" s="10"/>
      <c r="K36" s="10"/>
      <c r="L36" s="2"/>
      <c r="M36" s="40"/>
      <c r="N36" s="16"/>
      <c r="O36" s="10"/>
      <c r="P36" s="10"/>
      <c r="Q36" s="10"/>
      <c r="R36" s="2"/>
    </row>
    <row r="37" spans="2:18" x14ac:dyDescent="0.3">
      <c r="B37" s="16" t="s">
        <v>11</v>
      </c>
      <c r="C37" s="10"/>
      <c r="D37" s="10"/>
      <c r="E37" s="10"/>
      <c r="F37" s="2"/>
      <c r="G37" s="40"/>
      <c r="H37" s="16" t="s">
        <v>11</v>
      </c>
      <c r="I37" s="10"/>
      <c r="J37" s="10"/>
      <c r="K37" s="10"/>
      <c r="L37" s="2"/>
      <c r="M37" s="40"/>
      <c r="N37" s="16" t="s">
        <v>11</v>
      </c>
      <c r="O37" s="10"/>
      <c r="P37" s="10"/>
      <c r="Q37" s="10"/>
      <c r="R37" s="2"/>
    </row>
    <row r="38" spans="2:18" x14ac:dyDescent="0.3">
      <c r="B38" s="16">
        <f>F11*4</f>
        <v>205960</v>
      </c>
      <c r="C38" s="10" t="s">
        <v>8</v>
      </c>
      <c r="D38" s="10"/>
      <c r="E38" s="10"/>
      <c r="F38" s="2"/>
      <c r="G38" s="40"/>
      <c r="H38" s="16">
        <f>L11*4</f>
        <v>229160</v>
      </c>
      <c r="I38" s="10" t="s">
        <v>8</v>
      </c>
      <c r="J38" s="10"/>
      <c r="K38" s="10"/>
      <c r="L38" s="2"/>
      <c r="M38" s="40"/>
      <c r="N38" s="16">
        <f>R11*4</f>
        <v>426500</v>
      </c>
      <c r="O38" s="10" t="s">
        <v>8</v>
      </c>
      <c r="P38" s="10"/>
      <c r="Q38" s="10"/>
      <c r="R38" s="2"/>
    </row>
    <row r="39" spans="2:18" x14ac:dyDescent="0.3">
      <c r="B39" s="16"/>
      <c r="C39" s="10"/>
      <c r="D39" s="10"/>
      <c r="E39" s="10"/>
      <c r="F39" s="2"/>
      <c r="G39" s="40"/>
      <c r="H39" s="16"/>
      <c r="I39" s="10"/>
      <c r="J39" s="10"/>
      <c r="K39" s="10"/>
      <c r="L39" s="2"/>
      <c r="M39" s="40"/>
      <c r="N39" s="16"/>
      <c r="O39" s="10"/>
      <c r="P39" s="10"/>
      <c r="Q39" s="10"/>
      <c r="R39" s="2"/>
    </row>
    <row r="40" spans="2:18" x14ac:dyDescent="0.3">
      <c r="B40" s="16" t="s">
        <v>20</v>
      </c>
      <c r="C40" s="10"/>
      <c r="D40" s="10"/>
      <c r="E40" s="10"/>
      <c r="F40" s="2"/>
      <c r="G40" s="40"/>
      <c r="H40" s="16" t="s">
        <v>20</v>
      </c>
      <c r="I40" s="10"/>
      <c r="J40" s="10"/>
      <c r="K40" s="10"/>
      <c r="L40" s="2"/>
      <c r="M40" s="40"/>
      <c r="N40" s="16" t="s">
        <v>20</v>
      </c>
      <c r="O40" s="10"/>
      <c r="P40" s="10"/>
      <c r="Q40" s="10"/>
      <c r="R40" s="2"/>
    </row>
    <row r="41" spans="2:18" x14ac:dyDescent="0.3">
      <c r="B41" s="16">
        <f>165000/T3*95</f>
        <v>195937.5</v>
      </c>
      <c r="C41" s="10" t="s">
        <v>8</v>
      </c>
      <c r="D41" s="10">
        <f>B38-B41</f>
        <v>10022.5</v>
      </c>
      <c r="E41" s="10" t="s">
        <v>8</v>
      </c>
      <c r="F41" s="11" t="str">
        <f>IF(D41&gt;0,"이득","손해")</f>
        <v>이득</v>
      </c>
      <c r="G41" s="40"/>
      <c r="H41" s="16">
        <f>165000/T3*95</f>
        <v>195937.5</v>
      </c>
      <c r="I41" s="10" t="s">
        <v>8</v>
      </c>
      <c r="J41" s="10">
        <f>H38-H41</f>
        <v>33222.5</v>
      </c>
      <c r="K41" s="10" t="s">
        <v>8</v>
      </c>
      <c r="L41" s="11" t="str">
        <f>IF(J41&gt;0,"이득","손해")</f>
        <v>이득</v>
      </c>
      <c r="M41" s="40"/>
      <c r="N41" s="16">
        <f>165000/T3*95</f>
        <v>195937.5</v>
      </c>
      <c r="O41" s="10" t="s">
        <v>8</v>
      </c>
      <c r="P41" s="10">
        <f>N38-N41</f>
        <v>230562.5</v>
      </c>
      <c r="Q41" s="10" t="s">
        <v>8</v>
      </c>
      <c r="R41" s="11" t="str">
        <f>IF(P41&gt;0,"이득","손해")</f>
        <v>이득</v>
      </c>
    </row>
    <row r="42" spans="2:18" x14ac:dyDescent="0.3">
      <c r="B42" s="16"/>
      <c r="C42" s="10"/>
      <c r="D42" s="10"/>
      <c r="E42" s="10"/>
      <c r="F42" s="2"/>
      <c r="G42" s="40"/>
      <c r="H42" s="16"/>
      <c r="I42" s="10"/>
      <c r="J42" s="10"/>
      <c r="K42" s="10"/>
      <c r="L42" s="2"/>
      <c r="M42" s="40"/>
      <c r="N42" s="16"/>
      <c r="O42" s="10"/>
      <c r="P42" s="10"/>
      <c r="Q42" s="10"/>
      <c r="R42" s="2"/>
    </row>
    <row r="43" spans="2:18" x14ac:dyDescent="0.3">
      <c r="B43" s="16" t="s">
        <v>21</v>
      </c>
      <c r="C43" s="10"/>
      <c r="D43" s="10"/>
      <c r="E43" s="10"/>
      <c r="F43" s="2"/>
      <c r="G43" s="40"/>
      <c r="H43" s="16" t="s">
        <v>21</v>
      </c>
      <c r="I43" s="10"/>
      <c r="J43" s="10"/>
      <c r="K43" s="10"/>
      <c r="L43" s="2"/>
      <c r="M43" s="40"/>
      <c r="N43" s="16" t="s">
        <v>21</v>
      </c>
      <c r="O43" s="10"/>
      <c r="P43" s="10"/>
      <c r="Q43" s="10"/>
      <c r="R43" s="2"/>
    </row>
    <row r="44" spans="2:18" x14ac:dyDescent="0.3">
      <c r="B44" s="16">
        <f>165000/2750*T5</f>
        <v>154800</v>
      </c>
      <c r="C44" s="10" t="s">
        <v>8</v>
      </c>
      <c r="D44" s="10">
        <f>B38-B44</f>
        <v>51160</v>
      </c>
      <c r="E44" s="10" t="s">
        <v>8</v>
      </c>
      <c r="F44" s="11" t="str">
        <f>IF(D44&gt;0,"이득","손해")</f>
        <v>이득</v>
      </c>
      <c r="G44" s="40"/>
      <c r="H44" s="16">
        <f>165000/2750*T5</f>
        <v>154800</v>
      </c>
      <c r="I44" s="10" t="s">
        <v>8</v>
      </c>
      <c r="J44" s="10">
        <f>H38-H44</f>
        <v>74360</v>
      </c>
      <c r="K44" s="10" t="s">
        <v>8</v>
      </c>
      <c r="L44" s="11" t="str">
        <f>IF(J44&gt;0,"이득","손해")</f>
        <v>이득</v>
      </c>
      <c r="M44" s="40"/>
      <c r="N44" s="16">
        <f>165000/2750*T5</f>
        <v>154800</v>
      </c>
      <c r="O44" s="10" t="s">
        <v>8</v>
      </c>
      <c r="P44" s="10">
        <f>N38-N44</f>
        <v>271700</v>
      </c>
      <c r="Q44" s="10" t="s">
        <v>8</v>
      </c>
      <c r="R44" s="11" t="str">
        <f>IF(P44&gt;0,"이득","손해")</f>
        <v>이득</v>
      </c>
    </row>
    <row r="45" spans="2:18" ht="17.25" thickBot="1" x14ac:dyDescent="0.35">
      <c r="B45" s="17"/>
      <c r="C45" s="18"/>
      <c r="D45" s="18"/>
      <c r="E45" s="18"/>
      <c r="F45" s="4"/>
      <c r="G45" s="40"/>
      <c r="H45" s="17"/>
      <c r="I45" s="18"/>
      <c r="J45" s="18"/>
      <c r="K45" s="18"/>
      <c r="L45" s="4"/>
      <c r="M45" s="40"/>
      <c r="N45" s="17"/>
      <c r="O45" s="18"/>
      <c r="P45" s="18"/>
      <c r="Q45" s="18"/>
      <c r="R45" s="4"/>
    </row>
  </sheetData>
  <mergeCells count="14">
    <mergeCell ref="B2:F3"/>
    <mergeCell ref="H2:L3"/>
    <mergeCell ref="B12:F12"/>
    <mergeCell ref="H12:L12"/>
    <mergeCell ref="B35:F35"/>
    <mergeCell ref="H35:L35"/>
    <mergeCell ref="N2:R3"/>
    <mergeCell ref="T2:U2"/>
    <mergeCell ref="T4:U4"/>
    <mergeCell ref="B25:F26"/>
    <mergeCell ref="H25:L26"/>
    <mergeCell ref="N25:R26"/>
    <mergeCell ref="N12:R12"/>
    <mergeCell ref="N35:R35"/>
  </mergeCells>
  <phoneticPr fontId="2" type="noConversion"/>
  <conditionalFormatting sqref="L21">
    <cfRule type="expression" dxfId="0" priority="1">
      <formula>IF($D$18&gt;0,"이득","손해")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cp:lastPrinted>2021-11-17T06:23:27Z</cp:lastPrinted>
  <dcterms:created xsi:type="dcterms:W3CDTF">2021-11-17T01:07:43Z</dcterms:created>
  <dcterms:modified xsi:type="dcterms:W3CDTF">2021-11-17T06:24:17Z</dcterms:modified>
</cp:coreProperties>
</file>