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60" yWindow="45" windowWidth="28035" windowHeight="1257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6" i="2" l="1"/>
  <c r="Q25" i="2"/>
  <c r="P25" i="2"/>
  <c r="O25" i="2"/>
  <c r="N25" i="2"/>
  <c r="M25" i="2"/>
  <c r="Q23" i="2"/>
  <c r="P23" i="2"/>
  <c r="O23" i="2"/>
  <c r="N23" i="2"/>
  <c r="M23" i="2"/>
  <c r="B16" i="2"/>
  <c r="P11" i="2" l="1"/>
</calcChain>
</file>

<file path=xl/sharedStrings.xml><?xml version="1.0" encoding="utf-8"?>
<sst xmlns="http://schemas.openxmlformats.org/spreadsheetml/2006/main" count="78" uniqueCount="38">
  <si>
    <t>카벨</t>
    <phoneticPr fontId="1" type="noConversion"/>
  </si>
  <si>
    <t>스우</t>
    <phoneticPr fontId="1" type="noConversion"/>
  </si>
  <si>
    <t>윌</t>
    <phoneticPr fontId="1" type="noConversion"/>
  </si>
  <si>
    <t>방무</t>
    <phoneticPr fontId="1" type="noConversion"/>
  </si>
  <si>
    <t>경험치</t>
    <phoneticPr fontId="1" type="noConversion"/>
  </si>
  <si>
    <t>크확</t>
    <phoneticPr fontId="1" type="noConversion"/>
  </si>
  <si>
    <t>올스텟</t>
    <phoneticPr fontId="1" type="noConversion"/>
  </si>
  <si>
    <t>1렙</t>
    <phoneticPr fontId="1" type="noConversion"/>
  </si>
  <si>
    <t>2렙</t>
  </si>
  <si>
    <t>2렙</t>
    <phoneticPr fontId="1" type="noConversion"/>
  </si>
  <si>
    <t>3렙</t>
    <phoneticPr fontId="1" type="noConversion"/>
  </si>
  <si>
    <t>4렙</t>
    <phoneticPr fontId="1" type="noConversion"/>
  </si>
  <si>
    <t>5렙</t>
    <phoneticPr fontId="1" type="noConversion"/>
  </si>
  <si>
    <t>공마</t>
    <phoneticPr fontId="1" type="noConversion"/>
  </si>
  <si>
    <t>보스데미지</t>
    <phoneticPr fontId="1" type="noConversion"/>
  </si>
  <si>
    <t>벞지</t>
    <phoneticPr fontId="1" type="noConversion"/>
  </si>
  <si>
    <t>일몹뎀</t>
    <phoneticPr fontId="1" type="noConversion"/>
  </si>
  <si>
    <t>아케인포스</t>
    <phoneticPr fontId="1" type="noConversion"/>
  </si>
  <si>
    <t>hp/mp</t>
    <phoneticPr fontId="1" type="noConversion"/>
  </si>
  <si>
    <t>0렙</t>
  </si>
  <si>
    <t>0렙</t>
    <phoneticPr fontId="1" type="noConversion"/>
  </si>
  <si>
    <t>하드 데미안</t>
    <phoneticPr fontId="1" type="noConversion"/>
  </si>
  <si>
    <t>보스x</t>
    <phoneticPr fontId="1" type="noConversion"/>
  </si>
  <si>
    <t>보스</t>
    <phoneticPr fontId="1" type="noConversion"/>
  </si>
  <si>
    <t>오르는 수치</t>
    <phoneticPr fontId="1" type="noConversion"/>
  </si>
  <si>
    <t>렙총합</t>
    <phoneticPr fontId="1" type="noConversion"/>
  </si>
  <si>
    <t>일몹뎁</t>
    <phoneticPr fontId="1" type="noConversion"/>
  </si>
  <si>
    <t>남은포인트</t>
    <phoneticPr fontId="1" type="noConversion"/>
  </si>
  <si>
    <t>기초훈련+보상목록+보스포인트</t>
    <phoneticPr fontId="1" type="noConversion"/>
  </si>
  <si>
    <t>0렙</t>
    <phoneticPr fontId="1" type="noConversion"/>
  </si>
  <si>
    <t>하드데미안</t>
    <phoneticPr fontId="1" type="noConversion"/>
  </si>
  <si>
    <t>진힐라</t>
    <phoneticPr fontId="1" type="noConversion"/>
  </si>
  <si>
    <t>4렙</t>
  </si>
  <si>
    <t>가능 보스 선택</t>
    <phoneticPr fontId="1" type="noConversion"/>
  </si>
  <si>
    <t>렙 올릴 마약버프표</t>
    <phoneticPr fontId="1" type="noConversion"/>
  </si>
  <si>
    <t>5렙</t>
  </si>
  <si>
    <t>하드 데미안</t>
  </si>
  <si>
    <t>3렙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</si>
</sst>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&quot;월&quot;\ dd&quot;일&quot;"/>
    <numFmt numFmtId="177" formatCode="0.0%"/>
    <numFmt numFmtId="178" formatCode="0_);[Red]\(0\)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</xf>
    <xf numFmtId="9" fontId="0" fillId="3" borderId="7" xfId="0" applyNumberFormat="1" applyFill="1" applyBorder="1" applyAlignment="1" applyProtection="1">
      <alignment horizontal="center" vertical="center"/>
    </xf>
    <xf numFmtId="9" fontId="0" fillId="3" borderId="8" xfId="0" applyNumberFormat="1" applyFill="1" applyBorder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  <protection locked="0"/>
    </xf>
    <xf numFmtId="178" fontId="0" fillId="3" borderId="5" xfId="0" applyNumberForma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77" fontId="0" fillId="3" borderId="9" xfId="0" applyNumberForma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</cellXfs>
  <cellStyles count="1">
    <cellStyle name="표준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zoomScaleSheetLayoutView="100" workbookViewId="0">
      <selection activeCell="S21" sqref="S21"/>
    </sheetView>
  </sheetViews>
  <sheetFormatPr defaultRowHeight="16.5" x14ac:dyDescent="0.3"/>
  <cols>
    <col min="8" max="8" width="9.875" bestFit="1" customWidth="1"/>
  </cols>
  <sheetData>
    <row r="1" spans="1:1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x14ac:dyDescent="0.3">
      <c r="K2" s="1"/>
      <c r="L2" s="1"/>
    </row>
    <row r="3" spans="1:16" x14ac:dyDescent="0.3">
      <c r="K3" s="1"/>
      <c r="L3" s="1"/>
    </row>
    <row r="4" spans="1:16" x14ac:dyDescent="0.3"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">
      <c r="G6" s="1"/>
      <c r="H6" s="1"/>
      <c r="I6" s="1"/>
      <c r="J6" s="1"/>
      <c r="K6" s="1"/>
      <c r="L6" s="1"/>
      <c r="M6" s="1"/>
      <c r="N6" s="2"/>
      <c r="O6" s="1"/>
      <c r="P6" s="1"/>
    </row>
    <row r="7" spans="1:16" x14ac:dyDescent="0.3">
      <c r="G7" s="1"/>
      <c r="H7" s="1"/>
      <c r="I7" s="1"/>
      <c r="J7" s="1"/>
      <c r="K7" s="1"/>
      <c r="L7" s="1"/>
      <c r="M7" s="1"/>
      <c r="N7" s="2"/>
      <c r="O7" s="1"/>
      <c r="P7" s="1"/>
    </row>
    <row r="8" spans="1:16" x14ac:dyDescent="0.3"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"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"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"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"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"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"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"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G18" s="1"/>
      <c r="H18" s="1"/>
      <c r="I18" s="1"/>
      <c r="J18" s="1"/>
      <c r="K18" s="1"/>
      <c r="L18" s="1"/>
      <c r="M18" s="1"/>
      <c r="N18" s="1"/>
      <c r="O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topLeftCell="L4" workbookViewId="0">
      <selection activeCell="O26" sqref="O26"/>
    </sheetView>
  </sheetViews>
  <sheetFormatPr defaultRowHeight="16.5" x14ac:dyDescent="0.3"/>
  <cols>
    <col min="1" max="1" width="9" style="17" hidden="1" customWidth="1"/>
    <col min="2" max="3" width="11" style="17" hidden="1" customWidth="1"/>
    <col min="4" max="5" width="9" style="17" hidden="1" customWidth="1"/>
    <col min="6" max="11" width="11.125" style="17" hidden="1" customWidth="1"/>
    <col min="12" max="12" width="11.625" style="17" customWidth="1"/>
    <col min="13" max="18" width="14.625" style="17" customWidth="1"/>
    <col min="19" max="19" width="9" style="17" customWidth="1"/>
    <col min="20" max="16384" width="9" style="17"/>
  </cols>
  <sheetData>
    <row r="1" spans="1:26" x14ac:dyDescent="0.3"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6" x14ac:dyDescent="0.3"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6" x14ac:dyDescent="0.3">
      <c r="L3" s="18"/>
      <c r="M3" s="18"/>
      <c r="N3" s="18"/>
      <c r="O3" s="18"/>
      <c r="P3" s="18"/>
    </row>
    <row r="5" spans="1:26" ht="17.25" thickBot="1" x14ac:dyDescent="0.35">
      <c r="D5" s="18"/>
      <c r="E5" s="18"/>
      <c r="M5" s="37" t="s">
        <v>28</v>
      </c>
      <c r="N5" s="37"/>
      <c r="O5" s="37"/>
      <c r="P5" s="37"/>
      <c r="Q5" s="37"/>
      <c r="R5" s="4"/>
      <c r="S5" s="18"/>
      <c r="T5" s="18"/>
      <c r="U5" s="18"/>
      <c r="V5" s="18"/>
      <c r="W5" s="18"/>
      <c r="X5" s="18"/>
      <c r="Y5" s="18"/>
      <c r="Z5" s="18"/>
    </row>
    <row r="6" spans="1:26" x14ac:dyDescent="0.3">
      <c r="D6" s="18"/>
      <c r="E6" s="18"/>
      <c r="M6" s="5" t="s">
        <v>22</v>
      </c>
      <c r="N6" s="6" t="s">
        <v>0</v>
      </c>
      <c r="O6" s="6" t="s">
        <v>1</v>
      </c>
      <c r="P6" s="6" t="s">
        <v>2</v>
      </c>
      <c r="Q6" s="6" t="s">
        <v>21</v>
      </c>
      <c r="R6" s="7" t="s">
        <v>31</v>
      </c>
      <c r="S6" s="18"/>
      <c r="T6" s="18"/>
      <c r="U6" s="18"/>
      <c r="V6" s="18"/>
      <c r="W6" s="18"/>
      <c r="X6" s="18"/>
      <c r="Y6" s="18"/>
      <c r="Z6" s="18"/>
    </row>
    <row r="7" spans="1:26" ht="17.25" thickBot="1" x14ac:dyDescent="0.35">
      <c r="D7" s="18"/>
      <c r="E7" s="18"/>
      <c r="M7" s="8">
        <v>180</v>
      </c>
      <c r="N7" s="9">
        <v>190</v>
      </c>
      <c r="O7" s="9">
        <v>205</v>
      </c>
      <c r="P7" s="9">
        <v>225</v>
      </c>
      <c r="Q7" s="9">
        <v>250</v>
      </c>
      <c r="R7" s="10">
        <v>280</v>
      </c>
      <c r="S7" s="18"/>
      <c r="T7" s="18"/>
      <c r="U7" s="18"/>
      <c r="V7" s="18"/>
      <c r="W7" s="18"/>
      <c r="X7" s="18"/>
      <c r="Y7" s="18"/>
      <c r="Z7" s="18"/>
    </row>
    <row r="8" spans="1:26" x14ac:dyDescent="0.3">
      <c r="D8" s="18"/>
      <c r="E8" s="18"/>
      <c r="M8" s="3"/>
      <c r="N8" s="3"/>
      <c r="O8" s="3"/>
      <c r="P8" s="3"/>
      <c r="Q8" s="3"/>
      <c r="R8" s="4"/>
      <c r="S8" s="18"/>
      <c r="T8" s="18"/>
      <c r="U8" s="18"/>
      <c r="V8" s="18"/>
      <c r="W8" s="18"/>
      <c r="X8" s="18"/>
      <c r="Y8" s="18"/>
      <c r="Z8" s="18"/>
    </row>
    <row r="9" spans="1:26" x14ac:dyDescent="0.3">
      <c r="D9" s="18"/>
      <c r="E9" s="18"/>
      <c r="Q9" s="3"/>
      <c r="R9" s="4"/>
      <c r="S9" s="18"/>
      <c r="T9" s="18"/>
      <c r="U9" s="18"/>
      <c r="V9" s="18"/>
      <c r="W9" s="18"/>
      <c r="X9" s="18"/>
      <c r="Y9" s="18"/>
      <c r="Z9" s="18"/>
    </row>
    <row r="10" spans="1:26" ht="17.25" thickBot="1" x14ac:dyDescent="0.35">
      <c r="D10" s="18"/>
      <c r="E10" s="18"/>
      <c r="M10" s="3"/>
      <c r="N10" s="3"/>
      <c r="O10" s="3"/>
      <c r="P10" s="3"/>
      <c r="Q10" s="3"/>
      <c r="R10" s="4"/>
      <c r="S10" s="18"/>
      <c r="T10" s="18"/>
      <c r="U10" s="18"/>
      <c r="V10" s="18"/>
      <c r="W10" s="18"/>
      <c r="X10" s="18"/>
      <c r="Y10" s="18"/>
      <c r="Z10" s="18"/>
    </row>
    <row r="11" spans="1:26" ht="17.25" thickBot="1" x14ac:dyDescent="0.35">
      <c r="D11" s="18"/>
      <c r="E11" s="18"/>
      <c r="M11" s="33" t="s">
        <v>33</v>
      </c>
      <c r="N11" s="25" t="s">
        <v>36</v>
      </c>
      <c r="O11" s="34" t="s">
        <v>27</v>
      </c>
      <c r="P11" s="26">
        <f>A16-B16</f>
        <v>0</v>
      </c>
      <c r="R11" s="4"/>
      <c r="X11" s="18"/>
      <c r="Y11" s="18"/>
      <c r="Z11" s="18"/>
    </row>
    <row r="12" spans="1:26" ht="20.100000000000001" customHeight="1" x14ac:dyDescent="0.3">
      <c r="A12" s="18" t="s">
        <v>20</v>
      </c>
      <c r="B12" s="18" t="s">
        <v>7</v>
      </c>
      <c r="C12" s="18" t="s">
        <v>9</v>
      </c>
      <c r="D12" s="18" t="s">
        <v>10</v>
      </c>
      <c r="E12" s="18" t="s">
        <v>11</v>
      </c>
      <c r="F12" s="18" t="s">
        <v>12</v>
      </c>
      <c r="G12" s="18"/>
      <c r="H12" s="18"/>
      <c r="I12" s="18"/>
      <c r="J12" s="18"/>
      <c r="K12" s="18"/>
      <c r="R12" s="4"/>
      <c r="X12" s="18"/>
      <c r="Y12" s="18"/>
      <c r="Z12" s="18"/>
    </row>
    <row r="13" spans="1:26" ht="20.100000000000001" customHeight="1" thickBot="1" x14ac:dyDescent="0.35">
      <c r="A13" s="18">
        <v>0</v>
      </c>
      <c r="B13" s="18">
        <v>4</v>
      </c>
      <c r="C13" s="18">
        <v>10</v>
      </c>
      <c r="D13" s="18">
        <v>25</v>
      </c>
      <c r="E13" s="18">
        <v>55</v>
      </c>
      <c r="F13" s="18">
        <v>105</v>
      </c>
      <c r="G13" s="18"/>
      <c r="H13" s="18"/>
      <c r="I13" s="18"/>
      <c r="J13" s="18"/>
      <c r="K13" s="18"/>
      <c r="M13" s="36" t="s">
        <v>34</v>
      </c>
      <c r="N13" s="36"/>
      <c r="O13" s="36"/>
      <c r="P13" s="36"/>
      <c r="Q13" s="36"/>
      <c r="R13" s="18"/>
      <c r="X13" s="18"/>
      <c r="Y13" s="18"/>
      <c r="Z13" s="18"/>
    </row>
    <row r="14" spans="1:26" ht="20.100000000000001" customHeight="1" x14ac:dyDescent="0.3">
      <c r="B14" s="18"/>
      <c r="C14" s="18"/>
      <c r="D14" s="18"/>
      <c r="E14" s="18"/>
      <c r="M14" s="5" t="s">
        <v>13</v>
      </c>
      <c r="N14" s="6" t="s">
        <v>14</v>
      </c>
      <c r="O14" s="6" t="s">
        <v>3</v>
      </c>
      <c r="P14" s="6" t="s">
        <v>6</v>
      </c>
      <c r="Q14" s="7" t="s">
        <v>18</v>
      </c>
      <c r="R14" s="4"/>
      <c r="X14" s="18"/>
      <c r="Y14" s="18"/>
      <c r="Z14" s="18"/>
    </row>
    <row r="15" spans="1:26" ht="20.100000000000001" customHeight="1" x14ac:dyDescent="0.3">
      <c r="A15" s="18" t="s">
        <v>23</v>
      </c>
      <c r="B15" s="18" t="s">
        <v>25</v>
      </c>
      <c r="D15" s="18"/>
      <c r="E15" s="18"/>
      <c r="M15" s="22" t="s">
        <v>32</v>
      </c>
      <c r="N15" s="23" t="s">
        <v>32</v>
      </c>
      <c r="O15" s="23" t="s">
        <v>37</v>
      </c>
      <c r="P15" s="23" t="s">
        <v>19</v>
      </c>
      <c r="Q15" s="24" t="s">
        <v>19</v>
      </c>
      <c r="R15" s="18"/>
      <c r="X15" s="18"/>
      <c r="Y15" s="18"/>
      <c r="Z15" s="18"/>
    </row>
    <row r="16" spans="1:26" x14ac:dyDescent="0.3">
      <c r="A16" s="18">
        <f>HLOOKUP(N11,M6:R7,2,0)</f>
        <v>250</v>
      </c>
      <c r="B16" s="18">
        <f>SUM(HLOOKUP(M15,$A$12:$F$13,2,0),HLOOKUP(N15,$A$12:$F$13,2,0),HLOOKUP(O15,$A$12:$F$13,2,0),HLOOKUP(P15,$A$12:$F$13,2,0),HLOOKUP(Q15,$A$12:$F$13,2,0),HLOOKUP(M17,$A$12:$F$13,2,0),HLOOKUP(N17,$A$12:$F$13,2,0),HLOOKUP(O17,$A$12:$F$13,2,0),HLOOKUP(P17,$A$12:$F$13,2,0),HLOOKUP(Q17,$A$12:$F$13,2,0))</f>
        <v>250</v>
      </c>
      <c r="D16" s="18"/>
      <c r="E16" s="18"/>
      <c r="M16" s="13" t="s">
        <v>15</v>
      </c>
      <c r="N16" s="14" t="s">
        <v>5</v>
      </c>
      <c r="O16" s="14" t="s">
        <v>16</v>
      </c>
      <c r="P16" s="14" t="s">
        <v>17</v>
      </c>
      <c r="Q16" s="15" t="s">
        <v>4</v>
      </c>
      <c r="T16" s="18"/>
      <c r="U16" s="18"/>
      <c r="V16" s="18"/>
      <c r="W16" s="18"/>
      <c r="X16" s="18"/>
      <c r="Y16" s="18"/>
      <c r="Z16" s="18"/>
    </row>
    <row r="17" spans="1:26" ht="17.25" thickBot="1" x14ac:dyDescent="0.35">
      <c r="D17" s="18"/>
      <c r="E17" s="18"/>
      <c r="M17" s="19" t="s">
        <v>19</v>
      </c>
      <c r="N17" s="20" t="s">
        <v>8</v>
      </c>
      <c r="O17" s="20" t="s">
        <v>19</v>
      </c>
      <c r="P17" s="20" t="s">
        <v>19</v>
      </c>
      <c r="Q17" s="21" t="s">
        <v>35</v>
      </c>
      <c r="R17" s="3"/>
      <c r="T17" s="18"/>
      <c r="U17" s="18"/>
      <c r="V17" s="18"/>
      <c r="W17" s="18"/>
      <c r="X17" s="18"/>
      <c r="Y17" s="18"/>
      <c r="Z17" s="18"/>
    </row>
    <row r="18" spans="1:26" x14ac:dyDescent="0.3">
      <c r="A18" s="17">
        <v>25</v>
      </c>
      <c r="B18" s="17">
        <v>35</v>
      </c>
      <c r="C18" s="17">
        <v>35</v>
      </c>
      <c r="D18" s="18">
        <v>50</v>
      </c>
      <c r="E18" s="18">
        <v>2500</v>
      </c>
      <c r="M18" s="3"/>
      <c r="N18" s="3"/>
      <c r="O18" s="16"/>
      <c r="P18" s="3"/>
      <c r="Q18" s="4"/>
      <c r="R18" s="4"/>
      <c r="S18" s="18"/>
      <c r="T18" s="18"/>
      <c r="U18" s="18"/>
      <c r="V18" s="18"/>
      <c r="W18" s="18"/>
      <c r="X18" s="18"/>
      <c r="Y18" s="18"/>
      <c r="Z18" s="18"/>
    </row>
    <row r="19" spans="1:26" x14ac:dyDescent="0.3">
      <c r="A19" s="17">
        <v>25</v>
      </c>
      <c r="B19" s="17">
        <v>25</v>
      </c>
      <c r="C19" s="17">
        <v>35</v>
      </c>
      <c r="D19" s="18">
        <v>50</v>
      </c>
      <c r="E19" s="18">
        <v>12.5</v>
      </c>
      <c r="M19" s="3"/>
      <c r="N19" s="3"/>
      <c r="O19" s="3"/>
      <c r="P19" s="4"/>
      <c r="Q19" s="4"/>
      <c r="R19" s="4"/>
      <c r="S19" s="18"/>
      <c r="T19" s="18"/>
      <c r="U19" s="18"/>
      <c r="V19" s="18"/>
      <c r="W19" s="18"/>
      <c r="X19" s="18"/>
      <c r="Y19" s="18"/>
      <c r="Z19" s="18"/>
    </row>
    <row r="20" spans="1:26" x14ac:dyDescent="0.3">
      <c r="D20" s="18"/>
      <c r="E20" s="18"/>
      <c r="M20" s="3"/>
      <c r="N20" s="3"/>
      <c r="O20" s="3"/>
      <c r="P20" s="4"/>
      <c r="Q20" s="4"/>
      <c r="R20" s="4"/>
      <c r="S20" s="18"/>
      <c r="T20" s="18"/>
      <c r="U20" s="18"/>
      <c r="V20" s="18"/>
      <c r="W20" s="18"/>
      <c r="X20" s="18"/>
      <c r="Y20" s="18"/>
      <c r="Z20" s="18"/>
    </row>
    <row r="21" spans="1:26" ht="17.25" thickBot="1" x14ac:dyDescent="0.35">
      <c r="B21" s="18" t="s">
        <v>13</v>
      </c>
      <c r="C21" s="18" t="s">
        <v>14</v>
      </c>
      <c r="D21" s="18" t="s">
        <v>3</v>
      </c>
      <c r="E21" s="18" t="s">
        <v>6</v>
      </c>
      <c r="F21" s="18" t="s">
        <v>18</v>
      </c>
      <c r="G21" s="18" t="s">
        <v>15</v>
      </c>
      <c r="H21" s="18" t="s">
        <v>5</v>
      </c>
      <c r="I21" s="18" t="s">
        <v>26</v>
      </c>
      <c r="J21" s="18" t="s">
        <v>17</v>
      </c>
      <c r="K21" s="18" t="s">
        <v>4</v>
      </c>
      <c r="L21" s="18"/>
      <c r="M21" s="37" t="s">
        <v>24</v>
      </c>
      <c r="N21" s="37"/>
      <c r="O21" s="37"/>
      <c r="P21" s="37"/>
      <c r="Q21" s="37"/>
      <c r="R21" s="4"/>
      <c r="S21" s="18"/>
      <c r="T21" s="18"/>
      <c r="U21" s="18"/>
      <c r="V21" s="18"/>
      <c r="W21" s="18"/>
      <c r="X21" s="18"/>
      <c r="Y21" s="18"/>
      <c r="Z21" s="18"/>
    </row>
    <row r="22" spans="1:26" x14ac:dyDescent="0.3">
      <c r="A22" s="18" t="s">
        <v>20</v>
      </c>
      <c r="B22" s="18">
        <v>0</v>
      </c>
      <c r="C22" s="27">
        <v>0</v>
      </c>
      <c r="D22" s="27">
        <v>0</v>
      </c>
      <c r="E22" s="18">
        <v>0</v>
      </c>
      <c r="F22" s="18">
        <v>0</v>
      </c>
      <c r="G22" s="27">
        <v>0</v>
      </c>
      <c r="H22" s="27">
        <v>0</v>
      </c>
      <c r="I22" s="27">
        <v>0</v>
      </c>
      <c r="J22" s="18">
        <v>0</v>
      </c>
      <c r="K22" s="27">
        <v>0</v>
      </c>
      <c r="L22" s="18"/>
      <c r="M22" s="5" t="s">
        <v>13</v>
      </c>
      <c r="N22" s="6" t="s">
        <v>14</v>
      </c>
      <c r="O22" s="6" t="s">
        <v>3</v>
      </c>
      <c r="P22" s="6" t="s">
        <v>6</v>
      </c>
      <c r="Q22" s="7" t="s">
        <v>18</v>
      </c>
      <c r="R22" s="4"/>
      <c r="S22" s="18"/>
      <c r="T22" s="18"/>
      <c r="U22" s="18"/>
      <c r="V22" s="18"/>
      <c r="W22" s="18"/>
      <c r="X22" s="18"/>
      <c r="Y22" s="18"/>
      <c r="Z22" s="18"/>
    </row>
    <row r="23" spans="1:26" x14ac:dyDescent="0.3">
      <c r="A23" s="18" t="s">
        <v>7</v>
      </c>
      <c r="B23" s="18">
        <v>5</v>
      </c>
      <c r="C23" s="27">
        <v>0.05</v>
      </c>
      <c r="D23" s="27">
        <v>0.05</v>
      </c>
      <c r="E23" s="18">
        <v>10</v>
      </c>
      <c r="F23" s="18">
        <v>500</v>
      </c>
      <c r="G23" s="27">
        <v>0.05</v>
      </c>
      <c r="H23" s="27">
        <v>0.05</v>
      </c>
      <c r="I23" s="27">
        <v>0.05</v>
      </c>
      <c r="J23" s="18">
        <v>10</v>
      </c>
      <c r="K23" s="31">
        <v>2.5000000000000001E-2</v>
      </c>
      <c r="L23" s="18"/>
      <c r="M23" s="32">
        <f>VLOOKUP(M15,$A$21:$K$27,2,0)</f>
        <v>20</v>
      </c>
      <c r="N23" s="28">
        <f>VLOOKUP(N15,$A$21:$K$27,3,0)</f>
        <v>0.3</v>
      </c>
      <c r="O23" s="28">
        <f>VLOOKUP(O15,$A$21:$K$27,4,0)</f>
        <v>0.2</v>
      </c>
      <c r="P23" s="11">
        <f>VLOOKUP(P15,$A$21:$K$27,5,0)</f>
        <v>0</v>
      </c>
      <c r="Q23" s="12">
        <f>VLOOKUP(Q15,$A$21:$K$27,6,0)</f>
        <v>0</v>
      </c>
      <c r="R23" s="4"/>
      <c r="S23" s="18"/>
      <c r="T23" s="18"/>
      <c r="U23" s="18"/>
      <c r="V23" s="18"/>
      <c r="W23" s="18"/>
      <c r="X23" s="18"/>
      <c r="Y23" s="18"/>
      <c r="Z23" s="18"/>
    </row>
    <row r="24" spans="1:26" x14ac:dyDescent="0.3">
      <c r="A24" s="18" t="s">
        <v>9</v>
      </c>
      <c r="B24" s="18">
        <v>10</v>
      </c>
      <c r="C24" s="27">
        <v>0.1</v>
      </c>
      <c r="D24" s="27">
        <v>0.1</v>
      </c>
      <c r="E24" s="18">
        <v>20</v>
      </c>
      <c r="F24" s="18">
        <v>1000</v>
      </c>
      <c r="G24" s="27">
        <v>0.1</v>
      </c>
      <c r="H24" s="27">
        <v>0.1</v>
      </c>
      <c r="I24" s="27">
        <v>0.1</v>
      </c>
      <c r="J24" s="18">
        <v>20</v>
      </c>
      <c r="K24" s="31">
        <v>0.05</v>
      </c>
      <c r="L24" s="18"/>
      <c r="M24" s="13" t="s">
        <v>15</v>
      </c>
      <c r="N24" s="14" t="s">
        <v>5</v>
      </c>
      <c r="O24" s="14" t="s">
        <v>16</v>
      </c>
      <c r="P24" s="14" t="s">
        <v>17</v>
      </c>
      <c r="Q24" s="15" t="s">
        <v>4</v>
      </c>
      <c r="R24" s="4"/>
      <c r="S24" s="18"/>
      <c r="T24" s="18"/>
      <c r="U24" s="18"/>
      <c r="V24" s="18"/>
      <c r="W24" s="18"/>
      <c r="X24" s="18"/>
      <c r="Y24" s="18"/>
      <c r="Z24" s="18"/>
    </row>
    <row r="25" spans="1:26" ht="17.25" thickBot="1" x14ac:dyDescent="0.35">
      <c r="A25" s="18" t="s">
        <v>10</v>
      </c>
      <c r="B25" s="18">
        <v>15</v>
      </c>
      <c r="C25" s="27">
        <v>0.2</v>
      </c>
      <c r="D25" s="27">
        <v>0.2</v>
      </c>
      <c r="E25" s="18">
        <v>30</v>
      </c>
      <c r="F25" s="18">
        <v>1500</v>
      </c>
      <c r="G25" s="27">
        <v>0.15</v>
      </c>
      <c r="H25" s="27">
        <v>0.15</v>
      </c>
      <c r="I25" s="27">
        <v>0.2</v>
      </c>
      <c r="J25" s="18">
        <v>30</v>
      </c>
      <c r="K25" s="31">
        <v>7.4999999999999997E-2</v>
      </c>
      <c r="L25" s="18"/>
      <c r="M25" s="29">
        <f>VLOOKUP(M17,$A$21:$K$27,7,0)</f>
        <v>0</v>
      </c>
      <c r="N25" s="30">
        <f>VLOOKUP(N17,$A$21:$K$27,8,0)</f>
        <v>0.1</v>
      </c>
      <c r="O25" s="30">
        <f>VLOOKUP(O17,$A$21:$K$27,9,0)</f>
        <v>0</v>
      </c>
      <c r="P25" s="9">
        <f>VLOOKUP(P17,$A$21:$K$27,10,0)</f>
        <v>0</v>
      </c>
      <c r="Q25" s="35">
        <f>VLOOKUP(Q17,$A$21:$K$27,11,0)</f>
        <v>0.125</v>
      </c>
      <c r="R25" s="4"/>
      <c r="S25" s="18"/>
      <c r="T25" s="18"/>
      <c r="U25" s="18"/>
      <c r="V25" s="18"/>
      <c r="W25" s="18"/>
      <c r="X25" s="18"/>
      <c r="Y25" s="18"/>
      <c r="Z25" s="18"/>
    </row>
    <row r="26" spans="1:26" x14ac:dyDescent="0.3">
      <c r="A26" s="18" t="s">
        <v>11</v>
      </c>
      <c r="B26" s="18">
        <v>20</v>
      </c>
      <c r="C26" s="27">
        <v>0.3</v>
      </c>
      <c r="D26" s="27">
        <v>0.3</v>
      </c>
      <c r="E26" s="18">
        <v>40</v>
      </c>
      <c r="F26" s="18">
        <v>2000</v>
      </c>
      <c r="G26" s="27">
        <v>0.2</v>
      </c>
      <c r="H26" s="27">
        <v>0.2</v>
      </c>
      <c r="I26" s="27">
        <v>0.3</v>
      </c>
      <c r="J26" s="18">
        <v>40</v>
      </c>
      <c r="K26" s="31">
        <v>0.1</v>
      </c>
      <c r="L26" s="18"/>
      <c r="M26" s="4"/>
      <c r="N26" s="4"/>
      <c r="O26" s="4"/>
      <c r="P26" s="4"/>
      <c r="Q26" s="4"/>
      <c r="R26" s="4"/>
      <c r="S26" s="18"/>
      <c r="T26" s="18"/>
      <c r="U26" s="18"/>
      <c r="V26" s="18"/>
      <c r="W26" s="18"/>
      <c r="X26" s="18"/>
      <c r="Y26" s="18"/>
      <c r="Z26" s="18"/>
    </row>
    <row r="27" spans="1:26" x14ac:dyDescent="0.3">
      <c r="A27" s="18" t="s">
        <v>12</v>
      </c>
      <c r="B27" s="18">
        <v>25</v>
      </c>
      <c r="C27" s="27">
        <v>0.35</v>
      </c>
      <c r="D27" s="27">
        <v>0.35</v>
      </c>
      <c r="E27" s="18">
        <v>50</v>
      </c>
      <c r="F27" s="18">
        <v>2500</v>
      </c>
      <c r="G27" s="27">
        <v>0.25</v>
      </c>
      <c r="H27" s="27">
        <v>0.25</v>
      </c>
      <c r="I27" s="27">
        <v>0.35</v>
      </c>
      <c r="J27" s="18">
        <v>50</v>
      </c>
      <c r="K27" s="31">
        <v>0.125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3">
      <c r="A29" s="18" t="s">
        <v>29</v>
      </c>
      <c r="B29" s="18" t="s">
        <v>22</v>
      </c>
      <c r="C29" s="18"/>
      <c r="D29" s="18"/>
      <c r="E29" s="18"/>
      <c r="F29" s="18"/>
      <c r="G29" s="18"/>
      <c r="H29" s="2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3">
      <c r="A30" s="18" t="s">
        <v>7</v>
      </c>
      <c r="B30" s="18" t="s">
        <v>0</v>
      </c>
      <c r="C30" s="18"/>
      <c r="D30" s="18"/>
      <c r="E30" s="18"/>
      <c r="F30" s="18"/>
      <c r="G30" s="18"/>
      <c r="H30" s="2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3">
      <c r="A31" s="18" t="s">
        <v>9</v>
      </c>
      <c r="B31" s="18" t="s">
        <v>1</v>
      </c>
      <c r="C31" s="18"/>
      <c r="D31" s="18"/>
      <c r="E31" s="18"/>
      <c r="F31" s="18"/>
      <c r="G31" s="18"/>
      <c r="H31" s="2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3">
      <c r="A32" s="18" t="s">
        <v>10</v>
      </c>
      <c r="B32" s="18" t="s">
        <v>2</v>
      </c>
      <c r="C32" s="18"/>
      <c r="D32" s="18"/>
      <c r="E32" s="18"/>
      <c r="F32" s="18"/>
      <c r="G32" s="18"/>
      <c r="H32" s="2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3">
      <c r="A33" s="18" t="s">
        <v>11</v>
      </c>
      <c r="B33" s="18" t="s">
        <v>30</v>
      </c>
      <c r="C33" s="18"/>
      <c r="D33" s="18"/>
      <c r="E33" s="18"/>
      <c r="F33" s="18"/>
      <c r="G33" s="18"/>
      <c r="H33" s="2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3">
      <c r="A34" s="18" t="s">
        <v>12</v>
      </c>
      <c r="B34" s="18" t="s">
        <v>31</v>
      </c>
      <c r="C34" s="18"/>
      <c r="D34" s="18"/>
      <c r="E34" s="18"/>
      <c r="F34" s="18"/>
      <c r="G34" s="18"/>
      <c r="H34" s="2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</sheetData>
  <sheetProtection selectLockedCells="1"/>
  <mergeCells count="3">
    <mergeCell ref="M13:Q13"/>
    <mergeCell ref="M5:Q5"/>
    <mergeCell ref="M21:Q21"/>
  </mergeCells>
  <phoneticPr fontId="1" type="noConversion"/>
  <conditionalFormatting sqref="P11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">
    <dataValidation type="list" allowBlank="1" showInputMessage="1" showErrorMessage="1" sqref="M15:Q15 M17:Q17">
      <formula1>$A$29:$A$34</formula1>
    </dataValidation>
    <dataValidation type="list" allowBlank="1" showInputMessage="1" showErrorMessage="1" sqref="N11">
      <formula1>$M$6:$R$6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</dc:creator>
  <cp:lastModifiedBy>U3</cp:lastModifiedBy>
  <dcterms:created xsi:type="dcterms:W3CDTF">2021-12-02T05:59:11Z</dcterms:created>
  <dcterms:modified xsi:type="dcterms:W3CDTF">2021-12-09T01:14:22Z</dcterms:modified>
</cp:coreProperties>
</file>