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OneDrive - Sejong University\잡동사니\"/>
    </mc:Choice>
  </mc:AlternateContent>
  <xr:revisionPtr revIDLastSave="6" documentId="13_ncr:1_{0732A34D-376F-4CFC-A877-2D3558AE3DAA}" xr6:coauthVersionLast="36" xr6:coauthVersionMax="36" xr10:uidLastSave="{DD1D5968-7E64-47AF-8497-A502F9836FBD}"/>
  <bookViews>
    <workbookView xWindow="0" yWindow="0" windowWidth="19180" windowHeight="7730" xr2:uid="{7049D31A-C81A-4178-AC1C-CBC0AAC7E7AA}"/>
  </bookViews>
  <sheets>
    <sheet name="언스 계산기" sheetId="2" r:id="rId1"/>
    <sheet name="계산표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4" i="2"/>
  <c r="H6" i="2" l="1"/>
  <c r="H10" i="2" l="1"/>
  <c r="H8" i="2" l="1"/>
  <c r="E3" i="2" s="1"/>
</calcChain>
</file>

<file path=xl/sharedStrings.xml><?xml version="1.0" encoding="utf-8"?>
<sst xmlns="http://schemas.openxmlformats.org/spreadsheetml/2006/main" count="87" uniqueCount="64">
  <si>
    <t>확률</t>
    <phoneticPr fontId="1" type="noConversion"/>
  </si>
  <si>
    <t>SSS</t>
    <phoneticPr fontId="1" type="noConversion"/>
  </si>
  <si>
    <t>SS</t>
    <phoneticPr fontId="1" type="noConversion"/>
  </si>
  <si>
    <t>S</t>
    <phoneticPr fontId="1" type="noConversion"/>
  </si>
  <si>
    <t>A</t>
    <phoneticPr fontId="1" type="noConversion"/>
  </si>
  <si>
    <t>B</t>
    <phoneticPr fontId="1" type="noConversion"/>
  </si>
  <si>
    <t>언스레벨 공식</t>
    <phoneticPr fontId="1" type="noConversion"/>
  </si>
  <si>
    <t>430-(스킬레벨*3)</t>
    <phoneticPr fontId="1" type="noConversion"/>
  </si>
  <si>
    <t>재사용 대기시간 감소 비율</t>
    <phoneticPr fontId="1" type="noConversion"/>
  </si>
  <si>
    <t>기본 정보 입력</t>
    <phoneticPr fontId="1" type="noConversion"/>
  </si>
  <si>
    <t>유니온 정보 입력</t>
    <phoneticPr fontId="1" type="noConversion"/>
  </si>
  <si>
    <t>어빌리티 - 버프 지속</t>
    <phoneticPr fontId="1" type="noConversion"/>
  </si>
  <si>
    <t>유니온 - 메르세데스 등급</t>
    <phoneticPr fontId="1" type="noConversion"/>
  </si>
  <si>
    <t>유니온 - 메카닉 등급</t>
    <phoneticPr fontId="1" type="noConversion"/>
  </si>
  <si>
    <t>성향 - 감성 레벨</t>
    <phoneticPr fontId="1" type="noConversion"/>
  </si>
  <si>
    <t>스킬 정보 입력</t>
    <phoneticPr fontId="1" type="noConversion"/>
  </si>
  <si>
    <t>컴뱃 오더스 적용</t>
    <phoneticPr fontId="1" type="noConversion"/>
  </si>
  <si>
    <t>200 ~ 249</t>
    <phoneticPr fontId="1" type="noConversion"/>
  </si>
  <si>
    <t>140 ~ 199</t>
    <phoneticPr fontId="1" type="noConversion"/>
  </si>
  <si>
    <t>100 ~ 139</t>
    <phoneticPr fontId="1" type="noConversion"/>
  </si>
  <si>
    <t>61 ~ 99</t>
    <phoneticPr fontId="1" type="noConversion"/>
  </si>
  <si>
    <t>※ 모든 캐릭터는 2차 전직 완료를 전제로 한다.</t>
    <phoneticPr fontId="1" type="noConversion"/>
  </si>
  <si>
    <t>언스테이블 메모리즈 확률 및 비율</t>
    <phoneticPr fontId="1" type="noConversion"/>
  </si>
  <si>
    <t>팔라딘 컴뱃 오더스</t>
    <phoneticPr fontId="1" type="noConversion"/>
  </si>
  <si>
    <t>쓸만한 컴뱃 오더스</t>
    <phoneticPr fontId="1" type="noConversion"/>
  </si>
  <si>
    <t>컴뱃 오더스 미적용</t>
    <phoneticPr fontId="1" type="noConversion"/>
  </si>
  <si>
    <t>감성 레벨</t>
    <phoneticPr fontId="1" type="noConversion"/>
  </si>
  <si>
    <t>0 ~ 9</t>
    <phoneticPr fontId="1" type="noConversion"/>
  </si>
  <si>
    <t>20 ~ 29</t>
    <phoneticPr fontId="1" type="noConversion"/>
  </si>
  <si>
    <t>10 ~ 19</t>
    <phoneticPr fontId="1" type="noConversion"/>
  </si>
  <si>
    <t>30 ~ 39</t>
    <phoneticPr fontId="1" type="noConversion"/>
  </si>
  <si>
    <t>40 ~ 49</t>
    <phoneticPr fontId="1" type="noConversion"/>
  </si>
  <si>
    <t>50 ~ 59</t>
    <phoneticPr fontId="1" type="noConversion"/>
  </si>
  <si>
    <t>60 ~ 69</t>
    <phoneticPr fontId="1" type="noConversion"/>
  </si>
  <si>
    <t>70 ~ 79</t>
    <phoneticPr fontId="1" type="noConversion"/>
  </si>
  <si>
    <t>80 ~ 89</t>
    <phoneticPr fontId="1" type="noConversion"/>
  </si>
  <si>
    <t>90 ~ 99</t>
    <phoneticPr fontId="1" type="noConversion"/>
  </si>
  <si>
    <t>버프 지속시간 증가</t>
    <phoneticPr fontId="1" type="noConversion"/>
  </si>
  <si>
    <t>몬스터 라이프 보유 몬스터</t>
    <phoneticPr fontId="1" type="noConversion"/>
  </si>
  <si>
    <t>쁘띠 아카이럼</t>
    <phoneticPr fontId="1" type="noConversion"/>
  </si>
  <si>
    <t>쁘띠 반반</t>
    <phoneticPr fontId="1" type="noConversion"/>
  </si>
  <si>
    <t>군단장 윌</t>
    <phoneticPr fontId="1" type="noConversion"/>
  </si>
  <si>
    <t>등급</t>
    <phoneticPr fontId="1" type="noConversion"/>
  </si>
  <si>
    <t>버프 지속 상승치</t>
    <phoneticPr fontId="1" type="noConversion"/>
  </si>
  <si>
    <t>종류</t>
    <phoneticPr fontId="1" type="noConversion"/>
  </si>
  <si>
    <t>값</t>
    <phoneticPr fontId="1" type="noConversion"/>
  </si>
  <si>
    <t>몬스터 이름</t>
    <phoneticPr fontId="1" type="noConversion"/>
  </si>
  <si>
    <t>몬스터 라이프 - 몬스터 보유</t>
    <phoneticPr fontId="1" type="noConversion"/>
  </si>
  <si>
    <t>O</t>
  </si>
  <si>
    <t>언스테이블 메모리즈 레벨</t>
    <phoneticPr fontId="1" type="noConversion"/>
  </si>
  <si>
    <t>250 ~ 300</t>
    <phoneticPr fontId="1" type="noConversion"/>
  </si>
  <si>
    <t>유니온 - 점령 칸수</t>
    <phoneticPr fontId="1" type="noConversion"/>
  </si>
  <si>
    <t>쓸만한 컴뱃 오더스</t>
  </si>
  <si>
    <t>SS</t>
  </si>
  <si>
    <t>유니온 기준</t>
    <phoneticPr fontId="1" type="noConversion"/>
  </si>
  <si>
    <t>모자 잠재옵션 - 쿨타임 감소</t>
    <phoneticPr fontId="1" type="noConversion"/>
  </si>
  <si>
    <t>최대 공백 시간(초)</t>
    <phoneticPr fontId="1" type="noConversion"/>
  </si>
  <si>
    <t>한줄 정리</t>
    <phoneticPr fontId="1" type="noConversion"/>
  </si>
  <si>
    <t>유니온 캐릭터 레벨에 따른 등급</t>
    <phoneticPr fontId="1" type="noConversion"/>
  </si>
  <si>
    <t>계산에 사용하는 버프 지속시간</t>
    <phoneticPr fontId="1" type="noConversion"/>
  </si>
  <si>
    <t>SSS</t>
  </si>
  <si>
    <t>인피 가동률</t>
    <phoneticPr fontId="1" type="noConversion"/>
  </si>
  <si>
    <t>공백 시간</t>
    <phoneticPr fontId="1" type="noConversion"/>
  </si>
  <si>
    <t>확률 및 공백 시간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</si>
</sst>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칸&quot;"/>
    <numFmt numFmtId="177" formatCode="0&quot;레벨&quot;;@&quot; 사이 레벨&quot;"/>
    <numFmt numFmtId="178" formatCode="#,##0.00_ "/>
    <numFmt numFmtId="179" formatCode="0\ &quot;초&quot;"/>
    <numFmt numFmtId="180" formatCode="0&quot;%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나눔바른펜"/>
      <family val="3"/>
      <charset val="129"/>
    </font>
    <font>
      <sz val="11"/>
      <color theme="0"/>
      <name val="나눔스퀘어OTF_ac Light"/>
      <family val="2"/>
      <charset val="129"/>
    </font>
    <font>
      <sz val="11"/>
      <color theme="1"/>
      <name val="나눔스퀘어OTF_ac Light"/>
      <family val="2"/>
      <charset val="129"/>
    </font>
    <font>
      <sz val="12"/>
      <name val="나눔스퀘어OTF_ac Light"/>
      <family val="2"/>
      <charset val="129"/>
    </font>
    <font>
      <sz val="11"/>
      <color theme="1"/>
      <name val="나눔스퀘어라운드 Light"/>
      <family val="3"/>
      <charset val="129"/>
    </font>
    <font>
      <sz val="11"/>
      <color theme="0"/>
      <name val="나눔스퀘어라운드 ExtraBold"/>
      <family val="3"/>
      <charset val="129"/>
    </font>
    <font>
      <sz val="11"/>
      <color theme="1"/>
      <name val="나눔스퀘어OTF_ac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9" fontId="4" fillId="0" borderId="0" xfId="0" applyNumberFormat="1" applyFont="1" applyBorder="1">
      <alignment vertical="center"/>
    </xf>
    <xf numFmtId="0" fontId="4" fillId="0" borderId="0" xfId="0" applyFont="1">
      <alignment vertical="center"/>
    </xf>
    <xf numFmtId="9" fontId="5" fillId="0" borderId="9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 indent="1"/>
    </xf>
    <xf numFmtId="177" fontId="6" fillId="0" borderId="5" xfId="0" applyNumberFormat="1" applyFont="1" applyBorder="1" applyAlignment="1" applyProtection="1">
      <alignment horizontal="center" vertical="center"/>
      <protection locked="0"/>
    </xf>
    <xf numFmtId="180" fontId="6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indent="1"/>
    </xf>
    <xf numFmtId="179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 indent="1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 wrapText="1"/>
    </xf>
    <xf numFmtId="178" fontId="5" fillId="0" borderId="9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CBC3-E1A6-44CD-9C3D-A5968699D6E0}">
  <dimension ref="B2:K20"/>
  <sheetViews>
    <sheetView showGridLines="0" tabSelected="1" zoomScale="115" zoomScaleNormal="115" workbookViewId="0">
      <selection activeCell="C15" sqref="C15"/>
    </sheetView>
  </sheetViews>
  <sheetFormatPr defaultRowHeight="17" x14ac:dyDescent="0.45"/>
  <cols>
    <col min="2" max="2" width="29.75" customWidth="1"/>
    <col min="3" max="3" width="19.83203125" customWidth="1"/>
    <col min="4" max="4" width="3.9140625" customWidth="1"/>
    <col min="6" max="6" width="10.08203125" bestFit="1" customWidth="1"/>
    <col min="8" max="8" width="14.6640625" customWidth="1"/>
    <col min="9" max="9" width="3.4140625" customWidth="1"/>
    <col min="11" max="11" width="18" customWidth="1"/>
  </cols>
  <sheetData>
    <row r="2" spans="2:11" x14ac:dyDescent="0.45">
      <c r="B2" s="58" t="s">
        <v>9</v>
      </c>
      <c r="C2" s="60"/>
      <c r="D2" s="29"/>
      <c r="E2" s="58" t="s">
        <v>57</v>
      </c>
      <c r="F2" s="59"/>
      <c r="G2" s="59"/>
      <c r="H2" s="60"/>
      <c r="J2" s="58" t="s">
        <v>63</v>
      </c>
      <c r="K2" s="59"/>
    </row>
    <row r="3" spans="2:11" x14ac:dyDescent="0.45">
      <c r="B3" s="31" t="s">
        <v>11</v>
      </c>
      <c r="C3" s="32">
        <v>0.5</v>
      </c>
      <c r="D3" s="29"/>
      <c r="E3" s="72" t="str">
        <f>100-H8&amp;"%의 확률로 최대 "&amp;H10&amp;"초 동안의 공백이 있습니다."</f>
        <v>7%의 확률로 최대 12.28초 동안의 공백이 있습니다.</v>
      </c>
      <c r="F3" s="68"/>
      <c r="G3" s="68"/>
      <c r="H3" s="69"/>
      <c r="J3" s="52" t="s">
        <v>0</v>
      </c>
      <c r="K3" s="52" t="s">
        <v>62</v>
      </c>
    </row>
    <row r="4" spans="2:11" x14ac:dyDescent="0.45">
      <c r="B4" s="33" t="s">
        <v>14</v>
      </c>
      <c r="C4" s="34">
        <v>100</v>
      </c>
      <c r="D4" s="29"/>
      <c r="E4" s="70"/>
      <c r="F4" s="64"/>
      <c r="G4" s="64"/>
      <c r="H4" s="65"/>
      <c r="J4" s="9">
        <v>0.01</v>
      </c>
      <c r="K4" s="53">
        <f>((430-$C$14*3)*((1-INDEX(계산표!$H$12:$I$16,MATCH($C$10,계산표!$H$12:$H$16,0),2))+((100-계산표!C4)/100)-1))-((40+INDEX(계산표!$K$4:$L$6,MATCH($C$13,계산표!$K$4:$K$6,0),2)*20)*$H$6)*2-$C$5</f>
        <v>12.280000000000001</v>
      </c>
    </row>
    <row r="5" spans="2:11" x14ac:dyDescent="0.45">
      <c r="B5" s="36" t="s">
        <v>55</v>
      </c>
      <c r="C5" s="37">
        <v>0</v>
      </c>
      <c r="D5" s="29"/>
      <c r="J5" s="9">
        <v>0.06</v>
      </c>
      <c r="K5" s="53">
        <f>((430-$C$14*3)*((1-INDEX(계산표!$H$12:$I$16,MATCH($C$10,계산표!$H$12:$H$16,0),2))+((100-계산표!C5)/100)-1))-((40+INDEX(계산표!$K$4:$L$6,MATCH($C$13,계산표!$K$4:$K$6,0),2)*20)*$H$6)*2-$C$5</f>
        <v>2.0799999999999841</v>
      </c>
    </row>
    <row r="6" spans="2:11" x14ac:dyDescent="0.45">
      <c r="B6" s="38"/>
      <c r="C6" s="38"/>
      <c r="D6" s="29"/>
      <c r="E6" s="75" t="s">
        <v>59</v>
      </c>
      <c r="F6" s="73"/>
      <c r="G6" s="76"/>
      <c r="H6" s="30">
        <f>1+C3+INDEX(계산표!E4:F14,MATCH(C4,계산표!E4:E14,0),2)+(C8/100)+INDEX(계산표!H4:I8,MATCH(C9,계산표!H4:H8,0),2)+0.5+INDEX(계산표!K4:L6,MATCH('언스 계산기'!C13,계산표!K4:K6,0),2)+SUMIF(C17:C19,"O",계산표!L10:L12)</f>
        <v>2.96</v>
      </c>
      <c r="J6" s="9">
        <v>0.06</v>
      </c>
      <c r="K6" s="53">
        <f>((430-$C$14*3)*((1-INDEX(계산표!$H$12:$I$16,MATCH($C$10,계산표!$H$12:$H$16,0),2))+((100-계산표!C6)/100)-1))-((40+INDEX(계산표!$K$4:$L$6,MATCH($C$13,계산표!$K$4:$K$6,0),2)*20)*$H$6)*2-$C$5</f>
        <v>-1.3200000000000216</v>
      </c>
    </row>
    <row r="7" spans="2:11" x14ac:dyDescent="0.45">
      <c r="B7" s="73" t="s">
        <v>10</v>
      </c>
      <c r="C7" s="73"/>
      <c r="D7" s="29"/>
      <c r="E7" s="29"/>
      <c r="F7" s="29"/>
      <c r="G7" s="29"/>
      <c r="H7" s="29"/>
      <c r="J7" s="9">
        <v>0.06</v>
      </c>
      <c r="K7" s="53">
        <f>((430-$C$14*3)*((1-INDEX(계산표!$H$12:$I$16,MATCH($C$10,계산표!$H$12:$H$16,0),2))+((100-계산표!C7)/100)-1))-((40+INDEX(계산표!$K$4:$L$6,MATCH($C$13,계산표!$K$4:$K$6,0),2)*20)*$H$6)*2-$C$5</f>
        <v>-4.7200000000000273</v>
      </c>
    </row>
    <row r="8" spans="2:11" x14ac:dyDescent="0.45">
      <c r="B8" s="31" t="s">
        <v>51</v>
      </c>
      <c r="C8" s="40">
        <v>40</v>
      </c>
      <c r="D8" s="29"/>
      <c r="E8" s="61" t="s">
        <v>61</v>
      </c>
      <c r="F8" s="62"/>
      <c r="G8" s="63"/>
      <c r="H8" s="35">
        <f>100-(SUMIF('언스 계산기'!$K$4:$K$18,"&gt;0",'언스 계산기'!$J$4:$J$18)*100)</f>
        <v>93</v>
      </c>
      <c r="J8" s="9">
        <v>0.1</v>
      </c>
      <c r="K8" s="53">
        <f>((430-$C$14*3)*((1-INDEX(계산표!$H$12:$I$16,MATCH($C$10,계산표!$H$12:$H$16,0),2))+((100-계산표!C8)/100)-1))-((40+INDEX(계산표!$K$4:$L$6,MATCH($C$13,계산표!$K$4:$K$6,0),2)*20)*$H$6)*2-$C$5</f>
        <v>-11.52000000000001</v>
      </c>
    </row>
    <row r="9" spans="2:11" x14ac:dyDescent="0.45">
      <c r="B9" s="33" t="s">
        <v>13</v>
      </c>
      <c r="C9" s="41" t="s">
        <v>60</v>
      </c>
      <c r="D9" s="29"/>
      <c r="E9" s="29"/>
      <c r="F9" s="29"/>
      <c r="G9" s="29"/>
      <c r="H9" s="29"/>
      <c r="J9" s="9">
        <v>0.11</v>
      </c>
      <c r="K9" s="53">
        <f>((430-$C$14*3)*((1-INDEX(계산표!$H$12:$I$16,MATCH($C$10,계산표!$H$12:$H$16,0),2))+((100-계산표!C9)/100)-1))-((40+INDEX(계산표!$K$4:$L$6,MATCH($C$13,계산표!$K$4:$K$6,0),2)*20)*$H$6)*2-$C$5</f>
        <v>-21.720000000000027</v>
      </c>
    </row>
    <row r="10" spans="2:11" x14ac:dyDescent="0.45">
      <c r="B10" s="36" t="s">
        <v>12</v>
      </c>
      <c r="C10" s="42" t="s">
        <v>53</v>
      </c>
      <c r="D10" s="29"/>
      <c r="E10" s="61" t="s">
        <v>56</v>
      </c>
      <c r="F10" s="62"/>
      <c r="G10" s="63"/>
      <c r="H10" s="39">
        <f>MAX('언스 계산기'!K4:K18)</f>
        <v>12.280000000000001</v>
      </c>
      <c r="J10" s="9">
        <v>0.12</v>
      </c>
      <c r="K10" s="53">
        <f>((430-$C$14*3)*((1-INDEX(계산표!$H$12:$I$16,MATCH($C$10,계산표!$H$12:$H$16,0),2))+((100-계산표!C10)/100)-1))-((40+INDEX(계산표!$K$4:$L$6,MATCH($C$13,계산표!$K$4:$K$6,0),2)*20)*$H$6)*2-$C$5</f>
        <v>-31.919999999999959</v>
      </c>
    </row>
    <row r="11" spans="2:11" x14ac:dyDescent="0.45">
      <c r="B11" s="38"/>
      <c r="C11" s="38"/>
      <c r="D11" s="29"/>
      <c r="J11" s="9">
        <v>0.12</v>
      </c>
      <c r="K11" s="53">
        <f>((430-$C$14*3)*((1-INDEX(계산표!$H$12:$I$16,MATCH($C$10,계산표!$H$12:$H$16,0),2))+((100-계산표!C11)/100)-1))-((40+INDEX(계산표!$K$4:$L$6,MATCH($C$13,계산표!$K$4:$K$6,0),2)*20)*$H$6)*2-$C$5</f>
        <v>-38.71999999999997</v>
      </c>
    </row>
    <row r="12" spans="2:11" x14ac:dyDescent="0.45">
      <c r="B12" s="73" t="s">
        <v>15</v>
      </c>
      <c r="C12" s="73"/>
      <c r="D12" s="29"/>
      <c r="E12" s="74" t="s">
        <v>54</v>
      </c>
      <c r="F12" s="74"/>
      <c r="G12" s="74"/>
      <c r="H12" s="74"/>
      <c r="J12" s="9">
        <v>0.12</v>
      </c>
      <c r="K12" s="53">
        <f>((430-$C$14*3)*((1-INDEX(계산표!$H$12:$I$16,MATCH($C$10,계산표!$H$12:$H$16,0),2))+((100-계산표!C12)/100)-1))-((40+INDEX(계산표!$K$4:$L$6,MATCH($C$13,계산표!$K$4:$K$6,0),2)*20)*$H$6)*2-$C$5</f>
        <v>-48.920000000000044</v>
      </c>
    </row>
    <row r="13" spans="2:11" x14ac:dyDescent="0.45">
      <c r="B13" s="43" t="s">
        <v>16</v>
      </c>
      <c r="C13" s="44" t="s">
        <v>52</v>
      </c>
      <c r="D13" s="29"/>
      <c r="E13" s="72" t="s">
        <v>58</v>
      </c>
      <c r="F13" s="68"/>
      <c r="G13" s="68"/>
      <c r="H13" s="69"/>
      <c r="J13" s="9">
        <v>0.08</v>
      </c>
      <c r="K13" s="53">
        <f>((430-$C$14*3)*((1-INDEX(계산표!$H$12:$I$16,MATCH($C$10,계산표!$H$12:$H$16,0),2))+((100-계산표!C13)/100)-1))-((40+INDEX(계산표!$K$4:$L$6,MATCH($C$13,계산표!$K$4:$K$6,0),2)*20)*$H$6)*2-$C$5</f>
        <v>-55.720000000000056</v>
      </c>
    </row>
    <row r="14" spans="2:11" x14ac:dyDescent="0.45">
      <c r="B14" s="45" t="s">
        <v>49</v>
      </c>
      <c r="C14" s="42">
        <v>30</v>
      </c>
      <c r="D14" s="29"/>
      <c r="E14" s="72" t="s">
        <v>1</v>
      </c>
      <c r="F14" s="69"/>
      <c r="G14" s="68" t="s">
        <v>50</v>
      </c>
      <c r="H14" s="69"/>
      <c r="I14" s="1"/>
      <c r="J14" s="9">
        <v>0.06</v>
      </c>
      <c r="K14" s="53">
        <f>((430-$C$14*3)*((1-INDEX(계산표!$H$12:$I$16,MATCH($C$10,계산표!$H$12:$H$16,0),2))+((100-계산표!C14)/100)-1))-((40+INDEX(계산표!$K$4:$L$6,MATCH($C$13,계산표!$K$4:$K$6,0),2)*20)*$H$6)*2-$C$5</f>
        <v>-72.72</v>
      </c>
    </row>
    <row r="15" spans="2:11" x14ac:dyDescent="0.45">
      <c r="B15" s="38"/>
      <c r="C15" s="38"/>
      <c r="D15" s="29"/>
      <c r="E15" s="71" t="s">
        <v>2</v>
      </c>
      <c r="F15" s="67"/>
      <c r="G15" s="66" t="s">
        <v>17</v>
      </c>
      <c r="H15" s="67"/>
      <c r="J15" s="9">
        <v>0.05</v>
      </c>
      <c r="K15" s="53">
        <f>((430-$C$14*3)*((1-INDEX(계산표!$H$12:$I$16,MATCH($C$10,계산표!$H$12:$H$16,0),2))+((100-계산표!C15)/100)-1))-((40+INDEX(계산표!$K$4:$L$6,MATCH($C$13,계산표!$K$4:$K$6,0),2)*20)*$H$6)*2-$C$5</f>
        <v>-89.720000000000027</v>
      </c>
    </row>
    <row r="16" spans="2:11" x14ac:dyDescent="0.45">
      <c r="B16" s="73" t="s">
        <v>47</v>
      </c>
      <c r="C16" s="73"/>
      <c r="D16" s="29"/>
      <c r="E16" s="71" t="s">
        <v>3</v>
      </c>
      <c r="F16" s="67"/>
      <c r="G16" s="66" t="s">
        <v>18</v>
      </c>
      <c r="H16" s="67"/>
      <c r="J16" s="9">
        <v>0.02</v>
      </c>
      <c r="K16" s="53">
        <f>((430-$C$14*3)*((1-INDEX(계산표!$H$12:$I$16,MATCH($C$10,계산표!$H$12:$H$16,0),2))+((100-계산표!C16)/100)-1))-((40+INDEX(계산표!$K$4:$L$6,MATCH($C$13,계산표!$K$4:$K$6,0),2)*20)*$H$6)*2-$C$5</f>
        <v>-106.72000000000003</v>
      </c>
    </row>
    <row r="17" spans="2:11" x14ac:dyDescent="0.45">
      <c r="B17" s="46" t="s">
        <v>39</v>
      </c>
      <c r="C17" s="47" t="s">
        <v>48</v>
      </c>
      <c r="D17" s="29"/>
      <c r="E17" s="71" t="s">
        <v>4</v>
      </c>
      <c r="F17" s="67"/>
      <c r="G17" s="66" t="s">
        <v>19</v>
      </c>
      <c r="H17" s="67"/>
      <c r="J17" s="9">
        <v>0.02</v>
      </c>
      <c r="K17" s="53">
        <f>((430-$C$14*3)*((1-INDEX(계산표!$H$12:$I$16,MATCH($C$10,계산표!$H$12:$H$16,0),2))+((100-계산표!C17)/100)-1))-((40+INDEX(계산표!$K$4:$L$6,MATCH($C$13,계산표!$K$4:$K$6,0),2)*20)*$H$6)*2-$C$5</f>
        <v>-123.71999999999997</v>
      </c>
    </row>
    <row r="18" spans="2:11" x14ac:dyDescent="0.45">
      <c r="B18" s="48" t="s">
        <v>40</v>
      </c>
      <c r="C18" s="49" t="s">
        <v>48</v>
      </c>
      <c r="D18" s="29"/>
      <c r="E18" s="70" t="s">
        <v>5</v>
      </c>
      <c r="F18" s="65"/>
      <c r="G18" s="64" t="s">
        <v>20</v>
      </c>
      <c r="H18" s="65"/>
      <c r="J18" s="28">
        <v>0.01</v>
      </c>
      <c r="K18" s="54">
        <f>((430-$C$14*3)*((1-INDEX(계산표!$H$12:$I$16,MATCH($C$10,계산표!$H$12:$H$16,0),2))+((100-계산표!C18)/100)-1))-((40+INDEX(계산표!$K$4:$L$6,MATCH($C$13,계산표!$K$4:$K$6,0),2)*20)*$H$6)*2-$C$5</f>
        <v>-140.72000000000006</v>
      </c>
    </row>
    <row r="19" spans="2:11" x14ac:dyDescent="0.45">
      <c r="B19" s="50" t="s">
        <v>41</v>
      </c>
      <c r="C19" s="51" t="s">
        <v>48</v>
      </c>
      <c r="D19" s="29"/>
      <c r="E19" s="55" t="s">
        <v>21</v>
      </c>
      <c r="F19" s="56"/>
      <c r="G19" s="56"/>
      <c r="H19" s="57"/>
    </row>
    <row r="20" spans="2:11" x14ac:dyDescent="0.45">
      <c r="B20" s="1"/>
      <c r="C20" s="1"/>
    </row>
  </sheetData>
  <mergeCells count="23">
    <mergeCell ref="J2:K2"/>
    <mergeCell ref="B2:C2"/>
    <mergeCell ref="B7:C7"/>
    <mergeCell ref="B12:C12"/>
    <mergeCell ref="B16:C16"/>
    <mergeCell ref="E13:H13"/>
    <mergeCell ref="E12:H12"/>
    <mergeCell ref="E8:G8"/>
    <mergeCell ref="E6:G6"/>
    <mergeCell ref="E3:H4"/>
    <mergeCell ref="E19:H19"/>
    <mergeCell ref="E2:H2"/>
    <mergeCell ref="E10:G10"/>
    <mergeCell ref="G18:H18"/>
    <mergeCell ref="G17:H17"/>
    <mergeCell ref="G16:H16"/>
    <mergeCell ref="G15:H15"/>
    <mergeCell ref="G14:H14"/>
    <mergeCell ref="E18:F18"/>
    <mergeCell ref="E17:F17"/>
    <mergeCell ref="E16:F16"/>
    <mergeCell ref="E15:F15"/>
    <mergeCell ref="E14:F14"/>
  </mergeCells>
  <phoneticPr fontId="1" type="noConversion"/>
  <dataValidations count="4">
    <dataValidation type="list" allowBlank="1" showInputMessage="1" showErrorMessage="1" sqref="C17:C19" xr:uid="{F810555E-B379-4ED9-BD98-251369A1C69F}">
      <formula1>"O, X"</formula1>
    </dataValidation>
    <dataValidation type="whole" allowBlank="1" showInputMessage="1" showErrorMessage="1" sqref="C14" xr:uid="{8DD4FA13-C678-470A-9A31-B3A18CC1D72F}">
      <formula1>1</formula1>
      <formula2>30</formula2>
    </dataValidation>
    <dataValidation type="decimal" allowBlank="1" showInputMessage="1" showErrorMessage="1" sqref="C3" xr:uid="{EFE5FCBD-FDFE-4547-B253-C888BEA9CF72}">
      <formula1>0</formula1>
      <formula2>0.5</formula2>
    </dataValidation>
    <dataValidation type="whole" allowBlank="1" showInputMessage="1" showErrorMessage="1" sqref="C5" xr:uid="{01C9A76B-4D0E-4661-B0E4-F83C281B785F}">
      <formula1>0</formula1>
      <formula2>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935F8FA-81EA-4DA7-A45D-01793F692E54}">
          <x14:formula1>
            <xm:f>계산표!$H$12:$H$16</xm:f>
          </x14:formula1>
          <xm:sqref>C10</xm:sqref>
        </x14:dataValidation>
        <x14:dataValidation type="list" allowBlank="1" showInputMessage="1" showErrorMessage="1" xr:uid="{F0C2AE9A-39F1-4D42-B049-E4F4FA03EF9A}">
          <x14:formula1>
            <xm:f>계산표!$H$4:$H$8</xm:f>
          </x14:formula1>
          <xm:sqref>C9</xm:sqref>
        </x14:dataValidation>
        <x14:dataValidation type="list" allowBlank="1" showInputMessage="1" showErrorMessage="1" xr:uid="{6C501D39-C063-40D9-91D7-920BDCF22880}">
          <x14:formula1>
            <xm:f>계산표!$K$4:$K$6</xm:f>
          </x14:formula1>
          <xm:sqref>C13</xm:sqref>
        </x14:dataValidation>
        <x14:dataValidation type="list" allowBlank="1" showInputMessage="1" showErrorMessage="1" xr:uid="{31045D34-A74A-41BF-BB89-29E31D349A5A}">
          <x14:formula1>
            <xm:f>계산표!$E$4:$E$14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AAE58-4717-4C96-9E0B-D1A3A4B6D232}">
  <dimension ref="B2:P37"/>
  <sheetViews>
    <sheetView showGridLines="0" workbookViewId="0">
      <selection activeCell="L9" sqref="L9"/>
    </sheetView>
  </sheetViews>
  <sheetFormatPr defaultRowHeight="17" x14ac:dyDescent="0.45"/>
  <cols>
    <col min="1" max="1" width="2.58203125" customWidth="1"/>
    <col min="3" max="3" width="24.33203125" bestFit="1" customWidth="1"/>
    <col min="4" max="4" width="2.5" customWidth="1"/>
    <col min="5" max="5" width="13.1640625" customWidth="1"/>
    <col min="6" max="6" width="18.58203125" bestFit="1" customWidth="1"/>
    <col min="7" max="7" width="2.5" customWidth="1"/>
    <col min="8" max="8" width="13.08203125" customWidth="1"/>
    <col min="9" max="9" width="16.5" bestFit="1" customWidth="1"/>
    <col min="10" max="10" width="2.83203125" customWidth="1"/>
    <col min="11" max="11" width="18.58203125" bestFit="1" customWidth="1"/>
    <col min="12" max="12" width="6.1640625" customWidth="1"/>
    <col min="13" max="13" width="2.75" customWidth="1"/>
    <col min="14" max="14" width="16.33203125" bestFit="1" customWidth="1"/>
    <col min="15" max="15" width="2.6640625" customWidth="1"/>
  </cols>
  <sheetData>
    <row r="2" spans="2:16" x14ac:dyDescent="0.45">
      <c r="B2" s="77" t="s">
        <v>22</v>
      </c>
      <c r="C2" s="78"/>
      <c r="D2" s="3"/>
      <c r="E2" s="77" t="s">
        <v>14</v>
      </c>
      <c r="F2" s="78"/>
      <c r="G2" s="3"/>
      <c r="H2" s="77" t="s">
        <v>13</v>
      </c>
      <c r="I2" s="78"/>
      <c r="J2" s="3"/>
      <c r="K2" s="77" t="s">
        <v>16</v>
      </c>
      <c r="L2" s="78"/>
      <c r="M2" s="3"/>
      <c r="N2" s="4" t="s">
        <v>6</v>
      </c>
      <c r="O2" s="1"/>
      <c r="P2" s="1"/>
    </row>
    <row r="3" spans="2:16" x14ac:dyDescent="0.45">
      <c r="B3" s="5" t="s">
        <v>0</v>
      </c>
      <c r="C3" s="6" t="s">
        <v>8</v>
      </c>
      <c r="D3" s="3"/>
      <c r="E3" s="5" t="s">
        <v>26</v>
      </c>
      <c r="F3" s="6" t="s">
        <v>37</v>
      </c>
      <c r="G3" s="3"/>
      <c r="H3" s="5" t="s">
        <v>42</v>
      </c>
      <c r="I3" s="7" t="s">
        <v>43</v>
      </c>
      <c r="J3" s="3"/>
      <c r="K3" s="5" t="s">
        <v>44</v>
      </c>
      <c r="L3" s="6" t="s">
        <v>45</v>
      </c>
      <c r="M3" s="3"/>
      <c r="N3" s="8" t="s">
        <v>7</v>
      </c>
      <c r="O3" s="1"/>
      <c r="P3" s="1"/>
    </row>
    <row r="4" spans="2:16" x14ac:dyDescent="0.45">
      <c r="B4" s="9">
        <v>0.01</v>
      </c>
      <c r="C4" s="10">
        <v>20</v>
      </c>
      <c r="D4" s="3"/>
      <c r="E4" s="11" t="s">
        <v>27</v>
      </c>
      <c r="F4" s="12">
        <v>0</v>
      </c>
      <c r="G4" s="3"/>
      <c r="H4" s="13" t="s">
        <v>1</v>
      </c>
      <c r="I4" s="14">
        <v>0.25</v>
      </c>
      <c r="J4" s="3"/>
      <c r="K4" s="11" t="s">
        <v>23</v>
      </c>
      <c r="L4" s="14">
        <v>0.1</v>
      </c>
      <c r="M4" s="3"/>
      <c r="N4" s="3"/>
      <c r="O4" s="1"/>
      <c r="P4" s="1"/>
    </row>
    <row r="5" spans="2:16" x14ac:dyDescent="0.45">
      <c r="B5" s="15">
        <v>0.06</v>
      </c>
      <c r="C5" s="16">
        <v>23</v>
      </c>
      <c r="D5" s="3"/>
      <c r="E5" s="17" t="s">
        <v>29</v>
      </c>
      <c r="F5" s="18">
        <v>0.01</v>
      </c>
      <c r="G5" s="3"/>
      <c r="H5" s="11" t="s">
        <v>2</v>
      </c>
      <c r="I5" s="14">
        <v>0.2</v>
      </c>
      <c r="J5" s="3"/>
      <c r="K5" s="11" t="s">
        <v>24</v>
      </c>
      <c r="L5" s="14">
        <v>0.05</v>
      </c>
      <c r="M5" s="3"/>
      <c r="N5" s="3"/>
      <c r="O5" s="1"/>
      <c r="P5" s="1"/>
    </row>
    <row r="6" spans="2:16" x14ac:dyDescent="0.45">
      <c r="B6" s="15">
        <v>0.06</v>
      </c>
      <c r="C6" s="16">
        <v>24</v>
      </c>
      <c r="D6" s="3"/>
      <c r="E6" s="17" t="s">
        <v>28</v>
      </c>
      <c r="F6" s="18">
        <v>0.02</v>
      </c>
      <c r="G6" s="3"/>
      <c r="H6" s="11" t="s">
        <v>3</v>
      </c>
      <c r="I6" s="14">
        <v>0.15</v>
      </c>
      <c r="J6" s="3"/>
      <c r="K6" s="8" t="s">
        <v>25</v>
      </c>
      <c r="L6" s="19">
        <v>0</v>
      </c>
      <c r="M6" s="3"/>
      <c r="N6" s="3"/>
      <c r="O6" s="1"/>
      <c r="P6" s="1"/>
    </row>
    <row r="7" spans="2:16" x14ac:dyDescent="0.45">
      <c r="B7" s="15">
        <v>0.06</v>
      </c>
      <c r="C7" s="16">
        <v>25</v>
      </c>
      <c r="D7" s="3"/>
      <c r="E7" s="17" t="s">
        <v>30</v>
      </c>
      <c r="F7" s="18">
        <v>0.03</v>
      </c>
      <c r="G7" s="3"/>
      <c r="H7" s="11" t="s">
        <v>4</v>
      </c>
      <c r="I7" s="14">
        <v>0.1</v>
      </c>
      <c r="J7" s="3"/>
      <c r="K7" s="3"/>
      <c r="L7" s="1"/>
      <c r="M7" s="1"/>
    </row>
    <row r="8" spans="2:16" x14ac:dyDescent="0.45">
      <c r="B8" s="15">
        <v>0.1</v>
      </c>
      <c r="C8" s="16">
        <v>27</v>
      </c>
      <c r="D8" s="3"/>
      <c r="E8" s="17" t="s">
        <v>31</v>
      </c>
      <c r="F8" s="18">
        <v>0.04</v>
      </c>
      <c r="G8" s="3"/>
      <c r="H8" s="8" t="s">
        <v>5</v>
      </c>
      <c r="I8" s="19">
        <v>0.05</v>
      </c>
      <c r="J8" s="3"/>
      <c r="K8" s="77" t="s">
        <v>38</v>
      </c>
      <c r="L8" s="78"/>
      <c r="M8" s="3"/>
      <c r="N8" s="3"/>
      <c r="O8" s="1"/>
      <c r="P8" s="1"/>
    </row>
    <row r="9" spans="2:16" x14ac:dyDescent="0.45">
      <c r="B9" s="15">
        <v>0.11</v>
      </c>
      <c r="C9" s="16">
        <v>30</v>
      </c>
      <c r="D9" s="3"/>
      <c r="E9" s="17" t="s">
        <v>32</v>
      </c>
      <c r="F9" s="18">
        <v>0.05</v>
      </c>
      <c r="G9" s="3"/>
      <c r="H9" s="3"/>
      <c r="I9" s="3"/>
      <c r="J9" s="3"/>
      <c r="K9" s="8" t="s">
        <v>46</v>
      </c>
      <c r="L9" s="20" t="s">
        <v>45</v>
      </c>
      <c r="M9" s="3"/>
      <c r="N9" s="3"/>
      <c r="O9" s="1"/>
      <c r="P9" s="1"/>
    </row>
    <row r="10" spans="2:16" x14ac:dyDescent="0.45">
      <c r="B10" s="15">
        <v>0.12</v>
      </c>
      <c r="C10" s="16">
        <v>33</v>
      </c>
      <c r="D10" s="3"/>
      <c r="E10" s="17" t="s">
        <v>33</v>
      </c>
      <c r="F10" s="18">
        <v>0.06</v>
      </c>
      <c r="G10" s="3"/>
      <c r="H10" s="79" t="s">
        <v>12</v>
      </c>
      <c r="I10" s="79"/>
      <c r="J10" s="3"/>
      <c r="K10" s="11" t="s">
        <v>39</v>
      </c>
      <c r="L10" s="14">
        <v>0.05</v>
      </c>
      <c r="M10" s="3"/>
      <c r="N10" s="3"/>
      <c r="O10" s="1"/>
      <c r="P10" s="1"/>
    </row>
    <row r="11" spans="2:16" x14ac:dyDescent="0.45">
      <c r="B11" s="15">
        <v>0.12</v>
      </c>
      <c r="C11" s="16">
        <v>35</v>
      </c>
      <c r="D11" s="3"/>
      <c r="E11" s="17" t="s">
        <v>34</v>
      </c>
      <c r="F11" s="18">
        <v>7.0000000000000007E-2</v>
      </c>
      <c r="G11" s="3"/>
      <c r="H11" s="5" t="s">
        <v>42</v>
      </c>
      <c r="I11" s="7" t="s">
        <v>43</v>
      </c>
      <c r="J11" s="3"/>
      <c r="K11" s="11" t="s">
        <v>40</v>
      </c>
      <c r="L11" s="14">
        <v>0.05</v>
      </c>
      <c r="M11" s="3"/>
      <c r="N11" s="3"/>
      <c r="O11" s="1"/>
      <c r="P11" s="1"/>
    </row>
    <row r="12" spans="2:16" x14ac:dyDescent="0.45">
      <c r="B12" s="15">
        <v>0.12</v>
      </c>
      <c r="C12" s="16">
        <v>38</v>
      </c>
      <c r="D12" s="3"/>
      <c r="E12" s="17" t="s">
        <v>35</v>
      </c>
      <c r="F12" s="18">
        <v>0.08</v>
      </c>
      <c r="G12" s="3"/>
      <c r="H12" s="11" t="s">
        <v>1</v>
      </c>
      <c r="I12" s="14">
        <v>0.06</v>
      </c>
      <c r="J12" s="3"/>
      <c r="K12" s="8" t="s">
        <v>41</v>
      </c>
      <c r="L12" s="19">
        <v>0.06</v>
      </c>
      <c r="M12" s="3"/>
      <c r="N12" s="3"/>
      <c r="O12" s="1"/>
      <c r="P12" s="1"/>
    </row>
    <row r="13" spans="2:16" x14ac:dyDescent="0.45">
      <c r="B13" s="15">
        <v>0.08</v>
      </c>
      <c r="C13" s="16">
        <v>40</v>
      </c>
      <c r="D13" s="3"/>
      <c r="E13" s="17" t="s">
        <v>36</v>
      </c>
      <c r="F13" s="18">
        <v>0.09</v>
      </c>
      <c r="G13" s="3"/>
      <c r="H13" s="11" t="s">
        <v>2</v>
      </c>
      <c r="I13" s="14">
        <v>0.05</v>
      </c>
      <c r="J13" s="3"/>
      <c r="K13" s="3"/>
      <c r="L13" s="3"/>
      <c r="M13" s="3"/>
      <c r="N13" s="3"/>
      <c r="O13" s="1"/>
      <c r="P13" s="1"/>
    </row>
    <row r="14" spans="2:16" x14ac:dyDescent="0.45">
      <c r="B14" s="15">
        <v>0.06</v>
      </c>
      <c r="C14" s="16">
        <v>45</v>
      </c>
      <c r="D14" s="3"/>
      <c r="E14" s="21">
        <v>100</v>
      </c>
      <c r="F14" s="22">
        <v>0.1</v>
      </c>
      <c r="G14" s="3"/>
      <c r="H14" s="11" t="s">
        <v>3</v>
      </c>
      <c r="I14" s="14">
        <v>0.04</v>
      </c>
      <c r="J14" s="3"/>
      <c r="K14" s="3"/>
      <c r="L14" s="3"/>
      <c r="M14" s="3"/>
      <c r="N14" s="3"/>
      <c r="O14" s="1"/>
      <c r="P14" s="1"/>
    </row>
    <row r="15" spans="2:16" x14ac:dyDescent="0.45">
      <c r="B15" s="15">
        <v>0.05</v>
      </c>
      <c r="C15" s="16">
        <v>50</v>
      </c>
      <c r="D15" s="3"/>
      <c r="E15" s="3"/>
      <c r="F15" s="3"/>
      <c r="G15" s="3"/>
      <c r="H15" s="11" t="s">
        <v>4</v>
      </c>
      <c r="I15" s="14">
        <v>0.03</v>
      </c>
      <c r="J15" s="3"/>
      <c r="K15" s="3"/>
      <c r="L15" s="3"/>
      <c r="M15" s="3"/>
      <c r="N15" s="3"/>
      <c r="O15" s="1"/>
      <c r="P15" s="1"/>
    </row>
    <row r="16" spans="2:16" x14ac:dyDescent="0.45">
      <c r="B16" s="15">
        <v>0.02</v>
      </c>
      <c r="C16" s="16">
        <v>55</v>
      </c>
      <c r="D16" s="3"/>
      <c r="E16" s="3"/>
      <c r="F16" s="3"/>
      <c r="G16" s="3"/>
      <c r="H16" s="8" t="s">
        <v>5</v>
      </c>
      <c r="I16" s="19">
        <v>0.02</v>
      </c>
      <c r="J16" s="3"/>
      <c r="K16" s="3"/>
      <c r="L16" s="3"/>
      <c r="M16" s="3"/>
      <c r="N16" s="3"/>
      <c r="O16" s="1"/>
      <c r="P16" s="1"/>
    </row>
    <row r="17" spans="2:16" x14ac:dyDescent="0.45">
      <c r="B17" s="15">
        <v>0.02</v>
      </c>
      <c r="C17" s="16">
        <v>60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  <c r="P17" s="1"/>
    </row>
    <row r="18" spans="2:16" x14ac:dyDescent="0.45">
      <c r="B18" s="23">
        <v>0.01</v>
      </c>
      <c r="C18" s="24">
        <v>65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  <c r="P18" s="1"/>
    </row>
    <row r="19" spans="2:16" x14ac:dyDescent="0.45">
      <c r="B19" s="3"/>
      <c r="C19" s="3"/>
      <c r="D19" s="3"/>
      <c r="E19" s="3"/>
      <c r="F19" s="3"/>
      <c r="G19" s="3"/>
      <c r="H19" s="25"/>
      <c r="I19" s="26"/>
      <c r="J19" s="3"/>
      <c r="K19" s="3"/>
      <c r="L19" s="3"/>
      <c r="M19" s="3"/>
      <c r="N19" s="3"/>
      <c r="O19" s="1"/>
      <c r="P19" s="1"/>
    </row>
    <row r="20" spans="2:16" x14ac:dyDescent="0.4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"/>
      <c r="P20" s="1"/>
    </row>
    <row r="21" spans="2:16" x14ac:dyDescent="0.45"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2:16" x14ac:dyDescent="0.45"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2:16" x14ac:dyDescent="0.45"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2:16" x14ac:dyDescent="0.45"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2:16" x14ac:dyDescent="0.45"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2:16" x14ac:dyDescent="0.45"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2:16" x14ac:dyDescent="0.45"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2:16" x14ac:dyDescent="0.45"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2:16" x14ac:dyDescent="0.45"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2:16" x14ac:dyDescent="0.45"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2:16" x14ac:dyDescent="0.45"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2:16" x14ac:dyDescent="0.45"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2:14" x14ac:dyDescent="0.45"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2:14" x14ac:dyDescent="0.45"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2:14" x14ac:dyDescent="0.45"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2:14" x14ac:dyDescent="0.45"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2:14" x14ac:dyDescent="0.4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</sheetData>
  <mergeCells count="6">
    <mergeCell ref="B2:C2"/>
    <mergeCell ref="K2:L2"/>
    <mergeCell ref="E2:F2"/>
    <mergeCell ref="H2:I2"/>
    <mergeCell ref="H10:I10"/>
    <mergeCell ref="K8:L8"/>
  </mergeCells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EF05177DD8B26E4A93FC3AB00AA10797" ma:contentTypeVersion="8" ma:contentTypeDescription="새 문서를 만듭니다." ma:contentTypeScope="" ma:versionID="0a1baa840489c41e0d544c7192b52c4b">
  <xsd:schema xmlns:xsd="http://www.w3.org/2001/XMLSchema" xmlns:xs="http://www.w3.org/2001/XMLSchema" xmlns:p="http://schemas.microsoft.com/office/2006/metadata/properties" xmlns:ns3="d613a5f2-8850-4a85-9bc4-0c1ee2752589" targetNamespace="http://schemas.microsoft.com/office/2006/metadata/properties" ma:root="true" ma:fieldsID="ba7224750058eb424d6a87249e72fd08" ns3:_="">
    <xsd:import namespace="d613a5f2-8850-4a85-9bc4-0c1ee27525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3a5f2-8850-4a85-9bc4-0c1ee2752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5F1EB-B64B-4990-B54B-A3D952A44968}">
  <ds:schemaRefs>
    <ds:schemaRef ds:uri="d613a5f2-8850-4a85-9bc4-0c1ee2752589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120855B-F4F7-4DC7-9271-28A7DB3F62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1CCB4-D184-4127-BE79-BACF5FB98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3a5f2-8850-4a85-9bc4-0c1ee2752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언스 계산기</vt:lpstr>
      <vt:lpstr>계산표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메이플 언스테이블 메모리즈 인피니티 지속 계산기</dc:title>
  <dc:creator>Jaeyeong</dc:creator>
  <cp:lastModifiedBy>Jaeyeong</cp:lastModifiedBy>
  <dcterms:created xsi:type="dcterms:W3CDTF">2022-02-17T07:17:32Z</dcterms:created>
  <dcterms:modified xsi:type="dcterms:W3CDTF">2022-02-17T10:29:29Z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0x010100EF05177DD8B26E4A93FC3AB00AA10797</vt:lpwstr>
  </property>
</Properties>
</file>