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041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Q39" i="1"/>
  <c r="V39" s="1"/>
  <c r="R39"/>
  <c r="S39"/>
  <c r="T39"/>
  <c r="W39"/>
  <c r="Q40"/>
  <c r="R40"/>
  <c r="J40" s="1"/>
  <c r="S40"/>
  <c r="T40"/>
  <c r="W40"/>
  <c r="V40" s="1"/>
  <c r="Q41"/>
  <c r="R41"/>
  <c r="S41"/>
  <c r="T41"/>
  <c r="U41"/>
  <c r="V41"/>
  <c r="W41"/>
  <c r="Q42"/>
  <c r="V42" s="1"/>
  <c r="R42"/>
  <c r="U42" s="1"/>
  <c r="S42"/>
  <c r="T42"/>
  <c r="W42"/>
  <c r="I40"/>
  <c r="I41"/>
  <c r="J41"/>
  <c r="I42"/>
  <c r="J42"/>
  <c r="I39"/>
  <c r="W18"/>
  <c r="W19"/>
  <c r="V19" s="1"/>
  <c r="W20"/>
  <c r="V20" s="1"/>
  <c r="W21"/>
  <c r="V21" s="1"/>
  <c r="W22"/>
  <c r="W23"/>
  <c r="W24"/>
  <c r="W25"/>
  <c r="W26"/>
  <c r="W27"/>
  <c r="W28"/>
  <c r="W29"/>
  <c r="W30"/>
  <c r="W31"/>
  <c r="W32"/>
  <c r="W33"/>
  <c r="W34"/>
  <c r="V34" s="1"/>
  <c r="W35"/>
  <c r="V35" s="1"/>
  <c r="W36"/>
  <c r="V36" s="1"/>
  <c r="W37"/>
  <c r="W38"/>
  <c r="V38" s="1"/>
  <c r="V29"/>
  <c r="V30"/>
  <c r="V31"/>
  <c r="U24"/>
  <c r="U27"/>
  <c r="U28"/>
  <c r="U29"/>
  <c r="J29"/>
  <c r="J36"/>
  <c r="W17"/>
  <c r="V17" s="1"/>
  <c r="I17"/>
  <c r="I18"/>
  <c r="I19"/>
  <c r="I20"/>
  <c r="I21"/>
  <c r="I22"/>
  <c r="I23"/>
  <c r="I24"/>
  <c r="I25"/>
  <c r="I26"/>
  <c r="I27"/>
  <c r="H12"/>
  <c r="I28"/>
  <c r="I29"/>
  <c r="I30"/>
  <c r="I31"/>
  <c r="I32"/>
  <c r="I33"/>
  <c r="I34"/>
  <c r="I35"/>
  <c r="I36"/>
  <c r="I37"/>
  <c r="I38"/>
  <c r="T37"/>
  <c r="S37"/>
  <c r="R37"/>
  <c r="U37" s="1"/>
  <c r="Q37"/>
  <c r="S31"/>
  <c r="S32"/>
  <c r="S17"/>
  <c r="S18"/>
  <c r="S26"/>
  <c r="S19"/>
  <c r="S20"/>
  <c r="S21"/>
  <c r="S22"/>
  <c r="S23"/>
  <c r="S24"/>
  <c r="S33"/>
  <c r="S34"/>
  <c r="S35"/>
  <c r="S36"/>
  <c r="S38"/>
  <c r="S27"/>
  <c r="S28"/>
  <c r="S29"/>
  <c r="S30"/>
  <c r="T26"/>
  <c r="T19"/>
  <c r="T20"/>
  <c r="T21"/>
  <c r="T22"/>
  <c r="T23"/>
  <c r="T24"/>
  <c r="T33"/>
  <c r="T34"/>
  <c r="T35"/>
  <c r="T36"/>
  <c r="T38"/>
  <c r="T27"/>
  <c r="T28"/>
  <c r="T29"/>
  <c r="T30"/>
  <c r="T31"/>
  <c r="T32"/>
  <c r="T17"/>
  <c r="T18"/>
  <c r="T25"/>
  <c r="S25"/>
  <c r="Q26"/>
  <c r="Q19"/>
  <c r="Q20"/>
  <c r="Q21"/>
  <c r="Q22"/>
  <c r="Q23"/>
  <c r="Q24"/>
  <c r="Q33"/>
  <c r="V33" s="1"/>
  <c r="Q34"/>
  <c r="Q35"/>
  <c r="U35" s="1"/>
  <c r="Q36"/>
  <c r="Q38"/>
  <c r="Q27"/>
  <c r="Q28"/>
  <c r="Q29"/>
  <c r="Q30"/>
  <c r="Q31"/>
  <c r="Q32"/>
  <c r="V32" s="1"/>
  <c r="J32" s="1"/>
  <c r="Q17"/>
  <c r="Q18"/>
  <c r="Q25"/>
  <c r="U25" s="1"/>
  <c r="R26"/>
  <c r="U26" s="1"/>
  <c r="R19"/>
  <c r="U19" s="1"/>
  <c r="R20"/>
  <c r="U20" s="1"/>
  <c r="R21"/>
  <c r="U21" s="1"/>
  <c r="R22"/>
  <c r="U22" s="1"/>
  <c r="R23"/>
  <c r="U23" s="1"/>
  <c r="R24"/>
  <c r="R33"/>
  <c r="U33" s="1"/>
  <c r="R34"/>
  <c r="U34" s="1"/>
  <c r="R35"/>
  <c r="R36"/>
  <c r="U36" s="1"/>
  <c r="R38"/>
  <c r="U38" s="1"/>
  <c r="R27"/>
  <c r="R28"/>
  <c r="J28" s="1"/>
  <c r="R29"/>
  <c r="R30"/>
  <c r="U30" s="1"/>
  <c r="R31"/>
  <c r="R32"/>
  <c r="U32" s="1"/>
  <c r="R17"/>
  <c r="U17" s="1"/>
  <c r="R18"/>
  <c r="R25"/>
  <c r="D8"/>
  <c r="D12"/>
  <c r="U18" l="1"/>
  <c r="J18" s="1"/>
  <c r="V18"/>
  <c r="U39"/>
  <c r="J39"/>
  <c r="U40"/>
  <c r="J33"/>
  <c r="J31"/>
  <c r="U31"/>
  <c r="V25"/>
  <c r="J30"/>
  <c r="V26"/>
  <c r="V27"/>
  <c r="J27" s="1"/>
  <c r="J17"/>
  <c r="V28"/>
  <c r="V37"/>
  <c r="V23"/>
  <c r="V22"/>
  <c r="V24"/>
  <c r="J20"/>
  <c r="J37"/>
  <c r="J21"/>
  <c r="J38"/>
  <c r="J22"/>
  <c r="J23"/>
  <c r="J34"/>
  <c r="J24"/>
  <c r="J35"/>
  <c r="J25"/>
  <c r="J26"/>
  <c r="J19"/>
</calcChain>
</file>

<file path=xl/comments1.xml><?xml version="1.0" encoding="utf-8"?>
<comments xmlns="http://schemas.openxmlformats.org/spreadsheetml/2006/main">
  <authors>
    <author>Sub</author>
  </authors>
  <commentList>
    <comment ref="F7" authorId="0">
      <text>
        <r>
          <rPr>
            <b/>
            <sz val="9"/>
            <color indexed="81"/>
            <rFont val="돋움"/>
            <family val="3"/>
            <charset val="129"/>
          </rPr>
          <t>증가된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방어력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
별도로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추가방어가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붙은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경우
</t>
        </r>
        <r>
          <rPr>
            <b/>
            <sz val="9"/>
            <color indexed="81"/>
            <rFont val="Tahoma"/>
            <family val="2"/>
          </rPr>
          <t xml:space="preserve">ex) </t>
        </r>
        <r>
          <rPr>
            <b/>
            <sz val="9"/>
            <color indexed="81"/>
            <rFont val="돋움"/>
            <family val="3"/>
            <charset val="129"/>
          </rPr>
          <t>메이지피스트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행운의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장갑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</t>
        </r>
      </text>
    </comment>
    <comment ref="G11" authorId="0">
      <text/>
    </comment>
    <comment ref="I16" authorId="0">
      <text>
        <r>
          <rPr>
            <b/>
            <sz val="9"/>
            <color indexed="81"/>
            <rFont val="돋움"/>
            <family val="3"/>
            <charset val="129"/>
          </rPr>
          <t>증가된 방어력을 배제하고 
업그레이드 성공 여부 판정기준</t>
        </r>
      </text>
    </comment>
    <comment ref="J16" authorId="0">
      <text>
        <r>
          <rPr>
            <b/>
            <sz val="9"/>
            <color indexed="81"/>
            <rFont val="돋움"/>
            <family val="3"/>
            <charset val="129"/>
          </rPr>
          <t>전체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방어력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분포에서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백분위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계산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시세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기준</t>
        </r>
        <r>
          <rPr>
            <b/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<sst xmlns="http://schemas.openxmlformats.org/spreadsheetml/2006/main" count="87" uniqueCount="80">
  <si>
    <t>에테</t>
    <phoneticPr fontId="2" type="noConversion"/>
  </si>
  <si>
    <t>노에테</t>
    <phoneticPr fontId="2" type="noConversion"/>
  </si>
  <si>
    <t>호칭</t>
    <phoneticPr fontId="2" type="noConversion"/>
  </si>
  <si>
    <t>최소</t>
    <phoneticPr fontId="2" type="noConversion"/>
  </si>
  <si>
    <t>최대</t>
    <phoneticPr fontId="2" type="noConversion"/>
  </si>
  <si>
    <t>최종디펜스</t>
    <phoneticPr fontId="2" type="noConversion"/>
  </si>
  <si>
    <t>최종디펜스</t>
    <phoneticPr fontId="2" type="noConversion"/>
  </si>
  <si>
    <t>업듀리엘</t>
    <phoneticPr fontId="2" type="noConversion"/>
  </si>
  <si>
    <t>업팔라교복</t>
    <phoneticPr fontId="2" type="noConversion"/>
  </si>
  <si>
    <t>업슬가</t>
    <phoneticPr fontId="2" type="noConversion"/>
  </si>
  <si>
    <t>업메피장</t>
    <phoneticPr fontId="2" type="noConversion"/>
  </si>
  <si>
    <t>업업메피장</t>
    <phoneticPr fontId="2" type="noConversion"/>
  </si>
  <si>
    <t>min ED</t>
    <phoneticPr fontId="2" type="noConversion"/>
  </si>
  <si>
    <t>max ED</t>
    <phoneticPr fontId="2" type="noConversion"/>
  </si>
  <si>
    <t>min AD</t>
    <phoneticPr fontId="2" type="noConversion"/>
  </si>
  <si>
    <t>max AD</t>
    <phoneticPr fontId="2" type="noConversion"/>
  </si>
  <si>
    <t>base 백분위</t>
    <phoneticPr fontId="2" type="noConversion"/>
  </si>
  <si>
    <t>최종DEF 백분위</t>
    <phoneticPr fontId="2" type="noConversion"/>
  </si>
  <si>
    <t>증가된 방어력</t>
    <phoneticPr fontId="2" type="noConversion"/>
  </si>
  <si>
    <t>a. 일반 방어구 기본디펜스 계산</t>
    <phoneticPr fontId="2" type="noConversion"/>
  </si>
  <si>
    <t>b. 에테리얼 기본디펜스 계산</t>
    <phoneticPr fontId="2" type="noConversion"/>
  </si>
  <si>
    <t>1. 업그레이드 BASE 기본 방어력 확인</t>
    <phoneticPr fontId="2" type="noConversion"/>
  </si>
  <si>
    <t>min DEF</t>
    <phoneticPr fontId="2" type="noConversion"/>
  </si>
  <si>
    <t>max DEF</t>
    <phoneticPr fontId="2" type="noConversion"/>
  </si>
  <si>
    <t>변동옵션 기록</t>
    <phoneticPr fontId="2" type="noConversion"/>
  </si>
  <si>
    <t>range1</t>
    <phoneticPr fontId="2" type="noConversion"/>
  </si>
  <si>
    <t>range2</t>
    <phoneticPr fontId="2" type="noConversion"/>
  </si>
  <si>
    <t>c.def</t>
    <phoneticPr fontId="2" type="noConversion"/>
  </si>
  <si>
    <t>노터치</t>
    <phoneticPr fontId="2" type="noConversion"/>
  </si>
  <si>
    <t>base</t>
    <phoneticPr fontId="2" type="noConversion"/>
  </si>
  <si>
    <t>업도둑왕관</t>
    <phoneticPr fontId="2" type="noConversion"/>
  </si>
  <si>
    <t>코로나</t>
    <phoneticPr fontId="2" type="noConversion"/>
  </si>
  <si>
    <t>업그림헬름</t>
    <phoneticPr fontId="2" type="noConversion"/>
  </si>
  <si>
    <t>본비지즈</t>
    <phoneticPr fontId="2" type="noConversion"/>
  </si>
  <si>
    <t>업소서교복</t>
    <phoneticPr fontId="2" type="noConversion"/>
  </si>
  <si>
    <t>와이엄하이드</t>
    <phoneticPr fontId="2" type="noConversion"/>
  </si>
  <si>
    <t>그레이트허버크</t>
    <phoneticPr fontId="2" type="noConversion"/>
  </si>
  <si>
    <t>업메쉬</t>
    <phoneticPr fontId="2" type="noConversion"/>
  </si>
  <si>
    <t>본위브</t>
    <phoneticPr fontId="2" type="noConversion"/>
  </si>
  <si>
    <t>업러셋</t>
    <phoneticPr fontId="2" type="noConversion"/>
  </si>
  <si>
    <t>발록스킨</t>
    <phoneticPr fontId="2" type="noConversion"/>
  </si>
  <si>
    <t>헬포지플레이트</t>
    <phoneticPr fontId="2" type="noConversion"/>
  </si>
  <si>
    <t>업카오스</t>
    <phoneticPr fontId="2" type="noConversion"/>
  </si>
  <si>
    <t>쉐도우플레이트</t>
    <phoneticPr fontId="2" type="noConversion"/>
  </si>
  <si>
    <t>업챈가</t>
    <phoneticPr fontId="2" type="noConversion"/>
  </si>
  <si>
    <t>헤비브레이서</t>
    <phoneticPr fontId="2" type="noConversion"/>
  </si>
  <si>
    <t>업업챈가</t>
    <phoneticPr fontId="2" type="noConversion"/>
  </si>
  <si>
    <t>뱀브레이스</t>
    <phoneticPr fontId="2" type="noConversion"/>
  </si>
  <si>
    <t>배틀건틀릿</t>
    <phoneticPr fontId="2" type="noConversion"/>
  </si>
  <si>
    <t>크루세이더건틀릿</t>
    <phoneticPr fontId="2" type="noConversion"/>
  </si>
  <si>
    <t>업고블린</t>
    <phoneticPr fontId="2" type="noConversion"/>
  </si>
  <si>
    <t>배틀부츠</t>
    <phoneticPr fontId="2" type="noConversion"/>
  </si>
  <si>
    <t>업업고블린</t>
    <phoneticPr fontId="2" type="noConversion"/>
  </si>
  <si>
    <t>미러드부츠</t>
    <phoneticPr fontId="2" type="noConversion"/>
  </si>
  <si>
    <t>업선혈기수</t>
    <phoneticPr fontId="2" type="noConversion"/>
  </si>
  <si>
    <t>뮈르미돈부츠</t>
    <phoneticPr fontId="2" type="noConversion"/>
  </si>
  <si>
    <t>업물부츠</t>
    <phoneticPr fontId="2" type="noConversion"/>
  </si>
  <si>
    <t>스캐럽쉘부츠</t>
    <phoneticPr fontId="2" type="noConversion"/>
  </si>
  <si>
    <t>업귀께미</t>
    <phoneticPr fontId="2" type="noConversion"/>
  </si>
  <si>
    <t>스파이더웹섀시</t>
    <phoneticPr fontId="2" type="noConversion"/>
  </si>
  <si>
    <t>업금박띠</t>
    <phoneticPr fontId="2" type="noConversion"/>
  </si>
  <si>
    <t>배틀벨트</t>
    <phoneticPr fontId="2" type="noConversion"/>
  </si>
  <si>
    <t>업업금박띠</t>
    <phoneticPr fontId="2" type="noConversion"/>
  </si>
  <si>
    <t>트롤벨트</t>
    <phoneticPr fontId="2" type="noConversion"/>
  </si>
  <si>
    <t>가디언크라운</t>
    <phoneticPr fontId="2" type="noConversion"/>
  </si>
  <si>
    <t>업잘알</t>
    <phoneticPr fontId="2" type="noConversion"/>
  </si>
  <si>
    <t>드림 스피리트</t>
    <phoneticPr fontId="2" type="noConversion"/>
  </si>
  <si>
    <t>업호우먼</t>
    <phoneticPr fontId="2" type="noConversion"/>
  </si>
  <si>
    <t>블러드로크스컬</t>
    <phoneticPr fontId="2" type="noConversion"/>
  </si>
  <si>
    <t>a.증방(%)</t>
    <phoneticPr fontId="2" type="noConversion"/>
  </si>
  <si>
    <t>b.추가방어력</t>
    <phoneticPr fontId="2" type="noConversion"/>
  </si>
  <si>
    <t>c.base def</t>
    <phoneticPr fontId="2" type="noConversion"/>
  </si>
  <si>
    <t>base def(Eth)</t>
    <phoneticPr fontId="2" type="noConversion"/>
  </si>
  <si>
    <t>custom1</t>
    <phoneticPr fontId="2" type="noConversion"/>
  </si>
  <si>
    <t>custom2</t>
    <phoneticPr fontId="2" type="noConversion"/>
  </si>
  <si>
    <t>custom3</t>
    <phoneticPr fontId="2" type="noConversion"/>
  </si>
  <si>
    <t>custom4</t>
    <phoneticPr fontId="2" type="noConversion"/>
  </si>
  <si>
    <t>무형</t>
    <phoneticPr fontId="2" type="noConversion"/>
  </si>
  <si>
    <t>2. 주요 업그레이드 ITEM LIST</t>
    <phoneticPr fontId="2" type="noConversion"/>
  </si>
  <si>
    <r>
      <rPr>
        <b/>
        <sz val="11"/>
        <color theme="1"/>
        <rFont val="맑은 고딕"/>
        <family val="2"/>
        <charset val="129"/>
        <scheme val="minor"/>
      </rPr>
      <t xml:space="preserve">  </t>
    </r>
    <r>
      <rPr>
        <b/>
        <sz val="11"/>
        <color theme="1"/>
        <rFont val="맑은 고딕"/>
        <family val="3"/>
        <charset val="129"/>
        <scheme val="minor"/>
      </rPr>
      <t>입력요령</t>
    </r>
    <r>
      <rPr>
        <b/>
        <sz val="11"/>
        <color theme="1"/>
        <rFont val="맑은 고딕"/>
        <family val="2"/>
        <charset val="129"/>
        <scheme val="minor"/>
      </rPr>
      <t xml:space="preserve">(청음영 표시한 셀에만 데이터 입력)
</t>
    </r>
    <r>
      <rPr>
        <b/>
        <sz val="11"/>
        <color theme="1"/>
        <rFont val="맑은 고딕"/>
        <family val="3"/>
        <charset val="129"/>
        <scheme val="minor"/>
      </rPr>
      <t xml:space="preserve">
</t>
    </r>
    <r>
      <rPr>
        <b/>
        <sz val="11"/>
        <color theme="1"/>
        <rFont val="맑은 고딕"/>
        <family val="2"/>
        <charset val="129"/>
        <scheme val="minor"/>
      </rPr>
      <t xml:space="preserve">  1. 기본 디펜스 확인방법</t>
    </r>
    <r>
      <rPr>
        <sz val="11"/>
        <color theme="1"/>
        <rFont val="맑은 고딕"/>
        <family val="2"/>
        <charset val="129"/>
        <scheme val="minor"/>
      </rPr>
      <t xml:space="preserve">
</t>
    </r>
    <r>
      <rPr>
        <b/>
        <sz val="11"/>
        <color theme="1"/>
        <rFont val="맑은 고딕"/>
        <family val="3"/>
        <charset val="129"/>
        <scheme val="minor"/>
      </rPr>
      <t xml:space="preserve">   - 아이템에 표시된 증가된 방어력(a), 추가방어력(b, 있는경우만) 입력</t>
    </r>
    <r>
      <rPr>
        <sz val="11"/>
        <color theme="1"/>
        <rFont val="맑은 고딕"/>
        <family val="2"/>
        <charset val="129"/>
        <scheme val="minor"/>
      </rPr>
      <t xml:space="preserve">
</t>
    </r>
    <r>
      <rPr>
        <b/>
        <sz val="11"/>
        <color theme="1"/>
        <rFont val="맑은 고딕"/>
        <family val="3"/>
        <charset val="129"/>
        <scheme val="minor"/>
      </rPr>
      <t xml:space="preserve">   - base def(c) 입력</t>
    </r>
    <r>
      <rPr>
        <sz val="11"/>
        <color theme="1"/>
        <rFont val="맑은 고딕"/>
        <family val="2"/>
        <charset val="129"/>
        <scheme val="minor"/>
      </rPr>
      <t xml:space="preserve">
     * 최종 디펜스가 본인이 보유한 디펜스와 일치 할 때까지 수회 변경하여 입력
  </t>
    </r>
    <r>
      <rPr>
        <b/>
        <sz val="11"/>
        <color theme="1"/>
        <rFont val="맑은 고딕"/>
        <family val="3"/>
        <charset val="129"/>
        <scheme val="minor"/>
      </rPr>
      <t xml:space="preserve">2. 항목별 업그레이드 등급 확인방법
</t>
    </r>
    <r>
      <rPr>
        <sz val="11"/>
        <color theme="1"/>
        <rFont val="맑은 고딕"/>
        <family val="3"/>
        <charset val="129"/>
        <scheme val="minor"/>
      </rPr>
      <t xml:space="preserve">   - 1번 항목에서 확인된 Base DEF와 증가된 방어력을 입력하여 백분위 확인</t>
    </r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</si>
</sst>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0" tint="-0.34998626667073579"/>
      <name val="맑은 고딕"/>
      <family val="3"/>
      <charset val="129"/>
      <scheme val="minor"/>
    </font>
    <font>
      <sz val="11"/>
      <color theme="0" tint="-0.34998626667073579"/>
      <name val="맑은 고딕"/>
      <family val="3"/>
      <charset val="129"/>
      <scheme val="minor"/>
    </font>
    <font>
      <sz val="8"/>
      <color theme="0" tint="-0.34998626667073579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9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Protection="1">
      <alignment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Protection="1">
      <alignment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표준" xfId="0" builtinId="0"/>
  </cellStyles>
  <dxfs count="12"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W42"/>
  <sheetViews>
    <sheetView showGridLines="0" tabSelected="1" workbookViewId="0">
      <selection activeCell="C2" sqref="C2:H2"/>
    </sheetView>
  </sheetViews>
  <sheetFormatPr defaultRowHeight="16.5"/>
  <cols>
    <col min="1" max="1" width="2.625" customWidth="1"/>
    <col min="2" max="2" width="2.875" customWidth="1"/>
    <col min="3" max="3" width="11.5" customWidth="1"/>
    <col min="4" max="4" width="17.25" bestFit="1" customWidth="1"/>
    <col min="5" max="5" width="10.5" customWidth="1"/>
    <col min="6" max="6" width="13.25" customWidth="1"/>
    <col min="7" max="7" width="13.625" bestFit="1" customWidth="1"/>
    <col min="8" max="8" width="14.375" bestFit="1" customWidth="1"/>
    <col min="9" max="9" width="14" bestFit="1" customWidth="1"/>
    <col min="10" max="10" width="16.375" bestFit="1" customWidth="1"/>
    <col min="11" max="11" width="4.75" customWidth="1"/>
  </cols>
  <sheetData>
    <row r="2" spans="2:23" ht="158.25" customHeight="1">
      <c r="C2" s="27" t="s">
        <v>79</v>
      </c>
      <c r="D2" s="27"/>
      <c r="E2" s="27"/>
      <c r="F2" s="27"/>
      <c r="G2" s="27"/>
      <c r="H2" s="27"/>
    </row>
    <row r="4" spans="2:23" ht="16.5" customHeight="1">
      <c r="B4" s="1" t="s">
        <v>21</v>
      </c>
      <c r="D4" s="1"/>
    </row>
    <row r="5" spans="2:23" ht="11.25" customHeight="1">
      <c r="B5" s="1"/>
      <c r="D5" s="1"/>
    </row>
    <row r="6" spans="2:23">
      <c r="C6" s="1" t="s">
        <v>19</v>
      </c>
    </row>
    <row r="7" spans="2:23">
      <c r="C7" s="29" t="s">
        <v>1</v>
      </c>
      <c r="D7" s="13" t="s">
        <v>5</v>
      </c>
      <c r="E7" s="16" t="s">
        <v>69</v>
      </c>
      <c r="F7" s="16" t="s">
        <v>70</v>
      </c>
      <c r="G7" s="13" t="s">
        <v>71</v>
      </c>
    </row>
    <row r="8" spans="2:23">
      <c r="C8" s="29"/>
      <c r="D8" s="17">
        <f>INT(G8*((E8+100)/100))+F8</f>
        <v>98</v>
      </c>
      <c r="E8" s="22">
        <v>30</v>
      </c>
      <c r="F8" s="22">
        <v>10</v>
      </c>
      <c r="G8" s="22">
        <v>68</v>
      </c>
    </row>
    <row r="9" spans="2:23" ht="11.25" customHeight="1"/>
    <row r="10" spans="2:23">
      <c r="C10" s="1" t="s">
        <v>20</v>
      </c>
      <c r="D10" s="1"/>
    </row>
    <row r="11" spans="2:23">
      <c r="C11" s="29" t="s">
        <v>77</v>
      </c>
      <c r="D11" s="13" t="s">
        <v>6</v>
      </c>
      <c r="E11" s="16" t="s">
        <v>69</v>
      </c>
      <c r="F11" s="16" t="s">
        <v>70</v>
      </c>
      <c r="G11" s="16" t="s">
        <v>71</v>
      </c>
      <c r="H11" s="13" t="s">
        <v>72</v>
      </c>
    </row>
    <row r="12" spans="2:23">
      <c r="C12" s="29"/>
      <c r="D12" s="17">
        <f>INT(INT(G12*1.5)*(E12/100+1))+F12</f>
        <v>2252</v>
      </c>
      <c r="E12" s="22">
        <v>191</v>
      </c>
      <c r="F12" s="22"/>
      <c r="G12" s="22">
        <v>516</v>
      </c>
      <c r="H12" s="13">
        <f>INT(G12*1.5)</f>
        <v>774</v>
      </c>
    </row>
    <row r="14" spans="2:23">
      <c r="L14" s="19" t="s">
        <v>28</v>
      </c>
      <c r="M14" s="7"/>
      <c r="N14" s="7"/>
      <c r="O14" s="7"/>
      <c r="P14" s="7"/>
      <c r="Q14" s="7"/>
      <c r="R14" s="7"/>
      <c r="S14" s="7"/>
      <c r="T14" s="7"/>
    </row>
    <row r="15" spans="2:23">
      <c r="B15" s="1" t="s">
        <v>78</v>
      </c>
      <c r="L15" s="6" t="s">
        <v>24</v>
      </c>
      <c r="M15" s="7"/>
      <c r="N15" s="7"/>
      <c r="O15" s="7"/>
      <c r="P15" s="7"/>
      <c r="Q15" s="28" t="s">
        <v>1</v>
      </c>
      <c r="R15" s="28"/>
      <c r="S15" s="28" t="s">
        <v>0</v>
      </c>
      <c r="T15" s="28"/>
      <c r="V15" s="4"/>
      <c r="W15" s="4"/>
    </row>
    <row r="16" spans="2:23">
      <c r="C16" s="2" t="s">
        <v>2</v>
      </c>
      <c r="D16" s="2" t="s">
        <v>29</v>
      </c>
      <c r="E16" s="2" t="s">
        <v>3</v>
      </c>
      <c r="F16" s="2" t="s">
        <v>4</v>
      </c>
      <c r="G16" s="2" t="s">
        <v>71</v>
      </c>
      <c r="H16" s="3" t="s">
        <v>18</v>
      </c>
      <c r="I16" s="5" t="s">
        <v>16</v>
      </c>
      <c r="J16" s="5" t="s">
        <v>17</v>
      </c>
      <c r="L16" s="8" t="s">
        <v>12</v>
      </c>
      <c r="M16" s="8" t="s">
        <v>13</v>
      </c>
      <c r="N16" s="8" t="s">
        <v>14</v>
      </c>
      <c r="O16" s="8" t="s">
        <v>15</v>
      </c>
      <c r="P16" s="9"/>
      <c r="Q16" s="8" t="s">
        <v>22</v>
      </c>
      <c r="R16" s="8" t="s">
        <v>23</v>
      </c>
      <c r="S16" s="8" t="s">
        <v>22</v>
      </c>
      <c r="T16" s="8" t="s">
        <v>23</v>
      </c>
      <c r="U16" s="8" t="s">
        <v>25</v>
      </c>
      <c r="V16" s="8" t="s">
        <v>26</v>
      </c>
      <c r="W16" s="8" t="s">
        <v>27</v>
      </c>
    </row>
    <row r="17" spans="3:23">
      <c r="C17" s="10" t="s">
        <v>30</v>
      </c>
      <c r="D17" s="11" t="s">
        <v>31</v>
      </c>
      <c r="E17" s="12">
        <v>111</v>
      </c>
      <c r="F17" s="12">
        <v>165</v>
      </c>
      <c r="G17" s="22">
        <v>160</v>
      </c>
      <c r="H17" s="22">
        <v>179</v>
      </c>
      <c r="I17" s="18">
        <f t="shared" ref="I17:I27" si="0">IF(G17=E17,"최하급",IF(G17=F17,"최상급",(G17-E17+1)/(F17-E17+1)))</f>
        <v>0.90909090909090906</v>
      </c>
      <c r="J17" s="18">
        <f t="shared" ref="J17:J39" si="1">IF(INT(G17*(H17/100+1)+N17)=R17,"으뜸",IF(INT(G17*(H17/100+1)+N17)=Q17,"역으뜸",V17/U17))</f>
        <v>0.76442307692307687</v>
      </c>
      <c r="L17" s="9">
        <v>160</v>
      </c>
      <c r="M17" s="9">
        <v>200</v>
      </c>
      <c r="N17" s="9">
        <v>0</v>
      </c>
      <c r="O17" s="9">
        <v>0</v>
      </c>
      <c r="P17" s="9"/>
      <c r="Q17" s="9">
        <f t="shared" ref="Q17:Q38" si="2">INT(E17*(L17/100+1)+N17)</f>
        <v>288</v>
      </c>
      <c r="R17" s="9">
        <f t="shared" ref="R17:R38" si="3">INT(F17*(M17/100+1)+O17)</f>
        <v>495</v>
      </c>
      <c r="S17" s="9">
        <f t="shared" ref="S17:S38" si="4">INT(INT(E17*1.5)*(L17/100+1)+N17)</f>
        <v>431</v>
      </c>
      <c r="T17" s="9">
        <f t="shared" ref="T17:T38" si="5">INT(INT(F17*1.5)*(M17/100+1)+O17)</f>
        <v>741</v>
      </c>
      <c r="U17" s="20">
        <f>R17-Q17+1</f>
        <v>208</v>
      </c>
      <c r="V17" s="20">
        <f t="shared" ref="V17:V38" si="6">W17-Q17+1</f>
        <v>159</v>
      </c>
      <c r="W17" s="20">
        <f>INT(G17*(1+H17/100))</f>
        <v>446</v>
      </c>
    </row>
    <row r="18" spans="3:23">
      <c r="C18" s="10" t="s">
        <v>32</v>
      </c>
      <c r="D18" s="11" t="s">
        <v>33</v>
      </c>
      <c r="E18" s="12">
        <v>100</v>
      </c>
      <c r="F18" s="12">
        <v>157</v>
      </c>
      <c r="G18" s="22"/>
      <c r="H18" s="22"/>
      <c r="I18" s="18">
        <f t="shared" si="0"/>
        <v>-1.7068965517241379</v>
      </c>
      <c r="J18" s="18">
        <f t="shared" si="1"/>
        <v>-1.7304347826086957</v>
      </c>
      <c r="L18" s="9">
        <v>100</v>
      </c>
      <c r="M18" s="9">
        <v>100</v>
      </c>
      <c r="N18" s="9">
        <v>0</v>
      </c>
      <c r="O18" s="9">
        <v>0</v>
      </c>
      <c r="P18" s="9"/>
      <c r="Q18" s="9">
        <f t="shared" si="2"/>
        <v>200</v>
      </c>
      <c r="R18" s="9">
        <f t="shared" si="3"/>
        <v>314</v>
      </c>
      <c r="S18" s="9">
        <f t="shared" si="4"/>
        <v>300</v>
      </c>
      <c r="T18" s="9">
        <f t="shared" si="5"/>
        <v>470</v>
      </c>
      <c r="U18" s="20">
        <f t="shared" ref="U18:U38" si="7">R18-Q18+1</f>
        <v>115</v>
      </c>
      <c r="V18" s="20">
        <f t="shared" si="6"/>
        <v>-199</v>
      </c>
      <c r="W18" s="20">
        <f t="shared" ref="W18:W38" si="8">INT(G18*(1+H18/100))</f>
        <v>0</v>
      </c>
    </row>
    <row r="19" spans="3:23">
      <c r="C19" s="13" t="s">
        <v>34</v>
      </c>
      <c r="D19" s="14" t="s">
        <v>35</v>
      </c>
      <c r="E19" s="15">
        <v>364</v>
      </c>
      <c r="F19" s="15">
        <v>470</v>
      </c>
      <c r="G19" s="22"/>
      <c r="H19" s="22"/>
      <c r="I19" s="18">
        <f t="shared" si="0"/>
        <v>-3.3925233644859811</v>
      </c>
      <c r="J19" s="18">
        <f t="shared" si="1"/>
        <v>-3.4</v>
      </c>
      <c r="L19" s="9">
        <v>120</v>
      </c>
      <c r="M19" s="9">
        <v>120</v>
      </c>
      <c r="N19" s="9">
        <v>0</v>
      </c>
      <c r="O19" s="9">
        <v>0</v>
      </c>
      <c r="P19" s="9"/>
      <c r="Q19" s="9">
        <f t="shared" si="2"/>
        <v>800</v>
      </c>
      <c r="R19" s="9">
        <f t="shared" si="3"/>
        <v>1034</v>
      </c>
      <c r="S19" s="9">
        <f t="shared" si="4"/>
        <v>1201</v>
      </c>
      <c r="T19" s="9">
        <f t="shared" si="5"/>
        <v>1551</v>
      </c>
      <c r="U19" s="20">
        <f t="shared" si="7"/>
        <v>235</v>
      </c>
      <c r="V19" s="20">
        <f t="shared" si="6"/>
        <v>-799</v>
      </c>
      <c r="W19" s="20">
        <f t="shared" si="8"/>
        <v>0</v>
      </c>
    </row>
    <row r="20" spans="3:23">
      <c r="C20" s="13" t="s">
        <v>7</v>
      </c>
      <c r="D20" s="14" t="s">
        <v>36</v>
      </c>
      <c r="E20" s="15">
        <v>395</v>
      </c>
      <c r="F20" s="15">
        <v>501</v>
      </c>
      <c r="G20" s="22"/>
      <c r="H20" s="22"/>
      <c r="I20" s="18">
        <f t="shared" si="0"/>
        <v>-3.6822429906542058</v>
      </c>
      <c r="J20" s="18">
        <f t="shared" si="1"/>
        <v>-2.1509433962264151</v>
      </c>
      <c r="L20" s="9">
        <v>160</v>
      </c>
      <c r="M20" s="9">
        <v>200</v>
      </c>
      <c r="N20" s="9">
        <v>0</v>
      </c>
      <c r="O20" s="9">
        <v>0</v>
      </c>
      <c r="P20" s="9"/>
      <c r="Q20" s="9">
        <f t="shared" si="2"/>
        <v>1027</v>
      </c>
      <c r="R20" s="9">
        <f t="shared" si="3"/>
        <v>1503</v>
      </c>
      <c r="S20" s="9">
        <f t="shared" si="4"/>
        <v>1539</v>
      </c>
      <c r="T20" s="9">
        <f t="shared" si="5"/>
        <v>2253</v>
      </c>
      <c r="U20" s="20">
        <f t="shared" si="7"/>
        <v>477</v>
      </c>
      <c r="V20" s="20">
        <f t="shared" si="6"/>
        <v>-1026</v>
      </c>
      <c r="W20" s="20">
        <f t="shared" si="8"/>
        <v>0</v>
      </c>
    </row>
    <row r="21" spans="3:23">
      <c r="C21" s="13" t="s">
        <v>37</v>
      </c>
      <c r="D21" s="14" t="s">
        <v>38</v>
      </c>
      <c r="E21" s="15">
        <v>399</v>
      </c>
      <c r="F21" s="15">
        <v>505</v>
      </c>
      <c r="G21" s="22"/>
      <c r="H21" s="22"/>
      <c r="I21" s="18">
        <f t="shared" si="0"/>
        <v>-3.7196261682242993</v>
      </c>
      <c r="J21" s="18">
        <f t="shared" si="1"/>
        <v>-2.2320000000000002</v>
      </c>
      <c r="L21" s="9">
        <v>180</v>
      </c>
      <c r="M21" s="9">
        <v>220</v>
      </c>
      <c r="N21" s="9">
        <v>0</v>
      </c>
      <c r="O21" s="9">
        <v>0</v>
      </c>
      <c r="P21" s="9"/>
      <c r="Q21" s="9">
        <f t="shared" si="2"/>
        <v>1117</v>
      </c>
      <c r="R21" s="9">
        <f t="shared" si="3"/>
        <v>1616</v>
      </c>
      <c r="S21" s="9">
        <f t="shared" si="4"/>
        <v>1674</v>
      </c>
      <c r="T21" s="9">
        <f t="shared" si="5"/>
        <v>2422</v>
      </c>
      <c r="U21" s="20">
        <f t="shared" si="7"/>
        <v>500</v>
      </c>
      <c r="V21" s="20">
        <f t="shared" si="6"/>
        <v>-1116</v>
      </c>
      <c r="W21" s="20">
        <f t="shared" si="8"/>
        <v>0</v>
      </c>
    </row>
    <row r="22" spans="3:23">
      <c r="C22" s="13" t="s">
        <v>39</v>
      </c>
      <c r="D22" s="14" t="s">
        <v>40</v>
      </c>
      <c r="E22" s="15">
        <v>410</v>
      </c>
      <c r="F22" s="15">
        <v>517</v>
      </c>
      <c r="G22" s="22"/>
      <c r="H22" s="22"/>
      <c r="I22" s="18">
        <f t="shared" si="0"/>
        <v>-3.7870370370370372</v>
      </c>
      <c r="J22" s="18">
        <f t="shared" si="1"/>
        <v>-2.191358024691358</v>
      </c>
      <c r="L22" s="9">
        <v>160</v>
      </c>
      <c r="M22" s="9">
        <v>200</v>
      </c>
      <c r="N22" s="9">
        <v>0</v>
      </c>
      <c r="O22" s="9">
        <v>0</v>
      </c>
      <c r="P22" s="9"/>
      <c r="Q22" s="9">
        <f t="shared" si="2"/>
        <v>1066</v>
      </c>
      <c r="R22" s="9">
        <f t="shared" si="3"/>
        <v>1551</v>
      </c>
      <c r="S22" s="9">
        <f t="shared" si="4"/>
        <v>1599</v>
      </c>
      <c r="T22" s="9">
        <f t="shared" si="5"/>
        <v>2325</v>
      </c>
      <c r="U22" s="20">
        <f t="shared" si="7"/>
        <v>486</v>
      </c>
      <c r="V22" s="20">
        <f t="shared" si="6"/>
        <v>-1065</v>
      </c>
      <c r="W22" s="20">
        <f t="shared" si="8"/>
        <v>0</v>
      </c>
    </row>
    <row r="23" spans="3:23">
      <c r="C23" s="13" t="s">
        <v>8</v>
      </c>
      <c r="D23" s="14" t="s">
        <v>41</v>
      </c>
      <c r="E23" s="15">
        <v>421</v>
      </c>
      <c r="F23" s="15">
        <v>530</v>
      </c>
      <c r="G23" s="22">
        <v>516</v>
      </c>
      <c r="H23" s="22">
        <v>191</v>
      </c>
      <c r="I23" s="18">
        <f t="shared" si="0"/>
        <v>0.87272727272727268</v>
      </c>
      <c r="J23" s="18">
        <f t="shared" si="1"/>
        <v>0.78450363196125905</v>
      </c>
      <c r="L23" s="9">
        <v>180</v>
      </c>
      <c r="M23" s="9">
        <v>200</v>
      </c>
      <c r="N23" s="9">
        <v>0</v>
      </c>
      <c r="O23" s="9">
        <v>0</v>
      </c>
      <c r="P23" s="9"/>
      <c r="Q23" s="9">
        <f t="shared" si="2"/>
        <v>1178</v>
      </c>
      <c r="R23" s="9">
        <f t="shared" si="3"/>
        <v>1590</v>
      </c>
      <c r="S23" s="9">
        <f t="shared" si="4"/>
        <v>1766</v>
      </c>
      <c r="T23" s="9">
        <f t="shared" si="5"/>
        <v>2385</v>
      </c>
      <c r="U23" s="20">
        <f t="shared" si="7"/>
        <v>413</v>
      </c>
      <c r="V23" s="20">
        <f t="shared" si="6"/>
        <v>324</v>
      </c>
      <c r="W23" s="20">
        <f t="shared" si="8"/>
        <v>1501</v>
      </c>
    </row>
    <row r="24" spans="3:23">
      <c r="C24" s="13" t="s">
        <v>42</v>
      </c>
      <c r="D24" s="14" t="s">
        <v>43</v>
      </c>
      <c r="E24" s="15">
        <v>446</v>
      </c>
      <c r="F24" s="15">
        <v>557</v>
      </c>
      <c r="G24" s="22"/>
      <c r="H24" s="22"/>
      <c r="I24" s="18">
        <f t="shared" si="0"/>
        <v>-3.9732142857142856</v>
      </c>
      <c r="J24" s="18">
        <f t="shared" si="1"/>
        <v>-1.7757475083056478</v>
      </c>
      <c r="L24" s="9">
        <v>140</v>
      </c>
      <c r="M24" s="9">
        <v>200</v>
      </c>
      <c r="N24" s="9">
        <v>0</v>
      </c>
      <c r="O24" s="9">
        <v>0</v>
      </c>
      <c r="P24" s="9"/>
      <c r="Q24" s="9">
        <f t="shared" si="2"/>
        <v>1070</v>
      </c>
      <c r="R24" s="9">
        <f t="shared" si="3"/>
        <v>1671</v>
      </c>
      <c r="S24" s="9">
        <f t="shared" si="4"/>
        <v>1605</v>
      </c>
      <c r="T24" s="9">
        <f t="shared" si="5"/>
        <v>2505</v>
      </c>
      <c r="U24" s="20">
        <f t="shared" si="7"/>
        <v>602</v>
      </c>
      <c r="V24" s="20">
        <f t="shared" si="6"/>
        <v>-1069</v>
      </c>
      <c r="W24" s="20">
        <f t="shared" si="8"/>
        <v>0</v>
      </c>
    </row>
    <row r="25" spans="3:23">
      <c r="C25" s="13" t="s">
        <v>44</v>
      </c>
      <c r="D25" s="14" t="s">
        <v>45</v>
      </c>
      <c r="E25" s="15">
        <v>37</v>
      </c>
      <c r="F25" s="15">
        <v>44</v>
      </c>
      <c r="G25" s="22"/>
      <c r="H25" s="22"/>
      <c r="I25" s="18">
        <f t="shared" si="0"/>
        <v>-4.5</v>
      </c>
      <c r="J25" s="18">
        <f t="shared" si="1"/>
        <v>-4.1428571428571432</v>
      </c>
      <c r="L25" s="9">
        <v>20</v>
      </c>
      <c r="M25" s="9">
        <v>30</v>
      </c>
      <c r="N25" s="9">
        <v>15</v>
      </c>
      <c r="O25" s="9">
        <v>15</v>
      </c>
      <c r="P25" s="9"/>
      <c r="Q25" s="9">
        <f t="shared" si="2"/>
        <v>59</v>
      </c>
      <c r="R25" s="9">
        <f t="shared" si="3"/>
        <v>72</v>
      </c>
      <c r="S25" s="9">
        <f t="shared" si="4"/>
        <v>81</v>
      </c>
      <c r="T25" s="9">
        <f t="shared" si="5"/>
        <v>100</v>
      </c>
      <c r="U25" s="20">
        <f t="shared" si="7"/>
        <v>14</v>
      </c>
      <c r="V25" s="20">
        <f t="shared" si="6"/>
        <v>-58</v>
      </c>
      <c r="W25" s="20">
        <f t="shared" si="8"/>
        <v>0</v>
      </c>
    </row>
    <row r="26" spans="3:23">
      <c r="C26" s="13" t="s">
        <v>46</v>
      </c>
      <c r="D26" s="14" t="s">
        <v>47</v>
      </c>
      <c r="E26" s="15">
        <v>59</v>
      </c>
      <c r="F26" s="15">
        <v>67</v>
      </c>
      <c r="G26" s="22"/>
      <c r="H26" s="22"/>
      <c r="I26" s="18">
        <f t="shared" si="0"/>
        <v>-6.4444444444444446</v>
      </c>
      <c r="J26" s="18">
        <f t="shared" si="1"/>
        <v>-4.666666666666667</v>
      </c>
      <c r="L26" s="9">
        <v>20</v>
      </c>
      <c r="M26" s="9">
        <v>30</v>
      </c>
      <c r="N26" s="9">
        <v>15</v>
      </c>
      <c r="O26" s="9">
        <v>15</v>
      </c>
      <c r="P26" s="9"/>
      <c r="Q26" s="9">
        <f t="shared" si="2"/>
        <v>85</v>
      </c>
      <c r="R26" s="9">
        <f t="shared" si="3"/>
        <v>102</v>
      </c>
      <c r="S26" s="9">
        <f t="shared" si="4"/>
        <v>120</v>
      </c>
      <c r="T26" s="9">
        <f t="shared" si="5"/>
        <v>145</v>
      </c>
      <c r="U26" s="20">
        <f t="shared" si="7"/>
        <v>18</v>
      </c>
      <c r="V26" s="20">
        <f t="shared" si="6"/>
        <v>-84</v>
      </c>
      <c r="W26" s="20">
        <f t="shared" si="8"/>
        <v>0</v>
      </c>
    </row>
    <row r="27" spans="3:23">
      <c r="C27" s="13" t="s">
        <v>10</v>
      </c>
      <c r="D27" s="14" t="s">
        <v>48</v>
      </c>
      <c r="E27" s="15">
        <v>39</v>
      </c>
      <c r="F27" s="15">
        <v>47</v>
      </c>
      <c r="G27" s="22"/>
      <c r="H27" s="22"/>
      <c r="I27" s="18">
        <f t="shared" si="0"/>
        <v>-4.2222222222222223</v>
      </c>
      <c r="J27" s="18">
        <f t="shared" si="1"/>
        <v>-3.4375</v>
      </c>
      <c r="L27" s="9">
        <v>20</v>
      </c>
      <c r="M27" s="9">
        <v>30</v>
      </c>
      <c r="N27" s="9">
        <v>10</v>
      </c>
      <c r="O27" s="9">
        <v>10</v>
      </c>
      <c r="P27" s="9"/>
      <c r="Q27" s="9">
        <f t="shared" si="2"/>
        <v>56</v>
      </c>
      <c r="R27" s="9">
        <f t="shared" si="3"/>
        <v>71</v>
      </c>
      <c r="S27" s="9">
        <f t="shared" si="4"/>
        <v>79</v>
      </c>
      <c r="T27" s="9">
        <f t="shared" si="5"/>
        <v>101</v>
      </c>
      <c r="U27" s="20">
        <f t="shared" si="7"/>
        <v>16</v>
      </c>
      <c r="V27" s="20">
        <f t="shared" si="6"/>
        <v>-55</v>
      </c>
      <c r="W27" s="20">
        <f t="shared" si="8"/>
        <v>0</v>
      </c>
    </row>
    <row r="28" spans="3:23">
      <c r="C28" s="13" t="s">
        <v>11</v>
      </c>
      <c r="D28" s="14" t="s">
        <v>49</v>
      </c>
      <c r="E28" s="15">
        <v>59</v>
      </c>
      <c r="F28" s="15">
        <v>68</v>
      </c>
      <c r="G28" s="22">
        <v>68</v>
      </c>
      <c r="H28" s="22">
        <v>30</v>
      </c>
      <c r="I28" s="18" t="str">
        <f t="shared" ref="I28:I39" si="9">IF(G28=E28,"최하급",IF(G28=F28,"최상급",(G28-E28+1)/(F28-E28+1)))</f>
        <v>최상급</v>
      </c>
      <c r="J28" s="18" t="str">
        <f t="shared" si="1"/>
        <v>으뜸</v>
      </c>
      <c r="L28" s="9">
        <v>20</v>
      </c>
      <c r="M28" s="9">
        <v>30</v>
      </c>
      <c r="N28" s="9">
        <v>10</v>
      </c>
      <c r="O28" s="9">
        <v>10</v>
      </c>
      <c r="P28" s="9"/>
      <c r="Q28" s="9">
        <f t="shared" si="2"/>
        <v>80</v>
      </c>
      <c r="R28" s="9">
        <f t="shared" si="3"/>
        <v>98</v>
      </c>
      <c r="S28" s="9">
        <f t="shared" si="4"/>
        <v>115</v>
      </c>
      <c r="T28" s="9">
        <f t="shared" si="5"/>
        <v>142</v>
      </c>
      <c r="U28" s="20">
        <f t="shared" si="7"/>
        <v>19</v>
      </c>
      <c r="V28" s="20">
        <f t="shared" si="6"/>
        <v>9</v>
      </c>
      <c r="W28" s="20">
        <f t="shared" si="8"/>
        <v>88</v>
      </c>
    </row>
    <row r="29" spans="3:23">
      <c r="C29" s="10" t="s">
        <v>50</v>
      </c>
      <c r="D29" s="11" t="s">
        <v>51</v>
      </c>
      <c r="E29" s="12">
        <v>39</v>
      </c>
      <c r="F29" s="12">
        <v>47</v>
      </c>
      <c r="G29" s="22"/>
      <c r="H29" s="22"/>
      <c r="I29" s="18">
        <f t="shared" si="9"/>
        <v>-4.2222222222222223</v>
      </c>
      <c r="J29" s="18">
        <f t="shared" si="1"/>
        <v>-4</v>
      </c>
      <c r="L29" s="9">
        <v>50</v>
      </c>
      <c r="M29" s="9">
        <v>60</v>
      </c>
      <c r="N29" s="9">
        <v>15</v>
      </c>
      <c r="O29" s="9">
        <v>15</v>
      </c>
      <c r="P29" s="9"/>
      <c r="Q29" s="9">
        <f t="shared" si="2"/>
        <v>73</v>
      </c>
      <c r="R29" s="9">
        <f t="shared" si="3"/>
        <v>90</v>
      </c>
      <c r="S29" s="9">
        <f t="shared" si="4"/>
        <v>102</v>
      </c>
      <c r="T29" s="9">
        <f t="shared" si="5"/>
        <v>127</v>
      </c>
      <c r="U29" s="20">
        <f t="shared" si="7"/>
        <v>18</v>
      </c>
      <c r="V29" s="20">
        <f t="shared" si="6"/>
        <v>-72</v>
      </c>
      <c r="W29" s="20">
        <f t="shared" si="8"/>
        <v>0</v>
      </c>
    </row>
    <row r="30" spans="3:23">
      <c r="C30" s="10" t="s">
        <v>52</v>
      </c>
      <c r="D30" s="11" t="s">
        <v>53</v>
      </c>
      <c r="E30" s="12">
        <v>59</v>
      </c>
      <c r="F30" s="12">
        <v>68</v>
      </c>
      <c r="G30" s="22"/>
      <c r="H30" s="22"/>
      <c r="I30" s="18">
        <f t="shared" si="9"/>
        <v>-5.8</v>
      </c>
      <c r="J30" s="18">
        <f t="shared" si="1"/>
        <v>-4.8571428571428568</v>
      </c>
      <c r="L30" s="9">
        <v>50</v>
      </c>
      <c r="M30" s="9">
        <v>60</v>
      </c>
      <c r="N30" s="9">
        <v>15</v>
      </c>
      <c r="O30" s="9">
        <v>15</v>
      </c>
      <c r="P30" s="9"/>
      <c r="Q30" s="9">
        <f t="shared" si="2"/>
        <v>103</v>
      </c>
      <c r="R30" s="9">
        <f t="shared" si="3"/>
        <v>123</v>
      </c>
      <c r="S30" s="9">
        <f t="shared" si="4"/>
        <v>147</v>
      </c>
      <c r="T30" s="9">
        <f t="shared" si="5"/>
        <v>178</v>
      </c>
      <c r="U30" s="20">
        <f t="shared" si="7"/>
        <v>21</v>
      </c>
      <c r="V30" s="20">
        <f t="shared" si="6"/>
        <v>-102</v>
      </c>
      <c r="W30" s="20">
        <f t="shared" si="8"/>
        <v>0</v>
      </c>
    </row>
    <row r="31" spans="3:23">
      <c r="C31" s="10" t="s">
        <v>54</v>
      </c>
      <c r="D31" s="11" t="s">
        <v>55</v>
      </c>
      <c r="E31" s="12">
        <v>62</v>
      </c>
      <c r="F31" s="12">
        <v>71</v>
      </c>
      <c r="G31" s="22"/>
      <c r="H31" s="22"/>
      <c r="I31" s="18">
        <f t="shared" si="9"/>
        <v>-6.1</v>
      </c>
      <c r="J31" s="18">
        <f t="shared" si="1"/>
        <v>-3.0188679245283021</v>
      </c>
      <c r="L31" s="9">
        <v>160</v>
      </c>
      <c r="M31" s="9">
        <v>200</v>
      </c>
      <c r="N31" s="9">
        <v>0</v>
      </c>
      <c r="O31" s="9">
        <v>0</v>
      </c>
      <c r="P31" s="9"/>
      <c r="Q31" s="9">
        <f t="shared" si="2"/>
        <v>161</v>
      </c>
      <c r="R31" s="9">
        <f t="shared" si="3"/>
        <v>213</v>
      </c>
      <c r="S31" s="9">
        <f t="shared" si="4"/>
        <v>241</v>
      </c>
      <c r="T31" s="9">
        <f t="shared" si="5"/>
        <v>318</v>
      </c>
      <c r="U31" s="20">
        <f t="shared" si="7"/>
        <v>53</v>
      </c>
      <c r="V31" s="20">
        <f t="shared" si="6"/>
        <v>-160</v>
      </c>
      <c r="W31" s="20">
        <f t="shared" si="8"/>
        <v>0</v>
      </c>
    </row>
    <row r="32" spans="3:23">
      <c r="C32" s="10" t="s">
        <v>56</v>
      </c>
      <c r="D32" s="11" t="s">
        <v>57</v>
      </c>
      <c r="E32" s="12">
        <v>56</v>
      </c>
      <c r="F32" s="12">
        <v>65</v>
      </c>
      <c r="G32" s="22"/>
      <c r="H32" s="22"/>
      <c r="I32" s="18">
        <f t="shared" si="9"/>
        <v>-5.5</v>
      </c>
      <c r="J32" s="18">
        <f t="shared" si="1"/>
        <v>-3.3695652173913042</v>
      </c>
      <c r="L32" s="9">
        <v>180</v>
      </c>
      <c r="M32" s="9">
        <v>210</v>
      </c>
      <c r="N32" s="9">
        <v>0</v>
      </c>
      <c r="O32" s="9">
        <v>0</v>
      </c>
      <c r="P32" s="9"/>
      <c r="Q32" s="9">
        <f t="shared" si="2"/>
        <v>156</v>
      </c>
      <c r="R32" s="9">
        <f t="shared" si="3"/>
        <v>201</v>
      </c>
      <c r="S32" s="9">
        <f t="shared" si="4"/>
        <v>235</v>
      </c>
      <c r="T32" s="9">
        <f t="shared" si="5"/>
        <v>300</v>
      </c>
      <c r="U32" s="20">
        <f t="shared" si="7"/>
        <v>46</v>
      </c>
      <c r="V32" s="20">
        <f t="shared" si="6"/>
        <v>-155</v>
      </c>
      <c r="W32" s="20">
        <f t="shared" si="8"/>
        <v>0</v>
      </c>
    </row>
    <row r="33" spans="3:23">
      <c r="C33" s="13" t="s">
        <v>58</v>
      </c>
      <c r="D33" s="14" t="s">
        <v>59</v>
      </c>
      <c r="E33" s="15">
        <v>55</v>
      </c>
      <c r="F33" s="15">
        <v>62</v>
      </c>
      <c r="G33" s="22"/>
      <c r="H33" s="22"/>
      <c r="I33" s="18">
        <f t="shared" si="9"/>
        <v>-6.75</v>
      </c>
      <c r="J33" s="18">
        <f t="shared" si="1"/>
        <v>-4.0810810810810807</v>
      </c>
      <c r="L33" s="9">
        <v>150</v>
      </c>
      <c r="M33" s="9">
        <v>180</v>
      </c>
      <c r="N33" s="9">
        <v>15</v>
      </c>
      <c r="O33" s="9">
        <v>15</v>
      </c>
      <c r="P33" s="9"/>
      <c r="Q33" s="9">
        <f t="shared" si="2"/>
        <v>152</v>
      </c>
      <c r="R33" s="9">
        <f t="shared" si="3"/>
        <v>188</v>
      </c>
      <c r="S33" s="9">
        <f t="shared" si="4"/>
        <v>220</v>
      </c>
      <c r="T33" s="9">
        <f t="shared" si="5"/>
        <v>275</v>
      </c>
      <c r="U33" s="20">
        <f t="shared" si="7"/>
        <v>37</v>
      </c>
      <c r="V33" s="20">
        <f t="shared" si="6"/>
        <v>-151</v>
      </c>
      <c r="W33" s="20">
        <f t="shared" si="8"/>
        <v>0</v>
      </c>
    </row>
    <row r="34" spans="3:23">
      <c r="C34" s="13" t="s">
        <v>60</v>
      </c>
      <c r="D34" s="14" t="s">
        <v>61</v>
      </c>
      <c r="E34" s="15">
        <v>37</v>
      </c>
      <c r="F34" s="15">
        <v>42</v>
      </c>
      <c r="G34" s="22"/>
      <c r="H34" s="22"/>
      <c r="I34" s="18">
        <f t="shared" si="9"/>
        <v>-6</v>
      </c>
      <c r="J34" s="18">
        <f t="shared" si="1"/>
        <v>-4.4117647058823533</v>
      </c>
      <c r="L34" s="9">
        <v>40</v>
      </c>
      <c r="M34" s="9">
        <v>60</v>
      </c>
      <c r="N34" s="9">
        <v>25</v>
      </c>
      <c r="O34" s="9">
        <v>25</v>
      </c>
      <c r="P34" s="9"/>
      <c r="Q34" s="9">
        <f t="shared" si="2"/>
        <v>76</v>
      </c>
      <c r="R34" s="9">
        <f t="shared" si="3"/>
        <v>92</v>
      </c>
      <c r="S34" s="9">
        <f t="shared" si="4"/>
        <v>102</v>
      </c>
      <c r="T34" s="9">
        <f t="shared" si="5"/>
        <v>125</v>
      </c>
      <c r="U34" s="20">
        <f t="shared" si="7"/>
        <v>17</v>
      </c>
      <c r="V34" s="20">
        <f t="shared" si="6"/>
        <v>-75</v>
      </c>
      <c r="W34" s="20">
        <f t="shared" si="8"/>
        <v>0</v>
      </c>
    </row>
    <row r="35" spans="3:23">
      <c r="C35" s="13" t="s">
        <v>62</v>
      </c>
      <c r="D35" s="14" t="s">
        <v>63</v>
      </c>
      <c r="E35" s="15">
        <v>59</v>
      </c>
      <c r="F35" s="15">
        <v>66</v>
      </c>
      <c r="G35" s="22"/>
      <c r="H35" s="22"/>
      <c r="I35" s="18">
        <f t="shared" si="9"/>
        <v>-7.25</v>
      </c>
      <c r="J35" s="18">
        <f t="shared" si="1"/>
        <v>-4.416666666666667</v>
      </c>
      <c r="L35" s="9">
        <v>40</v>
      </c>
      <c r="M35" s="9">
        <v>60</v>
      </c>
      <c r="N35" s="9">
        <v>25</v>
      </c>
      <c r="O35" s="9">
        <v>25</v>
      </c>
      <c r="P35" s="9"/>
      <c r="Q35" s="9">
        <f t="shared" si="2"/>
        <v>107</v>
      </c>
      <c r="R35" s="9">
        <f t="shared" si="3"/>
        <v>130</v>
      </c>
      <c r="S35" s="9">
        <f t="shared" si="4"/>
        <v>148</v>
      </c>
      <c r="T35" s="9">
        <f t="shared" si="5"/>
        <v>183</v>
      </c>
      <c r="U35" s="20">
        <f t="shared" si="7"/>
        <v>24</v>
      </c>
      <c r="V35" s="20">
        <f t="shared" si="6"/>
        <v>-106</v>
      </c>
      <c r="W35" s="20">
        <f t="shared" si="8"/>
        <v>0</v>
      </c>
    </row>
    <row r="36" spans="3:23">
      <c r="C36" s="13" t="s">
        <v>9</v>
      </c>
      <c r="D36" s="14" t="s">
        <v>64</v>
      </c>
      <c r="E36" s="15">
        <v>117</v>
      </c>
      <c r="F36" s="15">
        <v>168</v>
      </c>
      <c r="G36" s="22">
        <v>168</v>
      </c>
      <c r="H36" s="22">
        <v>200</v>
      </c>
      <c r="I36" s="18" t="str">
        <f t="shared" si="9"/>
        <v>최상급</v>
      </c>
      <c r="J36" s="18" t="str">
        <f t="shared" si="1"/>
        <v>으뜸</v>
      </c>
      <c r="L36" s="9">
        <v>150</v>
      </c>
      <c r="M36" s="9">
        <v>200</v>
      </c>
      <c r="N36" s="9">
        <v>0</v>
      </c>
      <c r="O36" s="9">
        <v>0</v>
      </c>
      <c r="P36" s="9"/>
      <c r="Q36" s="9">
        <f t="shared" si="2"/>
        <v>292</v>
      </c>
      <c r="R36" s="9">
        <f t="shared" si="3"/>
        <v>504</v>
      </c>
      <c r="S36" s="9">
        <f t="shared" si="4"/>
        <v>437</v>
      </c>
      <c r="T36" s="9">
        <f t="shared" si="5"/>
        <v>756</v>
      </c>
      <c r="U36" s="20">
        <f t="shared" si="7"/>
        <v>213</v>
      </c>
      <c r="V36" s="20">
        <f t="shared" si="6"/>
        <v>213</v>
      </c>
      <c r="W36" s="20">
        <f t="shared" si="8"/>
        <v>504</v>
      </c>
    </row>
    <row r="37" spans="3:23">
      <c r="C37" s="13" t="s">
        <v>65</v>
      </c>
      <c r="D37" s="14" t="s">
        <v>66</v>
      </c>
      <c r="E37" s="15">
        <v>109</v>
      </c>
      <c r="F37" s="15">
        <v>159</v>
      </c>
      <c r="G37" s="22"/>
      <c r="H37" s="22"/>
      <c r="I37" s="18">
        <f t="shared" si="9"/>
        <v>-2.1176470588235294</v>
      </c>
      <c r="J37" s="18">
        <f t="shared" si="1"/>
        <v>-1.3155339805825244</v>
      </c>
      <c r="L37" s="9">
        <v>150</v>
      </c>
      <c r="M37" s="9">
        <v>200</v>
      </c>
      <c r="N37" s="9">
        <v>0</v>
      </c>
      <c r="O37" s="9">
        <v>0</v>
      </c>
      <c r="P37" s="9"/>
      <c r="Q37" s="9">
        <f t="shared" si="2"/>
        <v>272</v>
      </c>
      <c r="R37" s="9">
        <f t="shared" si="3"/>
        <v>477</v>
      </c>
      <c r="S37" s="9">
        <f t="shared" si="4"/>
        <v>407</v>
      </c>
      <c r="T37" s="9">
        <f t="shared" si="5"/>
        <v>714</v>
      </c>
      <c r="U37" s="20">
        <f t="shared" si="7"/>
        <v>206</v>
      </c>
      <c r="V37" s="20">
        <f t="shared" si="6"/>
        <v>-271</v>
      </c>
      <c r="W37" s="20">
        <f t="shared" si="8"/>
        <v>0</v>
      </c>
    </row>
    <row r="38" spans="3:23">
      <c r="C38" s="13" t="s">
        <v>67</v>
      </c>
      <c r="D38" s="14" t="s">
        <v>68</v>
      </c>
      <c r="E38" s="15">
        <v>103</v>
      </c>
      <c r="F38" s="15">
        <v>148</v>
      </c>
      <c r="G38" s="22"/>
      <c r="H38" s="22"/>
      <c r="I38" s="18">
        <f t="shared" si="9"/>
        <v>-2.2173913043478262</v>
      </c>
      <c r="J38" s="18">
        <f t="shared" si="1"/>
        <v>-1.3617021276595744</v>
      </c>
      <c r="L38" s="9">
        <v>150</v>
      </c>
      <c r="M38" s="9">
        <v>200</v>
      </c>
      <c r="N38" s="9">
        <v>0</v>
      </c>
      <c r="O38" s="9">
        <v>0</v>
      </c>
      <c r="P38" s="9"/>
      <c r="Q38" s="9">
        <f t="shared" si="2"/>
        <v>257</v>
      </c>
      <c r="R38" s="9">
        <f t="shared" si="3"/>
        <v>444</v>
      </c>
      <c r="S38" s="9">
        <f t="shared" si="4"/>
        <v>385</v>
      </c>
      <c r="T38" s="9">
        <f t="shared" si="5"/>
        <v>666</v>
      </c>
      <c r="U38" s="20">
        <f t="shared" si="7"/>
        <v>188</v>
      </c>
      <c r="V38" s="20">
        <f t="shared" si="6"/>
        <v>-256</v>
      </c>
      <c r="W38" s="20">
        <f t="shared" si="8"/>
        <v>0</v>
      </c>
    </row>
    <row r="39" spans="3:23">
      <c r="C39" s="24" t="s">
        <v>73</v>
      </c>
      <c r="D39" s="25"/>
      <c r="E39" s="26"/>
      <c r="F39" s="26"/>
      <c r="G39" s="22"/>
      <c r="H39" s="22"/>
      <c r="I39" s="18" t="str">
        <f t="shared" si="9"/>
        <v>최하급</v>
      </c>
      <c r="J39" s="18" t="str">
        <f t="shared" si="1"/>
        <v>으뜸</v>
      </c>
      <c r="L39" s="23">
        <v>150</v>
      </c>
      <c r="M39" s="23">
        <v>200</v>
      </c>
      <c r="N39" s="23">
        <v>0</v>
      </c>
      <c r="O39" s="23">
        <v>0</v>
      </c>
      <c r="P39" s="21"/>
      <c r="Q39" s="21">
        <f t="shared" ref="Q39:Q42" si="10">INT(E39*(L39/100+1)+N39)</f>
        <v>0</v>
      </c>
      <c r="R39" s="21">
        <f t="shared" ref="R39:R42" si="11">INT(F39*(M39/100+1)+O39)</f>
        <v>0</v>
      </c>
      <c r="S39" s="21">
        <f t="shared" ref="S39:S42" si="12">INT(INT(E39*1.5)*(L39/100+1)+N39)</f>
        <v>0</v>
      </c>
      <c r="T39" s="21">
        <f t="shared" ref="T39:T42" si="13">INT(INT(F39*1.5)*(M39/100+1)+O39)</f>
        <v>0</v>
      </c>
      <c r="U39" s="21">
        <f t="shared" ref="U39:U42" si="14">R39-Q39+1</f>
        <v>1</v>
      </c>
      <c r="V39" s="21">
        <f t="shared" ref="V39:V42" si="15">W39-Q39+1</f>
        <v>1</v>
      </c>
      <c r="W39" s="21">
        <f t="shared" ref="W39:W42" si="16">INT(G39*(1+H39/100))</f>
        <v>0</v>
      </c>
    </row>
    <row r="40" spans="3:23">
      <c r="C40" s="24" t="s">
        <v>74</v>
      </c>
      <c r="D40" s="25"/>
      <c r="E40" s="26"/>
      <c r="F40" s="26"/>
      <c r="G40" s="22"/>
      <c r="H40" s="22"/>
      <c r="I40" s="18" t="str">
        <f t="shared" ref="I40:I42" si="17">IF(G40=E40,"최하급",IF(G40=F40,"최상급",(G40-E40+1)/(F40-E40+1)))</f>
        <v>최하급</v>
      </c>
      <c r="J40" s="18" t="str">
        <f t="shared" ref="J40:J42" si="18">IF(INT(G40*(H40/100+1)+N40)=R40,"으뜸",IF(INT(G40*(H40/100+1)+N40)=Q40,"역으뜸",V40/U40))</f>
        <v>으뜸</v>
      </c>
      <c r="L40" s="23">
        <v>150</v>
      </c>
      <c r="M40" s="23">
        <v>200</v>
      </c>
      <c r="N40" s="23">
        <v>0</v>
      </c>
      <c r="O40" s="23">
        <v>0</v>
      </c>
      <c r="P40" s="21"/>
      <c r="Q40" s="21">
        <f t="shared" si="10"/>
        <v>0</v>
      </c>
      <c r="R40" s="21">
        <f t="shared" si="11"/>
        <v>0</v>
      </c>
      <c r="S40" s="21">
        <f t="shared" si="12"/>
        <v>0</v>
      </c>
      <c r="T40" s="21">
        <f t="shared" si="13"/>
        <v>0</v>
      </c>
      <c r="U40" s="21">
        <f t="shared" si="14"/>
        <v>1</v>
      </c>
      <c r="V40" s="21">
        <f t="shared" si="15"/>
        <v>1</v>
      </c>
      <c r="W40" s="21">
        <f t="shared" si="16"/>
        <v>0</v>
      </c>
    </row>
    <row r="41" spans="3:23">
      <c r="C41" s="24" t="s">
        <v>75</v>
      </c>
      <c r="D41" s="25"/>
      <c r="E41" s="26"/>
      <c r="F41" s="26"/>
      <c r="G41" s="22"/>
      <c r="H41" s="22"/>
      <c r="I41" s="18" t="str">
        <f t="shared" si="17"/>
        <v>최하급</v>
      </c>
      <c r="J41" s="18" t="str">
        <f t="shared" si="18"/>
        <v>으뜸</v>
      </c>
      <c r="L41" s="23">
        <v>150</v>
      </c>
      <c r="M41" s="23">
        <v>200</v>
      </c>
      <c r="N41" s="23">
        <v>0</v>
      </c>
      <c r="O41" s="23">
        <v>0</v>
      </c>
      <c r="P41" s="21"/>
      <c r="Q41" s="21">
        <f t="shared" si="10"/>
        <v>0</v>
      </c>
      <c r="R41" s="21">
        <f t="shared" si="11"/>
        <v>0</v>
      </c>
      <c r="S41" s="21">
        <f t="shared" si="12"/>
        <v>0</v>
      </c>
      <c r="T41" s="21">
        <f t="shared" si="13"/>
        <v>0</v>
      </c>
      <c r="U41" s="21">
        <f t="shared" si="14"/>
        <v>1</v>
      </c>
      <c r="V41" s="21">
        <f t="shared" si="15"/>
        <v>1</v>
      </c>
      <c r="W41" s="21">
        <f t="shared" si="16"/>
        <v>0</v>
      </c>
    </row>
    <row r="42" spans="3:23">
      <c r="C42" s="24" t="s">
        <v>76</v>
      </c>
      <c r="D42" s="25"/>
      <c r="E42" s="26"/>
      <c r="F42" s="26"/>
      <c r="G42" s="22"/>
      <c r="H42" s="22"/>
      <c r="I42" s="18" t="str">
        <f t="shared" si="17"/>
        <v>최하급</v>
      </c>
      <c r="J42" s="18" t="str">
        <f t="shared" si="18"/>
        <v>으뜸</v>
      </c>
      <c r="L42" s="23">
        <v>150</v>
      </c>
      <c r="M42" s="23">
        <v>200</v>
      </c>
      <c r="N42" s="23">
        <v>0</v>
      </c>
      <c r="O42" s="23">
        <v>0</v>
      </c>
      <c r="P42" s="21"/>
      <c r="Q42" s="21">
        <f t="shared" si="10"/>
        <v>0</v>
      </c>
      <c r="R42" s="21">
        <f t="shared" si="11"/>
        <v>0</v>
      </c>
      <c r="S42" s="21">
        <f t="shared" si="12"/>
        <v>0</v>
      </c>
      <c r="T42" s="21">
        <f t="shared" si="13"/>
        <v>0</v>
      </c>
      <c r="U42" s="21">
        <f t="shared" si="14"/>
        <v>1</v>
      </c>
      <c r="V42" s="21">
        <f t="shared" si="15"/>
        <v>1</v>
      </c>
      <c r="W42" s="21">
        <f t="shared" si="16"/>
        <v>0</v>
      </c>
    </row>
  </sheetData>
  <sheetProtection selectLockedCells="1"/>
  <mergeCells count="5">
    <mergeCell ref="C2:H2"/>
    <mergeCell ref="Q15:R15"/>
    <mergeCell ref="S15:T15"/>
    <mergeCell ref="C11:C12"/>
    <mergeCell ref="C7:C8"/>
  </mergeCells>
  <phoneticPr fontId="2" type="noConversion"/>
  <conditionalFormatting sqref="I17:J38">
    <cfRule type="cellIs" dxfId="11" priority="9" operator="equal">
      <formula>"최하급"</formula>
    </cfRule>
    <cfRule type="cellIs" dxfId="10" priority="10" operator="equal">
      <formula>"최상급"</formula>
    </cfRule>
    <cfRule type="cellIs" dxfId="9" priority="11" operator="greaterThan">
      <formula>1</formula>
    </cfRule>
    <cfRule type="cellIs" dxfId="8" priority="12" operator="lessThan">
      <formula>0</formula>
    </cfRule>
  </conditionalFormatting>
  <conditionalFormatting sqref="J17:J38">
    <cfRule type="cellIs" dxfId="7" priority="7" operator="equal">
      <formula>"역으뜸"</formula>
    </cfRule>
    <cfRule type="cellIs" dxfId="6" priority="8" operator="equal">
      <formula>"으뜸"</formula>
    </cfRule>
  </conditionalFormatting>
  <conditionalFormatting sqref="I39:J42">
    <cfRule type="cellIs" dxfId="5" priority="3" operator="equal">
      <formula>"최하급"</formula>
    </cfRule>
    <cfRule type="cellIs" dxfId="4" priority="4" operator="equal">
      <formula>"최상급"</formula>
    </cfRule>
    <cfRule type="cellIs" dxfId="3" priority="5" operator="greaterThan">
      <formula>1</formula>
    </cfRule>
    <cfRule type="cellIs" dxfId="2" priority="6" operator="lessThan">
      <formula>0</formula>
    </cfRule>
  </conditionalFormatting>
  <conditionalFormatting sqref="J39:J42">
    <cfRule type="cellIs" dxfId="1" priority="1" operator="equal">
      <formula>"역으뜸"</formula>
    </cfRule>
    <cfRule type="cellIs" dxfId="0" priority="2" operator="equal">
      <formula>"으뜸"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</dc:creator>
  <cp:lastModifiedBy>Sub</cp:lastModifiedBy>
  <dcterms:created xsi:type="dcterms:W3CDTF">2022-02-23T08:28:20Z</dcterms:created>
  <dcterms:modified xsi:type="dcterms:W3CDTF">2022-02-24T04:41:40Z</dcterms:modified>
</cp:coreProperties>
</file>