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inpik\Desktop\"/>
    </mc:Choice>
  </mc:AlternateContent>
  <xr:revisionPtr revIDLastSave="0" documentId="13_ncr:1_{BD22C809-A300-4FC7-ADAB-1931200CB0E2}" xr6:coauthVersionLast="47" xr6:coauthVersionMax="47" xr10:uidLastSave="{00000000-0000-0000-0000-000000000000}"/>
  <bookViews>
    <workbookView xWindow="-24510" yWindow="1380" windowWidth="18705" windowHeight="14265" activeTab="1" xr2:uid="{75799B13-51BC-4C7B-9407-EB85D938B692}"/>
  </bookViews>
  <sheets>
    <sheet name="호크아이" sheetId="1" r:id="rId1"/>
    <sheet name="건슬라이플" sheetId="3" r:id="rId2"/>
    <sheet name="건슬샷건" sheetId="4" r:id="rId3"/>
    <sheet name="Sheet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4" l="1"/>
  <c r="E22" i="4"/>
  <c r="F21" i="4"/>
  <c r="E21" i="4"/>
  <c r="F20" i="4"/>
  <c r="E20" i="4"/>
  <c r="G9" i="4"/>
  <c r="E9" i="4"/>
  <c r="F9" i="4" s="1"/>
  <c r="G8" i="4"/>
  <c r="E8" i="4"/>
  <c r="C21" i="4" s="1"/>
  <c r="G7" i="4"/>
  <c r="G20" i="4" s="1"/>
  <c r="E7" i="4"/>
  <c r="F7" i="4" s="1"/>
  <c r="H20" i="1"/>
  <c r="G20" i="1"/>
  <c r="I20" i="1"/>
  <c r="I21" i="4" l="1"/>
  <c r="C22" i="4"/>
  <c r="I22" i="4" s="1"/>
  <c r="F8" i="4"/>
  <c r="H21" i="4" s="1"/>
  <c r="C20" i="4"/>
  <c r="I20" i="4" s="1"/>
  <c r="G22" i="4"/>
  <c r="H22" i="4"/>
  <c r="H20" i="4"/>
  <c r="G21" i="4"/>
  <c r="F22" i="3"/>
  <c r="E22" i="3"/>
  <c r="F21" i="3"/>
  <c r="E21" i="3"/>
  <c r="F20" i="3"/>
  <c r="E20" i="3"/>
  <c r="C20" i="3"/>
  <c r="G9" i="3"/>
  <c r="E9" i="3"/>
  <c r="C22" i="3" s="1"/>
  <c r="G8" i="3"/>
  <c r="E8" i="3"/>
  <c r="F8" i="3" s="1"/>
  <c r="G7" i="3"/>
  <c r="G20" i="3" s="1"/>
  <c r="E7" i="3"/>
  <c r="F7" i="3" s="1"/>
  <c r="F22" i="1"/>
  <c r="F21" i="1"/>
  <c r="F20" i="1"/>
  <c r="E22" i="1"/>
  <c r="E21" i="1"/>
  <c r="E20" i="1"/>
  <c r="C22" i="1"/>
  <c r="C20" i="1"/>
  <c r="G9" i="1"/>
  <c r="G8" i="1"/>
  <c r="G7" i="1"/>
  <c r="E9" i="1"/>
  <c r="F9" i="1" s="1"/>
  <c r="E8" i="1"/>
  <c r="F8" i="1" s="1"/>
  <c r="G21" i="1" s="1"/>
  <c r="E7" i="1"/>
  <c r="F7" i="1" s="1"/>
  <c r="G22" i="1" l="1"/>
  <c r="I22" i="3"/>
  <c r="I20" i="3"/>
  <c r="G21" i="3"/>
  <c r="H20" i="3"/>
  <c r="C21" i="3"/>
  <c r="I21" i="3" s="1"/>
  <c r="F9" i="3"/>
  <c r="I22" i="1"/>
  <c r="C21" i="1"/>
  <c r="H21" i="1"/>
  <c r="H22" i="1"/>
  <c r="I21" i="1"/>
  <c r="G22" i="3" l="1"/>
  <c r="H22" i="3"/>
  <c r="H21" i="3"/>
</calcChain>
</file>

<file path=xl/sharedStrings.xml><?xml version="1.0" encoding="utf-8"?>
<sst xmlns="http://schemas.openxmlformats.org/spreadsheetml/2006/main" count="133" uniqueCount="49">
  <si>
    <t>무공0</t>
    <phoneticPr fontId="1" type="noConversion"/>
  </si>
  <si>
    <t>무공43277</t>
    <phoneticPr fontId="1" type="noConversion"/>
  </si>
  <si>
    <t>에로우헤일</t>
    <phoneticPr fontId="1" type="noConversion"/>
  </si>
  <si>
    <t>샤프슈터</t>
    <phoneticPr fontId="1" type="noConversion"/>
  </si>
  <si>
    <t>스나이프</t>
    <phoneticPr fontId="1" type="noConversion"/>
  </si>
  <si>
    <t>무기공격력</t>
    <phoneticPr fontId="1" type="noConversion"/>
  </si>
  <si>
    <t>스킬계수</t>
    <phoneticPr fontId="1" type="noConversion"/>
  </si>
  <si>
    <t>스킬</t>
    <phoneticPr fontId="1" type="noConversion"/>
  </si>
  <si>
    <t>트라이포드</t>
    <phoneticPr fontId="1" type="noConversion"/>
  </si>
  <si>
    <t>데미지 공식 ( X : 트라이포드 적용 이전 데미지)</t>
    <phoneticPr fontId="1" type="noConversion"/>
  </si>
  <si>
    <t>치명 1680 치적 60%</t>
    <phoneticPr fontId="1" type="noConversion"/>
  </si>
  <si>
    <t>보석 미적용</t>
    <phoneticPr fontId="1" type="noConversion"/>
  </si>
  <si>
    <t>X(1+0.8+2.6)*2</t>
    <phoneticPr fontId="1" type="noConversion"/>
  </si>
  <si>
    <t>X(1+0.7)*(2+1)</t>
    <phoneticPr fontId="1" type="noConversion"/>
  </si>
  <si>
    <t>기본데미지</t>
    <phoneticPr fontId="1" type="noConversion"/>
  </si>
  <si>
    <t>트라이포드계수</t>
    <phoneticPr fontId="1" type="noConversion"/>
  </si>
  <si>
    <t>쿨타임</t>
    <phoneticPr fontId="1" type="noConversion"/>
  </si>
  <si>
    <t>DPS</t>
    <phoneticPr fontId="1" type="noConversion"/>
  </si>
  <si>
    <t>트라이포드 계수</t>
    <phoneticPr fontId="1" type="noConversion"/>
  </si>
  <si>
    <t>DPS 계수</t>
    <phoneticPr fontId="1" type="noConversion"/>
  </si>
  <si>
    <t>강화된 화살
저속 탄환
웨이브 헤일</t>
    <phoneticPr fontId="1" type="noConversion"/>
  </si>
  <si>
    <t>급소 타격
약점 포착
집중 사격</t>
    <phoneticPr fontId="1" type="noConversion"/>
  </si>
  <si>
    <t>빠른 준비
약점 포착
손쉬운 먹잇감</t>
    <phoneticPr fontId="1" type="noConversion"/>
  </si>
  <si>
    <t>최종데미지</t>
    <phoneticPr fontId="1" type="noConversion"/>
  </si>
  <si>
    <t xml:space="preserve">트라이포드레벨5 </t>
    <phoneticPr fontId="1" type="noConversion"/>
  </si>
  <si>
    <t>룬 미적용</t>
    <phoneticPr fontId="1" type="noConversion"/>
  </si>
  <si>
    <t>스킬레벨12</t>
    <phoneticPr fontId="1" type="noConversion"/>
  </si>
  <si>
    <t>특화 500</t>
    <phoneticPr fontId="1" type="noConversion"/>
  </si>
  <si>
    <t>각인X</t>
    <phoneticPr fontId="1" type="noConversion"/>
  </si>
  <si>
    <t>퍼펙트샷</t>
    <phoneticPr fontId="1" type="noConversion"/>
  </si>
  <si>
    <t>포커스샷</t>
    <phoneticPr fontId="1" type="noConversion"/>
  </si>
  <si>
    <t>타겟다운</t>
    <phoneticPr fontId="1" type="noConversion"/>
  </si>
  <si>
    <t>무공19542</t>
    <phoneticPr fontId="1" type="noConversion"/>
  </si>
  <si>
    <t>안정된 자세
마무리 사격
강화된 사격</t>
    <phoneticPr fontId="1" type="noConversion"/>
  </si>
  <si>
    <t>재빠른 조준
더블탭
최후의 일격</t>
    <phoneticPr fontId="1" type="noConversion"/>
  </si>
  <si>
    <t>재빠른 조준
대용량 탄창
정조준</t>
    <phoneticPr fontId="1" type="noConversion"/>
  </si>
  <si>
    <t>마탄의사수</t>
    <phoneticPr fontId="1" type="noConversion"/>
  </si>
  <si>
    <t>절멸의탄환</t>
    <phoneticPr fontId="1" type="noConversion"/>
  </si>
  <si>
    <t>샷건연사</t>
    <phoneticPr fontId="1" type="noConversion"/>
  </si>
  <si>
    <t>사면초가
강화된 사격
특수 탄환</t>
    <phoneticPr fontId="1" type="noConversion"/>
  </si>
  <si>
    <t>사면초가
강화 사격
최후의 일격</t>
    <phoneticPr fontId="1" type="noConversion"/>
  </si>
  <si>
    <t>특수 탄환
사면초가
가디언의 숨결</t>
    <phoneticPr fontId="1" type="noConversion"/>
  </si>
  <si>
    <t>X(1+1.45)*(2+1.6)*0.9+X*(1+1.45)*0.1</t>
    <phoneticPr fontId="1" type="noConversion"/>
  </si>
  <si>
    <t>X*1.96*1.8*2*0.6+X*1.96*1.8*(1-0.6)</t>
    <phoneticPr fontId="1" type="noConversion"/>
  </si>
  <si>
    <t>X*(1+1.05)*1.7*2*0.6+X*(1+1.05)*1.7*(1-0.6)</t>
    <phoneticPr fontId="1" type="noConversion"/>
  </si>
  <si>
    <t>X*1.83*2.2*2*0.6+X*1.83*2.2*(1-0.6)</t>
    <phoneticPr fontId="1" type="noConversion"/>
  </si>
  <si>
    <t>X*1.6*1.35*2.02*2*0.8+X*1.6*1.35*2.02*(1-0.8)</t>
    <phoneticPr fontId="1" type="noConversion"/>
  </si>
  <si>
    <t>X*1.28*1.6*2.26*2*0.7+X*1.28*1.6*2.26*(1-0.7)</t>
    <phoneticPr fontId="1" type="noConversion"/>
  </si>
  <si>
    <t>X*1.28*1.5*2.2*2*0.7+X*1.28*1.5*2.2*(1-0.7)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</si>
</sst>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0000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</cellXfs>
  <cellStyles count="1">
    <cellStyle name="표준" xfId="0" builtinId="0"/>
  </cellStyles>
  <dxfs count="14">
    <dxf>
      <numFmt numFmtId="177" formatCode="0.00000"/>
    </dxf>
    <dxf>
      <alignment horizontal="general" vertical="center" textRotation="0" wrapText="1" indent="0" justifyLastLine="0" shrinkToFit="0" readingOrder="0"/>
    </dxf>
    <dxf>
      <numFmt numFmtId="176" formatCode="0.0000"/>
    </dxf>
    <dxf>
      <numFmt numFmtId="176" formatCode="0.0000"/>
    </dxf>
    <dxf>
      <alignment horizontal="general" vertical="center" textRotation="0" wrapText="1" indent="0" justifyLastLine="0" shrinkToFit="0" readingOrder="0"/>
    </dxf>
    <dxf>
      <numFmt numFmtId="177" formatCode="0.00000"/>
    </dxf>
    <dxf>
      <alignment horizontal="general" vertical="center" textRotation="0" wrapText="1" indent="0" justifyLastLine="0" shrinkToFit="0" readingOrder="0"/>
    </dxf>
    <dxf>
      <numFmt numFmtId="176" formatCode="0.0000"/>
    </dxf>
    <dxf>
      <numFmt numFmtId="176" formatCode="0.0000"/>
    </dxf>
    <dxf>
      <numFmt numFmtId="177" formatCode="0.00000"/>
    </dxf>
    <dxf>
      <alignment horizontal="general" vertical="center" textRotation="0" wrapText="1" indent="0" justifyLastLine="0" shrinkToFit="0" readingOrder="0"/>
    </dxf>
    <dxf>
      <numFmt numFmtId="176" formatCode="0.0000"/>
    </dxf>
    <dxf>
      <alignment horizontal="general" vertical="center" textRotation="0" wrapText="1" indent="0" justifyLastLine="0" shrinkToFit="0" readingOrder="0"/>
    </dxf>
    <dxf>
      <numFmt numFmtId="176" formatCode="0.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35DF82-5081-4DAE-9E57-FA3B596BB238}" name="표1" displayName="표1" ref="B6:G9" totalsRowShown="0">
  <autoFilter ref="B6:G9" xr:uid="{D635DF82-5081-4DAE-9E57-FA3B596BB238}"/>
  <tableColumns count="6">
    <tableColumn id="1" xr3:uid="{F42742C3-A07B-43D1-8CF6-CBC3F668B7FC}" name="스킬"/>
    <tableColumn id="2" xr3:uid="{D278EF1A-1E1B-4C77-B44E-CA79DDAC9D29}" name="무공0"/>
    <tableColumn id="3" xr3:uid="{20242EA0-63EE-4925-8EED-58028602A5FB}" name="무공43277"/>
    <tableColumn id="4" xr3:uid="{93E2CB86-9D6A-4EB7-892F-9B3DFE9D7528}" name="스킬계수" dataDxfId="13"/>
    <tableColumn id="5" xr3:uid="{DD8840EB-9378-4D46-9ED1-6ABC016F7ABE}" name="기본데미지">
      <calculatedColumnFormula>C7/E7</calculatedColumnFormula>
    </tableColumn>
    <tableColumn id="6" xr3:uid="{4A9F6740-6577-4028-B95C-6A603815E493}" name="트라이포드계수">
      <calculatedColumnFormula>E13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EFB789A-5941-418B-9C6F-6580ABD244A4}" name="표4" displayName="표4" ref="B12:F15" totalsRowShown="0">
  <autoFilter ref="B12:F15" xr:uid="{3EFB789A-5941-418B-9C6F-6580ABD244A4}"/>
  <tableColumns count="5">
    <tableColumn id="1" xr3:uid="{CC04B152-E0D8-474C-9942-CCD96C037E5C}" name="스킬"/>
    <tableColumn id="2" xr3:uid="{2ED92474-8766-419D-8930-8AF17C496286}" name="트라이포드" dataDxfId="12"/>
    <tableColumn id="3" xr3:uid="{0BCD45A4-4B4A-46D9-B916-9795FCAF04D7}" name="데미지 공식 ( X : 트라이포드 적용 이전 데미지)"/>
    <tableColumn id="4" xr3:uid="{5A057BAA-1FD8-4446-8D4B-F911DD5CB5F4}" name="트라이포드계수"/>
    <tableColumn id="5" xr3:uid="{E065CE65-2A0B-4B2E-BEFD-12D15D9B583A}" name="쿨타임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4F32187-849B-4D0E-B271-862A0456917B}" name="표6" displayName="표6" ref="B19:I22" totalsRowShown="0">
  <autoFilter ref="B19:I22" xr:uid="{54F32187-849B-4D0E-B271-862A0456917B}"/>
  <tableColumns count="8">
    <tableColumn id="1" xr3:uid="{89018D92-4646-4466-B55E-D0219B01039D}" name="스킬"/>
    <tableColumn id="2" xr3:uid="{BAE6384C-11E3-4190-BC9C-32CC592ABB1E}" name="스킬계수" dataDxfId="11">
      <calculatedColumnFormula>E7</calculatedColumnFormula>
    </tableColumn>
    <tableColumn id="3" xr3:uid="{15C52B55-BF55-4703-8216-9B64D6970762}" name="트라이포드" dataDxfId="10"/>
    <tableColumn id="4" xr3:uid="{B5DB103A-6749-46DE-A9ED-BEFBD0B59F55}" name="트라이포드 계수">
      <calculatedColumnFormula>E13</calculatedColumnFormula>
    </tableColumn>
    <tableColumn id="5" xr3:uid="{567FD991-E320-44C5-9977-2519E39F9415}" name="쿨타임">
      <calculatedColumnFormula>F13</calculatedColumnFormula>
    </tableColumn>
    <tableColumn id="6" xr3:uid="{0F87DA65-A052-4046-ACE5-0C69D60DB44D}" name="최종데미지"/>
    <tableColumn id="7" xr3:uid="{F466D69C-E954-495F-8264-7A4D47EBB463}" name="DPS"/>
    <tableColumn id="8" xr3:uid="{4966606F-1BD1-4148-9073-1B1788899FB5}" name="DPS 계수" dataDxfId="9">
      <calculatedColumnFormula>C20*E20/F20</calculatedColumnFormula>
    </tableColumn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0A9174-AB5E-43E7-904E-382B82F69FF4}" name="표1_3" displayName="표1_3" ref="B6:G9" totalsRowShown="0">
  <autoFilter ref="B6:G9" xr:uid="{D635DF82-5081-4DAE-9E57-FA3B596BB238}"/>
  <tableColumns count="6">
    <tableColumn id="1" xr3:uid="{2C02B34D-AE06-4F4C-BE92-BA671F368F3C}" name="스킬"/>
    <tableColumn id="2" xr3:uid="{5E71DC26-1D99-4C49-BAC9-E6CB5E71640E}" name="무공0"/>
    <tableColumn id="3" xr3:uid="{4C9F9960-F880-4A88-B33C-E7A40F99D099}" name="무공19542"/>
    <tableColumn id="4" xr3:uid="{A75374FB-0233-434D-B26E-A901F0EB64E7}" name="스킬계수" dataDxfId="8"/>
    <tableColumn id="5" xr3:uid="{B160153A-6CD9-403E-A2F0-5C05236A5136}" name="기본데미지">
      <calculatedColumnFormula>C7/E7</calculatedColumnFormula>
    </tableColumn>
    <tableColumn id="6" xr3:uid="{11120E7E-E814-4D13-9D4B-707B8FDD49E2}" name="트라이포드계수">
      <calculatedColumnFormula>E13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946027E-CF7F-4C91-B190-2899CE25AA04}" name="표6_6" displayName="표6_6" ref="B19:I22" totalsRowShown="0">
  <autoFilter ref="B19:I22" xr:uid="{54F32187-849B-4D0E-B271-862A0456917B}"/>
  <tableColumns count="8">
    <tableColumn id="1" xr3:uid="{F4477A90-429D-477A-8D82-D08042F9A862}" name="스킬"/>
    <tableColumn id="2" xr3:uid="{8EA9652D-CEEC-4E5B-8D85-F385B67664FF}" name="스킬계수" dataDxfId="7">
      <calculatedColumnFormula>E7</calculatedColumnFormula>
    </tableColumn>
    <tableColumn id="3" xr3:uid="{B5FE21F5-CEE6-40DE-8426-31AA0A92C2D9}" name="트라이포드" dataDxfId="6"/>
    <tableColumn id="4" xr3:uid="{1D6EFA29-C20A-4DE7-82AB-9167F2FEEFFF}" name="트라이포드 계수">
      <calculatedColumnFormula>E13</calculatedColumnFormula>
    </tableColumn>
    <tableColumn id="5" xr3:uid="{464AD40E-8EB7-4660-A697-3D304EA79ED8}" name="쿨타임">
      <calculatedColumnFormula>F13</calculatedColumnFormula>
    </tableColumn>
    <tableColumn id="6" xr3:uid="{1DF272C5-6E41-4B96-855B-076B6D33A0D0}" name="최종데미지"/>
    <tableColumn id="7" xr3:uid="{B1D4541E-83BC-4CC9-AACD-7FCB5587687B}" name="DPS"/>
    <tableColumn id="8" xr3:uid="{A917E691-2F18-45B5-8638-B524E3341591}" name="DPS 계수" dataDxfId="5">
      <calculatedColumnFormula>C20*E20/F20</calculatedColumnFormula>
    </tableColumn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9E02FDA-43B6-406F-A2F3-BEDFC6B40845}" name="표4_4" displayName="표4_4" ref="B12:F15" totalsRowShown="0">
  <autoFilter ref="B12:F15" xr:uid="{3EFB789A-5941-418B-9C6F-6580ABD244A4}"/>
  <tableColumns count="5">
    <tableColumn id="1" xr3:uid="{FA31B44B-2806-4C85-B0A3-006456B1E381}" name="스킬"/>
    <tableColumn id="2" xr3:uid="{669315F8-AA1D-4E38-849E-6FF392E31ACD}" name="트라이포드" dataDxfId="4"/>
    <tableColumn id="3" xr3:uid="{EF9A5798-BC85-421D-BBBA-D0EF9B517057}" name="데미지 공식 ( X : 트라이포드 적용 이전 데미지)"/>
    <tableColumn id="4" xr3:uid="{704987CB-A047-4C8C-B94E-AD5ED16F451E}" name="트라이포드계수"/>
    <tableColumn id="5" xr3:uid="{642B684C-F230-477D-A42E-2E6DA80BB07E}" name="쿨타임"/>
  </tableColumns>
  <tableStyleInfo name="TableStyleMedium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85581C-AAD3-4D7E-B9E0-C1EBB8C38325}" name="표1_38" displayName="표1_38" ref="B6:G9" totalsRowShown="0">
  <autoFilter ref="B6:G9" xr:uid="{D635DF82-5081-4DAE-9E57-FA3B596BB238}"/>
  <tableColumns count="6">
    <tableColumn id="1" xr3:uid="{0F92F59A-7F31-4F55-A243-57CC6A51388F}" name="스킬"/>
    <tableColumn id="2" xr3:uid="{27B58206-284B-4346-B87F-68D0DEA451E0}" name="무공0"/>
    <tableColumn id="3" xr3:uid="{8B15EA64-738F-41BF-B46D-F927C4020F70}" name="무공19542"/>
    <tableColumn id="4" xr3:uid="{CD590B46-3828-422E-8AA2-1CFE8B900F8C}" name="스킬계수" dataDxfId="3"/>
    <tableColumn id="5" xr3:uid="{D6795395-00D2-4CDD-A820-AC5E968B0629}" name="기본데미지">
      <calculatedColumnFormula>C7/E7</calculatedColumnFormula>
    </tableColumn>
    <tableColumn id="6" xr3:uid="{CC4634A5-1789-4172-8240-02C0F58A4272}" name="트라이포드계수">
      <calculatedColumnFormula>E13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26C7B3E-698F-4834-8750-A5BC1013CCAA}" name="표6_69" displayName="표6_69" ref="B19:I22" totalsRowShown="0">
  <autoFilter ref="B19:I22" xr:uid="{54F32187-849B-4D0E-B271-862A0456917B}"/>
  <tableColumns count="8">
    <tableColumn id="1" xr3:uid="{1E285EAA-BC58-4A8E-B628-F38E73FDDF63}" name="스킬"/>
    <tableColumn id="2" xr3:uid="{F3F0A0A8-39BA-4198-8918-3AE2CEA46C41}" name="스킬계수" dataDxfId="2">
      <calculatedColumnFormula>E7</calculatedColumnFormula>
    </tableColumn>
    <tableColumn id="3" xr3:uid="{0BE39951-8382-43C4-A484-6823C56296AB}" name="트라이포드" dataDxfId="1"/>
    <tableColumn id="4" xr3:uid="{9D8F9CE7-3BB7-4B5E-9ACC-A558DB31F1F8}" name="트라이포드 계수">
      <calculatedColumnFormula>E13</calculatedColumnFormula>
    </tableColumn>
    <tableColumn id="5" xr3:uid="{9191EE6E-58BB-46F5-A6E7-F58675CFBEDF}" name="쿨타임">
      <calculatedColumnFormula>F13</calculatedColumnFormula>
    </tableColumn>
    <tableColumn id="6" xr3:uid="{2BF4949A-4467-4FAF-A257-13CEEB980E08}" name="최종데미지"/>
    <tableColumn id="7" xr3:uid="{52F886A6-0813-4ECE-9946-D1D4B577D2F6}" name="DPS"/>
    <tableColumn id="8" xr3:uid="{6133834F-71F3-4D59-82CD-2111CBC4633C}" name="DPS 계수" dataDxfId="0">
      <calculatedColumnFormula>C20*E20/F20</calculatedColumnFormula>
    </tableColumn>
  </tableColumns>
  <tableStyleInfo name="TableStyleMedium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0671F44-39B3-42D3-9807-01E331681456}" name="표4_410" displayName="표4_410" ref="B12:F15" totalsRowShown="0">
  <autoFilter ref="B12:F15" xr:uid="{3EFB789A-5941-418B-9C6F-6580ABD244A4}"/>
  <tableColumns count="5">
    <tableColumn id="1" xr3:uid="{ED7111EA-2D84-4795-9A4A-55AD0C705F2D}" name="스킬"/>
    <tableColumn id="2" xr3:uid="{2C8CE3EF-FBC3-4B72-9D2F-14E41B311C73}" name="트라이포드"/>
    <tableColumn id="3" xr3:uid="{A2DFB03D-8F4E-4D75-B346-030B1E5D2BF0}" name="데미지 공식 ( X : 트라이포드 적용 이전 데미지)"/>
    <tableColumn id="4" xr3:uid="{55E17B20-894F-4629-B978-41F6FE37C3D6}" name="트라이포드계수"/>
    <tableColumn id="5" xr3:uid="{22486720-5A40-4651-8C0F-124BF9F698E7}" name="쿨타임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6462C-AD1B-42FB-87EC-8C84AE521B37}">
  <dimension ref="B1:I22"/>
  <sheetViews>
    <sheetView topLeftCell="A10" workbookViewId="0">
      <selection activeCell="I7" sqref="I7"/>
    </sheetView>
  </sheetViews>
  <sheetFormatPr defaultRowHeight="16.5" x14ac:dyDescent="0.3"/>
  <cols>
    <col min="1" max="1" width="11" bestFit="1" customWidth="1"/>
    <col min="2" max="2" width="19.375" bestFit="1" customWidth="1"/>
    <col min="3" max="3" width="19.375" customWidth="1"/>
    <col min="4" max="4" width="17.375" customWidth="1"/>
    <col min="5" max="5" width="16.5" customWidth="1"/>
    <col min="6" max="6" width="12.75" bestFit="1" customWidth="1"/>
    <col min="7" max="7" width="15.875" customWidth="1"/>
    <col min="9" max="9" width="12.75" bestFit="1" customWidth="1"/>
    <col min="10" max="10" width="11" bestFit="1" customWidth="1"/>
    <col min="11" max="11" width="9" bestFit="1" customWidth="1"/>
    <col min="12" max="12" width="11" bestFit="1" customWidth="1"/>
    <col min="13" max="13" width="15.875" bestFit="1" customWidth="1"/>
  </cols>
  <sheetData>
    <row r="1" spans="2:7" x14ac:dyDescent="0.3">
      <c r="B1" t="s">
        <v>5</v>
      </c>
      <c r="C1">
        <v>43277</v>
      </c>
    </row>
    <row r="2" spans="2:7" x14ac:dyDescent="0.3">
      <c r="B2" t="s">
        <v>10</v>
      </c>
      <c r="C2" t="s">
        <v>24</v>
      </c>
      <c r="D2" t="s">
        <v>28</v>
      </c>
    </row>
    <row r="3" spans="2:7" x14ac:dyDescent="0.3">
      <c r="B3" t="s">
        <v>27</v>
      </c>
      <c r="C3" t="s">
        <v>11</v>
      </c>
    </row>
    <row r="4" spans="2:7" x14ac:dyDescent="0.3">
      <c r="C4" t="s">
        <v>25</v>
      </c>
    </row>
    <row r="5" spans="2:7" x14ac:dyDescent="0.3">
      <c r="C5" t="s">
        <v>26</v>
      </c>
    </row>
    <row r="6" spans="2:7" x14ac:dyDescent="0.3">
      <c r="B6" t="s">
        <v>7</v>
      </c>
      <c r="C6" t="s">
        <v>0</v>
      </c>
      <c r="D6" t="s">
        <v>1</v>
      </c>
      <c r="E6" t="s">
        <v>6</v>
      </c>
      <c r="F6" t="s">
        <v>14</v>
      </c>
      <c r="G6" t="s">
        <v>15</v>
      </c>
    </row>
    <row r="7" spans="2:7" x14ac:dyDescent="0.3">
      <c r="B7" t="s">
        <v>2</v>
      </c>
      <c r="C7">
        <v>1134</v>
      </c>
      <c r="D7">
        <v>303372</v>
      </c>
      <c r="E7" s="1">
        <f>(D7-C7)/C1</f>
        <v>6.9838020195484898</v>
      </c>
      <c r="F7">
        <f>C7/E7</f>
        <v>162.37573700196535</v>
      </c>
      <c r="G7">
        <f>E13</f>
        <v>8.8000000000000007</v>
      </c>
    </row>
    <row r="8" spans="2:7" x14ac:dyDescent="0.3">
      <c r="B8" t="s">
        <v>3</v>
      </c>
      <c r="C8">
        <v>4440</v>
      </c>
      <c r="D8">
        <v>1201670</v>
      </c>
      <c r="E8" s="1">
        <f>(D8-C8)/C1</f>
        <v>27.664348268133189</v>
      </c>
      <c r="F8">
        <f>C8/E8</f>
        <v>160.49537682817837</v>
      </c>
      <c r="G8">
        <f>E14</f>
        <v>5.4</v>
      </c>
    </row>
    <row r="9" spans="2:7" x14ac:dyDescent="0.3">
      <c r="B9" t="s">
        <v>4</v>
      </c>
      <c r="C9">
        <v>5037</v>
      </c>
      <c r="D9">
        <v>1356243</v>
      </c>
      <c r="E9" s="1">
        <f>(D9-C9)/C1</f>
        <v>31.222265868706241</v>
      </c>
      <c r="F9">
        <f>C9/E9</f>
        <v>161.3271766111163</v>
      </c>
      <c r="G9">
        <f>E15</f>
        <v>8.1829999999999998</v>
      </c>
    </row>
    <row r="12" spans="2:7" x14ac:dyDescent="0.3">
      <c r="B12" t="s">
        <v>7</v>
      </c>
      <c r="C12" t="s">
        <v>8</v>
      </c>
      <c r="D12" t="s">
        <v>9</v>
      </c>
      <c r="E12" t="s">
        <v>15</v>
      </c>
      <c r="F12" t="s">
        <v>16</v>
      </c>
    </row>
    <row r="13" spans="2:7" ht="49.5" x14ac:dyDescent="0.3">
      <c r="B13" t="s">
        <v>2</v>
      </c>
      <c r="C13" s="2" t="s">
        <v>20</v>
      </c>
      <c r="D13" t="s">
        <v>12</v>
      </c>
      <c r="E13">
        <v>8.8000000000000007</v>
      </c>
      <c r="F13">
        <v>20</v>
      </c>
    </row>
    <row r="14" spans="2:7" ht="49.5" x14ac:dyDescent="0.3">
      <c r="B14" t="s">
        <v>3</v>
      </c>
      <c r="C14" s="2" t="s">
        <v>21</v>
      </c>
      <c r="D14" t="s">
        <v>13</v>
      </c>
      <c r="E14">
        <v>5.4</v>
      </c>
      <c r="F14">
        <v>20</v>
      </c>
    </row>
    <row r="15" spans="2:7" ht="49.5" x14ac:dyDescent="0.3">
      <c r="B15" t="s">
        <v>4</v>
      </c>
      <c r="C15" s="2" t="s">
        <v>22</v>
      </c>
      <c r="D15" t="s">
        <v>42</v>
      </c>
      <c r="E15">
        <v>8.1829999999999998</v>
      </c>
      <c r="F15">
        <v>19</v>
      </c>
    </row>
    <row r="19" spans="2:9" x14ac:dyDescent="0.3">
      <c r="B19" t="s">
        <v>7</v>
      </c>
      <c r="C19" t="s">
        <v>6</v>
      </c>
      <c r="D19" t="s">
        <v>8</v>
      </c>
      <c r="E19" t="s">
        <v>18</v>
      </c>
      <c r="F19" t="s">
        <v>16</v>
      </c>
      <c r="G19" t="s">
        <v>23</v>
      </c>
      <c r="H19" t="s">
        <v>17</v>
      </c>
      <c r="I19" t="s">
        <v>19</v>
      </c>
    </row>
    <row r="20" spans="2:9" ht="49.5" x14ac:dyDescent="0.3">
      <c r="B20" t="s">
        <v>2</v>
      </c>
      <c r="C20" s="1">
        <f>E7</f>
        <v>6.9838020195484898</v>
      </c>
      <c r="D20" s="2" t="s">
        <v>20</v>
      </c>
      <c r="E20">
        <f t="shared" ref="E20:F22" si="0">E13</f>
        <v>8.8000000000000007</v>
      </c>
      <c r="F20">
        <f t="shared" si="0"/>
        <v>20</v>
      </c>
      <c r="G20">
        <f>(F7+C1)*E7*G7</f>
        <v>2669673.6</v>
      </c>
      <c r="H20">
        <f>(F7+C1)*C20*E20/F20</f>
        <v>133483.68</v>
      </c>
      <c r="I20" s="3">
        <f>C20*E20/F20</f>
        <v>3.0728728886013359</v>
      </c>
    </row>
    <row r="21" spans="2:9" ht="49.5" x14ac:dyDescent="0.3">
      <c r="B21" t="s">
        <v>3</v>
      </c>
      <c r="C21" s="1">
        <f>E8</f>
        <v>27.664348268133189</v>
      </c>
      <c r="D21" s="2" t="s">
        <v>21</v>
      </c>
      <c r="E21">
        <f t="shared" si="0"/>
        <v>5.4</v>
      </c>
      <c r="F21">
        <f t="shared" si="0"/>
        <v>20</v>
      </c>
      <c r="G21">
        <f>(F8+C1)*E8*G8</f>
        <v>6489018</v>
      </c>
      <c r="H21">
        <f>(F8+C1)*C21*E21/F21</f>
        <v>324450.90000000002</v>
      </c>
      <c r="I21" s="3">
        <f>C21*E21/F21</f>
        <v>7.4693740323959616</v>
      </c>
    </row>
    <row r="22" spans="2:9" ht="49.5" x14ac:dyDescent="0.3">
      <c r="B22" t="s">
        <v>4</v>
      </c>
      <c r="C22" s="1">
        <f>E9</f>
        <v>31.222265868706241</v>
      </c>
      <c r="D22" s="2" t="s">
        <v>22</v>
      </c>
      <c r="E22">
        <f t="shared" si="0"/>
        <v>8.1829999999999998</v>
      </c>
      <c r="F22">
        <f t="shared" si="0"/>
        <v>19</v>
      </c>
      <c r="G22">
        <f>(F9+C1)*E9*G9</f>
        <v>11098136.469000001</v>
      </c>
      <c r="H22">
        <f>(F9+C1)*C22*E22/F22</f>
        <v>584112.44573684211</v>
      </c>
      <c r="I22" s="3">
        <f>C22*E22/F22</f>
        <v>13.446936926506483</v>
      </c>
    </row>
  </sheetData>
  <phoneticPr fontId="1" type="noConversion"/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8FA70-534A-47E6-BF12-16D841A057D5}">
  <dimension ref="B1:I22"/>
  <sheetViews>
    <sheetView tabSelected="1" workbookViewId="0">
      <selection activeCell="G11" sqref="G11"/>
    </sheetView>
  </sheetViews>
  <sheetFormatPr defaultRowHeight="16.5" x14ac:dyDescent="0.3"/>
  <cols>
    <col min="1" max="1" width="11" bestFit="1" customWidth="1"/>
    <col min="2" max="2" width="19.375" bestFit="1" customWidth="1"/>
    <col min="3" max="3" width="19.375" customWidth="1"/>
    <col min="4" max="4" width="17.375" customWidth="1"/>
    <col min="5" max="5" width="16.5" customWidth="1"/>
    <col min="6" max="6" width="12.75" bestFit="1" customWidth="1"/>
    <col min="7" max="7" width="15.875" customWidth="1"/>
    <col min="9" max="9" width="12.75" bestFit="1" customWidth="1"/>
    <col min="10" max="10" width="11" bestFit="1" customWidth="1"/>
    <col min="11" max="11" width="9" bestFit="1" customWidth="1"/>
    <col min="12" max="12" width="11" bestFit="1" customWidth="1"/>
    <col min="13" max="13" width="15.875" bestFit="1" customWidth="1"/>
  </cols>
  <sheetData>
    <row r="1" spans="2:7" x14ac:dyDescent="0.3">
      <c r="B1" t="s">
        <v>5</v>
      </c>
      <c r="C1">
        <v>19542</v>
      </c>
    </row>
    <row r="2" spans="2:7" x14ac:dyDescent="0.3">
      <c r="B2" t="s">
        <v>10</v>
      </c>
      <c r="C2" t="s">
        <v>24</v>
      </c>
      <c r="D2" t="s">
        <v>28</v>
      </c>
    </row>
    <row r="3" spans="2:7" x14ac:dyDescent="0.3">
      <c r="C3" t="s">
        <v>11</v>
      </c>
    </row>
    <row r="4" spans="2:7" x14ac:dyDescent="0.3">
      <c r="C4" t="s">
        <v>25</v>
      </c>
    </row>
    <row r="5" spans="2:7" x14ac:dyDescent="0.3">
      <c r="C5" t="s">
        <v>26</v>
      </c>
    </row>
    <row r="6" spans="2:7" x14ac:dyDescent="0.3">
      <c r="B6" t="s">
        <v>7</v>
      </c>
      <c r="C6" t="s">
        <v>0</v>
      </c>
      <c r="D6" t="s">
        <v>32</v>
      </c>
      <c r="E6" t="s">
        <v>6</v>
      </c>
      <c r="F6" t="s">
        <v>14</v>
      </c>
      <c r="G6" t="s">
        <v>15</v>
      </c>
    </row>
    <row r="7" spans="2:7" x14ac:dyDescent="0.3">
      <c r="B7" t="s">
        <v>29</v>
      </c>
      <c r="C7">
        <v>4389</v>
      </c>
      <c r="D7">
        <v>588841</v>
      </c>
      <c r="E7" s="1">
        <f>(D7-C7)/C1</f>
        <v>29.907481322280216</v>
      </c>
      <c r="F7">
        <f>C7/E7</f>
        <v>146.75257848377626</v>
      </c>
      <c r="G7">
        <f>E13</f>
        <v>5.6448</v>
      </c>
    </row>
    <row r="8" spans="2:7" x14ac:dyDescent="0.3">
      <c r="B8" t="s">
        <v>30</v>
      </c>
      <c r="C8">
        <v>4834</v>
      </c>
      <c r="D8">
        <v>649141</v>
      </c>
      <c r="E8" s="1">
        <f>(D8-C8)/C1</f>
        <v>32.970371507522259</v>
      </c>
      <c r="F8">
        <f>C8/E8</f>
        <v>146.61648561943298</v>
      </c>
      <c r="G8">
        <f>E14</f>
        <v>5.5759999999999996</v>
      </c>
    </row>
    <row r="9" spans="2:7" x14ac:dyDescent="0.3">
      <c r="B9" t="s">
        <v>31</v>
      </c>
      <c r="C9">
        <v>5591</v>
      </c>
      <c r="D9">
        <v>750924</v>
      </c>
      <c r="E9" s="1">
        <f>(D9-C9)/C1</f>
        <v>38.140057312455227</v>
      </c>
      <c r="F9">
        <f>C9/E9</f>
        <v>146.59128470093233</v>
      </c>
      <c r="G9">
        <f>E15</f>
        <v>6.4416000000000002</v>
      </c>
    </row>
    <row r="12" spans="2:7" x14ac:dyDescent="0.3">
      <c r="B12" t="s">
        <v>7</v>
      </c>
      <c r="C12" t="s">
        <v>8</v>
      </c>
      <c r="D12" t="s">
        <v>9</v>
      </c>
      <c r="E12" t="s">
        <v>15</v>
      </c>
      <c r="F12" t="s">
        <v>16</v>
      </c>
    </row>
    <row r="13" spans="2:7" ht="49.5" x14ac:dyDescent="0.3">
      <c r="B13" t="s">
        <v>29</v>
      </c>
      <c r="C13" s="2" t="s">
        <v>33</v>
      </c>
      <c r="D13" t="s">
        <v>43</v>
      </c>
      <c r="E13">
        <v>5.6448</v>
      </c>
      <c r="F13">
        <v>30</v>
      </c>
    </row>
    <row r="14" spans="2:7" ht="49.5" x14ac:dyDescent="0.3">
      <c r="B14" t="s">
        <v>30</v>
      </c>
      <c r="C14" s="2" t="s">
        <v>34</v>
      </c>
      <c r="D14" t="s">
        <v>44</v>
      </c>
      <c r="E14">
        <v>5.5759999999999996</v>
      </c>
      <c r="F14">
        <v>27</v>
      </c>
    </row>
    <row r="15" spans="2:7" ht="49.5" x14ac:dyDescent="0.3">
      <c r="B15" t="s">
        <v>31</v>
      </c>
      <c r="C15" s="2" t="s">
        <v>35</v>
      </c>
      <c r="D15" t="s">
        <v>45</v>
      </c>
      <c r="E15">
        <v>6.4416000000000002</v>
      </c>
      <c r="F15">
        <v>36</v>
      </c>
    </row>
    <row r="19" spans="2:9" x14ac:dyDescent="0.3">
      <c r="B19" t="s">
        <v>7</v>
      </c>
      <c r="C19" t="s">
        <v>6</v>
      </c>
      <c r="D19" t="s">
        <v>8</v>
      </c>
      <c r="E19" t="s">
        <v>18</v>
      </c>
      <c r="F19" t="s">
        <v>16</v>
      </c>
      <c r="G19" t="s">
        <v>23</v>
      </c>
      <c r="H19" t="s">
        <v>17</v>
      </c>
      <c r="I19" t="s">
        <v>19</v>
      </c>
    </row>
    <row r="20" spans="2:9" ht="49.5" x14ac:dyDescent="0.3">
      <c r="B20" t="s">
        <v>29</v>
      </c>
      <c r="C20" s="1">
        <f>E7</f>
        <v>29.907481322280216</v>
      </c>
      <c r="D20" s="2" t="s">
        <v>33</v>
      </c>
      <c r="E20">
        <f t="shared" ref="E20:F22" si="0">E13</f>
        <v>5.6448</v>
      </c>
      <c r="F20">
        <f t="shared" si="0"/>
        <v>30</v>
      </c>
      <c r="G20">
        <f>(F7+C1)*E7*G7</f>
        <v>3323889.6768</v>
      </c>
      <c r="H20">
        <f>(F7+C1)*C20*E20/F20</f>
        <v>110796.32256</v>
      </c>
      <c r="I20" s="3">
        <f>C20*E20/F20</f>
        <v>5.6273916856002453</v>
      </c>
    </row>
    <row r="21" spans="2:9" ht="49.5" x14ac:dyDescent="0.3">
      <c r="B21" t="s">
        <v>30</v>
      </c>
      <c r="C21" s="1">
        <f>E8</f>
        <v>32.970371507522259</v>
      </c>
      <c r="D21" s="2" t="s">
        <v>34</v>
      </c>
      <c r="E21">
        <f t="shared" si="0"/>
        <v>5.5759999999999996</v>
      </c>
      <c r="F21">
        <f t="shared" si="0"/>
        <v>27</v>
      </c>
      <c r="G21">
        <f>(F8+C1)*E8*G8</f>
        <v>3619610.2159999995</v>
      </c>
      <c r="H21">
        <f>(F8+C1)*C21*E21/F21</f>
        <v>134059.63762962961</v>
      </c>
      <c r="I21" s="3">
        <f>C21*E21/F21</f>
        <v>6.8089922787386703</v>
      </c>
    </row>
    <row r="22" spans="2:9" ht="49.5" x14ac:dyDescent="0.3">
      <c r="B22" t="s">
        <v>31</v>
      </c>
      <c r="C22" s="1">
        <f>E9</f>
        <v>38.140057312455227</v>
      </c>
      <c r="D22" s="2" t="s">
        <v>35</v>
      </c>
      <c r="E22">
        <f t="shared" si="0"/>
        <v>6.4416000000000002</v>
      </c>
      <c r="F22">
        <f t="shared" si="0"/>
        <v>36</v>
      </c>
      <c r="G22">
        <f>(F9+C1)*E9*G9</f>
        <v>4837152.0384</v>
      </c>
      <c r="H22">
        <f>(F9+C1)*C22*E22/F22</f>
        <v>134365.33439999999</v>
      </c>
      <c r="I22" s="3">
        <f>C22*E22/F22</f>
        <v>6.8245275884419891</v>
      </c>
    </row>
  </sheetData>
  <phoneticPr fontId="1" type="noConversion"/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ED224-C40A-450A-9146-A244ECAF62BD}">
  <dimension ref="B1:I22"/>
  <sheetViews>
    <sheetView topLeftCell="A4" workbookViewId="0">
      <selection activeCell="I20" sqref="I20"/>
    </sheetView>
  </sheetViews>
  <sheetFormatPr defaultRowHeight="16.5" x14ac:dyDescent="0.3"/>
  <cols>
    <col min="1" max="1" width="11" bestFit="1" customWidth="1"/>
    <col min="2" max="2" width="19.375" bestFit="1" customWidth="1"/>
    <col min="3" max="3" width="19.375" customWidth="1"/>
    <col min="4" max="4" width="17.375" customWidth="1"/>
    <col min="5" max="5" width="16.5" customWidth="1"/>
    <col min="6" max="6" width="12.75" bestFit="1" customWidth="1"/>
    <col min="7" max="7" width="15.875" customWidth="1"/>
    <col min="9" max="9" width="12.75" bestFit="1" customWidth="1"/>
    <col min="10" max="10" width="11" bestFit="1" customWidth="1"/>
    <col min="11" max="11" width="9" bestFit="1" customWidth="1"/>
    <col min="12" max="12" width="11" bestFit="1" customWidth="1"/>
    <col min="13" max="13" width="15.875" bestFit="1" customWidth="1"/>
  </cols>
  <sheetData>
    <row r="1" spans="2:7" x14ac:dyDescent="0.3">
      <c r="B1" t="s">
        <v>5</v>
      </c>
      <c r="C1">
        <v>19542</v>
      </c>
    </row>
    <row r="2" spans="2:7" x14ac:dyDescent="0.3">
      <c r="B2" t="s">
        <v>10</v>
      </c>
      <c r="C2" t="s">
        <v>24</v>
      </c>
      <c r="D2" t="s">
        <v>28</v>
      </c>
    </row>
    <row r="3" spans="2:7" x14ac:dyDescent="0.3">
      <c r="C3" t="s">
        <v>11</v>
      </c>
    </row>
    <row r="4" spans="2:7" x14ac:dyDescent="0.3">
      <c r="C4" t="s">
        <v>25</v>
      </c>
    </row>
    <row r="5" spans="2:7" x14ac:dyDescent="0.3">
      <c r="C5" t="s">
        <v>26</v>
      </c>
    </row>
    <row r="6" spans="2:7" x14ac:dyDescent="0.3">
      <c r="B6" t="s">
        <v>7</v>
      </c>
      <c r="C6" t="s">
        <v>0</v>
      </c>
      <c r="D6" t="s">
        <v>32</v>
      </c>
      <c r="E6" t="s">
        <v>6</v>
      </c>
      <c r="F6" t="s">
        <v>14</v>
      </c>
      <c r="G6" t="s">
        <v>15</v>
      </c>
    </row>
    <row r="7" spans="2:7" x14ac:dyDescent="0.3">
      <c r="B7" t="s">
        <v>36</v>
      </c>
      <c r="C7">
        <v>5720</v>
      </c>
      <c r="D7">
        <v>768192</v>
      </c>
      <c r="E7" s="1">
        <f>(D7-C7)/C1</f>
        <v>39.017091392897349</v>
      </c>
      <c r="F7">
        <f>C7/E7</f>
        <v>146.60241949868322</v>
      </c>
      <c r="G7">
        <f>E13</f>
        <v>7.8537600000000003</v>
      </c>
    </row>
    <row r="8" spans="2:7" x14ac:dyDescent="0.3">
      <c r="B8" t="s">
        <v>37</v>
      </c>
      <c r="C8">
        <v>4374</v>
      </c>
      <c r="D8">
        <v>587440</v>
      </c>
      <c r="E8" s="1">
        <f>(D8-C8)/C1</f>
        <v>29.836557158939719</v>
      </c>
      <c r="F8">
        <f>C8/E8</f>
        <v>146.59868351095758</v>
      </c>
      <c r="G8">
        <f>E14</f>
        <v>7.8684159999999999</v>
      </c>
    </row>
    <row r="9" spans="2:7" x14ac:dyDescent="0.3">
      <c r="B9" t="s">
        <v>38</v>
      </c>
      <c r="C9">
        <v>3647</v>
      </c>
      <c r="D9">
        <v>489555</v>
      </c>
      <c r="E9" s="1">
        <f>(D9-C9)/C1</f>
        <v>24.864804011871865</v>
      </c>
      <c r="F9">
        <f>C9/E9</f>
        <v>146.67318504737523</v>
      </c>
      <c r="G9">
        <f>E15</f>
        <v>7.1807999999999996</v>
      </c>
    </row>
    <row r="12" spans="2:7" x14ac:dyDescent="0.3">
      <c r="B12" t="s">
        <v>7</v>
      </c>
      <c r="C12" t="s">
        <v>8</v>
      </c>
      <c r="D12" t="s">
        <v>9</v>
      </c>
      <c r="E12" t="s">
        <v>15</v>
      </c>
      <c r="F12" t="s">
        <v>16</v>
      </c>
    </row>
    <row r="13" spans="2:7" ht="49.5" x14ac:dyDescent="0.3">
      <c r="B13" t="s">
        <v>36</v>
      </c>
      <c r="C13" s="2" t="s">
        <v>41</v>
      </c>
      <c r="D13" t="s">
        <v>46</v>
      </c>
      <c r="E13">
        <v>7.8537600000000003</v>
      </c>
      <c r="F13">
        <v>30</v>
      </c>
    </row>
    <row r="14" spans="2:7" ht="49.5" x14ac:dyDescent="0.3">
      <c r="B14" t="s">
        <v>37</v>
      </c>
      <c r="C14" s="2" t="s">
        <v>40</v>
      </c>
      <c r="D14" t="s">
        <v>47</v>
      </c>
      <c r="E14">
        <v>7.8684159999999999</v>
      </c>
      <c r="F14">
        <v>30</v>
      </c>
    </row>
    <row r="15" spans="2:7" ht="49.5" x14ac:dyDescent="0.3">
      <c r="B15" t="s">
        <v>38</v>
      </c>
      <c r="C15" s="2" t="s">
        <v>39</v>
      </c>
      <c r="D15" t="s">
        <v>48</v>
      </c>
      <c r="E15">
        <v>7.1807999999999996</v>
      </c>
      <c r="F15">
        <v>36</v>
      </c>
    </row>
    <row r="19" spans="2:9" x14ac:dyDescent="0.3">
      <c r="B19" t="s">
        <v>7</v>
      </c>
      <c r="C19" t="s">
        <v>6</v>
      </c>
      <c r="D19" t="s">
        <v>8</v>
      </c>
      <c r="E19" t="s">
        <v>18</v>
      </c>
      <c r="F19" t="s">
        <v>16</v>
      </c>
      <c r="G19" t="s">
        <v>23</v>
      </c>
      <c r="H19" t="s">
        <v>17</v>
      </c>
      <c r="I19" t="s">
        <v>19</v>
      </c>
    </row>
    <row r="20" spans="2:9" ht="49.5" x14ac:dyDescent="0.3">
      <c r="B20" t="s">
        <v>36</v>
      </c>
      <c r="C20" s="1">
        <f>E7</f>
        <v>39.017091392897349</v>
      </c>
      <c r="D20" s="2" t="s">
        <v>41</v>
      </c>
      <c r="E20">
        <f t="shared" ref="E20:F22" si="0">E13</f>
        <v>7.8537600000000003</v>
      </c>
      <c r="F20">
        <f t="shared" si="0"/>
        <v>30</v>
      </c>
      <c r="G20">
        <f>(F7+C1)*E7*G7</f>
        <v>6033195.6019200003</v>
      </c>
      <c r="H20">
        <f>(F7+C1)*C20*E20/F20</f>
        <v>201106.52006400001</v>
      </c>
      <c r="I20" s="3">
        <f>C20*E20/F20</f>
        <v>10.214362389929384</v>
      </c>
    </row>
    <row r="21" spans="2:9" ht="49.5" x14ac:dyDescent="0.3">
      <c r="B21" t="s">
        <v>37</v>
      </c>
      <c r="C21" s="1">
        <f>E8</f>
        <v>29.836557158939719</v>
      </c>
      <c r="D21" s="2" t="s">
        <v>40</v>
      </c>
      <c r="E21">
        <f t="shared" si="0"/>
        <v>7.8684159999999999</v>
      </c>
      <c r="F21">
        <f t="shared" si="0"/>
        <v>30</v>
      </c>
      <c r="G21">
        <f>(F8+C1)*E8*G8</f>
        <v>4622222.2950400002</v>
      </c>
      <c r="H21">
        <f>(F8+C1)*C21*E21/F21</f>
        <v>154074.07650133333</v>
      </c>
      <c r="I21" s="3">
        <f>C21*E21/F21</f>
        <v>7.8255481244771943</v>
      </c>
    </row>
    <row r="22" spans="2:9" ht="49.5" x14ac:dyDescent="0.3">
      <c r="B22" t="s">
        <v>38</v>
      </c>
      <c r="C22" s="1">
        <f>E9</f>
        <v>24.864804011871865</v>
      </c>
      <c r="D22" s="2" t="s">
        <v>39</v>
      </c>
      <c r="E22">
        <f t="shared" si="0"/>
        <v>7.1807999999999996</v>
      </c>
      <c r="F22">
        <f t="shared" si="0"/>
        <v>36</v>
      </c>
      <c r="G22">
        <f>(F9+C1)*E9*G9</f>
        <v>3515396.5439999993</v>
      </c>
      <c r="H22">
        <f>(F9+C1)*C22*E22/F22</f>
        <v>97649.90399999998</v>
      </c>
      <c r="I22" s="3">
        <f>C22*E22/F22</f>
        <v>4.9596995735680416</v>
      </c>
    </row>
  </sheetData>
  <phoneticPr fontId="1" type="noConversion"/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D4D96-8658-4041-8B7C-F039F259E74D}">
  <dimension ref="A1"/>
  <sheetViews>
    <sheetView workbookViewId="0">
      <selection activeCell="B1" sqref="B1"/>
    </sheetView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호크아이</vt:lpstr>
      <vt:lpstr>건슬라이플</vt:lpstr>
      <vt:lpstr>건슬샷건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painpik</dc:creator>
  <cp:lastModifiedBy>painpik</cp:lastModifiedBy>
  <dcterms:created xsi:type="dcterms:W3CDTF">2022-02-11T07:13:11Z</dcterms:created>
  <dcterms:modified xsi:type="dcterms:W3CDTF">2022-02-18T15:12:57Z</dcterms:modified>
</cp:coreProperties>
</file>