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015" windowHeight="10710"/>
  </bookViews>
  <sheets>
    <sheet name="셋팅1" sheetId="1" r:id="rId1"/>
    <sheet name="셋팅2" sheetId="2" r:id="rId2"/>
    <sheet name="셋팅3" sheetId="7" r:id="rId3"/>
    <sheet name="셋팅4" sheetId="8" r:id="rId4"/>
    <sheet name="셋팅5" sheetId="9" r:id="rId5"/>
  </sheets>
  <calcPr calcId="124519"/>
</workbook>
</file>

<file path=xl/calcChain.xml><?xml version="1.0" encoding="utf-8"?>
<calcChain xmlns="http://schemas.openxmlformats.org/spreadsheetml/2006/main">
  <c r="F41" i="9"/>
  <c r="F40"/>
  <c r="F38"/>
  <c r="F36"/>
  <c r="AB28"/>
  <c r="F37" s="1"/>
  <c r="AB27"/>
  <c r="M27"/>
  <c r="M26"/>
  <c r="M25"/>
  <c r="F25"/>
  <c r="AB24"/>
  <c r="Y24"/>
  <c r="V24"/>
  <c r="S24"/>
  <c r="P24"/>
  <c r="M24"/>
  <c r="I34" s="1"/>
  <c r="F24"/>
  <c r="F36" i="8"/>
  <c r="I34"/>
  <c r="E41" s="1"/>
  <c r="AB28"/>
  <c r="F37" s="1"/>
  <c r="AB27"/>
  <c r="F38" s="1"/>
  <c r="M27"/>
  <c r="M26"/>
  <c r="M25"/>
  <c r="F25"/>
  <c r="E37" s="1"/>
  <c r="AB24"/>
  <c r="Y24"/>
  <c r="V24"/>
  <c r="S24"/>
  <c r="P24"/>
  <c r="M24"/>
  <c r="F24"/>
  <c r="F41" i="7"/>
  <c r="F36"/>
  <c r="I34"/>
  <c r="E38" s="1"/>
  <c r="AB28"/>
  <c r="F39" s="1"/>
  <c r="AB27"/>
  <c r="F38" s="1"/>
  <c r="M27"/>
  <c r="M26"/>
  <c r="M25"/>
  <c r="F25"/>
  <c r="E37" s="1"/>
  <c r="AB24"/>
  <c r="Y24"/>
  <c r="V24"/>
  <c r="S24"/>
  <c r="P24"/>
  <c r="M24"/>
  <c r="F24"/>
  <c r="I34" i="2"/>
  <c r="AB28"/>
  <c r="F37" s="1"/>
  <c r="AB27"/>
  <c r="F38" s="1"/>
  <c r="M27"/>
  <c r="M26"/>
  <c r="M25"/>
  <c r="F25"/>
  <c r="AB24"/>
  <c r="Y24"/>
  <c r="V24"/>
  <c r="S24"/>
  <c r="P24"/>
  <c r="M24"/>
  <c r="F24"/>
  <c r="E41" i="1"/>
  <c r="E40"/>
  <c r="E39" i="9" l="1"/>
  <c r="E37"/>
  <c r="E36"/>
  <c r="E41"/>
  <c r="E38"/>
  <c r="E40"/>
  <c r="F39"/>
  <c r="I41" i="8"/>
  <c r="G41"/>
  <c r="G37"/>
  <c r="I37"/>
  <c r="F41"/>
  <c r="F40"/>
  <c r="E40"/>
  <c r="F39"/>
  <c r="E39"/>
  <c r="E36"/>
  <c r="E38"/>
  <c r="G38" i="7"/>
  <c r="I38"/>
  <c r="G37"/>
  <c r="I37"/>
  <c r="E36"/>
  <c r="E41"/>
  <c r="E40"/>
  <c r="F37"/>
  <c r="F40"/>
  <c r="E39"/>
  <c r="E39" i="2"/>
  <c r="I39" s="1"/>
  <c r="E37"/>
  <c r="I37" s="1"/>
  <c r="F41"/>
  <c r="F36"/>
  <c r="E36"/>
  <c r="E41"/>
  <c r="F40"/>
  <c r="F39"/>
  <c r="E40"/>
  <c r="E38"/>
  <c r="E39" i="1"/>
  <c r="E38"/>
  <c r="I36" i="9" l="1"/>
  <c r="G36"/>
  <c r="G37"/>
  <c r="I37"/>
  <c r="I38"/>
  <c r="G38"/>
  <c r="G39"/>
  <c r="I39"/>
  <c r="I41"/>
  <c r="G41"/>
  <c r="I40"/>
  <c r="G40"/>
  <c r="G36" i="8"/>
  <c r="I36"/>
  <c r="I40"/>
  <c r="G40"/>
  <c r="G39"/>
  <c r="I39"/>
  <c r="G38"/>
  <c r="I38"/>
  <c r="G41" i="7"/>
  <c r="I41"/>
  <c r="G36"/>
  <c r="I36"/>
  <c r="G39"/>
  <c r="I39"/>
  <c r="G40"/>
  <c r="I40"/>
  <c r="G39" i="2"/>
  <c r="G37"/>
  <c r="G36"/>
  <c r="I36"/>
  <c r="G41"/>
  <c r="I41"/>
  <c r="I40"/>
  <c r="G40"/>
  <c r="G38"/>
  <c r="I38"/>
  <c r="E37" i="1"/>
  <c r="E36"/>
  <c r="I34"/>
  <c r="AB28"/>
  <c r="AB27"/>
  <c r="M27"/>
  <c r="M26"/>
  <c r="M25"/>
  <c r="F25"/>
  <c r="AB24"/>
  <c r="Y24"/>
  <c r="V24"/>
  <c r="S24"/>
  <c r="P24"/>
  <c r="M24"/>
  <c r="F24"/>
  <c r="F41" l="1"/>
  <c r="F39"/>
  <c r="F40"/>
  <c r="F38"/>
  <c r="G41" l="1"/>
  <c r="I41"/>
  <c r="I39"/>
  <c r="G39"/>
  <c r="G40"/>
  <c r="I40"/>
  <c r="G38"/>
  <c r="I38"/>
  <c r="F36"/>
  <c r="G36" s="1"/>
  <c r="F37"/>
  <c r="G37" s="1"/>
  <c r="I36" l="1"/>
  <c r="I37"/>
</calcChain>
</file>

<file path=xl/comments1.xml><?xml version="1.0" encoding="utf-8"?>
<comments xmlns="http://schemas.openxmlformats.org/spreadsheetml/2006/main">
  <authors>
    <author>Sub</author>
  </authors>
  <commentList>
    <comment ref="AA15" authorId="0">
      <text>
        <r>
          <rPr>
            <b/>
            <sz val="9"/>
            <color indexed="81"/>
            <rFont val="Tahoma"/>
            <family val="2"/>
          </rPr>
          <t>Gwangeo:
Default(</t>
        </r>
        <r>
          <rPr>
            <b/>
            <sz val="9"/>
            <color indexed="81"/>
            <rFont val="돋움"/>
            <family val="3"/>
            <charset val="129"/>
          </rPr>
          <t>기본값</t>
        </r>
        <r>
          <rPr>
            <b/>
            <sz val="9"/>
            <color indexed="81"/>
            <rFont val="Tahoma"/>
            <family val="2"/>
          </rPr>
          <t xml:space="preserve">) = 1
</t>
        </r>
        <r>
          <rPr>
            <b/>
            <sz val="9"/>
            <color indexed="81"/>
            <rFont val="돋움"/>
            <family val="3"/>
            <charset val="129"/>
          </rPr>
          <t>멀티플샷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스트래이프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라이트닝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볼트</t>
        </r>
        <r>
          <rPr>
            <b/>
            <sz val="9"/>
            <color indexed="81"/>
            <rFont val="Tahoma"/>
            <family val="2"/>
          </rPr>
          <t xml:space="preserve">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센티널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양손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0.375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실드</t>
        </r>
        <r>
          <rPr>
            <b/>
            <sz val="9"/>
            <color indexed="81"/>
            <rFont val="Tahoma"/>
            <family val="2"/>
          </rPr>
          <t xml:space="preserve"> = 0.25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b/>
            <sz val="9"/>
            <color indexed="81"/>
            <rFont val="돋움"/>
            <family val="3"/>
            <charset val="129"/>
          </rPr>
          <t xml:space="preserve">
신뢰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광신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파나타시즘</t>
        </r>
        <r>
          <rPr>
            <b/>
            <sz val="9"/>
            <color indexed="81"/>
            <rFont val="Tahoma"/>
            <family val="2"/>
          </rPr>
          <t xml:space="preserve">) - </t>
        </r>
        <r>
          <rPr>
            <b/>
            <sz val="9"/>
            <color indexed="81"/>
            <rFont val="돋움"/>
            <family val="3"/>
            <charset val="129"/>
          </rPr>
          <t>본인착용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활용병착용</t>
        </r>
        <r>
          <rPr>
            <sz val="9"/>
            <color indexed="81"/>
            <rFont val="Tahoma"/>
            <family val="2"/>
          </rPr>
          <t xml:space="preserve">
12 : 237 / 118
13 : 254 / 127
14 : 271 / 135
15 : 288 / 144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용병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위세
</t>
        </r>
        <r>
          <rPr>
            <sz val="9"/>
            <color indexed="81"/>
            <rFont val="Tahoma"/>
            <family val="2"/>
          </rPr>
          <t>18 : 210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19 : 220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20 : 230
21 : 240
22 : 250
23 : 260</t>
        </r>
        <r>
          <rPr>
            <b/>
            <sz val="9"/>
            <color indexed="81"/>
            <rFont val="돋움"/>
            <family val="3"/>
            <charset val="129"/>
          </rPr>
          <t xml:space="preserve">
긍지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자존심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집중</t>
        </r>
        <r>
          <rPr>
            <sz val="9"/>
            <color indexed="81"/>
            <rFont val="Tahoma"/>
            <family val="2"/>
          </rPr>
          <t xml:space="preserve">
16 : 285
17 : 300
18 : 315
19 : 330
20 : 345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Gwangeo:
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종류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(CS, </t>
        </r>
        <r>
          <rPr>
            <b/>
            <sz val="9"/>
            <color indexed="81"/>
            <rFont val="돋움"/>
            <family val="3"/>
            <charset val="129"/>
          </rPr>
          <t>크리티컬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) 
   </t>
        </r>
        <r>
          <rPr>
            <b/>
            <sz val="9"/>
            <color indexed="81"/>
            <rFont val="돋움"/>
            <family val="3"/>
            <charset val="129"/>
          </rPr>
          <t>아마존의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야만용사의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숙련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(DS, </t>
        </r>
        <r>
          <rPr>
            <b/>
            <sz val="9"/>
            <color indexed="81"/>
            <rFont val="돋움"/>
            <family val="3"/>
            <charset val="129"/>
          </rPr>
          <t>데들리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스트라이크</t>
        </r>
        <r>
          <rPr>
            <b/>
            <sz val="9"/>
            <color indexed="81"/>
            <rFont val="Tahoma"/>
            <family val="2"/>
          </rPr>
          <t xml:space="preserve">)
   </t>
        </r>
        <r>
          <rPr>
            <b/>
            <sz val="9"/>
            <color indexed="81"/>
            <rFont val="돋움"/>
            <family val="3"/>
            <charset val="129"/>
          </rPr>
          <t>대군주아뮬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선혈기수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옵션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b/>
            <sz val="9"/>
            <color indexed="81"/>
            <rFont val="돋움"/>
            <family val="3"/>
            <charset val="129"/>
          </rPr>
          <t>극대화와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중첩되지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쪽만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발동됨</t>
        </r>
        <r>
          <rPr>
            <b/>
            <sz val="9"/>
            <color indexed="81"/>
            <rFont val="Tahoma"/>
            <family val="2"/>
          </rPr>
          <t xml:space="preserve">
4. 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계산순서와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발동확률
</t>
        </r>
        <r>
          <rPr>
            <b/>
            <sz val="9"/>
            <color indexed="81"/>
            <rFont val="Tahoma"/>
            <family val="2"/>
          </rPr>
          <t xml:space="preserve">   CS + (DS/100)*(100-CS)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시도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시도
</t>
        </r>
      </text>
    </comment>
  </commentList>
</comments>
</file>

<file path=xl/comments2.xml><?xml version="1.0" encoding="utf-8"?>
<comments xmlns="http://schemas.openxmlformats.org/spreadsheetml/2006/main">
  <authors>
    <author>Sub</author>
  </authors>
  <commentList>
    <comment ref="AA15" authorId="0">
      <text>
        <r>
          <rPr>
            <b/>
            <sz val="9"/>
            <color indexed="81"/>
            <rFont val="Tahoma"/>
            <family val="2"/>
          </rPr>
          <t>Gwangeo:
Default(</t>
        </r>
        <r>
          <rPr>
            <b/>
            <sz val="9"/>
            <color indexed="81"/>
            <rFont val="돋움"/>
            <family val="3"/>
            <charset val="129"/>
          </rPr>
          <t>기본값</t>
        </r>
        <r>
          <rPr>
            <b/>
            <sz val="9"/>
            <color indexed="81"/>
            <rFont val="Tahoma"/>
            <family val="2"/>
          </rPr>
          <t xml:space="preserve">) = 1
</t>
        </r>
        <r>
          <rPr>
            <b/>
            <sz val="9"/>
            <color indexed="81"/>
            <rFont val="돋움"/>
            <family val="3"/>
            <charset val="129"/>
          </rPr>
          <t>멀티플샷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스트래이프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라이트닝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볼트</t>
        </r>
        <r>
          <rPr>
            <b/>
            <sz val="9"/>
            <color indexed="81"/>
            <rFont val="Tahoma"/>
            <family val="2"/>
          </rPr>
          <t xml:space="preserve">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센티널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양손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0.375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실드</t>
        </r>
        <r>
          <rPr>
            <b/>
            <sz val="9"/>
            <color indexed="81"/>
            <rFont val="Tahoma"/>
            <family val="2"/>
          </rPr>
          <t xml:space="preserve"> = 0.25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b/>
            <sz val="9"/>
            <color indexed="81"/>
            <rFont val="돋움"/>
            <family val="3"/>
            <charset val="129"/>
          </rPr>
          <t xml:space="preserve">
신뢰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광신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파나타시즘</t>
        </r>
        <r>
          <rPr>
            <b/>
            <sz val="9"/>
            <color indexed="81"/>
            <rFont val="Tahoma"/>
            <family val="2"/>
          </rPr>
          <t xml:space="preserve">) - </t>
        </r>
        <r>
          <rPr>
            <b/>
            <sz val="9"/>
            <color indexed="81"/>
            <rFont val="돋움"/>
            <family val="3"/>
            <charset val="129"/>
          </rPr>
          <t>본인착용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활용병착용</t>
        </r>
        <r>
          <rPr>
            <sz val="9"/>
            <color indexed="81"/>
            <rFont val="Tahoma"/>
            <family val="2"/>
          </rPr>
          <t xml:space="preserve">
12 : 237 / 118
13 : 254 / 127
14 : 271 / 135
15 : 288 / 144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용병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위세
</t>
        </r>
        <r>
          <rPr>
            <sz val="9"/>
            <color indexed="81"/>
            <rFont val="Tahoma"/>
            <family val="2"/>
          </rPr>
          <t>18 : 210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19 : 220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20 : 230
21 : 240
22 : 250
23 : 260</t>
        </r>
        <r>
          <rPr>
            <b/>
            <sz val="9"/>
            <color indexed="81"/>
            <rFont val="돋움"/>
            <family val="3"/>
            <charset val="129"/>
          </rPr>
          <t xml:space="preserve">
긍지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자존심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집중</t>
        </r>
        <r>
          <rPr>
            <sz val="9"/>
            <color indexed="81"/>
            <rFont val="Tahoma"/>
            <family val="2"/>
          </rPr>
          <t xml:space="preserve">
16 : 285
17 : 300
18 : 315
19 : 330
20 : 345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Gwangeo:
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종류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(CS, </t>
        </r>
        <r>
          <rPr>
            <b/>
            <sz val="9"/>
            <color indexed="81"/>
            <rFont val="돋움"/>
            <family val="3"/>
            <charset val="129"/>
          </rPr>
          <t>크리티컬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) 
   </t>
        </r>
        <r>
          <rPr>
            <b/>
            <sz val="9"/>
            <color indexed="81"/>
            <rFont val="돋움"/>
            <family val="3"/>
            <charset val="129"/>
          </rPr>
          <t>아마존의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야만용사의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숙련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(DS, </t>
        </r>
        <r>
          <rPr>
            <b/>
            <sz val="9"/>
            <color indexed="81"/>
            <rFont val="돋움"/>
            <family val="3"/>
            <charset val="129"/>
          </rPr>
          <t>데들리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스트라이크</t>
        </r>
        <r>
          <rPr>
            <b/>
            <sz val="9"/>
            <color indexed="81"/>
            <rFont val="Tahoma"/>
            <family val="2"/>
          </rPr>
          <t xml:space="preserve">)
   </t>
        </r>
        <r>
          <rPr>
            <b/>
            <sz val="9"/>
            <color indexed="81"/>
            <rFont val="돋움"/>
            <family val="3"/>
            <charset val="129"/>
          </rPr>
          <t>대군주아뮬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선혈기수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옵션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b/>
            <sz val="9"/>
            <color indexed="81"/>
            <rFont val="돋움"/>
            <family val="3"/>
            <charset val="129"/>
          </rPr>
          <t>극대화와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중첩되지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쪽만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발동됨</t>
        </r>
        <r>
          <rPr>
            <b/>
            <sz val="9"/>
            <color indexed="81"/>
            <rFont val="Tahoma"/>
            <family val="2"/>
          </rPr>
          <t xml:space="preserve">
4. 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계산순서와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발동확률
</t>
        </r>
        <r>
          <rPr>
            <b/>
            <sz val="9"/>
            <color indexed="81"/>
            <rFont val="Tahoma"/>
            <family val="2"/>
          </rPr>
          <t xml:space="preserve">   CS + (DS/100)*(100-CS)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시도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시도
</t>
        </r>
      </text>
    </comment>
  </commentList>
</comments>
</file>

<file path=xl/comments3.xml><?xml version="1.0" encoding="utf-8"?>
<comments xmlns="http://schemas.openxmlformats.org/spreadsheetml/2006/main">
  <authors>
    <author>Sub</author>
  </authors>
  <commentList>
    <comment ref="AA15" authorId="0">
      <text>
        <r>
          <rPr>
            <b/>
            <sz val="9"/>
            <color indexed="81"/>
            <rFont val="Tahoma"/>
            <family val="2"/>
          </rPr>
          <t>Gwangeo:
Default(</t>
        </r>
        <r>
          <rPr>
            <b/>
            <sz val="9"/>
            <color indexed="81"/>
            <rFont val="돋움"/>
            <family val="3"/>
            <charset val="129"/>
          </rPr>
          <t>기본값</t>
        </r>
        <r>
          <rPr>
            <b/>
            <sz val="9"/>
            <color indexed="81"/>
            <rFont val="Tahoma"/>
            <family val="2"/>
          </rPr>
          <t xml:space="preserve">) = 1
</t>
        </r>
        <r>
          <rPr>
            <b/>
            <sz val="9"/>
            <color indexed="81"/>
            <rFont val="돋움"/>
            <family val="3"/>
            <charset val="129"/>
          </rPr>
          <t>멀티플샷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스트래이프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라이트닝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볼트</t>
        </r>
        <r>
          <rPr>
            <b/>
            <sz val="9"/>
            <color indexed="81"/>
            <rFont val="Tahoma"/>
            <family val="2"/>
          </rPr>
          <t xml:space="preserve">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센티널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양손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0.375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실드</t>
        </r>
        <r>
          <rPr>
            <b/>
            <sz val="9"/>
            <color indexed="81"/>
            <rFont val="Tahoma"/>
            <family val="2"/>
          </rPr>
          <t xml:space="preserve"> = 0.25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b/>
            <sz val="9"/>
            <color indexed="81"/>
            <rFont val="돋움"/>
            <family val="3"/>
            <charset val="129"/>
          </rPr>
          <t xml:space="preserve">
신뢰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광신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파나타시즘</t>
        </r>
        <r>
          <rPr>
            <b/>
            <sz val="9"/>
            <color indexed="81"/>
            <rFont val="Tahoma"/>
            <family val="2"/>
          </rPr>
          <t xml:space="preserve">) - </t>
        </r>
        <r>
          <rPr>
            <b/>
            <sz val="9"/>
            <color indexed="81"/>
            <rFont val="돋움"/>
            <family val="3"/>
            <charset val="129"/>
          </rPr>
          <t>본인착용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활용병착용</t>
        </r>
        <r>
          <rPr>
            <sz val="9"/>
            <color indexed="81"/>
            <rFont val="Tahoma"/>
            <family val="2"/>
          </rPr>
          <t xml:space="preserve">
12 : 237 / 118
13 : 254 / 127
14 : 271 / 135
15 : 288 / 144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용병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위세
</t>
        </r>
        <r>
          <rPr>
            <sz val="9"/>
            <color indexed="81"/>
            <rFont val="Tahoma"/>
            <family val="2"/>
          </rPr>
          <t>18 : 210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19 : 220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20 : 230
21 : 240
22 : 250
23 : 260</t>
        </r>
        <r>
          <rPr>
            <b/>
            <sz val="9"/>
            <color indexed="81"/>
            <rFont val="돋움"/>
            <family val="3"/>
            <charset val="129"/>
          </rPr>
          <t xml:space="preserve">
긍지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자존심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집중</t>
        </r>
        <r>
          <rPr>
            <sz val="9"/>
            <color indexed="81"/>
            <rFont val="Tahoma"/>
            <family val="2"/>
          </rPr>
          <t xml:space="preserve">
16 : 285
17 : 300
18 : 315
19 : 330
20 : 345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Gwangeo:
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종류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(CS, </t>
        </r>
        <r>
          <rPr>
            <b/>
            <sz val="9"/>
            <color indexed="81"/>
            <rFont val="돋움"/>
            <family val="3"/>
            <charset val="129"/>
          </rPr>
          <t>크리티컬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) 
   </t>
        </r>
        <r>
          <rPr>
            <b/>
            <sz val="9"/>
            <color indexed="81"/>
            <rFont val="돋움"/>
            <family val="3"/>
            <charset val="129"/>
          </rPr>
          <t>아마존의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야만용사의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숙련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(DS, </t>
        </r>
        <r>
          <rPr>
            <b/>
            <sz val="9"/>
            <color indexed="81"/>
            <rFont val="돋움"/>
            <family val="3"/>
            <charset val="129"/>
          </rPr>
          <t>데들리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스트라이크</t>
        </r>
        <r>
          <rPr>
            <b/>
            <sz val="9"/>
            <color indexed="81"/>
            <rFont val="Tahoma"/>
            <family val="2"/>
          </rPr>
          <t xml:space="preserve">)
   </t>
        </r>
        <r>
          <rPr>
            <b/>
            <sz val="9"/>
            <color indexed="81"/>
            <rFont val="돋움"/>
            <family val="3"/>
            <charset val="129"/>
          </rPr>
          <t>대군주아뮬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선혈기수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옵션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b/>
            <sz val="9"/>
            <color indexed="81"/>
            <rFont val="돋움"/>
            <family val="3"/>
            <charset val="129"/>
          </rPr>
          <t>극대화와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중첩되지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쪽만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발동됨</t>
        </r>
        <r>
          <rPr>
            <b/>
            <sz val="9"/>
            <color indexed="81"/>
            <rFont val="Tahoma"/>
            <family val="2"/>
          </rPr>
          <t xml:space="preserve">
4. 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계산순서와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발동확률
</t>
        </r>
        <r>
          <rPr>
            <b/>
            <sz val="9"/>
            <color indexed="81"/>
            <rFont val="Tahoma"/>
            <family val="2"/>
          </rPr>
          <t xml:space="preserve">   CS + (DS/100)*(100-CS)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시도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시도
</t>
        </r>
      </text>
    </comment>
  </commentList>
</comments>
</file>

<file path=xl/comments4.xml><?xml version="1.0" encoding="utf-8"?>
<comments xmlns="http://schemas.openxmlformats.org/spreadsheetml/2006/main">
  <authors>
    <author>Sub</author>
  </authors>
  <commentList>
    <comment ref="AA15" authorId="0">
      <text>
        <r>
          <rPr>
            <b/>
            <sz val="9"/>
            <color indexed="81"/>
            <rFont val="Tahoma"/>
            <family val="2"/>
          </rPr>
          <t>Gwangeo:
Default(</t>
        </r>
        <r>
          <rPr>
            <b/>
            <sz val="9"/>
            <color indexed="81"/>
            <rFont val="돋움"/>
            <family val="3"/>
            <charset val="129"/>
          </rPr>
          <t>기본값</t>
        </r>
        <r>
          <rPr>
            <b/>
            <sz val="9"/>
            <color indexed="81"/>
            <rFont val="Tahoma"/>
            <family val="2"/>
          </rPr>
          <t xml:space="preserve">) = 1
</t>
        </r>
        <r>
          <rPr>
            <b/>
            <sz val="9"/>
            <color indexed="81"/>
            <rFont val="돋움"/>
            <family val="3"/>
            <charset val="129"/>
          </rPr>
          <t>멀티플샷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스트래이프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라이트닝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볼트</t>
        </r>
        <r>
          <rPr>
            <b/>
            <sz val="9"/>
            <color indexed="81"/>
            <rFont val="Tahoma"/>
            <family val="2"/>
          </rPr>
          <t xml:space="preserve">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센티널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양손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0.375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실드</t>
        </r>
        <r>
          <rPr>
            <b/>
            <sz val="9"/>
            <color indexed="81"/>
            <rFont val="Tahoma"/>
            <family val="2"/>
          </rPr>
          <t xml:space="preserve"> = 0.25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b/>
            <sz val="9"/>
            <color indexed="81"/>
            <rFont val="돋움"/>
            <family val="3"/>
            <charset val="129"/>
          </rPr>
          <t xml:space="preserve">
신뢰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광신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파나타시즘</t>
        </r>
        <r>
          <rPr>
            <b/>
            <sz val="9"/>
            <color indexed="81"/>
            <rFont val="Tahoma"/>
            <family val="2"/>
          </rPr>
          <t xml:space="preserve">) - </t>
        </r>
        <r>
          <rPr>
            <b/>
            <sz val="9"/>
            <color indexed="81"/>
            <rFont val="돋움"/>
            <family val="3"/>
            <charset val="129"/>
          </rPr>
          <t>본인착용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활용병착용</t>
        </r>
        <r>
          <rPr>
            <sz val="9"/>
            <color indexed="81"/>
            <rFont val="Tahoma"/>
            <family val="2"/>
          </rPr>
          <t xml:space="preserve">
12 : 237 / 118
13 : 254 / 127
14 : 271 / 135
15 : 288 / 144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용병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위세
</t>
        </r>
        <r>
          <rPr>
            <sz val="9"/>
            <color indexed="81"/>
            <rFont val="Tahoma"/>
            <family val="2"/>
          </rPr>
          <t>18 : 210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19 : 220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20 : 230
21 : 240
22 : 250
23 : 260</t>
        </r>
        <r>
          <rPr>
            <b/>
            <sz val="9"/>
            <color indexed="81"/>
            <rFont val="돋움"/>
            <family val="3"/>
            <charset val="129"/>
          </rPr>
          <t xml:space="preserve">
긍지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자존심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집중</t>
        </r>
        <r>
          <rPr>
            <sz val="9"/>
            <color indexed="81"/>
            <rFont val="Tahoma"/>
            <family val="2"/>
          </rPr>
          <t xml:space="preserve">
16 : 285
17 : 300
18 : 315
19 : 330
20 : 345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Gwangeo:
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종류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(CS, </t>
        </r>
        <r>
          <rPr>
            <b/>
            <sz val="9"/>
            <color indexed="81"/>
            <rFont val="돋움"/>
            <family val="3"/>
            <charset val="129"/>
          </rPr>
          <t>크리티컬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) 
   </t>
        </r>
        <r>
          <rPr>
            <b/>
            <sz val="9"/>
            <color indexed="81"/>
            <rFont val="돋움"/>
            <family val="3"/>
            <charset val="129"/>
          </rPr>
          <t>아마존의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야만용사의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숙련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(DS, </t>
        </r>
        <r>
          <rPr>
            <b/>
            <sz val="9"/>
            <color indexed="81"/>
            <rFont val="돋움"/>
            <family val="3"/>
            <charset val="129"/>
          </rPr>
          <t>데들리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스트라이크</t>
        </r>
        <r>
          <rPr>
            <b/>
            <sz val="9"/>
            <color indexed="81"/>
            <rFont val="Tahoma"/>
            <family val="2"/>
          </rPr>
          <t xml:space="preserve">)
   </t>
        </r>
        <r>
          <rPr>
            <b/>
            <sz val="9"/>
            <color indexed="81"/>
            <rFont val="돋움"/>
            <family val="3"/>
            <charset val="129"/>
          </rPr>
          <t>대군주아뮬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선혈기수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옵션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b/>
            <sz val="9"/>
            <color indexed="81"/>
            <rFont val="돋움"/>
            <family val="3"/>
            <charset val="129"/>
          </rPr>
          <t>극대화와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중첩되지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쪽만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발동됨</t>
        </r>
        <r>
          <rPr>
            <b/>
            <sz val="9"/>
            <color indexed="81"/>
            <rFont val="Tahoma"/>
            <family val="2"/>
          </rPr>
          <t xml:space="preserve">
4. 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계산순서와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발동확률
</t>
        </r>
        <r>
          <rPr>
            <b/>
            <sz val="9"/>
            <color indexed="81"/>
            <rFont val="Tahoma"/>
            <family val="2"/>
          </rPr>
          <t xml:space="preserve">   CS + (DS/100)*(100-CS)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시도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시도
</t>
        </r>
      </text>
    </comment>
  </commentList>
</comments>
</file>

<file path=xl/comments5.xml><?xml version="1.0" encoding="utf-8"?>
<comments xmlns="http://schemas.openxmlformats.org/spreadsheetml/2006/main">
  <authors>
    <author>Sub</author>
  </authors>
  <commentList>
    <comment ref="AA15" authorId="0">
      <text>
        <r>
          <rPr>
            <b/>
            <sz val="9"/>
            <color indexed="81"/>
            <rFont val="Tahoma"/>
            <family val="2"/>
          </rPr>
          <t>Gwangeo:
Default(</t>
        </r>
        <r>
          <rPr>
            <b/>
            <sz val="9"/>
            <color indexed="81"/>
            <rFont val="돋움"/>
            <family val="3"/>
            <charset val="129"/>
          </rPr>
          <t>기본값</t>
        </r>
        <r>
          <rPr>
            <b/>
            <sz val="9"/>
            <color indexed="81"/>
            <rFont val="Tahoma"/>
            <family val="2"/>
          </rPr>
          <t xml:space="preserve">) = 1
</t>
        </r>
        <r>
          <rPr>
            <b/>
            <sz val="9"/>
            <color indexed="81"/>
            <rFont val="돋움"/>
            <family val="3"/>
            <charset val="129"/>
          </rPr>
          <t>멀티플샷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스트래이프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라이트닝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볼트</t>
        </r>
        <r>
          <rPr>
            <b/>
            <sz val="9"/>
            <color indexed="81"/>
            <rFont val="Tahoma"/>
            <family val="2"/>
          </rPr>
          <t xml:space="preserve">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센티널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퓨리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양손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무기</t>
        </r>
        <r>
          <rPr>
            <b/>
            <sz val="9"/>
            <color indexed="81"/>
            <rFont val="Tahoma"/>
            <family val="2"/>
          </rPr>
          <t xml:space="preserve">) = 0.375
</t>
        </r>
        <r>
          <rPr>
            <b/>
            <sz val="9"/>
            <color indexed="81"/>
            <rFont val="돋움"/>
            <family val="3"/>
            <charset val="129"/>
          </rPr>
          <t>블래이드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실드</t>
        </r>
        <r>
          <rPr>
            <b/>
            <sz val="9"/>
            <color indexed="81"/>
            <rFont val="Tahoma"/>
            <family val="2"/>
          </rPr>
          <t xml:space="preserve"> = 0.25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b/>
            <sz val="9"/>
            <color indexed="81"/>
            <rFont val="돋움"/>
            <family val="3"/>
            <charset val="129"/>
          </rPr>
          <t xml:space="preserve">
신뢰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광신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파나타시즘</t>
        </r>
        <r>
          <rPr>
            <b/>
            <sz val="9"/>
            <color indexed="81"/>
            <rFont val="Tahoma"/>
            <family val="2"/>
          </rPr>
          <t xml:space="preserve">) - </t>
        </r>
        <r>
          <rPr>
            <b/>
            <sz val="9"/>
            <color indexed="81"/>
            <rFont val="돋움"/>
            <family val="3"/>
            <charset val="129"/>
          </rPr>
          <t>본인착용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활용병착용</t>
        </r>
        <r>
          <rPr>
            <sz val="9"/>
            <color indexed="81"/>
            <rFont val="Tahoma"/>
            <family val="2"/>
          </rPr>
          <t xml:space="preserve">
12 : 237 / 118
13 : 254 / 127
14 : 271 / 135
15 : 288 / 144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용병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위세
</t>
        </r>
        <r>
          <rPr>
            <sz val="9"/>
            <color indexed="81"/>
            <rFont val="Tahoma"/>
            <family val="2"/>
          </rPr>
          <t>18 : 210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19 : 220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20 : 230
21 : 240
22 : 250
23 : 260</t>
        </r>
        <r>
          <rPr>
            <b/>
            <sz val="9"/>
            <color indexed="81"/>
            <rFont val="돋움"/>
            <family val="3"/>
            <charset val="129"/>
          </rPr>
          <t xml:space="preserve">
긍지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자존심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집중</t>
        </r>
        <r>
          <rPr>
            <sz val="9"/>
            <color indexed="81"/>
            <rFont val="Tahoma"/>
            <family val="2"/>
          </rPr>
          <t xml:space="preserve">
16 : 285
17 : 300
18 : 315
19 : 330
20 : 345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Gwangeo: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Gwangeo:
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종류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(CS, </t>
        </r>
        <r>
          <rPr>
            <b/>
            <sz val="9"/>
            <color indexed="81"/>
            <rFont val="돋움"/>
            <family val="3"/>
            <charset val="129"/>
          </rPr>
          <t>크리티컬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데미지</t>
        </r>
        <r>
          <rPr>
            <b/>
            <sz val="9"/>
            <color indexed="81"/>
            <rFont val="Tahoma"/>
            <family val="2"/>
          </rPr>
          <t xml:space="preserve">) 
   </t>
        </r>
        <r>
          <rPr>
            <b/>
            <sz val="9"/>
            <color indexed="81"/>
            <rFont val="돋움"/>
            <family val="3"/>
            <charset val="129"/>
          </rPr>
          <t>아마존의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야만용사의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숙련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(DS, </t>
        </r>
        <r>
          <rPr>
            <b/>
            <sz val="9"/>
            <color indexed="81"/>
            <rFont val="돋움"/>
            <family val="3"/>
            <charset val="129"/>
          </rPr>
          <t>데들리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스트라이크</t>
        </r>
        <r>
          <rPr>
            <b/>
            <sz val="9"/>
            <color indexed="81"/>
            <rFont val="Tahoma"/>
            <family val="2"/>
          </rPr>
          <t xml:space="preserve">)
   </t>
        </r>
        <r>
          <rPr>
            <b/>
            <sz val="9"/>
            <color indexed="81"/>
            <rFont val="돋움"/>
            <family val="3"/>
            <charset val="129"/>
          </rPr>
          <t>대군주아뮬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선혈기수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옵션</t>
        </r>
        <r>
          <rPr>
            <b/>
            <sz val="9"/>
            <color indexed="81"/>
            <rFont val="Tahoma"/>
            <family val="2"/>
          </rPr>
          <t xml:space="preserve">
3. </t>
        </r>
        <r>
          <rPr>
            <b/>
            <sz val="9"/>
            <color indexed="81"/>
            <rFont val="돋움"/>
            <family val="3"/>
            <charset val="129"/>
          </rPr>
          <t>극대화와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중첩되지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쪽만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발동됨</t>
        </r>
        <r>
          <rPr>
            <b/>
            <sz val="9"/>
            <color indexed="81"/>
            <rFont val="Tahoma"/>
            <family val="2"/>
          </rPr>
          <t xml:space="preserve">
4. Double Damage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계산순서와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발동확률
</t>
        </r>
        <r>
          <rPr>
            <b/>
            <sz val="9"/>
            <color indexed="81"/>
            <rFont val="Tahoma"/>
            <family val="2"/>
          </rPr>
          <t xml:space="preserve">   CS + (DS/100)*(100-CS)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시도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극대화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발동되지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치명타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시도
</t>
        </r>
      </text>
    </comment>
  </commentList>
</comments>
</file>

<file path=xl/sharedStrings.xml><?xml version="1.0" encoding="utf-8"?>
<sst xmlns="http://schemas.openxmlformats.org/spreadsheetml/2006/main" count="598" uniqueCount="111">
  <si>
    <t>기본데미지</t>
    <phoneticPr fontId="1" type="noConversion"/>
  </si>
  <si>
    <t>BASE</t>
    <phoneticPr fontId="1" type="noConversion"/>
  </si>
  <si>
    <t>스텟증댐</t>
    <phoneticPr fontId="1" type="noConversion"/>
  </si>
  <si>
    <t>악피</t>
    <phoneticPr fontId="1" type="noConversion"/>
  </si>
  <si>
    <t>기술증뎀</t>
    <phoneticPr fontId="1" type="noConversion"/>
  </si>
  <si>
    <t>기술 보너스 증뎀</t>
    <phoneticPr fontId="1" type="noConversion"/>
  </si>
  <si>
    <t>스탯</t>
    <phoneticPr fontId="1" type="noConversion"/>
  </si>
  <si>
    <t>기술 패널티</t>
    <phoneticPr fontId="1" type="noConversion"/>
  </si>
  <si>
    <t>악마 보너스 증뎀</t>
    <phoneticPr fontId="1" type="noConversion"/>
  </si>
  <si>
    <t>* 소수점 3자리 버림</t>
    <phoneticPr fontId="1" type="noConversion"/>
  </si>
  <si>
    <t>총합</t>
    <phoneticPr fontId="1" type="noConversion"/>
  </si>
  <si>
    <t>물리</t>
    <phoneticPr fontId="1" type="noConversion"/>
  </si>
  <si>
    <t>원소</t>
    <phoneticPr fontId="1" type="noConversion"/>
  </si>
  <si>
    <t>크리티컬</t>
    <phoneticPr fontId="1" type="noConversion"/>
  </si>
  <si>
    <t>구분</t>
    <phoneticPr fontId="1" type="noConversion"/>
  </si>
  <si>
    <t>방어구/오라 보너스 증뎀</t>
    <phoneticPr fontId="1" type="noConversion"/>
  </si>
  <si>
    <t>오라별 물리증뎀 참조</t>
    <phoneticPr fontId="1" type="noConversion"/>
  </si>
  <si>
    <t>무기 데미지</t>
    <phoneticPr fontId="1" type="noConversion"/>
  </si>
  <si>
    <t>추가 최소데미지</t>
    <phoneticPr fontId="1" type="noConversion"/>
  </si>
  <si>
    <t>클릭 시 open</t>
    <phoneticPr fontId="1" type="noConversion"/>
  </si>
  <si>
    <t>+</t>
    <phoneticPr fontId="1" type="noConversion"/>
  </si>
  <si>
    <t>언피)</t>
    <phoneticPr fontId="1" type="noConversion"/>
  </si>
  <si>
    <t>패널티</t>
    <phoneticPr fontId="1" type="noConversion"/>
  </si>
  <si>
    <t>Type</t>
    <phoneticPr fontId="1" type="noConversion"/>
  </si>
  <si>
    <t>기술별 데미지 변화 참조</t>
    <phoneticPr fontId="1" type="noConversion"/>
  </si>
  <si>
    <t>최소합</t>
    <phoneticPr fontId="1" type="noConversion"/>
  </si>
  <si>
    <t>최대합</t>
    <phoneticPr fontId="1" type="noConversion"/>
  </si>
  <si>
    <t xml:space="preserve"> X (</t>
    <phoneticPr fontId="1" type="noConversion"/>
  </si>
  <si>
    <t xml:space="preserve">) X </t>
    <phoneticPr fontId="1" type="noConversion"/>
  </si>
  <si>
    <t>방어구 주얼</t>
    <phoneticPr fontId="1" type="noConversion"/>
  </si>
  <si>
    <t>+ 피해(고뇌 등)</t>
    <phoneticPr fontId="1" type="noConversion"/>
  </si>
  <si>
    <t>+</t>
    <phoneticPr fontId="1" type="noConversion"/>
  </si>
  <si>
    <t>원소데미지</t>
    <phoneticPr fontId="1" type="noConversion"/>
  </si>
  <si>
    <t>방어구/오라증뎀</t>
    <phoneticPr fontId="1" type="noConversion"/>
  </si>
  <si>
    <t>그 외</t>
  </si>
  <si>
    <t>원소데미지</t>
    <phoneticPr fontId="1" type="noConversion"/>
  </si>
  <si>
    <t>최소</t>
    <phoneticPr fontId="1" type="noConversion"/>
  </si>
  <si>
    <t>최대</t>
    <phoneticPr fontId="1" type="noConversion"/>
  </si>
  <si>
    <t>구분</t>
    <phoneticPr fontId="1" type="noConversion"/>
  </si>
  <si>
    <t>물리데미지</t>
    <phoneticPr fontId="1" type="noConversion"/>
  </si>
  <si>
    <t>숙련 보너스</t>
    <phoneticPr fontId="1" type="noConversion"/>
  </si>
  <si>
    <t>* 무기종별 드롭다운 선택</t>
    <phoneticPr fontId="1" type="noConversion"/>
  </si>
  <si>
    <t>MEMO</t>
  </si>
  <si>
    <t>MEMO</t>
    <phoneticPr fontId="1" type="noConversion"/>
  </si>
  <si>
    <t>2.계산공식</t>
    <phoneticPr fontId="1" type="noConversion"/>
  </si>
  <si>
    <t>3. 데미지 계산결과</t>
    <phoneticPr fontId="1" type="noConversion"/>
  </si>
  <si>
    <t>* 스킬에 표시된 추가 공격력을 입력, 야만용사,암살자는 무기숙련 수치도 합산</t>
    <phoneticPr fontId="1" type="noConversion"/>
  </si>
  <si>
    <t>기술 보너스</t>
    <phoneticPr fontId="1" type="noConversion"/>
  </si>
  <si>
    <t>방어구 증뎀</t>
    <phoneticPr fontId="1" type="noConversion"/>
  </si>
  <si>
    <t>오라</t>
    <phoneticPr fontId="1" type="noConversion"/>
  </si>
  <si>
    <t>기술1</t>
    <phoneticPr fontId="1" type="noConversion"/>
  </si>
  <si>
    <t>힘</t>
    <phoneticPr fontId="1" type="noConversion"/>
  </si>
  <si>
    <t>민첩</t>
    <phoneticPr fontId="1" type="noConversion"/>
  </si>
  <si>
    <t>화염</t>
    <phoneticPr fontId="1" type="noConversion"/>
  </si>
  <si>
    <t>냉기</t>
    <phoneticPr fontId="1" type="noConversion"/>
  </si>
  <si>
    <t>번개</t>
    <phoneticPr fontId="1" type="noConversion"/>
  </si>
  <si>
    <t>독</t>
    <phoneticPr fontId="1" type="noConversion"/>
  </si>
  <si>
    <t>물리</t>
    <phoneticPr fontId="1" type="noConversion"/>
  </si>
  <si>
    <t>최소</t>
    <phoneticPr fontId="1" type="noConversion"/>
  </si>
  <si>
    <t>최대</t>
    <phoneticPr fontId="1" type="noConversion"/>
  </si>
  <si>
    <t>추가 최대데미지</t>
    <phoneticPr fontId="1" type="noConversion"/>
  </si>
  <si>
    <t>BASE</t>
    <phoneticPr fontId="1" type="noConversion"/>
  </si>
  <si>
    <t>해머</t>
    <phoneticPr fontId="1" type="noConversion"/>
  </si>
  <si>
    <t>단자클</t>
    <phoneticPr fontId="1" type="noConversion"/>
  </si>
  <si>
    <t>활석궁</t>
    <phoneticPr fontId="1" type="noConversion"/>
  </si>
  <si>
    <t>그 외</t>
    <phoneticPr fontId="1" type="noConversion"/>
  </si>
  <si>
    <t>증뎀</t>
    <phoneticPr fontId="1" type="noConversion"/>
  </si>
  <si>
    <t>증뎀1</t>
    <phoneticPr fontId="1" type="noConversion"/>
  </si>
  <si>
    <t>최소데미지</t>
    <phoneticPr fontId="1" type="noConversion"/>
  </si>
  <si>
    <t>최대데미지</t>
    <phoneticPr fontId="1" type="noConversion"/>
  </si>
  <si>
    <t>일반</t>
    <phoneticPr fontId="1" type="noConversion"/>
  </si>
  <si>
    <t>악마</t>
    <phoneticPr fontId="1" type="noConversion"/>
  </si>
  <si>
    <t>언데드</t>
    <phoneticPr fontId="1" type="noConversion"/>
  </si>
  <si>
    <t>* 무기별 스탯 반영 참조</t>
    <phoneticPr fontId="1" type="noConversion"/>
  </si>
  <si>
    <t>해머</t>
    <phoneticPr fontId="1" type="noConversion"/>
  </si>
  <si>
    <t>힘*1.1/100</t>
    <phoneticPr fontId="1" type="noConversion"/>
  </si>
  <si>
    <t>단검,투척,클러</t>
    <phoneticPr fontId="1" type="noConversion"/>
  </si>
  <si>
    <t>(힘*0.75/100)+(덱*0.75+100)</t>
    <phoneticPr fontId="1" type="noConversion"/>
  </si>
  <si>
    <t>활,석궁</t>
    <phoneticPr fontId="1" type="noConversion"/>
  </si>
  <si>
    <t>민첩/100</t>
    <phoneticPr fontId="1" type="noConversion"/>
  </si>
  <si>
    <t>그 외</t>
    <phoneticPr fontId="1" type="noConversion"/>
  </si>
  <si>
    <t>힘/100</t>
    <phoneticPr fontId="1" type="noConversion"/>
  </si>
  <si>
    <t xml:space="preserve">  추가 최소/최대 데미지는 방어구와 부적에 있는 수치만 반영 할 것</t>
    <phoneticPr fontId="1" type="noConversion"/>
  </si>
  <si>
    <t>* 무기에 붙은 증뎀 또는 민맥은 무기 데미지에 반영되어 있으므로</t>
    <phoneticPr fontId="1" type="noConversion"/>
  </si>
  <si>
    <t>부적 10맥</t>
    <phoneticPr fontId="1" type="noConversion"/>
  </si>
  <si>
    <t>선더갓 1-50라뎀</t>
    <phoneticPr fontId="1" type="noConversion"/>
  </si>
  <si>
    <t>아템빨 포함한 표시스탯</t>
    <phoneticPr fontId="1" type="noConversion"/>
  </si>
  <si>
    <t>소용돌이 lv29 174%</t>
    <phoneticPr fontId="1" type="noConversion"/>
  </si>
  <si>
    <t>검 숙련 lv27 158%</t>
    <phoneticPr fontId="1" type="noConversion"/>
  </si>
  <si>
    <t xml:space="preserve"> * 전투명령 포함</t>
    <phoneticPr fontId="1" type="noConversion"/>
  </si>
  <si>
    <t>인내 X</t>
    <phoneticPr fontId="1" type="noConversion"/>
  </si>
  <si>
    <t>용병 위세 lv 22 250%</t>
    <phoneticPr fontId="1" type="noConversion"/>
  </si>
  <si>
    <t>주얼1 슬가작 39%</t>
    <phoneticPr fontId="1" type="noConversion"/>
  </si>
  <si>
    <t>소용돌이 해당없음</t>
    <phoneticPr fontId="1" type="noConversion"/>
  </si>
  <si>
    <t>MEMO</t>
    <phoneticPr fontId="1" type="noConversion"/>
  </si>
  <si>
    <t>안수 350%</t>
    <phoneticPr fontId="1" type="noConversion"/>
  </si>
  <si>
    <t>언데드 보너스 증뎀</t>
    <phoneticPr fontId="1" type="noConversion"/>
  </si>
  <si>
    <t>ㄴㄴ 페이즈고뇌 371</t>
    <phoneticPr fontId="1" type="noConversion"/>
  </si>
  <si>
    <t xml:space="preserve">1. DATA 입력 </t>
    <phoneticPr fontId="1" type="noConversion"/>
  </si>
  <si>
    <t>**  황음영 셀과 메모셀만 입력가능</t>
    <phoneticPr fontId="1" type="noConversion"/>
  </si>
  <si>
    <t>스몰참 175독뎀</t>
    <phoneticPr fontId="1" type="noConversion"/>
  </si>
  <si>
    <t>해머</t>
  </si>
  <si>
    <t xml:space="preserve"> 4. 계산의 한계</t>
    <phoneticPr fontId="1" type="noConversion"/>
  </si>
  <si>
    <t xml:space="preserve">      - 아트마 아뮬의 독뎀옵션 반영이 상이함</t>
    <phoneticPr fontId="1" type="noConversion"/>
  </si>
  <si>
    <t xml:space="preserve">      - 방어구의 증맥주얼 장착버그는 반영되지 않음</t>
    <phoneticPr fontId="1" type="noConversion"/>
  </si>
  <si>
    <t>[내용참조]</t>
    <phoneticPr fontId="1" type="noConversion"/>
  </si>
  <si>
    <t xml:space="preserve">      - 기술 패널티 적용시 물리데미지 계산이 소폭 틀어짐</t>
    <phoneticPr fontId="1" type="noConversion"/>
  </si>
  <si>
    <t xml:space="preserve">          * 작성자의 계산 순서 또는 절삭 시점의 오류 가능성 있음</t>
    <phoneticPr fontId="1" type="noConversion"/>
  </si>
  <si>
    <t xml:space="preserve">      - Double damage 계산은 크리티컬항목만 반영</t>
    <phoneticPr fontId="1" type="noConversion"/>
  </si>
  <si>
    <t>★</t>
    <phoneticPr fontId="1" type="noConversion"/>
  </si>
  <si>
    <t xml:space="preserve">        기술피해 증폭이 물리 데미지 기반으로 변환이 이루어진 경우에만 적용됨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</si>
</sst>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5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.5500000000000007"/>
      <color theme="1"/>
      <name val="맑은 고딕"/>
      <family val="3"/>
      <charset val="129"/>
      <scheme val="minor"/>
    </font>
    <font>
      <sz val="9.5500000000000007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>
      <alignment vertical="center"/>
    </xf>
    <xf numFmtId="0" fontId="11" fillId="0" borderId="0" xfId="1" applyBorder="1" applyAlignment="1" applyProtection="1">
      <alignment vertical="center"/>
    </xf>
    <xf numFmtId="0" fontId="3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quotePrefix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6" fillId="5" borderId="0" xfId="0" applyFont="1" applyFill="1" applyBorder="1">
      <alignment vertical="center"/>
    </xf>
    <xf numFmtId="0" fontId="16" fillId="5" borderId="6" xfId="0" applyFont="1" applyFill="1" applyBorder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5" xfId="0" applyFont="1" applyFill="1" applyBorder="1">
      <alignment vertical="center"/>
    </xf>
    <xf numFmtId="0" fontId="16" fillId="5" borderId="8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28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3" fillId="0" borderId="28" xfId="0" applyFont="1" applyBorder="1">
      <alignment vertical="center"/>
    </xf>
    <xf numFmtId="0" fontId="5" fillId="0" borderId="28" xfId="0" applyFont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Protection="1">
      <alignment vertical="center"/>
      <protection locked="0"/>
    </xf>
    <xf numFmtId="0" fontId="12" fillId="2" borderId="0" xfId="0" applyFont="1" applyFill="1" applyBorder="1">
      <alignment vertical="center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2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2" fillId="5" borderId="30" xfId="0" applyFont="1" applyFill="1" applyBorder="1" applyAlignment="1">
      <alignment horizontal="center" vertical="center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aoscube.co.kr/community/board/contents.asp?t_name=cmt_info&amp;seq=-5562&amp;page=1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haoscube.co.kr/community/board/contents.asp?t_name=cmt_info&amp;seq=-5562&amp;page=1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haoscube.co.kr/community/board/contents.asp?t_name=cmt_info&amp;seq=-5562&amp;page=1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haoscube.co.kr/community/board/contents.asp?t_name=cmt_info&amp;seq=-5562&amp;page=1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haoscube.co.kr/community/board/contents.asp?t_name=cmt_info&amp;seq=-5562&amp;page=1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2"/>
  <sheetViews>
    <sheetView showGridLines="0" tabSelected="1" workbookViewId="0">
      <selection activeCell="E3" sqref="E3"/>
    </sheetView>
  </sheetViews>
  <sheetFormatPr defaultRowHeight="16.5"/>
  <cols>
    <col min="1" max="1" width="2.375" customWidth="1"/>
    <col min="2" max="2" width="1.625" customWidth="1"/>
    <col min="3" max="3" width="5.25" bestFit="1" customWidth="1"/>
    <col min="4" max="4" width="17.625" customWidth="1"/>
    <col min="5" max="6" width="6.5" customWidth="1"/>
    <col min="7" max="7" width="1.875" customWidth="1"/>
    <col min="8" max="8" width="6.375" customWidth="1"/>
    <col min="11" max="11" width="6" customWidth="1"/>
    <col min="12" max="12" width="13.875" bestFit="1" customWidth="1"/>
    <col min="13" max="13" width="7.125" customWidth="1"/>
    <col min="14" max="14" width="5.375" customWidth="1"/>
    <col min="15" max="15" width="10" customWidth="1"/>
    <col min="17" max="17" width="4.25" customWidth="1"/>
    <col min="18" max="18" width="13.625" customWidth="1"/>
    <col min="20" max="20" width="4.25" customWidth="1"/>
    <col min="23" max="23" width="4.25" customWidth="1"/>
    <col min="26" max="26" width="6.25" customWidth="1"/>
    <col min="29" max="29" width="1.625" customWidth="1"/>
  </cols>
  <sheetData>
    <row r="2" spans="2:29" ht="9.9499999999999993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2:29" ht="24">
      <c r="B3" s="13"/>
      <c r="C3" s="20" t="s">
        <v>98</v>
      </c>
      <c r="D3" s="7"/>
      <c r="E3" s="73" t="s">
        <v>99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4"/>
    </row>
    <row r="4" spans="2:29" ht="9.6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4"/>
    </row>
    <row r="5" spans="2:29">
      <c r="B5" s="13"/>
      <c r="C5" s="90" t="s">
        <v>94</v>
      </c>
      <c r="D5" s="99"/>
      <c r="E5" s="99"/>
      <c r="F5" s="91"/>
      <c r="G5" s="7"/>
      <c r="H5" s="90" t="s">
        <v>42</v>
      </c>
      <c r="I5" s="99"/>
      <c r="J5" s="91"/>
      <c r="K5" s="7"/>
      <c r="L5" s="90" t="s">
        <v>42</v>
      </c>
      <c r="M5" s="91"/>
      <c r="N5" s="7"/>
      <c r="O5" s="90" t="s">
        <v>42</v>
      </c>
      <c r="P5" s="91"/>
      <c r="Q5" s="7"/>
      <c r="R5" s="90" t="s">
        <v>42</v>
      </c>
      <c r="S5" s="91"/>
      <c r="T5" s="7"/>
      <c r="U5" s="90" t="s">
        <v>42</v>
      </c>
      <c r="V5" s="91"/>
      <c r="W5" s="7"/>
      <c r="X5" s="90" t="s">
        <v>43</v>
      </c>
      <c r="Y5" s="91"/>
      <c r="Z5" s="7"/>
      <c r="AA5" s="90" t="s">
        <v>43</v>
      </c>
      <c r="AB5" s="91"/>
      <c r="AC5" s="14"/>
    </row>
    <row r="6" spans="2:29">
      <c r="B6" s="13"/>
      <c r="C6" s="100" t="s">
        <v>97</v>
      </c>
      <c r="D6" s="101"/>
      <c r="E6" s="101"/>
      <c r="F6" s="93"/>
      <c r="G6" s="7"/>
      <c r="H6" s="92" t="s">
        <v>85</v>
      </c>
      <c r="I6" s="101"/>
      <c r="J6" s="93"/>
      <c r="K6" s="7"/>
      <c r="L6" s="92" t="s">
        <v>86</v>
      </c>
      <c r="M6" s="93"/>
      <c r="N6" s="7"/>
      <c r="O6" s="92" t="s">
        <v>87</v>
      </c>
      <c r="P6" s="93"/>
      <c r="Q6" s="7"/>
      <c r="R6" s="92" t="s">
        <v>90</v>
      </c>
      <c r="S6" s="93"/>
      <c r="T6" s="7"/>
      <c r="U6" s="92" t="s">
        <v>95</v>
      </c>
      <c r="V6" s="93"/>
      <c r="W6" s="7"/>
      <c r="X6" s="92"/>
      <c r="Y6" s="93"/>
      <c r="Z6" s="7"/>
      <c r="AA6" s="92" t="s">
        <v>93</v>
      </c>
      <c r="AB6" s="93"/>
      <c r="AC6" s="14"/>
    </row>
    <row r="7" spans="2:29">
      <c r="B7" s="13"/>
      <c r="C7" s="92" t="s">
        <v>84</v>
      </c>
      <c r="D7" s="101"/>
      <c r="E7" s="101"/>
      <c r="F7" s="93"/>
      <c r="G7" s="7"/>
      <c r="H7" s="92" t="s">
        <v>100</v>
      </c>
      <c r="I7" s="101"/>
      <c r="J7" s="93"/>
      <c r="K7" s="7"/>
      <c r="L7" s="92"/>
      <c r="M7" s="93"/>
      <c r="N7" s="7"/>
      <c r="O7" s="92" t="s">
        <v>88</v>
      </c>
      <c r="P7" s="93"/>
      <c r="Q7" s="7"/>
      <c r="R7" s="92" t="s">
        <v>91</v>
      </c>
      <c r="S7" s="93"/>
      <c r="T7" s="7"/>
      <c r="U7" s="92"/>
      <c r="V7" s="93"/>
      <c r="W7" s="7"/>
      <c r="X7" s="92"/>
      <c r="Y7" s="93"/>
      <c r="Z7" s="7"/>
      <c r="AA7" s="92"/>
      <c r="AB7" s="93"/>
      <c r="AC7" s="14"/>
    </row>
    <row r="8" spans="2:29">
      <c r="B8" s="13"/>
      <c r="C8" s="94"/>
      <c r="D8" s="102"/>
      <c r="E8" s="102"/>
      <c r="F8" s="95"/>
      <c r="G8" s="7"/>
      <c r="H8" s="94"/>
      <c r="I8" s="102"/>
      <c r="J8" s="95"/>
      <c r="K8" s="7"/>
      <c r="L8" s="92"/>
      <c r="M8" s="93"/>
      <c r="N8" s="7"/>
      <c r="O8" s="92" t="s">
        <v>89</v>
      </c>
      <c r="P8" s="93"/>
      <c r="Q8" s="7"/>
      <c r="R8" s="92" t="s">
        <v>89</v>
      </c>
      <c r="S8" s="93"/>
      <c r="T8" s="7"/>
      <c r="U8" s="92"/>
      <c r="V8" s="93"/>
      <c r="W8" s="7"/>
      <c r="X8" s="94"/>
      <c r="Y8" s="95"/>
      <c r="Z8" s="7"/>
      <c r="AA8" s="92"/>
      <c r="AB8" s="93"/>
      <c r="AC8" s="14"/>
    </row>
    <row r="9" spans="2:29">
      <c r="B9" s="13"/>
      <c r="C9" s="92"/>
      <c r="D9" s="101"/>
      <c r="E9" s="101"/>
      <c r="F9" s="93"/>
      <c r="G9" s="7"/>
      <c r="H9" s="92"/>
      <c r="I9" s="101"/>
      <c r="J9" s="93"/>
      <c r="K9" s="7"/>
      <c r="L9" s="92"/>
      <c r="M9" s="93"/>
      <c r="N9" s="7"/>
      <c r="O9" s="92"/>
      <c r="P9" s="93"/>
      <c r="Q9" s="7"/>
      <c r="R9" s="92" t="s">
        <v>92</v>
      </c>
      <c r="S9" s="93"/>
      <c r="T9" s="7"/>
      <c r="U9" s="92"/>
      <c r="V9" s="93"/>
      <c r="W9" s="7"/>
      <c r="X9" s="94"/>
      <c r="Y9" s="95"/>
      <c r="Z9" s="7"/>
      <c r="AA9" s="92"/>
      <c r="AB9" s="93"/>
      <c r="AC9" s="14"/>
    </row>
    <row r="10" spans="2:29">
      <c r="B10" s="13"/>
      <c r="C10" s="85"/>
      <c r="D10" s="98"/>
      <c r="E10" s="98"/>
      <c r="F10" s="86"/>
      <c r="G10" s="7"/>
      <c r="H10" s="85"/>
      <c r="I10" s="98"/>
      <c r="J10" s="86"/>
      <c r="K10" s="7"/>
      <c r="L10" s="85"/>
      <c r="M10" s="86"/>
      <c r="N10" s="7"/>
      <c r="O10" s="85"/>
      <c r="P10" s="86"/>
      <c r="Q10" s="7"/>
      <c r="R10" s="85"/>
      <c r="S10" s="86"/>
      <c r="T10" s="7"/>
      <c r="U10" s="85"/>
      <c r="V10" s="86"/>
      <c r="W10" s="7"/>
      <c r="X10" s="96"/>
      <c r="Y10" s="97"/>
      <c r="Z10" s="7"/>
      <c r="AA10" s="85"/>
      <c r="AB10" s="86"/>
      <c r="AC10" s="14"/>
    </row>
    <row r="11" spans="2:29" ht="17.25" thickBot="1">
      <c r="B11" s="13"/>
      <c r="C11" s="7"/>
      <c r="D11" s="7"/>
      <c r="E11" s="7"/>
      <c r="F11" s="7"/>
      <c r="G11" s="7"/>
      <c r="H11" s="7"/>
      <c r="I11" s="7"/>
      <c r="J11" s="7"/>
      <c r="K11" s="7"/>
      <c r="L11" s="43"/>
      <c r="M11" s="43"/>
      <c r="N11" s="7"/>
      <c r="O11" s="17" t="s">
        <v>46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4"/>
    </row>
    <row r="12" spans="2:29">
      <c r="B12" s="13"/>
      <c r="C12" s="107" t="s">
        <v>39</v>
      </c>
      <c r="D12" s="112"/>
      <c r="E12" s="112"/>
      <c r="F12" s="108"/>
      <c r="G12" s="7"/>
      <c r="H12" s="107" t="s">
        <v>35</v>
      </c>
      <c r="I12" s="112"/>
      <c r="J12" s="108"/>
      <c r="K12" s="7"/>
      <c r="L12" s="107" t="s">
        <v>6</v>
      </c>
      <c r="M12" s="108"/>
      <c r="N12" s="7"/>
      <c r="O12" s="107" t="s">
        <v>5</v>
      </c>
      <c r="P12" s="108"/>
      <c r="Q12" s="7"/>
      <c r="R12" s="107" t="s">
        <v>15</v>
      </c>
      <c r="S12" s="108"/>
      <c r="T12" s="7"/>
      <c r="U12" s="107" t="s">
        <v>8</v>
      </c>
      <c r="V12" s="108"/>
      <c r="W12" s="7"/>
      <c r="X12" s="107" t="s">
        <v>96</v>
      </c>
      <c r="Y12" s="108"/>
      <c r="Z12" s="7"/>
      <c r="AA12" s="107" t="s">
        <v>7</v>
      </c>
      <c r="AB12" s="108"/>
      <c r="AC12" s="14"/>
    </row>
    <row r="13" spans="2:29" ht="17.25" thickBot="1">
      <c r="B13" s="13"/>
      <c r="C13" s="125" t="s">
        <v>57</v>
      </c>
      <c r="D13" s="123" t="s">
        <v>17</v>
      </c>
      <c r="E13" s="28" t="s">
        <v>58</v>
      </c>
      <c r="F13" s="29" t="s">
        <v>59</v>
      </c>
      <c r="G13" s="7"/>
      <c r="H13" s="24" t="s">
        <v>38</v>
      </c>
      <c r="I13" s="28" t="s">
        <v>25</v>
      </c>
      <c r="J13" s="29" t="s">
        <v>26</v>
      </c>
      <c r="K13" s="7"/>
      <c r="L13" s="24" t="s">
        <v>51</v>
      </c>
      <c r="M13" s="67">
        <v>284</v>
      </c>
      <c r="N13" s="7"/>
      <c r="O13" s="24" t="s">
        <v>47</v>
      </c>
      <c r="P13" s="67">
        <v>174</v>
      </c>
      <c r="Q13" s="7"/>
      <c r="R13" s="24" t="s">
        <v>48</v>
      </c>
      <c r="S13" s="67">
        <v>0</v>
      </c>
      <c r="T13" s="7"/>
      <c r="U13" s="109">
        <v>350</v>
      </c>
      <c r="V13" s="110"/>
      <c r="W13" s="7"/>
      <c r="X13" s="109">
        <v>0</v>
      </c>
      <c r="Y13" s="110"/>
      <c r="Z13" s="7"/>
      <c r="AA13" s="27" t="s">
        <v>50</v>
      </c>
      <c r="AB13" s="72">
        <v>1</v>
      </c>
      <c r="AC13" s="19"/>
    </row>
    <row r="14" spans="2:29" ht="17.25" thickBot="1">
      <c r="B14" s="13"/>
      <c r="C14" s="125"/>
      <c r="D14" s="124"/>
      <c r="E14" s="66">
        <v>31</v>
      </c>
      <c r="F14" s="67">
        <v>35</v>
      </c>
      <c r="G14" s="7"/>
      <c r="H14" s="24" t="s">
        <v>53</v>
      </c>
      <c r="I14" s="66"/>
      <c r="J14" s="67"/>
      <c r="K14" s="7"/>
      <c r="L14" s="27" t="s">
        <v>52</v>
      </c>
      <c r="M14" s="70">
        <v>145</v>
      </c>
      <c r="N14" s="7"/>
      <c r="O14" s="25" t="s">
        <v>40</v>
      </c>
      <c r="P14" s="70">
        <v>158</v>
      </c>
      <c r="Q14" s="7"/>
      <c r="R14" s="24" t="s">
        <v>29</v>
      </c>
      <c r="S14" s="67">
        <v>39</v>
      </c>
      <c r="T14" s="7"/>
      <c r="U14" s="7"/>
      <c r="V14" s="111"/>
      <c r="W14" s="111"/>
      <c r="X14" s="7"/>
      <c r="Y14" s="7"/>
      <c r="Z14" s="7"/>
      <c r="AA14" s="116" t="s">
        <v>24</v>
      </c>
      <c r="AB14" s="116"/>
      <c r="AC14" s="14"/>
    </row>
    <row r="15" spans="2:29">
      <c r="B15" s="13"/>
      <c r="C15" s="125"/>
      <c r="D15" s="28" t="s">
        <v>18</v>
      </c>
      <c r="E15" s="121"/>
      <c r="F15" s="122"/>
      <c r="G15" s="7"/>
      <c r="H15" s="24" t="s">
        <v>54</v>
      </c>
      <c r="I15" s="66"/>
      <c r="J15" s="67"/>
      <c r="K15" s="7"/>
      <c r="L15" s="126" t="s">
        <v>73</v>
      </c>
      <c r="M15" s="127"/>
      <c r="N15" s="128"/>
      <c r="O15" s="129"/>
      <c r="P15" s="7"/>
      <c r="Q15" s="7"/>
      <c r="R15" s="26" t="s">
        <v>49</v>
      </c>
      <c r="S15" s="71">
        <v>250</v>
      </c>
      <c r="T15" s="7"/>
      <c r="U15" s="7"/>
      <c r="V15" s="7"/>
      <c r="W15" s="7"/>
      <c r="X15" s="7"/>
      <c r="Y15" s="7"/>
      <c r="Z15" s="7"/>
      <c r="AA15" s="117" t="s">
        <v>19</v>
      </c>
      <c r="AB15" s="117"/>
      <c r="AC15" s="14"/>
    </row>
    <row r="16" spans="2:29">
      <c r="B16" s="13"/>
      <c r="C16" s="125"/>
      <c r="D16" s="28" t="s">
        <v>60</v>
      </c>
      <c r="E16" s="121">
        <v>10</v>
      </c>
      <c r="F16" s="122"/>
      <c r="G16" s="7"/>
      <c r="H16" s="24" t="s">
        <v>55</v>
      </c>
      <c r="I16" s="66">
        <v>1</v>
      </c>
      <c r="J16" s="67">
        <v>50</v>
      </c>
      <c r="K16" s="7"/>
      <c r="L16" s="37" t="s">
        <v>74</v>
      </c>
      <c r="M16" s="38" t="s">
        <v>75</v>
      </c>
      <c r="N16" s="38"/>
      <c r="O16" s="39"/>
      <c r="P16" s="7"/>
      <c r="Q16" s="7"/>
      <c r="R16" s="116" t="s">
        <v>16</v>
      </c>
      <c r="S16" s="116"/>
      <c r="T16" s="7"/>
      <c r="U16" s="7"/>
      <c r="V16" s="7"/>
      <c r="W16" s="7"/>
      <c r="X16" s="7"/>
      <c r="Y16" s="7"/>
      <c r="Z16" s="7"/>
      <c r="AA16" s="7"/>
      <c r="AB16" s="7"/>
      <c r="AC16" s="14"/>
    </row>
    <row r="17" spans="2:32" ht="17.25" thickBot="1">
      <c r="B17" s="13"/>
      <c r="C17" s="104"/>
      <c r="D17" s="30" t="s">
        <v>30</v>
      </c>
      <c r="E17" s="120">
        <v>371</v>
      </c>
      <c r="F17" s="110"/>
      <c r="G17" s="7"/>
      <c r="H17" s="27" t="s">
        <v>56</v>
      </c>
      <c r="I17" s="120">
        <v>175</v>
      </c>
      <c r="J17" s="110"/>
      <c r="K17" s="7"/>
      <c r="L17" s="37" t="s">
        <v>76</v>
      </c>
      <c r="M17" s="38" t="s">
        <v>77</v>
      </c>
      <c r="N17" s="38"/>
      <c r="O17" s="39"/>
      <c r="P17" s="7"/>
      <c r="Q17" s="7"/>
      <c r="R17" s="117" t="s">
        <v>19</v>
      </c>
      <c r="S17" s="117"/>
      <c r="T17" s="7"/>
      <c r="U17" s="7"/>
      <c r="V17" s="7"/>
      <c r="W17" s="7"/>
      <c r="X17" s="7"/>
      <c r="Y17" s="7"/>
      <c r="Z17" s="7"/>
      <c r="AA17" s="7"/>
      <c r="AB17" s="7"/>
      <c r="AC17" s="14"/>
    </row>
    <row r="18" spans="2:32">
      <c r="B18" s="13"/>
      <c r="C18" s="7"/>
      <c r="D18" s="2" t="s">
        <v>83</v>
      </c>
      <c r="E18" s="7"/>
      <c r="F18" s="7"/>
      <c r="G18" s="7"/>
      <c r="H18" s="7"/>
      <c r="I18" s="8"/>
      <c r="J18" s="8"/>
      <c r="K18" s="7"/>
      <c r="L18" s="37" t="s">
        <v>78</v>
      </c>
      <c r="M18" s="38" t="s">
        <v>79</v>
      </c>
      <c r="N18" s="38"/>
      <c r="O18" s="3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"/>
    </row>
    <row r="19" spans="2:32">
      <c r="B19" s="13"/>
      <c r="C19" s="7"/>
      <c r="D19" s="17" t="s">
        <v>82</v>
      </c>
      <c r="E19" s="7"/>
      <c r="F19" s="7"/>
      <c r="G19" s="7"/>
      <c r="H19" s="7"/>
      <c r="I19" s="7"/>
      <c r="J19" s="7"/>
      <c r="K19" s="7"/>
      <c r="L19" s="40" t="s">
        <v>80</v>
      </c>
      <c r="M19" s="41" t="s">
        <v>81</v>
      </c>
      <c r="N19" s="41"/>
      <c r="O19" s="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"/>
    </row>
    <row r="20" spans="2:32" ht="9.9499999999999993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"/>
    </row>
    <row r="21" spans="2:32" ht="20.100000000000001" customHeight="1">
      <c r="F21" s="1"/>
      <c r="M21" s="1"/>
    </row>
    <row r="22" spans="2:32" ht="9.9499999999999993" customHeight="1" thickBo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2:32" ht="17.100000000000001" customHeight="1">
      <c r="B23" s="13"/>
      <c r="C23" s="87" t="s">
        <v>44</v>
      </c>
      <c r="D23" s="88"/>
      <c r="E23" s="118" t="s">
        <v>0</v>
      </c>
      <c r="F23" s="119"/>
      <c r="G23" s="7"/>
      <c r="H23" s="8" t="s">
        <v>27</v>
      </c>
      <c r="I23" s="118" t="s">
        <v>1</v>
      </c>
      <c r="J23" s="119"/>
      <c r="K23" s="46" t="s">
        <v>20</v>
      </c>
      <c r="L23" s="105" t="s">
        <v>2</v>
      </c>
      <c r="M23" s="106"/>
      <c r="N23" s="46" t="s">
        <v>20</v>
      </c>
      <c r="O23" s="105" t="s">
        <v>4</v>
      </c>
      <c r="P23" s="106"/>
      <c r="Q23" s="46" t="s">
        <v>20</v>
      </c>
      <c r="R23" s="105" t="s">
        <v>33</v>
      </c>
      <c r="S23" s="106"/>
      <c r="T23" s="46" t="s">
        <v>20</v>
      </c>
      <c r="U23" s="105" t="s">
        <v>3</v>
      </c>
      <c r="V23" s="106"/>
      <c r="W23" s="46" t="s">
        <v>20</v>
      </c>
      <c r="X23" s="105" t="s">
        <v>21</v>
      </c>
      <c r="Y23" s="106"/>
      <c r="Z23" s="8" t="s">
        <v>28</v>
      </c>
      <c r="AA23" s="118" t="s">
        <v>22</v>
      </c>
      <c r="AB23" s="119"/>
      <c r="AC23" s="14"/>
    </row>
    <row r="24" spans="2:32" ht="17.45" customHeight="1" thickBot="1">
      <c r="B24" s="13"/>
      <c r="C24" s="87"/>
      <c r="D24" s="88"/>
      <c r="E24" s="48" t="s">
        <v>36</v>
      </c>
      <c r="F24" s="49">
        <f>E14+E15+E17</f>
        <v>402</v>
      </c>
      <c r="G24" s="7"/>
      <c r="H24" s="7"/>
      <c r="I24" s="52" t="s">
        <v>61</v>
      </c>
      <c r="J24" s="53">
        <v>1</v>
      </c>
      <c r="K24" s="45"/>
      <c r="L24" s="83" t="s">
        <v>62</v>
      </c>
      <c r="M24" s="84">
        <f>ROUNDDOWN(M13*1.1/100,2)</f>
        <v>3.12</v>
      </c>
      <c r="N24" s="45"/>
      <c r="O24" s="52" t="s">
        <v>50</v>
      </c>
      <c r="P24" s="53">
        <f>(P13+P14)/100</f>
        <v>3.32</v>
      </c>
      <c r="Q24" s="46"/>
      <c r="R24" s="52" t="s">
        <v>66</v>
      </c>
      <c r="S24" s="53">
        <f>(S13+S14+S15)/100</f>
        <v>2.89</v>
      </c>
      <c r="T24" s="46"/>
      <c r="U24" s="52" t="s">
        <v>67</v>
      </c>
      <c r="V24" s="53">
        <f>U13/100</f>
        <v>3.5</v>
      </c>
      <c r="W24" s="46"/>
      <c r="X24" s="52" t="s">
        <v>67</v>
      </c>
      <c r="Y24" s="53">
        <f>X13/100</f>
        <v>0</v>
      </c>
      <c r="Z24" s="8"/>
      <c r="AA24" s="81" t="s">
        <v>50</v>
      </c>
      <c r="AB24" s="82">
        <f>AB13</f>
        <v>1</v>
      </c>
      <c r="AC24" s="14"/>
    </row>
    <row r="25" spans="2:32" ht="17.45" customHeight="1" thickBot="1">
      <c r="B25" s="13"/>
      <c r="C25" s="7"/>
      <c r="D25" s="21"/>
      <c r="E25" s="50" t="s">
        <v>37</v>
      </c>
      <c r="F25" s="51">
        <f>F14+E16+E17</f>
        <v>416</v>
      </c>
      <c r="G25" s="7"/>
      <c r="H25" s="7"/>
      <c r="I25" s="45"/>
      <c r="J25" s="45"/>
      <c r="K25" s="45"/>
      <c r="L25" s="83" t="s">
        <v>63</v>
      </c>
      <c r="M25" s="84">
        <f>ROUNDDOWN(M13*0.75/100+M14*0.75/100,2)</f>
        <v>3.21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7"/>
      <c r="AA25" s="7"/>
      <c r="AB25" s="7"/>
      <c r="AC25" s="14"/>
    </row>
    <row r="26" spans="2:32" ht="17.100000000000001" customHeight="1">
      <c r="B26" s="13"/>
      <c r="C26" s="7"/>
      <c r="D26" s="21"/>
      <c r="E26" s="45"/>
      <c r="F26" s="45"/>
      <c r="G26" s="7"/>
      <c r="H26" s="7"/>
      <c r="I26" s="45"/>
      <c r="J26" s="45"/>
      <c r="K26" s="45"/>
      <c r="L26" s="83" t="s">
        <v>64</v>
      </c>
      <c r="M26" s="84">
        <f>ROUNDDOWN(M14/100,2)</f>
        <v>1.45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9" t="s">
        <v>31</v>
      </c>
      <c r="AA26" s="105" t="s">
        <v>32</v>
      </c>
      <c r="AB26" s="106"/>
      <c r="AC26" s="14"/>
    </row>
    <row r="27" spans="2:32" ht="17.45" customHeight="1" thickBot="1">
      <c r="B27" s="13"/>
      <c r="C27" s="7"/>
      <c r="D27" s="21"/>
      <c r="E27" s="45"/>
      <c r="F27" s="45"/>
      <c r="G27" s="7"/>
      <c r="H27" s="7"/>
      <c r="I27" s="45"/>
      <c r="J27" s="45"/>
      <c r="K27" s="45"/>
      <c r="L27" s="52" t="s">
        <v>65</v>
      </c>
      <c r="M27" s="53">
        <f>ROUNDDOWN(M13/100,2)</f>
        <v>2.84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7"/>
      <c r="AA27" s="54" t="s">
        <v>58</v>
      </c>
      <c r="AB27" s="55">
        <f>I14+I15+I16+I17</f>
        <v>176</v>
      </c>
      <c r="AC27" s="14"/>
    </row>
    <row r="28" spans="2:32" ht="17.45" customHeight="1" thickBot="1">
      <c r="B28" s="13"/>
      <c r="C28" s="7"/>
      <c r="D28" s="21"/>
      <c r="E28" s="45"/>
      <c r="F28" s="45"/>
      <c r="G28" s="7"/>
      <c r="H28" s="7"/>
      <c r="I28" s="45"/>
      <c r="J28" s="45"/>
      <c r="K28" s="45"/>
      <c r="L28" s="47" t="s">
        <v>9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7"/>
      <c r="AA28" s="56" t="s">
        <v>59</v>
      </c>
      <c r="AB28" s="57">
        <f>J14+J15+J16+I17</f>
        <v>225</v>
      </c>
      <c r="AC28" s="14"/>
    </row>
    <row r="29" spans="2:32" ht="9.9499999999999993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"/>
    </row>
    <row r="30" spans="2:32" ht="20.100000000000001" customHeight="1"/>
    <row r="31" spans="2:32" ht="9.9499999999999993" customHeight="1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2"/>
    </row>
    <row r="32" spans="2:32" ht="24">
      <c r="B32" s="13"/>
      <c r="C32" s="20" t="s">
        <v>45</v>
      </c>
      <c r="D32" s="7"/>
      <c r="E32" s="7"/>
      <c r="F32" s="7"/>
      <c r="G32" s="7"/>
      <c r="H32" s="7"/>
      <c r="I32" s="7"/>
      <c r="J32" s="14"/>
      <c r="L32" s="23" t="s">
        <v>102</v>
      </c>
      <c r="M32" s="7"/>
      <c r="N32" s="7"/>
      <c r="O32" s="7"/>
      <c r="P32" s="7"/>
      <c r="Q32" s="7"/>
      <c r="R32" s="7"/>
      <c r="S32" s="14"/>
    </row>
    <row r="33" spans="2:19" ht="17.25" thickBot="1">
      <c r="B33" s="13"/>
      <c r="C33" s="7"/>
      <c r="D33" s="7"/>
      <c r="E33" s="7"/>
      <c r="F33" s="7"/>
      <c r="G33" s="17" t="s">
        <v>41</v>
      </c>
      <c r="H33" s="7"/>
      <c r="I33" s="7"/>
      <c r="J33" s="14"/>
      <c r="L33" s="13" t="s">
        <v>103</v>
      </c>
      <c r="M33" s="7"/>
      <c r="N33" s="7"/>
      <c r="O33" s="7"/>
      <c r="P33" s="7"/>
      <c r="Q33" s="7"/>
      <c r="R33" s="7"/>
      <c r="S33" s="14"/>
    </row>
    <row r="34" spans="2:19" ht="17.25" thickBot="1">
      <c r="B34" s="13"/>
      <c r="C34" s="7"/>
      <c r="D34" s="4"/>
      <c r="E34" s="7"/>
      <c r="F34" s="5" t="s">
        <v>23</v>
      </c>
      <c r="G34" s="89" t="s">
        <v>34</v>
      </c>
      <c r="H34" s="89"/>
      <c r="I34" s="22">
        <f>IF(G34=L24,M24,IF(L25=G34,M25,IF(G34=L26,M26,IF(G34=L27,M27,"선택하세요"))))</f>
        <v>2.84</v>
      </c>
      <c r="J34" s="14"/>
      <c r="L34" s="13" t="s">
        <v>104</v>
      </c>
      <c r="M34" s="7"/>
      <c r="N34" s="7"/>
      <c r="O34" s="7"/>
      <c r="Q34" s="18" t="s">
        <v>105</v>
      </c>
      <c r="R34" s="7"/>
      <c r="S34" s="14"/>
    </row>
    <row r="35" spans="2:19" ht="17.25" thickBot="1">
      <c r="B35" s="13"/>
      <c r="C35" s="7"/>
      <c r="D35" s="5" t="s">
        <v>14</v>
      </c>
      <c r="E35" s="6" t="s">
        <v>11</v>
      </c>
      <c r="F35" s="6" t="s">
        <v>12</v>
      </c>
      <c r="G35" s="115" t="s">
        <v>10</v>
      </c>
      <c r="H35" s="115"/>
      <c r="I35" s="22" t="s">
        <v>13</v>
      </c>
      <c r="J35" s="14"/>
      <c r="L35" s="13" t="s">
        <v>106</v>
      </c>
      <c r="M35" s="7"/>
      <c r="N35" s="7"/>
      <c r="O35" s="7"/>
      <c r="P35" s="7"/>
      <c r="Q35" s="7"/>
      <c r="R35" s="7"/>
      <c r="S35" s="14"/>
    </row>
    <row r="36" spans="2:19">
      <c r="B36" s="13"/>
      <c r="C36" s="103" t="s">
        <v>70</v>
      </c>
      <c r="D36" s="31" t="s">
        <v>68</v>
      </c>
      <c r="E36" s="32">
        <f>INT(F24*(J24+I34+P24+S24)*AB24)</f>
        <v>4040</v>
      </c>
      <c r="F36" s="32">
        <f>$AB$27</f>
        <v>176</v>
      </c>
      <c r="G36" s="113">
        <f t="shared" ref="G36:G41" si="0">E36+F36</f>
        <v>4216</v>
      </c>
      <c r="H36" s="113"/>
      <c r="I36" s="33">
        <f t="shared" ref="I36:I41" si="1">E36*2+F36</f>
        <v>8256</v>
      </c>
      <c r="J36" s="14"/>
      <c r="L36" s="44" t="s">
        <v>107</v>
      </c>
      <c r="M36" s="7"/>
      <c r="N36" s="7"/>
      <c r="O36" s="7"/>
      <c r="P36" s="7"/>
      <c r="Q36" s="7"/>
      <c r="R36" s="7"/>
      <c r="S36" s="14"/>
    </row>
    <row r="37" spans="2:19" ht="17.25" thickBot="1">
      <c r="B37" s="13"/>
      <c r="C37" s="104"/>
      <c r="D37" s="34" t="s">
        <v>69</v>
      </c>
      <c r="E37" s="35">
        <f>INT(F25*(J24+I34+P24+S24)*AB24)</f>
        <v>4180</v>
      </c>
      <c r="F37" s="35">
        <f>$AB$28</f>
        <v>225</v>
      </c>
      <c r="G37" s="114">
        <f t="shared" si="0"/>
        <v>4405</v>
      </c>
      <c r="H37" s="114"/>
      <c r="I37" s="36">
        <f t="shared" si="1"/>
        <v>8585</v>
      </c>
      <c r="J37" s="14"/>
      <c r="L37" s="13" t="s">
        <v>108</v>
      </c>
      <c r="M37" s="7"/>
      <c r="N37" s="7"/>
      <c r="O37" s="7"/>
      <c r="P37" s="7"/>
      <c r="Q37" s="65" t="s">
        <v>109</v>
      </c>
      <c r="R37" s="7"/>
      <c r="S37" s="14"/>
    </row>
    <row r="38" spans="2:19">
      <c r="B38" s="13"/>
      <c r="C38" s="103" t="s">
        <v>71</v>
      </c>
      <c r="D38" s="31" t="s">
        <v>68</v>
      </c>
      <c r="E38" s="32">
        <f>INT(F24*(J24+I34+P24+S24+V24)*AB24)</f>
        <v>5447</v>
      </c>
      <c r="F38" s="32">
        <f>$AB$27</f>
        <v>176</v>
      </c>
      <c r="G38" s="113">
        <f t="shared" si="0"/>
        <v>5623</v>
      </c>
      <c r="H38" s="113"/>
      <c r="I38" s="33">
        <f t="shared" si="1"/>
        <v>11070</v>
      </c>
      <c r="J38" s="14"/>
      <c r="L38" s="62" t="s">
        <v>110</v>
      </c>
      <c r="M38" s="7"/>
      <c r="N38" s="7"/>
      <c r="O38" s="7"/>
      <c r="P38" s="7"/>
      <c r="Q38" s="7"/>
      <c r="R38" s="7"/>
      <c r="S38" s="14"/>
    </row>
    <row r="39" spans="2:19" ht="17.25" thickBot="1">
      <c r="B39" s="13"/>
      <c r="C39" s="104"/>
      <c r="D39" s="34" t="s">
        <v>69</v>
      </c>
      <c r="E39" s="35">
        <f>INT(F25*(J24+I34+P24+S24+V24)*AB24)</f>
        <v>5636</v>
      </c>
      <c r="F39" s="35">
        <f>$AB$28</f>
        <v>225</v>
      </c>
      <c r="G39" s="114">
        <f t="shared" si="0"/>
        <v>5861</v>
      </c>
      <c r="H39" s="114"/>
      <c r="I39" s="36">
        <f t="shared" si="1"/>
        <v>11497</v>
      </c>
      <c r="J39" s="14"/>
      <c r="L39" s="63"/>
      <c r="M39" s="7"/>
      <c r="N39" s="7"/>
      <c r="O39" s="7"/>
      <c r="P39" s="7"/>
      <c r="Q39" s="7"/>
      <c r="R39" s="7"/>
      <c r="S39" s="14"/>
    </row>
    <row r="40" spans="2:19">
      <c r="B40" s="13"/>
      <c r="C40" s="103" t="s">
        <v>72</v>
      </c>
      <c r="D40" s="31" t="s">
        <v>68</v>
      </c>
      <c r="E40" s="32">
        <f>INT(F24*(J24+I34+P24+S24+Y24)*AB24)</f>
        <v>4040</v>
      </c>
      <c r="F40" s="32">
        <f>$AB$27</f>
        <v>176</v>
      </c>
      <c r="G40" s="113">
        <f t="shared" si="0"/>
        <v>4216</v>
      </c>
      <c r="H40" s="113"/>
      <c r="I40" s="33">
        <f t="shared" si="1"/>
        <v>8256</v>
      </c>
      <c r="J40" s="14"/>
      <c r="L40" s="64"/>
      <c r="M40" s="7"/>
      <c r="N40" s="7"/>
      <c r="O40" s="7"/>
      <c r="P40" s="7"/>
      <c r="Q40" s="7"/>
      <c r="R40" s="7"/>
      <c r="S40" s="14"/>
    </row>
    <row r="41" spans="2:19" ht="17.25" thickBot="1">
      <c r="B41" s="13"/>
      <c r="C41" s="104"/>
      <c r="D41" s="34" t="s">
        <v>69</v>
      </c>
      <c r="E41" s="35">
        <f>INT(F25*(J24+I34+P24+S24+Y24)*AB24)</f>
        <v>4180</v>
      </c>
      <c r="F41" s="35">
        <f>$AB$28</f>
        <v>225</v>
      </c>
      <c r="G41" s="114">
        <f t="shared" si="0"/>
        <v>4405</v>
      </c>
      <c r="H41" s="114"/>
      <c r="I41" s="36">
        <f t="shared" si="1"/>
        <v>8585</v>
      </c>
      <c r="J41" s="14"/>
      <c r="L41" s="64"/>
      <c r="M41" s="7"/>
      <c r="N41" s="7"/>
      <c r="O41" s="7"/>
      <c r="P41" s="7"/>
      <c r="Q41" s="7"/>
      <c r="R41" s="7"/>
      <c r="S41" s="14"/>
    </row>
    <row r="42" spans="2:19" ht="9.9499999999999993" customHeight="1">
      <c r="B42" s="15"/>
      <c r="C42" s="16"/>
      <c r="D42" s="16"/>
      <c r="E42" s="16"/>
      <c r="F42" s="16"/>
      <c r="G42" s="16"/>
      <c r="H42" s="16"/>
      <c r="I42" s="16"/>
      <c r="J42" s="3"/>
      <c r="L42" s="15"/>
      <c r="M42" s="16"/>
      <c r="N42" s="16"/>
      <c r="O42" s="16"/>
      <c r="P42" s="16"/>
      <c r="Q42" s="16"/>
      <c r="R42" s="16"/>
      <c r="S42" s="3"/>
    </row>
  </sheetData>
  <sheetProtection password="CA8C" sheet="1" objects="1" scenarios="1"/>
  <mergeCells count="91">
    <mergeCell ref="C8:F8"/>
    <mergeCell ref="I17:J17"/>
    <mergeCell ref="E23:F23"/>
    <mergeCell ref="I23:J23"/>
    <mergeCell ref="E17:F17"/>
    <mergeCell ref="E15:F15"/>
    <mergeCell ref="E16:F16"/>
    <mergeCell ref="C12:F12"/>
    <mergeCell ref="D13:D14"/>
    <mergeCell ref="C13:C17"/>
    <mergeCell ref="AA12:AB12"/>
    <mergeCell ref="C36:C37"/>
    <mergeCell ref="C38:C39"/>
    <mergeCell ref="AA26:AB26"/>
    <mergeCell ref="AA23:AB23"/>
    <mergeCell ref="G37:H37"/>
    <mergeCell ref="G38:H38"/>
    <mergeCell ref="G39:H39"/>
    <mergeCell ref="AA15:AB15"/>
    <mergeCell ref="AA14:AB14"/>
    <mergeCell ref="O12:P12"/>
    <mergeCell ref="L12:M12"/>
    <mergeCell ref="R12:S12"/>
    <mergeCell ref="L15:O15"/>
    <mergeCell ref="X12:Y12"/>
    <mergeCell ref="X13:Y13"/>
    <mergeCell ref="V14:W14"/>
    <mergeCell ref="U13:V13"/>
    <mergeCell ref="R23:S23"/>
    <mergeCell ref="U23:V23"/>
    <mergeCell ref="X23:Y23"/>
    <mergeCell ref="R16:S16"/>
    <mergeCell ref="R17:S17"/>
    <mergeCell ref="H10:J10"/>
    <mergeCell ref="C40:C41"/>
    <mergeCell ref="L23:M23"/>
    <mergeCell ref="O23:P23"/>
    <mergeCell ref="U12:V12"/>
    <mergeCell ref="H12:J12"/>
    <mergeCell ref="G40:H40"/>
    <mergeCell ref="G41:H41"/>
    <mergeCell ref="G35:H35"/>
    <mergeCell ref="G36:H36"/>
    <mergeCell ref="C10:F10"/>
    <mergeCell ref="L5:M5"/>
    <mergeCell ref="L6:M6"/>
    <mergeCell ref="L7:M7"/>
    <mergeCell ref="L8:M8"/>
    <mergeCell ref="L9:M9"/>
    <mergeCell ref="L10:M10"/>
    <mergeCell ref="C5:F5"/>
    <mergeCell ref="C6:F6"/>
    <mergeCell ref="C7:F7"/>
    <mergeCell ref="C9:F9"/>
    <mergeCell ref="H8:J8"/>
    <mergeCell ref="H5:J5"/>
    <mergeCell ref="H6:J6"/>
    <mergeCell ref="H7:J7"/>
    <mergeCell ref="H9:J9"/>
    <mergeCell ref="O5:P5"/>
    <mergeCell ref="O6:P6"/>
    <mergeCell ref="O7:P7"/>
    <mergeCell ref="O8:P8"/>
    <mergeCell ref="O9:P9"/>
    <mergeCell ref="R5:S5"/>
    <mergeCell ref="R6:S6"/>
    <mergeCell ref="R7:S7"/>
    <mergeCell ref="R8:S8"/>
    <mergeCell ref="R9:S9"/>
    <mergeCell ref="U6:V6"/>
    <mergeCell ref="U7:V7"/>
    <mergeCell ref="U8:V8"/>
    <mergeCell ref="U9:V9"/>
    <mergeCell ref="O10:P10"/>
    <mergeCell ref="R10:S10"/>
    <mergeCell ref="AA10:AB10"/>
    <mergeCell ref="C23:D24"/>
    <mergeCell ref="G34:H34"/>
    <mergeCell ref="AA5:AB5"/>
    <mergeCell ref="AA6:AB6"/>
    <mergeCell ref="AA7:AB7"/>
    <mergeCell ref="AA8:AB8"/>
    <mergeCell ref="AA9:AB9"/>
    <mergeCell ref="U10:V10"/>
    <mergeCell ref="X5:Y5"/>
    <mergeCell ref="X6:Y6"/>
    <mergeCell ref="X7:Y7"/>
    <mergeCell ref="X8:Y8"/>
    <mergeCell ref="X9:Y9"/>
    <mergeCell ref="X10:Y10"/>
    <mergeCell ref="U5:V5"/>
  </mergeCells>
  <phoneticPr fontId="1" type="noConversion"/>
  <dataValidations count="1">
    <dataValidation type="list" allowBlank="1" showInputMessage="1" showErrorMessage="1" sqref="G34">
      <formula1>$L$24:$L$27</formula1>
    </dataValidation>
  </dataValidations>
  <hyperlinks>
    <hyperlink ref="Q34" r:id="rId1" display="[참고]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2"/>
  <sheetViews>
    <sheetView showGridLines="0" workbookViewId="0">
      <selection activeCell="E3" sqref="E3"/>
    </sheetView>
  </sheetViews>
  <sheetFormatPr defaultRowHeight="16.5"/>
  <cols>
    <col min="1" max="1" width="2.375" customWidth="1"/>
    <col min="2" max="2" width="1.625" customWidth="1"/>
    <col min="3" max="3" width="5.25" bestFit="1" customWidth="1"/>
    <col min="4" max="4" width="17.625" customWidth="1"/>
    <col min="5" max="6" width="6.5" customWidth="1"/>
    <col min="7" max="7" width="1.875" customWidth="1"/>
    <col min="8" max="8" width="6.375" customWidth="1"/>
    <col min="11" max="11" width="6" customWidth="1"/>
    <col min="12" max="12" width="13.875" bestFit="1" customWidth="1"/>
    <col min="13" max="13" width="7.125" customWidth="1"/>
    <col min="14" max="14" width="5.375" customWidth="1"/>
    <col min="15" max="15" width="10" customWidth="1"/>
    <col min="17" max="17" width="4.25" customWidth="1"/>
    <col min="18" max="18" width="13.625" customWidth="1"/>
    <col min="20" max="20" width="4.25" customWidth="1"/>
    <col min="23" max="23" width="4.25" customWidth="1"/>
    <col min="26" max="26" width="6.25" customWidth="1"/>
    <col min="29" max="29" width="1.625" customWidth="1"/>
  </cols>
  <sheetData>
    <row r="2" spans="2:29" ht="9.9499999999999993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2:29" ht="24">
      <c r="B3" s="13"/>
      <c r="C3" s="20" t="s">
        <v>98</v>
      </c>
      <c r="D3" s="7"/>
      <c r="E3" s="73" t="s">
        <v>99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4"/>
    </row>
    <row r="4" spans="2:29" ht="9.6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4"/>
    </row>
    <row r="5" spans="2:29">
      <c r="B5" s="13"/>
      <c r="C5" s="90" t="s">
        <v>43</v>
      </c>
      <c r="D5" s="99"/>
      <c r="E5" s="99"/>
      <c r="F5" s="91"/>
      <c r="G5" s="7"/>
      <c r="H5" s="90" t="s">
        <v>42</v>
      </c>
      <c r="I5" s="99"/>
      <c r="J5" s="91"/>
      <c r="K5" s="7"/>
      <c r="L5" s="90" t="s">
        <v>42</v>
      </c>
      <c r="M5" s="91"/>
      <c r="N5" s="7"/>
      <c r="O5" s="90" t="s">
        <v>42</v>
      </c>
      <c r="P5" s="91"/>
      <c r="Q5" s="7"/>
      <c r="R5" s="90" t="s">
        <v>42</v>
      </c>
      <c r="S5" s="91"/>
      <c r="T5" s="7"/>
      <c r="U5" s="90" t="s">
        <v>42</v>
      </c>
      <c r="V5" s="91"/>
      <c r="W5" s="7"/>
      <c r="X5" s="90" t="s">
        <v>43</v>
      </c>
      <c r="Y5" s="91"/>
      <c r="Z5" s="7"/>
      <c r="AA5" s="90" t="s">
        <v>43</v>
      </c>
      <c r="AB5" s="91"/>
      <c r="AC5" s="14"/>
    </row>
    <row r="6" spans="2:29">
      <c r="B6" s="13"/>
      <c r="C6" s="100"/>
      <c r="D6" s="101"/>
      <c r="E6" s="101"/>
      <c r="F6" s="93"/>
      <c r="G6" s="7"/>
      <c r="H6" s="92"/>
      <c r="I6" s="101"/>
      <c r="J6" s="93"/>
      <c r="K6" s="7"/>
      <c r="L6" s="92"/>
      <c r="M6" s="93"/>
      <c r="N6" s="7"/>
      <c r="O6" s="92"/>
      <c r="P6" s="93"/>
      <c r="Q6" s="7"/>
      <c r="R6" s="92"/>
      <c r="S6" s="93"/>
      <c r="T6" s="7"/>
      <c r="U6" s="92"/>
      <c r="V6" s="93"/>
      <c r="W6" s="7"/>
      <c r="X6" s="92"/>
      <c r="Y6" s="93"/>
      <c r="Z6" s="7"/>
      <c r="AA6" s="92" t="s">
        <v>93</v>
      </c>
      <c r="AB6" s="93"/>
      <c r="AC6" s="14"/>
    </row>
    <row r="7" spans="2:29">
      <c r="B7" s="13"/>
      <c r="C7" s="92"/>
      <c r="D7" s="101"/>
      <c r="E7" s="101"/>
      <c r="F7" s="93"/>
      <c r="G7" s="7"/>
      <c r="H7" s="92"/>
      <c r="I7" s="101"/>
      <c r="J7" s="93"/>
      <c r="K7" s="7"/>
      <c r="L7" s="92"/>
      <c r="M7" s="93"/>
      <c r="N7" s="7"/>
      <c r="O7" s="92"/>
      <c r="P7" s="93"/>
      <c r="Q7" s="7"/>
      <c r="R7" s="92"/>
      <c r="S7" s="93"/>
      <c r="T7" s="7"/>
      <c r="U7" s="92"/>
      <c r="V7" s="93"/>
      <c r="W7" s="7"/>
      <c r="X7" s="92"/>
      <c r="Y7" s="93"/>
      <c r="Z7" s="7"/>
      <c r="AA7" s="92"/>
      <c r="AB7" s="93"/>
      <c r="AC7" s="14"/>
    </row>
    <row r="8" spans="2:29">
      <c r="B8" s="13"/>
      <c r="C8" s="94"/>
      <c r="D8" s="102"/>
      <c r="E8" s="102"/>
      <c r="F8" s="95"/>
      <c r="G8" s="7"/>
      <c r="H8" s="94"/>
      <c r="I8" s="102"/>
      <c r="J8" s="95"/>
      <c r="K8" s="7"/>
      <c r="L8" s="92"/>
      <c r="M8" s="93"/>
      <c r="N8" s="7"/>
      <c r="O8" s="92"/>
      <c r="P8" s="93"/>
      <c r="Q8" s="7"/>
      <c r="R8" s="92"/>
      <c r="S8" s="93"/>
      <c r="T8" s="7"/>
      <c r="U8" s="92"/>
      <c r="V8" s="93"/>
      <c r="W8" s="7"/>
      <c r="X8" s="94"/>
      <c r="Y8" s="95"/>
      <c r="Z8" s="7"/>
      <c r="AA8" s="92"/>
      <c r="AB8" s="93"/>
      <c r="AC8" s="14"/>
    </row>
    <row r="9" spans="2:29">
      <c r="B9" s="13"/>
      <c r="C9" s="92"/>
      <c r="D9" s="101"/>
      <c r="E9" s="101"/>
      <c r="F9" s="93"/>
      <c r="G9" s="7"/>
      <c r="H9" s="92"/>
      <c r="I9" s="101"/>
      <c r="J9" s="93"/>
      <c r="K9" s="7"/>
      <c r="L9" s="92"/>
      <c r="M9" s="93"/>
      <c r="N9" s="7"/>
      <c r="O9" s="92"/>
      <c r="P9" s="93"/>
      <c r="Q9" s="7"/>
      <c r="R9" s="92"/>
      <c r="S9" s="93"/>
      <c r="T9" s="7"/>
      <c r="U9" s="92"/>
      <c r="V9" s="93"/>
      <c r="W9" s="7"/>
      <c r="X9" s="94"/>
      <c r="Y9" s="95"/>
      <c r="Z9" s="7"/>
      <c r="AA9" s="92"/>
      <c r="AB9" s="93"/>
      <c r="AC9" s="14"/>
    </row>
    <row r="10" spans="2:29">
      <c r="B10" s="13"/>
      <c r="C10" s="85"/>
      <c r="D10" s="98"/>
      <c r="E10" s="98"/>
      <c r="F10" s="86"/>
      <c r="G10" s="7"/>
      <c r="H10" s="85"/>
      <c r="I10" s="98"/>
      <c r="J10" s="86"/>
      <c r="K10" s="7"/>
      <c r="L10" s="85"/>
      <c r="M10" s="86"/>
      <c r="N10" s="7"/>
      <c r="O10" s="85"/>
      <c r="P10" s="86"/>
      <c r="Q10" s="7"/>
      <c r="R10" s="85"/>
      <c r="S10" s="86"/>
      <c r="T10" s="7"/>
      <c r="U10" s="85"/>
      <c r="V10" s="86"/>
      <c r="W10" s="7"/>
      <c r="X10" s="96"/>
      <c r="Y10" s="97"/>
      <c r="Z10" s="7"/>
      <c r="AA10" s="85"/>
      <c r="AB10" s="86"/>
      <c r="AC10" s="14"/>
    </row>
    <row r="11" spans="2:29" ht="17.25" thickBot="1">
      <c r="B11" s="13"/>
      <c r="C11" s="7"/>
      <c r="D11" s="7"/>
      <c r="E11" s="7"/>
      <c r="F11" s="7"/>
      <c r="G11" s="7"/>
      <c r="H11" s="7"/>
      <c r="I11" s="7"/>
      <c r="J11" s="7"/>
      <c r="K11" s="7"/>
      <c r="L11" s="43"/>
      <c r="M11" s="43"/>
      <c r="N11" s="7"/>
      <c r="O11" s="17" t="s">
        <v>46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4"/>
    </row>
    <row r="12" spans="2:29">
      <c r="B12" s="13"/>
      <c r="C12" s="107" t="s">
        <v>39</v>
      </c>
      <c r="D12" s="112"/>
      <c r="E12" s="112"/>
      <c r="F12" s="108"/>
      <c r="G12" s="7"/>
      <c r="H12" s="107" t="s">
        <v>35</v>
      </c>
      <c r="I12" s="112"/>
      <c r="J12" s="108"/>
      <c r="K12" s="7"/>
      <c r="L12" s="107" t="s">
        <v>6</v>
      </c>
      <c r="M12" s="108"/>
      <c r="N12" s="7"/>
      <c r="O12" s="107" t="s">
        <v>5</v>
      </c>
      <c r="P12" s="108"/>
      <c r="Q12" s="7"/>
      <c r="R12" s="107" t="s">
        <v>15</v>
      </c>
      <c r="S12" s="108"/>
      <c r="T12" s="7"/>
      <c r="U12" s="107" t="s">
        <v>8</v>
      </c>
      <c r="V12" s="108"/>
      <c r="W12" s="7"/>
      <c r="X12" s="107" t="s">
        <v>96</v>
      </c>
      <c r="Y12" s="108"/>
      <c r="Z12" s="7"/>
      <c r="AA12" s="107" t="s">
        <v>7</v>
      </c>
      <c r="AB12" s="108"/>
      <c r="AC12" s="14"/>
    </row>
    <row r="13" spans="2:29" ht="17.25" thickBot="1">
      <c r="B13" s="13"/>
      <c r="C13" s="125" t="s">
        <v>11</v>
      </c>
      <c r="D13" s="123" t="s">
        <v>17</v>
      </c>
      <c r="E13" s="28" t="s">
        <v>36</v>
      </c>
      <c r="F13" s="29" t="s">
        <v>37</v>
      </c>
      <c r="G13" s="7"/>
      <c r="H13" s="61" t="s">
        <v>38</v>
      </c>
      <c r="I13" s="28" t="s">
        <v>25</v>
      </c>
      <c r="J13" s="29" t="s">
        <v>26</v>
      </c>
      <c r="K13" s="7"/>
      <c r="L13" s="61" t="s">
        <v>51</v>
      </c>
      <c r="M13" s="69"/>
      <c r="N13" s="7"/>
      <c r="O13" s="61" t="s">
        <v>47</v>
      </c>
      <c r="P13" s="69"/>
      <c r="Q13" s="7"/>
      <c r="R13" s="61" t="s">
        <v>48</v>
      </c>
      <c r="S13" s="69"/>
      <c r="T13" s="7"/>
      <c r="U13" s="109"/>
      <c r="V13" s="110"/>
      <c r="W13" s="7"/>
      <c r="X13" s="109"/>
      <c r="Y13" s="110"/>
      <c r="Z13" s="7"/>
      <c r="AA13" s="59" t="s">
        <v>50</v>
      </c>
      <c r="AB13" s="72">
        <v>1</v>
      </c>
      <c r="AC13" s="19"/>
    </row>
    <row r="14" spans="2:29" ht="17.25" thickBot="1">
      <c r="B14" s="13"/>
      <c r="C14" s="125"/>
      <c r="D14" s="124"/>
      <c r="E14" s="68"/>
      <c r="F14" s="69"/>
      <c r="G14" s="7"/>
      <c r="H14" s="61" t="s">
        <v>53</v>
      </c>
      <c r="I14" s="68"/>
      <c r="J14" s="69"/>
      <c r="K14" s="7"/>
      <c r="L14" s="59" t="s">
        <v>52</v>
      </c>
      <c r="M14" s="70"/>
      <c r="N14" s="7"/>
      <c r="O14" s="25" t="s">
        <v>40</v>
      </c>
      <c r="P14" s="70"/>
      <c r="Q14" s="7"/>
      <c r="R14" s="61" t="s">
        <v>29</v>
      </c>
      <c r="S14" s="69"/>
      <c r="T14" s="7"/>
      <c r="U14" s="7"/>
      <c r="V14" s="111"/>
      <c r="W14" s="111"/>
      <c r="X14" s="7"/>
      <c r="Y14" s="7"/>
      <c r="Z14" s="7"/>
      <c r="AA14" s="116" t="s">
        <v>24</v>
      </c>
      <c r="AB14" s="116"/>
      <c r="AC14" s="14"/>
    </row>
    <row r="15" spans="2:29">
      <c r="B15" s="13"/>
      <c r="C15" s="125"/>
      <c r="D15" s="28" t="s">
        <v>18</v>
      </c>
      <c r="E15" s="121"/>
      <c r="F15" s="122"/>
      <c r="G15" s="7"/>
      <c r="H15" s="61" t="s">
        <v>54</v>
      </c>
      <c r="I15" s="68"/>
      <c r="J15" s="69"/>
      <c r="K15" s="7"/>
      <c r="L15" s="126" t="s">
        <v>73</v>
      </c>
      <c r="M15" s="127"/>
      <c r="N15" s="128"/>
      <c r="O15" s="129"/>
      <c r="P15" s="7"/>
      <c r="Q15" s="7"/>
      <c r="R15" s="26" t="s">
        <v>49</v>
      </c>
      <c r="S15" s="71"/>
      <c r="T15" s="7"/>
      <c r="U15" s="7"/>
      <c r="V15" s="7"/>
      <c r="W15" s="7"/>
      <c r="X15" s="7"/>
      <c r="Y15" s="7"/>
      <c r="Z15" s="7"/>
      <c r="AA15" s="117" t="s">
        <v>19</v>
      </c>
      <c r="AB15" s="117"/>
      <c r="AC15" s="14"/>
    </row>
    <row r="16" spans="2:29">
      <c r="B16" s="13"/>
      <c r="C16" s="125"/>
      <c r="D16" s="28" t="s">
        <v>60</v>
      </c>
      <c r="E16" s="121"/>
      <c r="F16" s="122"/>
      <c r="G16" s="7"/>
      <c r="H16" s="61" t="s">
        <v>55</v>
      </c>
      <c r="I16" s="68"/>
      <c r="J16" s="69"/>
      <c r="K16" s="7"/>
      <c r="L16" s="37" t="s">
        <v>62</v>
      </c>
      <c r="M16" s="38" t="s">
        <v>75</v>
      </c>
      <c r="N16" s="38"/>
      <c r="O16" s="39"/>
      <c r="P16" s="7"/>
      <c r="Q16" s="7"/>
      <c r="R16" s="116" t="s">
        <v>16</v>
      </c>
      <c r="S16" s="116"/>
      <c r="T16" s="7"/>
      <c r="U16" s="7"/>
      <c r="V16" s="7"/>
      <c r="W16" s="7"/>
      <c r="X16" s="7"/>
      <c r="Y16" s="7"/>
      <c r="Z16" s="7"/>
      <c r="AA16" s="7"/>
      <c r="AB16" s="7"/>
      <c r="AC16" s="14"/>
    </row>
    <row r="17" spans="2:32" ht="17.25" thickBot="1">
      <c r="B17" s="13"/>
      <c r="C17" s="104"/>
      <c r="D17" s="30" t="s">
        <v>30</v>
      </c>
      <c r="E17" s="120"/>
      <c r="F17" s="110"/>
      <c r="G17" s="7"/>
      <c r="H17" s="59" t="s">
        <v>56</v>
      </c>
      <c r="I17" s="120"/>
      <c r="J17" s="110"/>
      <c r="K17" s="7"/>
      <c r="L17" s="37" t="s">
        <v>76</v>
      </c>
      <c r="M17" s="38" t="s">
        <v>77</v>
      </c>
      <c r="N17" s="38"/>
      <c r="O17" s="39"/>
      <c r="P17" s="7"/>
      <c r="Q17" s="7"/>
      <c r="R17" s="117" t="s">
        <v>19</v>
      </c>
      <c r="S17" s="117"/>
      <c r="T17" s="7"/>
      <c r="U17" s="7"/>
      <c r="V17" s="7"/>
      <c r="W17" s="7"/>
      <c r="X17" s="7"/>
      <c r="Y17" s="7"/>
      <c r="Z17" s="7"/>
      <c r="AA17" s="7"/>
      <c r="AB17" s="7"/>
      <c r="AC17" s="14"/>
    </row>
    <row r="18" spans="2:32">
      <c r="B18" s="13"/>
      <c r="C18" s="7"/>
      <c r="D18" s="2" t="s">
        <v>83</v>
      </c>
      <c r="E18" s="7"/>
      <c r="F18" s="7"/>
      <c r="G18" s="7"/>
      <c r="H18" s="7"/>
      <c r="I18" s="60"/>
      <c r="J18" s="60"/>
      <c r="K18" s="7"/>
      <c r="L18" s="37" t="s">
        <v>78</v>
      </c>
      <c r="M18" s="38" t="s">
        <v>79</v>
      </c>
      <c r="N18" s="38"/>
      <c r="O18" s="3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"/>
    </row>
    <row r="19" spans="2:32">
      <c r="B19" s="13"/>
      <c r="C19" s="7"/>
      <c r="D19" s="17" t="s">
        <v>82</v>
      </c>
      <c r="E19" s="7"/>
      <c r="F19" s="7"/>
      <c r="G19" s="7"/>
      <c r="H19" s="7"/>
      <c r="I19" s="7"/>
      <c r="J19" s="7"/>
      <c r="K19" s="7"/>
      <c r="L19" s="40" t="s">
        <v>65</v>
      </c>
      <c r="M19" s="41" t="s">
        <v>81</v>
      </c>
      <c r="N19" s="41"/>
      <c r="O19" s="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"/>
    </row>
    <row r="20" spans="2:32" ht="9.9499999999999993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"/>
    </row>
    <row r="21" spans="2:32" ht="20.100000000000001" customHeight="1">
      <c r="F21" s="1"/>
      <c r="M21" s="1"/>
    </row>
    <row r="22" spans="2:32" ht="9.9499999999999993" customHeight="1" thickBo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2:32" ht="17.100000000000001" customHeight="1">
      <c r="B23" s="13"/>
      <c r="C23" s="87" t="s">
        <v>44</v>
      </c>
      <c r="D23" s="88"/>
      <c r="E23" s="118" t="s">
        <v>0</v>
      </c>
      <c r="F23" s="119"/>
      <c r="G23" s="7"/>
      <c r="H23" s="60" t="s">
        <v>27</v>
      </c>
      <c r="I23" s="118" t="s">
        <v>1</v>
      </c>
      <c r="J23" s="119"/>
      <c r="K23" s="46" t="s">
        <v>20</v>
      </c>
      <c r="L23" s="105" t="s">
        <v>2</v>
      </c>
      <c r="M23" s="106"/>
      <c r="N23" s="46" t="s">
        <v>20</v>
      </c>
      <c r="O23" s="105" t="s">
        <v>4</v>
      </c>
      <c r="P23" s="106"/>
      <c r="Q23" s="46" t="s">
        <v>20</v>
      </c>
      <c r="R23" s="105" t="s">
        <v>33</v>
      </c>
      <c r="S23" s="106"/>
      <c r="T23" s="46" t="s">
        <v>20</v>
      </c>
      <c r="U23" s="105" t="s">
        <v>3</v>
      </c>
      <c r="V23" s="106"/>
      <c r="W23" s="46" t="s">
        <v>20</v>
      </c>
      <c r="X23" s="105" t="s">
        <v>21</v>
      </c>
      <c r="Y23" s="106"/>
      <c r="Z23" s="60" t="s">
        <v>28</v>
      </c>
      <c r="AA23" s="118" t="s">
        <v>22</v>
      </c>
      <c r="AB23" s="119"/>
      <c r="AC23" s="14"/>
    </row>
    <row r="24" spans="2:32" ht="17.45" customHeight="1" thickBot="1">
      <c r="B24" s="13"/>
      <c r="C24" s="87"/>
      <c r="D24" s="88"/>
      <c r="E24" s="48" t="s">
        <v>36</v>
      </c>
      <c r="F24" s="49">
        <f>E14+E15+E17</f>
        <v>0</v>
      </c>
      <c r="G24" s="7"/>
      <c r="H24" s="7"/>
      <c r="I24" s="52" t="s">
        <v>1</v>
      </c>
      <c r="J24" s="53">
        <v>1</v>
      </c>
      <c r="K24" s="45"/>
      <c r="L24" s="83" t="s">
        <v>62</v>
      </c>
      <c r="M24" s="84">
        <f>ROUNDDOWN(M13*1.1/100,2)</f>
        <v>0</v>
      </c>
      <c r="N24" s="45"/>
      <c r="O24" s="52" t="s">
        <v>50</v>
      </c>
      <c r="P24" s="53">
        <f>(P13+P14)/100</f>
        <v>0</v>
      </c>
      <c r="Q24" s="46"/>
      <c r="R24" s="52" t="s">
        <v>66</v>
      </c>
      <c r="S24" s="53">
        <f>(S13+S14+S15)/100</f>
        <v>0</v>
      </c>
      <c r="T24" s="46"/>
      <c r="U24" s="52" t="s">
        <v>67</v>
      </c>
      <c r="V24" s="53">
        <f>U13/100</f>
        <v>0</v>
      </c>
      <c r="W24" s="46"/>
      <c r="X24" s="52" t="s">
        <v>67</v>
      </c>
      <c r="Y24" s="53">
        <f>X13/100</f>
        <v>0</v>
      </c>
      <c r="Z24" s="60"/>
      <c r="AA24" s="81" t="s">
        <v>50</v>
      </c>
      <c r="AB24" s="82">
        <f>AB13</f>
        <v>1</v>
      </c>
      <c r="AC24" s="14"/>
    </row>
    <row r="25" spans="2:32" ht="17.45" customHeight="1" thickBot="1">
      <c r="B25" s="13"/>
      <c r="C25" s="7"/>
      <c r="D25" s="21"/>
      <c r="E25" s="50" t="s">
        <v>37</v>
      </c>
      <c r="F25" s="51">
        <f>F14+E16+E17</f>
        <v>0</v>
      </c>
      <c r="G25" s="7"/>
      <c r="H25" s="7"/>
      <c r="I25" s="45"/>
      <c r="J25" s="45"/>
      <c r="K25" s="45"/>
      <c r="L25" s="83" t="s">
        <v>63</v>
      </c>
      <c r="M25" s="84">
        <f>ROUNDDOWN(M13*0.75/100+M14*0.75/100,2)</f>
        <v>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7"/>
      <c r="AA25" s="7"/>
      <c r="AB25" s="7"/>
      <c r="AC25" s="14"/>
    </row>
    <row r="26" spans="2:32" ht="17.100000000000001" customHeight="1">
      <c r="B26" s="13"/>
      <c r="C26" s="7"/>
      <c r="D26" s="21"/>
      <c r="E26" s="45"/>
      <c r="F26" s="45"/>
      <c r="G26" s="7"/>
      <c r="H26" s="7"/>
      <c r="I26" s="45"/>
      <c r="J26" s="45"/>
      <c r="K26" s="45"/>
      <c r="L26" s="83" t="s">
        <v>64</v>
      </c>
      <c r="M26" s="84">
        <f>ROUNDDOWN(M14/100,2)</f>
        <v>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9" t="s">
        <v>20</v>
      </c>
      <c r="AA26" s="105" t="s">
        <v>32</v>
      </c>
      <c r="AB26" s="106"/>
      <c r="AC26" s="14"/>
    </row>
    <row r="27" spans="2:32" ht="17.45" customHeight="1" thickBot="1">
      <c r="B27" s="13"/>
      <c r="C27" s="7"/>
      <c r="D27" s="21"/>
      <c r="E27" s="45"/>
      <c r="F27" s="45"/>
      <c r="G27" s="7"/>
      <c r="H27" s="7"/>
      <c r="I27" s="45"/>
      <c r="J27" s="45"/>
      <c r="K27" s="45"/>
      <c r="L27" s="52" t="s">
        <v>65</v>
      </c>
      <c r="M27" s="53">
        <f>ROUNDDOWN(M13/100,2)</f>
        <v>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7"/>
      <c r="AA27" s="54" t="s">
        <v>36</v>
      </c>
      <c r="AB27" s="55">
        <f>I14+I15+I16+I17</f>
        <v>0</v>
      </c>
      <c r="AC27" s="14"/>
    </row>
    <row r="28" spans="2:32" ht="17.45" customHeight="1" thickBot="1">
      <c r="B28" s="13"/>
      <c r="C28" s="7"/>
      <c r="D28" s="21"/>
      <c r="E28" s="45"/>
      <c r="F28" s="45"/>
      <c r="G28" s="7"/>
      <c r="H28" s="7"/>
      <c r="I28" s="45"/>
      <c r="J28" s="45"/>
      <c r="K28" s="45"/>
      <c r="L28" s="47" t="s">
        <v>9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7"/>
      <c r="AA28" s="56" t="s">
        <v>37</v>
      </c>
      <c r="AB28" s="57">
        <f>J14+J15+J16+I17</f>
        <v>0</v>
      </c>
      <c r="AC28" s="14"/>
    </row>
    <row r="29" spans="2:32" ht="9.9499999999999993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"/>
    </row>
    <row r="30" spans="2:32" ht="20.100000000000001" customHeight="1"/>
    <row r="31" spans="2:32" ht="9.9499999999999993" customHeight="1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2"/>
    </row>
    <row r="32" spans="2:32" ht="24">
      <c r="B32" s="13"/>
      <c r="C32" s="20" t="s">
        <v>45</v>
      </c>
      <c r="D32" s="7"/>
      <c r="E32" s="7"/>
      <c r="F32" s="7"/>
      <c r="G32" s="7"/>
      <c r="H32" s="7"/>
      <c r="I32" s="7"/>
      <c r="J32" s="14"/>
      <c r="L32" s="23" t="s">
        <v>102</v>
      </c>
      <c r="M32" s="7"/>
      <c r="N32" s="7"/>
      <c r="O32" s="7"/>
      <c r="P32" s="7"/>
      <c r="Q32" s="7"/>
      <c r="R32" s="7"/>
      <c r="S32" s="14"/>
    </row>
    <row r="33" spans="2:19" ht="17.25" thickBot="1">
      <c r="B33" s="13"/>
      <c r="C33" s="7"/>
      <c r="D33" s="7"/>
      <c r="E33" s="7"/>
      <c r="F33" s="7"/>
      <c r="G33" s="17" t="s">
        <v>41</v>
      </c>
      <c r="H33" s="7"/>
      <c r="I33" s="7"/>
      <c r="J33" s="14"/>
      <c r="L33" s="13" t="s">
        <v>103</v>
      </c>
      <c r="M33" s="7"/>
      <c r="N33" s="7"/>
      <c r="O33" s="7"/>
      <c r="P33" s="7"/>
      <c r="Q33" s="7"/>
      <c r="R33" s="7"/>
      <c r="S33" s="14"/>
    </row>
    <row r="34" spans="2:19" ht="17.25" thickBot="1">
      <c r="B34" s="13"/>
      <c r="C34" s="7"/>
      <c r="D34" s="4"/>
      <c r="E34" s="7"/>
      <c r="F34" s="5" t="s">
        <v>23</v>
      </c>
      <c r="G34" s="89" t="s">
        <v>101</v>
      </c>
      <c r="H34" s="89"/>
      <c r="I34" s="22">
        <f>IF(G34=L24,M24,IF(L25=G34,M25,IF(G34=L26,M26,IF(G34=L27,M27,"선택하세요"))))</f>
        <v>0</v>
      </c>
      <c r="J34" s="14"/>
      <c r="L34" s="13" t="s">
        <v>104</v>
      </c>
      <c r="M34" s="7"/>
      <c r="N34" s="7"/>
      <c r="O34" s="7"/>
      <c r="Q34" s="18" t="s">
        <v>105</v>
      </c>
      <c r="R34" s="7"/>
      <c r="S34" s="14"/>
    </row>
    <row r="35" spans="2:19" ht="17.25" thickBot="1">
      <c r="B35" s="13"/>
      <c r="C35" s="7"/>
      <c r="D35" s="5" t="s">
        <v>14</v>
      </c>
      <c r="E35" s="58" t="s">
        <v>11</v>
      </c>
      <c r="F35" s="58" t="s">
        <v>12</v>
      </c>
      <c r="G35" s="115" t="s">
        <v>10</v>
      </c>
      <c r="H35" s="115"/>
      <c r="I35" s="22" t="s">
        <v>13</v>
      </c>
      <c r="J35" s="14"/>
      <c r="L35" s="13" t="s">
        <v>106</v>
      </c>
      <c r="M35" s="7"/>
      <c r="N35" s="7"/>
      <c r="O35" s="7"/>
      <c r="P35" s="7"/>
      <c r="Q35" s="7"/>
      <c r="R35" s="7"/>
      <c r="S35" s="14"/>
    </row>
    <row r="36" spans="2:19">
      <c r="B36" s="13"/>
      <c r="C36" s="103" t="s">
        <v>70</v>
      </c>
      <c r="D36" s="31" t="s">
        <v>68</v>
      </c>
      <c r="E36" s="32">
        <f>INT(F24*(J24+I34+P24+S24)*AB24)</f>
        <v>0</v>
      </c>
      <c r="F36" s="32">
        <f>$AB$27</f>
        <v>0</v>
      </c>
      <c r="G36" s="113">
        <f t="shared" ref="G36:G41" si="0">E36+F36</f>
        <v>0</v>
      </c>
      <c r="H36" s="113"/>
      <c r="I36" s="33">
        <f t="shared" ref="I36:I41" si="1">E36*2+F36</f>
        <v>0</v>
      </c>
      <c r="J36" s="14"/>
      <c r="L36" s="44" t="s">
        <v>107</v>
      </c>
      <c r="M36" s="7"/>
      <c r="N36" s="7"/>
      <c r="O36" s="7"/>
      <c r="P36" s="7"/>
      <c r="Q36" s="7"/>
      <c r="R36" s="7"/>
      <c r="S36" s="14"/>
    </row>
    <row r="37" spans="2:19" ht="17.25" thickBot="1">
      <c r="B37" s="13"/>
      <c r="C37" s="104"/>
      <c r="D37" s="34" t="s">
        <v>69</v>
      </c>
      <c r="E37" s="35">
        <f>INT(F25*(J24+I34+P24+S24)*AB24)</f>
        <v>0</v>
      </c>
      <c r="F37" s="35">
        <f>$AB$28</f>
        <v>0</v>
      </c>
      <c r="G37" s="114">
        <f t="shared" si="0"/>
        <v>0</v>
      </c>
      <c r="H37" s="114"/>
      <c r="I37" s="36">
        <f t="shared" si="1"/>
        <v>0</v>
      </c>
      <c r="J37" s="14"/>
      <c r="L37" s="13" t="s">
        <v>108</v>
      </c>
      <c r="M37" s="7"/>
      <c r="N37" s="7"/>
      <c r="O37" s="7"/>
      <c r="P37" s="7"/>
      <c r="Q37" s="65" t="s">
        <v>109</v>
      </c>
      <c r="R37" s="7"/>
      <c r="S37" s="14"/>
    </row>
    <row r="38" spans="2:19">
      <c r="B38" s="13"/>
      <c r="C38" s="103" t="s">
        <v>71</v>
      </c>
      <c r="D38" s="31" t="s">
        <v>68</v>
      </c>
      <c r="E38" s="32">
        <f>INT(F24*(J24+I34+P24+S24+V24)*AB24)</f>
        <v>0</v>
      </c>
      <c r="F38" s="32">
        <f>$AB$27</f>
        <v>0</v>
      </c>
      <c r="G38" s="113">
        <f t="shared" si="0"/>
        <v>0</v>
      </c>
      <c r="H38" s="113"/>
      <c r="I38" s="33">
        <f t="shared" si="1"/>
        <v>0</v>
      </c>
      <c r="J38" s="14"/>
      <c r="L38" s="62" t="s">
        <v>110</v>
      </c>
      <c r="M38" s="7"/>
      <c r="N38" s="7"/>
      <c r="O38" s="7"/>
      <c r="P38" s="7"/>
      <c r="Q38" s="7"/>
      <c r="R38" s="7"/>
      <c r="S38" s="14"/>
    </row>
    <row r="39" spans="2:19" ht="17.25" thickBot="1">
      <c r="B39" s="13"/>
      <c r="C39" s="104"/>
      <c r="D39" s="34" t="s">
        <v>69</v>
      </c>
      <c r="E39" s="35">
        <f>INT(F25*(J24+I34+P24+S24+V24)*AB24)</f>
        <v>0</v>
      </c>
      <c r="F39" s="35">
        <f>$AB$28</f>
        <v>0</v>
      </c>
      <c r="G39" s="114">
        <f t="shared" si="0"/>
        <v>0</v>
      </c>
      <c r="H39" s="114"/>
      <c r="I39" s="36">
        <f t="shared" si="1"/>
        <v>0</v>
      </c>
      <c r="J39" s="14"/>
      <c r="L39" s="63"/>
      <c r="M39" s="7"/>
      <c r="N39" s="7"/>
      <c r="O39" s="7"/>
      <c r="P39" s="7"/>
      <c r="Q39" s="7"/>
      <c r="R39" s="7"/>
      <c r="S39" s="14"/>
    </row>
    <row r="40" spans="2:19">
      <c r="B40" s="13"/>
      <c r="C40" s="103" t="s">
        <v>72</v>
      </c>
      <c r="D40" s="31" t="s">
        <v>68</v>
      </c>
      <c r="E40" s="32">
        <f>INT(F24*(J24+I34+P24+S24+Y24)*AB24)</f>
        <v>0</v>
      </c>
      <c r="F40" s="32">
        <f>$AB$27</f>
        <v>0</v>
      </c>
      <c r="G40" s="113">
        <f t="shared" si="0"/>
        <v>0</v>
      </c>
      <c r="H40" s="113"/>
      <c r="I40" s="33">
        <f t="shared" si="1"/>
        <v>0</v>
      </c>
      <c r="J40" s="14"/>
      <c r="L40" s="64"/>
      <c r="M40" s="7"/>
      <c r="N40" s="7"/>
      <c r="O40" s="7"/>
      <c r="P40" s="7"/>
      <c r="Q40" s="7"/>
      <c r="R40" s="7"/>
      <c r="S40" s="14"/>
    </row>
    <row r="41" spans="2:19" ht="17.25" thickBot="1">
      <c r="B41" s="13"/>
      <c r="C41" s="104"/>
      <c r="D41" s="34" t="s">
        <v>69</v>
      </c>
      <c r="E41" s="35">
        <f>INT(F25*(J24+I34+P24+S24+Y24)*AB24)</f>
        <v>0</v>
      </c>
      <c r="F41" s="35">
        <f>$AB$28</f>
        <v>0</v>
      </c>
      <c r="G41" s="114">
        <f t="shared" si="0"/>
        <v>0</v>
      </c>
      <c r="H41" s="114"/>
      <c r="I41" s="36">
        <f t="shared" si="1"/>
        <v>0</v>
      </c>
      <c r="J41" s="14"/>
      <c r="L41" s="64"/>
      <c r="M41" s="7"/>
      <c r="N41" s="7"/>
      <c r="O41" s="7"/>
      <c r="P41" s="7"/>
      <c r="Q41" s="7"/>
      <c r="R41" s="7"/>
      <c r="S41" s="14"/>
    </row>
    <row r="42" spans="2:19" ht="9.9499999999999993" customHeight="1">
      <c r="B42" s="15"/>
      <c r="C42" s="16"/>
      <c r="D42" s="16"/>
      <c r="E42" s="16"/>
      <c r="F42" s="16"/>
      <c r="G42" s="16"/>
      <c r="H42" s="16"/>
      <c r="I42" s="16"/>
      <c r="J42" s="3"/>
      <c r="L42" s="15"/>
      <c r="M42" s="16"/>
      <c r="N42" s="16"/>
      <c r="O42" s="16"/>
      <c r="P42" s="16"/>
      <c r="Q42" s="16"/>
      <c r="R42" s="16"/>
      <c r="S42" s="3"/>
    </row>
  </sheetData>
  <sheetProtection password="CA8C" sheet="1" objects="1" scenarios="1"/>
  <mergeCells count="91">
    <mergeCell ref="X5:Y5"/>
    <mergeCell ref="AA5:AB5"/>
    <mergeCell ref="C6:F6"/>
    <mergeCell ref="H6:J6"/>
    <mergeCell ref="L6:M6"/>
    <mergeCell ref="O6:P6"/>
    <mergeCell ref="R6:S6"/>
    <mergeCell ref="U6:V6"/>
    <mergeCell ref="X6:Y6"/>
    <mergeCell ref="AA6:AB6"/>
    <mergeCell ref="C5:F5"/>
    <mergeCell ref="H5:J5"/>
    <mergeCell ref="L5:M5"/>
    <mergeCell ref="O5:P5"/>
    <mergeCell ref="R5:S5"/>
    <mergeCell ref="U5:V5"/>
    <mergeCell ref="X7:Y7"/>
    <mergeCell ref="AA7:AB7"/>
    <mergeCell ref="C8:F8"/>
    <mergeCell ref="H8:J8"/>
    <mergeCell ref="L8:M8"/>
    <mergeCell ref="O8:P8"/>
    <mergeCell ref="R8:S8"/>
    <mergeCell ref="U8:V8"/>
    <mergeCell ref="X8:Y8"/>
    <mergeCell ref="AA8:AB8"/>
    <mergeCell ref="C7:F7"/>
    <mergeCell ref="H7:J7"/>
    <mergeCell ref="L7:M7"/>
    <mergeCell ref="O7:P7"/>
    <mergeCell ref="R7:S7"/>
    <mergeCell ref="U7:V7"/>
    <mergeCell ref="X9:Y9"/>
    <mergeCell ref="AA9:AB9"/>
    <mergeCell ref="C10:F10"/>
    <mergeCell ref="H10:J10"/>
    <mergeCell ref="L10:M10"/>
    <mergeCell ref="O10:P10"/>
    <mergeCell ref="R10:S10"/>
    <mergeCell ref="U10:V10"/>
    <mergeCell ref="X10:Y10"/>
    <mergeCell ref="AA10:AB10"/>
    <mergeCell ref="C9:F9"/>
    <mergeCell ref="H9:J9"/>
    <mergeCell ref="L9:M9"/>
    <mergeCell ref="O9:P9"/>
    <mergeCell ref="R9:S9"/>
    <mergeCell ref="U9:V9"/>
    <mergeCell ref="X12:Y12"/>
    <mergeCell ref="AA12:AB12"/>
    <mergeCell ref="C13:C17"/>
    <mergeCell ref="D13:D14"/>
    <mergeCell ref="U13:V13"/>
    <mergeCell ref="X13:Y13"/>
    <mergeCell ref="V14:W14"/>
    <mergeCell ref="AA14:AB14"/>
    <mergeCell ref="E15:F15"/>
    <mergeCell ref="L15:O15"/>
    <mergeCell ref="C12:F12"/>
    <mergeCell ref="H12:J12"/>
    <mergeCell ref="L12:M12"/>
    <mergeCell ref="O12:P12"/>
    <mergeCell ref="R12:S12"/>
    <mergeCell ref="U12:V12"/>
    <mergeCell ref="AA15:AB15"/>
    <mergeCell ref="E16:F16"/>
    <mergeCell ref="R16:S16"/>
    <mergeCell ref="E17:F17"/>
    <mergeCell ref="I17:J17"/>
    <mergeCell ref="R17:S17"/>
    <mergeCell ref="G35:H35"/>
    <mergeCell ref="C23:D24"/>
    <mergeCell ref="E23:F23"/>
    <mergeCell ref="I23:J23"/>
    <mergeCell ref="L23:M23"/>
    <mergeCell ref="U23:V23"/>
    <mergeCell ref="X23:Y23"/>
    <mergeCell ref="AA23:AB23"/>
    <mergeCell ref="AA26:AB26"/>
    <mergeCell ref="G34:H34"/>
    <mergeCell ref="O23:P23"/>
    <mergeCell ref="R23:S23"/>
    <mergeCell ref="C40:C41"/>
    <mergeCell ref="G40:H40"/>
    <mergeCell ref="G41:H41"/>
    <mergeCell ref="C36:C37"/>
    <mergeCell ref="G36:H36"/>
    <mergeCell ref="G37:H37"/>
    <mergeCell ref="C38:C39"/>
    <mergeCell ref="G38:H38"/>
    <mergeCell ref="G39:H39"/>
  </mergeCells>
  <phoneticPr fontId="1" type="noConversion"/>
  <dataValidations count="1">
    <dataValidation type="list" allowBlank="1" showInputMessage="1" showErrorMessage="1" sqref="G34">
      <formula1>$L$24:$L$27</formula1>
    </dataValidation>
  </dataValidations>
  <hyperlinks>
    <hyperlink ref="Q34" r:id="rId1" display="[참고]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42"/>
  <sheetViews>
    <sheetView showGridLines="0" workbookViewId="0">
      <selection activeCell="E3" sqref="E3"/>
    </sheetView>
  </sheetViews>
  <sheetFormatPr defaultRowHeight="16.5"/>
  <cols>
    <col min="1" max="1" width="2.375" customWidth="1"/>
    <col min="2" max="2" width="1.625" customWidth="1"/>
    <col min="3" max="3" width="5.25" bestFit="1" customWidth="1"/>
    <col min="4" max="4" width="17.625" customWidth="1"/>
    <col min="5" max="6" width="6.5" customWidth="1"/>
    <col min="7" max="7" width="1.875" customWidth="1"/>
    <col min="8" max="8" width="6.375" customWidth="1"/>
    <col min="11" max="11" width="6" customWidth="1"/>
    <col min="12" max="12" width="13.875" bestFit="1" customWidth="1"/>
    <col min="13" max="13" width="7.125" customWidth="1"/>
    <col min="14" max="14" width="5.375" customWidth="1"/>
    <col min="15" max="15" width="10" customWidth="1"/>
    <col min="17" max="17" width="4.25" customWidth="1"/>
    <col min="18" max="18" width="13.625" customWidth="1"/>
    <col min="20" max="20" width="4.25" customWidth="1"/>
    <col min="23" max="23" width="4.25" customWidth="1"/>
    <col min="26" max="26" width="6.25" customWidth="1"/>
    <col min="29" max="29" width="1.625" customWidth="1"/>
  </cols>
  <sheetData>
    <row r="2" spans="2:29" ht="9.9499999999999993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2:29" ht="24">
      <c r="B3" s="13"/>
      <c r="C3" s="20" t="s">
        <v>98</v>
      </c>
      <c r="D3" s="7"/>
      <c r="E3" s="73" t="s">
        <v>99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4"/>
    </row>
    <row r="4" spans="2:29" ht="9.6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4"/>
    </row>
    <row r="5" spans="2:29">
      <c r="B5" s="13"/>
      <c r="C5" s="90" t="s">
        <v>43</v>
      </c>
      <c r="D5" s="99"/>
      <c r="E5" s="99"/>
      <c r="F5" s="91"/>
      <c r="G5" s="7"/>
      <c r="H5" s="90" t="s">
        <v>42</v>
      </c>
      <c r="I5" s="99"/>
      <c r="J5" s="91"/>
      <c r="K5" s="7"/>
      <c r="L5" s="90" t="s">
        <v>42</v>
      </c>
      <c r="M5" s="91"/>
      <c r="N5" s="7"/>
      <c r="O5" s="90" t="s">
        <v>42</v>
      </c>
      <c r="P5" s="91"/>
      <c r="Q5" s="7"/>
      <c r="R5" s="90" t="s">
        <v>42</v>
      </c>
      <c r="S5" s="91"/>
      <c r="T5" s="7"/>
      <c r="U5" s="90" t="s">
        <v>42</v>
      </c>
      <c r="V5" s="91"/>
      <c r="W5" s="7"/>
      <c r="X5" s="90" t="s">
        <v>43</v>
      </c>
      <c r="Y5" s="91"/>
      <c r="Z5" s="7"/>
      <c r="AA5" s="90" t="s">
        <v>43</v>
      </c>
      <c r="AB5" s="91"/>
      <c r="AC5" s="14"/>
    </row>
    <row r="6" spans="2:29">
      <c r="B6" s="13"/>
      <c r="C6" s="100"/>
      <c r="D6" s="101"/>
      <c r="E6" s="101"/>
      <c r="F6" s="93"/>
      <c r="G6" s="7"/>
      <c r="H6" s="92"/>
      <c r="I6" s="101"/>
      <c r="J6" s="93"/>
      <c r="K6" s="7"/>
      <c r="L6" s="92"/>
      <c r="M6" s="93"/>
      <c r="N6" s="7"/>
      <c r="O6" s="92"/>
      <c r="P6" s="93"/>
      <c r="Q6" s="7"/>
      <c r="R6" s="92"/>
      <c r="S6" s="93"/>
      <c r="T6" s="7"/>
      <c r="U6" s="92"/>
      <c r="V6" s="93"/>
      <c r="W6" s="7"/>
      <c r="X6" s="92"/>
      <c r="Y6" s="93"/>
      <c r="Z6" s="7"/>
      <c r="AA6" s="92" t="s">
        <v>93</v>
      </c>
      <c r="AB6" s="93"/>
      <c r="AC6" s="14"/>
    </row>
    <row r="7" spans="2:29">
      <c r="B7" s="13"/>
      <c r="C7" s="92"/>
      <c r="D7" s="101"/>
      <c r="E7" s="101"/>
      <c r="F7" s="93"/>
      <c r="G7" s="7"/>
      <c r="H7" s="92"/>
      <c r="I7" s="101"/>
      <c r="J7" s="93"/>
      <c r="K7" s="7"/>
      <c r="L7" s="92"/>
      <c r="M7" s="93"/>
      <c r="N7" s="7"/>
      <c r="O7" s="92"/>
      <c r="P7" s="93"/>
      <c r="Q7" s="7"/>
      <c r="R7" s="92"/>
      <c r="S7" s="93"/>
      <c r="T7" s="7"/>
      <c r="U7" s="92"/>
      <c r="V7" s="93"/>
      <c r="W7" s="7"/>
      <c r="X7" s="92"/>
      <c r="Y7" s="93"/>
      <c r="Z7" s="7"/>
      <c r="AA7" s="92"/>
      <c r="AB7" s="93"/>
      <c r="AC7" s="14"/>
    </row>
    <row r="8" spans="2:29">
      <c r="B8" s="13"/>
      <c r="C8" s="94"/>
      <c r="D8" s="102"/>
      <c r="E8" s="102"/>
      <c r="F8" s="95"/>
      <c r="G8" s="7"/>
      <c r="H8" s="94"/>
      <c r="I8" s="102"/>
      <c r="J8" s="95"/>
      <c r="K8" s="7"/>
      <c r="L8" s="92"/>
      <c r="M8" s="93"/>
      <c r="N8" s="7"/>
      <c r="O8" s="92"/>
      <c r="P8" s="93"/>
      <c r="Q8" s="7"/>
      <c r="R8" s="92"/>
      <c r="S8" s="93"/>
      <c r="T8" s="7"/>
      <c r="U8" s="92"/>
      <c r="V8" s="93"/>
      <c r="W8" s="7"/>
      <c r="X8" s="94"/>
      <c r="Y8" s="95"/>
      <c r="Z8" s="7"/>
      <c r="AA8" s="92"/>
      <c r="AB8" s="93"/>
      <c r="AC8" s="14"/>
    </row>
    <row r="9" spans="2:29">
      <c r="B9" s="13"/>
      <c r="C9" s="92"/>
      <c r="D9" s="101"/>
      <c r="E9" s="101"/>
      <c r="F9" s="93"/>
      <c r="G9" s="7"/>
      <c r="H9" s="92"/>
      <c r="I9" s="101"/>
      <c r="J9" s="93"/>
      <c r="K9" s="7"/>
      <c r="L9" s="92"/>
      <c r="M9" s="93"/>
      <c r="N9" s="7"/>
      <c r="O9" s="92"/>
      <c r="P9" s="93"/>
      <c r="Q9" s="7"/>
      <c r="R9" s="92"/>
      <c r="S9" s="93"/>
      <c r="T9" s="7"/>
      <c r="U9" s="92"/>
      <c r="V9" s="93"/>
      <c r="W9" s="7"/>
      <c r="X9" s="94"/>
      <c r="Y9" s="95"/>
      <c r="Z9" s="7"/>
      <c r="AA9" s="92"/>
      <c r="AB9" s="93"/>
      <c r="AC9" s="14"/>
    </row>
    <row r="10" spans="2:29">
      <c r="B10" s="13"/>
      <c r="C10" s="85"/>
      <c r="D10" s="98"/>
      <c r="E10" s="98"/>
      <c r="F10" s="86"/>
      <c r="G10" s="7"/>
      <c r="H10" s="85"/>
      <c r="I10" s="98"/>
      <c r="J10" s="86"/>
      <c r="K10" s="7"/>
      <c r="L10" s="85"/>
      <c r="M10" s="86"/>
      <c r="N10" s="7"/>
      <c r="O10" s="85"/>
      <c r="P10" s="86"/>
      <c r="Q10" s="7"/>
      <c r="R10" s="85"/>
      <c r="S10" s="86"/>
      <c r="T10" s="7"/>
      <c r="U10" s="85"/>
      <c r="V10" s="86"/>
      <c r="W10" s="7"/>
      <c r="X10" s="96"/>
      <c r="Y10" s="97"/>
      <c r="Z10" s="7"/>
      <c r="AA10" s="85"/>
      <c r="AB10" s="86"/>
      <c r="AC10" s="14"/>
    </row>
    <row r="11" spans="2:29" ht="17.25" thickBot="1">
      <c r="B11" s="13"/>
      <c r="C11" s="7"/>
      <c r="D11" s="7"/>
      <c r="E11" s="7"/>
      <c r="F11" s="7"/>
      <c r="G11" s="7"/>
      <c r="H11" s="7"/>
      <c r="I11" s="7"/>
      <c r="J11" s="7"/>
      <c r="K11" s="7"/>
      <c r="L11" s="43"/>
      <c r="M11" s="43"/>
      <c r="N11" s="7"/>
      <c r="O11" s="17" t="s">
        <v>46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4"/>
    </row>
    <row r="12" spans="2:29">
      <c r="B12" s="13"/>
      <c r="C12" s="107" t="s">
        <v>39</v>
      </c>
      <c r="D12" s="112"/>
      <c r="E12" s="112"/>
      <c r="F12" s="108"/>
      <c r="G12" s="7"/>
      <c r="H12" s="107" t="s">
        <v>32</v>
      </c>
      <c r="I12" s="112"/>
      <c r="J12" s="108"/>
      <c r="K12" s="7"/>
      <c r="L12" s="107" t="s">
        <v>6</v>
      </c>
      <c r="M12" s="108"/>
      <c r="N12" s="7"/>
      <c r="O12" s="107" t="s">
        <v>5</v>
      </c>
      <c r="P12" s="108"/>
      <c r="Q12" s="7"/>
      <c r="R12" s="107" t="s">
        <v>15</v>
      </c>
      <c r="S12" s="108"/>
      <c r="T12" s="7"/>
      <c r="U12" s="107" t="s">
        <v>8</v>
      </c>
      <c r="V12" s="108"/>
      <c r="W12" s="7"/>
      <c r="X12" s="107" t="s">
        <v>96</v>
      </c>
      <c r="Y12" s="108"/>
      <c r="Z12" s="7"/>
      <c r="AA12" s="107" t="s">
        <v>7</v>
      </c>
      <c r="AB12" s="108"/>
      <c r="AC12" s="14"/>
    </row>
    <row r="13" spans="2:29" ht="17.25" thickBot="1">
      <c r="B13" s="13"/>
      <c r="C13" s="125" t="s">
        <v>11</v>
      </c>
      <c r="D13" s="123" t="s">
        <v>17</v>
      </c>
      <c r="E13" s="28" t="s">
        <v>36</v>
      </c>
      <c r="F13" s="29" t="s">
        <v>37</v>
      </c>
      <c r="G13" s="7"/>
      <c r="H13" s="77" t="s">
        <v>14</v>
      </c>
      <c r="I13" s="28" t="s">
        <v>25</v>
      </c>
      <c r="J13" s="29" t="s">
        <v>26</v>
      </c>
      <c r="K13" s="7"/>
      <c r="L13" s="77" t="s">
        <v>51</v>
      </c>
      <c r="M13" s="76"/>
      <c r="N13" s="7"/>
      <c r="O13" s="77" t="s">
        <v>47</v>
      </c>
      <c r="P13" s="76"/>
      <c r="Q13" s="7"/>
      <c r="R13" s="77" t="s">
        <v>48</v>
      </c>
      <c r="S13" s="76"/>
      <c r="T13" s="7"/>
      <c r="U13" s="109"/>
      <c r="V13" s="110"/>
      <c r="W13" s="7"/>
      <c r="X13" s="109"/>
      <c r="Y13" s="110"/>
      <c r="Z13" s="7"/>
      <c r="AA13" s="78" t="s">
        <v>50</v>
      </c>
      <c r="AB13" s="72">
        <v>1</v>
      </c>
      <c r="AC13" s="19"/>
    </row>
    <row r="14" spans="2:29" ht="17.25" thickBot="1">
      <c r="B14" s="13"/>
      <c r="C14" s="125"/>
      <c r="D14" s="124"/>
      <c r="E14" s="75"/>
      <c r="F14" s="76"/>
      <c r="G14" s="7"/>
      <c r="H14" s="77" t="s">
        <v>53</v>
      </c>
      <c r="I14" s="75"/>
      <c r="J14" s="76"/>
      <c r="K14" s="7"/>
      <c r="L14" s="78" t="s">
        <v>52</v>
      </c>
      <c r="M14" s="74"/>
      <c r="N14" s="7"/>
      <c r="O14" s="25" t="s">
        <v>40</v>
      </c>
      <c r="P14" s="74"/>
      <c r="Q14" s="7"/>
      <c r="R14" s="77" t="s">
        <v>29</v>
      </c>
      <c r="S14" s="76"/>
      <c r="T14" s="7"/>
      <c r="U14" s="7"/>
      <c r="V14" s="111"/>
      <c r="W14" s="111"/>
      <c r="X14" s="7"/>
      <c r="Y14" s="7"/>
      <c r="Z14" s="7"/>
      <c r="AA14" s="116" t="s">
        <v>24</v>
      </c>
      <c r="AB14" s="116"/>
      <c r="AC14" s="14"/>
    </row>
    <row r="15" spans="2:29">
      <c r="B15" s="13"/>
      <c r="C15" s="125"/>
      <c r="D15" s="28" t="s">
        <v>18</v>
      </c>
      <c r="E15" s="121"/>
      <c r="F15" s="122"/>
      <c r="G15" s="7"/>
      <c r="H15" s="77" t="s">
        <v>54</v>
      </c>
      <c r="I15" s="75"/>
      <c r="J15" s="76"/>
      <c r="K15" s="7"/>
      <c r="L15" s="126" t="s">
        <v>73</v>
      </c>
      <c r="M15" s="127"/>
      <c r="N15" s="128"/>
      <c r="O15" s="129"/>
      <c r="P15" s="7"/>
      <c r="Q15" s="7"/>
      <c r="R15" s="26" t="s">
        <v>49</v>
      </c>
      <c r="S15" s="71"/>
      <c r="T15" s="7"/>
      <c r="U15" s="7"/>
      <c r="V15" s="7"/>
      <c r="W15" s="7"/>
      <c r="X15" s="7"/>
      <c r="Y15" s="7"/>
      <c r="Z15" s="7"/>
      <c r="AA15" s="117" t="s">
        <v>19</v>
      </c>
      <c r="AB15" s="117"/>
      <c r="AC15" s="14"/>
    </row>
    <row r="16" spans="2:29">
      <c r="B16" s="13"/>
      <c r="C16" s="125"/>
      <c r="D16" s="28" t="s">
        <v>60</v>
      </c>
      <c r="E16" s="121"/>
      <c r="F16" s="122"/>
      <c r="G16" s="7"/>
      <c r="H16" s="77" t="s">
        <v>55</v>
      </c>
      <c r="I16" s="75"/>
      <c r="J16" s="76"/>
      <c r="K16" s="7"/>
      <c r="L16" s="37" t="s">
        <v>62</v>
      </c>
      <c r="M16" s="38" t="s">
        <v>75</v>
      </c>
      <c r="N16" s="38"/>
      <c r="O16" s="39"/>
      <c r="P16" s="7"/>
      <c r="Q16" s="7"/>
      <c r="R16" s="116" t="s">
        <v>16</v>
      </c>
      <c r="S16" s="116"/>
      <c r="T16" s="7"/>
      <c r="U16" s="7"/>
      <c r="V16" s="7"/>
      <c r="W16" s="7"/>
      <c r="X16" s="7"/>
      <c r="Y16" s="7"/>
      <c r="Z16" s="7"/>
      <c r="AA16" s="7"/>
      <c r="AB16" s="7"/>
      <c r="AC16" s="14"/>
    </row>
    <row r="17" spans="2:32" ht="17.25" thickBot="1">
      <c r="B17" s="13"/>
      <c r="C17" s="104"/>
      <c r="D17" s="30" t="s">
        <v>30</v>
      </c>
      <c r="E17" s="120"/>
      <c r="F17" s="110"/>
      <c r="G17" s="7"/>
      <c r="H17" s="78" t="s">
        <v>56</v>
      </c>
      <c r="I17" s="120"/>
      <c r="J17" s="110"/>
      <c r="K17" s="7"/>
      <c r="L17" s="37" t="s">
        <v>76</v>
      </c>
      <c r="M17" s="38" t="s">
        <v>77</v>
      </c>
      <c r="N17" s="38"/>
      <c r="O17" s="39"/>
      <c r="P17" s="7"/>
      <c r="Q17" s="7"/>
      <c r="R17" s="117" t="s">
        <v>19</v>
      </c>
      <c r="S17" s="117"/>
      <c r="T17" s="7"/>
      <c r="U17" s="7"/>
      <c r="V17" s="7"/>
      <c r="W17" s="7"/>
      <c r="X17" s="7"/>
      <c r="Y17" s="7"/>
      <c r="Z17" s="7"/>
      <c r="AA17" s="7"/>
      <c r="AB17" s="7"/>
      <c r="AC17" s="14"/>
    </row>
    <row r="18" spans="2:32">
      <c r="B18" s="13"/>
      <c r="C18" s="7"/>
      <c r="D18" s="2" t="s">
        <v>83</v>
      </c>
      <c r="E18" s="7"/>
      <c r="F18" s="7"/>
      <c r="G18" s="7"/>
      <c r="H18" s="7"/>
      <c r="I18" s="79"/>
      <c r="J18" s="79"/>
      <c r="K18" s="7"/>
      <c r="L18" s="37" t="s">
        <v>78</v>
      </c>
      <c r="M18" s="38" t="s">
        <v>79</v>
      </c>
      <c r="N18" s="38"/>
      <c r="O18" s="3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"/>
    </row>
    <row r="19" spans="2:32">
      <c r="B19" s="13"/>
      <c r="C19" s="7"/>
      <c r="D19" s="17" t="s">
        <v>82</v>
      </c>
      <c r="E19" s="7"/>
      <c r="F19" s="7"/>
      <c r="G19" s="7"/>
      <c r="H19" s="7"/>
      <c r="I19" s="7"/>
      <c r="J19" s="7"/>
      <c r="K19" s="7"/>
      <c r="L19" s="40" t="s">
        <v>65</v>
      </c>
      <c r="M19" s="41" t="s">
        <v>81</v>
      </c>
      <c r="N19" s="41"/>
      <c r="O19" s="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"/>
    </row>
    <row r="20" spans="2:32" ht="9.9499999999999993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"/>
    </row>
    <row r="21" spans="2:32" ht="20.100000000000001" customHeight="1">
      <c r="F21" s="1"/>
      <c r="M21" s="1"/>
    </row>
    <row r="22" spans="2:32" ht="9.9499999999999993" customHeight="1" thickBo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2:32" ht="17.100000000000001" customHeight="1">
      <c r="B23" s="13"/>
      <c r="C23" s="87" t="s">
        <v>44</v>
      </c>
      <c r="D23" s="88"/>
      <c r="E23" s="118" t="s">
        <v>0</v>
      </c>
      <c r="F23" s="119"/>
      <c r="G23" s="7"/>
      <c r="H23" s="79" t="s">
        <v>27</v>
      </c>
      <c r="I23" s="118" t="s">
        <v>1</v>
      </c>
      <c r="J23" s="119"/>
      <c r="K23" s="46" t="s">
        <v>20</v>
      </c>
      <c r="L23" s="105" t="s">
        <v>2</v>
      </c>
      <c r="M23" s="106"/>
      <c r="N23" s="46" t="s">
        <v>20</v>
      </c>
      <c r="O23" s="105" t="s">
        <v>4</v>
      </c>
      <c r="P23" s="106"/>
      <c r="Q23" s="46" t="s">
        <v>20</v>
      </c>
      <c r="R23" s="105" t="s">
        <v>33</v>
      </c>
      <c r="S23" s="106"/>
      <c r="T23" s="46" t="s">
        <v>20</v>
      </c>
      <c r="U23" s="105" t="s">
        <v>3</v>
      </c>
      <c r="V23" s="106"/>
      <c r="W23" s="46" t="s">
        <v>20</v>
      </c>
      <c r="X23" s="105" t="s">
        <v>21</v>
      </c>
      <c r="Y23" s="106"/>
      <c r="Z23" s="79" t="s">
        <v>28</v>
      </c>
      <c r="AA23" s="118" t="s">
        <v>22</v>
      </c>
      <c r="AB23" s="119"/>
      <c r="AC23" s="14"/>
    </row>
    <row r="24" spans="2:32" ht="17.45" customHeight="1" thickBot="1">
      <c r="B24" s="13"/>
      <c r="C24" s="87"/>
      <c r="D24" s="88"/>
      <c r="E24" s="48" t="s">
        <v>36</v>
      </c>
      <c r="F24" s="49">
        <f>E14+E15+E17</f>
        <v>0</v>
      </c>
      <c r="G24" s="7"/>
      <c r="H24" s="7"/>
      <c r="I24" s="52" t="s">
        <v>1</v>
      </c>
      <c r="J24" s="53">
        <v>1</v>
      </c>
      <c r="K24" s="45"/>
      <c r="L24" s="83" t="s">
        <v>62</v>
      </c>
      <c r="M24" s="84">
        <f>ROUNDDOWN(M13*1.1/100,2)</f>
        <v>0</v>
      </c>
      <c r="N24" s="45"/>
      <c r="O24" s="52" t="s">
        <v>50</v>
      </c>
      <c r="P24" s="53">
        <f>(P13+P14)/100</f>
        <v>0</v>
      </c>
      <c r="Q24" s="46"/>
      <c r="R24" s="52" t="s">
        <v>66</v>
      </c>
      <c r="S24" s="53">
        <f>(S13+S14+S15)/100</f>
        <v>0</v>
      </c>
      <c r="T24" s="46"/>
      <c r="U24" s="52" t="s">
        <v>67</v>
      </c>
      <c r="V24" s="53">
        <f>U13/100</f>
        <v>0</v>
      </c>
      <c r="W24" s="46"/>
      <c r="X24" s="52" t="s">
        <v>67</v>
      </c>
      <c r="Y24" s="53">
        <f>X13/100</f>
        <v>0</v>
      </c>
      <c r="Z24" s="79"/>
      <c r="AA24" s="81" t="s">
        <v>50</v>
      </c>
      <c r="AB24" s="82">
        <f>AB13</f>
        <v>1</v>
      </c>
      <c r="AC24" s="14"/>
    </row>
    <row r="25" spans="2:32" ht="17.45" customHeight="1" thickBot="1">
      <c r="B25" s="13"/>
      <c r="C25" s="7"/>
      <c r="D25" s="21"/>
      <c r="E25" s="50" t="s">
        <v>37</v>
      </c>
      <c r="F25" s="51">
        <f>F14+E16+E17</f>
        <v>0</v>
      </c>
      <c r="G25" s="7"/>
      <c r="H25" s="7"/>
      <c r="I25" s="45"/>
      <c r="J25" s="45"/>
      <c r="K25" s="45"/>
      <c r="L25" s="83" t="s">
        <v>63</v>
      </c>
      <c r="M25" s="84">
        <f>ROUNDDOWN(M13*0.75/100+M14*0.75/100,2)</f>
        <v>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7"/>
      <c r="AA25" s="7"/>
      <c r="AB25" s="7"/>
      <c r="AC25" s="14"/>
    </row>
    <row r="26" spans="2:32" ht="17.100000000000001" customHeight="1">
      <c r="B26" s="13"/>
      <c r="C26" s="7"/>
      <c r="D26" s="21"/>
      <c r="E26" s="45"/>
      <c r="F26" s="45"/>
      <c r="G26" s="7"/>
      <c r="H26" s="7"/>
      <c r="I26" s="45"/>
      <c r="J26" s="45"/>
      <c r="K26" s="45"/>
      <c r="L26" s="83" t="s">
        <v>64</v>
      </c>
      <c r="M26" s="84">
        <f>ROUNDDOWN(M14/100,2)</f>
        <v>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9" t="s">
        <v>20</v>
      </c>
      <c r="AA26" s="105" t="s">
        <v>32</v>
      </c>
      <c r="AB26" s="106"/>
      <c r="AC26" s="14"/>
    </row>
    <row r="27" spans="2:32" ht="17.45" customHeight="1" thickBot="1">
      <c r="B27" s="13"/>
      <c r="C27" s="7"/>
      <c r="D27" s="21"/>
      <c r="E27" s="45"/>
      <c r="F27" s="45"/>
      <c r="G27" s="7"/>
      <c r="H27" s="7"/>
      <c r="I27" s="45"/>
      <c r="J27" s="45"/>
      <c r="K27" s="45"/>
      <c r="L27" s="52" t="s">
        <v>65</v>
      </c>
      <c r="M27" s="53">
        <f>ROUNDDOWN(M13/100,2)</f>
        <v>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7"/>
      <c r="AA27" s="54" t="s">
        <v>36</v>
      </c>
      <c r="AB27" s="55">
        <f>I14+I15+I16+I17</f>
        <v>0</v>
      </c>
      <c r="AC27" s="14"/>
    </row>
    <row r="28" spans="2:32" ht="17.45" customHeight="1" thickBot="1">
      <c r="B28" s="13"/>
      <c r="C28" s="7"/>
      <c r="D28" s="21"/>
      <c r="E28" s="45"/>
      <c r="F28" s="45"/>
      <c r="G28" s="7"/>
      <c r="H28" s="7"/>
      <c r="I28" s="45"/>
      <c r="J28" s="45"/>
      <c r="K28" s="45"/>
      <c r="L28" s="47" t="s">
        <v>9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7"/>
      <c r="AA28" s="56" t="s">
        <v>37</v>
      </c>
      <c r="AB28" s="57">
        <f>J14+J15+J16+I17</f>
        <v>0</v>
      </c>
      <c r="AC28" s="14"/>
    </row>
    <row r="29" spans="2:32" ht="9.9499999999999993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"/>
    </row>
    <row r="30" spans="2:32" ht="20.100000000000001" customHeight="1"/>
    <row r="31" spans="2:32" ht="9.9499999999999993" customHeight="1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2"/>
    </row>
    <row r="32" spans="2:32" ht="24">
      <c r="B32" s="13"/>
      <c r="C32" s="20" t="s">
        <v>45</v>
      </c>
      <c r="D32" s="7"/>
      <c r="E32" s="7"/>
      <c r="F32" s="7"/>
      <c r="G32" s="7"/>
      <c r="H32" s="7"/>
      <c r="I32" s="7"/>
      <c r="J32" s="14"/>
      <c r="L32" s="23" t="s">
        <v>102</v>
      </c>
      <c r="M32" s="7"/>
      <c r="N32" s="7"/>
      <c r="O32" s="7"/>
      <c r="P32" s="7"/>
      <c r="Q32" s="7"/>
      <c r="R32" s="7"/>
      <c r="S32" s="14"/>
    </row>
    <row r="33" spans="2:19" ht="17.25" thickBot="1">
      <c r="B33" s="13"/>
      <c r="C33" s="7"/>
      <c r="D33" s="7"/>
      <c r="E33" s="7"/>
      <c r="F33" s="7"/>
      <c r="G33" s="17" t="s">
        <v>41</v>
      </c>
      <c r="H33" s="7"/>
      <c r="I33" s="7"/>
      <c r="J33" s="14"/>
      <c r="L33" s="13" t="s">
        <v>103</v>
      </c>
      <c r="M33" s="7"/>
      <c r="N33" s="7"/>
      <c r="O33" s="7"/>
      <c r="P33" s="7"/>
      <c r="Q33" s="7"/>
      <c r="R33" s="7"/>
      <c r="S33" s="14"/>
    </row>
    <row r="34" spans="2:19" ht="17.25" thickBot="1">
      <c r="B34" s="13"/>
      <c r="C34" s="7"/>
      <c r="D34" s="4"/>
      <c r="E34" s="7"/>
      <c r="F34" s="5" t="s">
        <v>23</v>
      </c>
      <c r="G34" s="89" t="s">
        <v>101</v>
      </c>
      <c r="H34" s="89"/>
      <c r="I34" s="22">
        <f>IF(G34=L24,M24,IF(L25=G34,M25,IF(G34=L26,M26,IF(G34=L27,M27,"선택하세요"))))</f>
        <v>0</v>
      </c>
      <c r="J34" s="14"/>
      <c r="L34" s="13" t="s">
        <v>104</v>
      </c>
      <c r="M34" s="7"/>
      <c r="N34" s="7"/>
      <c r="O34" s="7"/>
      <c r="Q34" s="18" t="s">
        <v>105</v>
      </c>
      <c r="R34" s="7"/>
      <c r="S34" s="14"/>
    </row>
    <row r="35" spans="2:19" ht="17.25" thickBot="1">
      <c r="B35" s="13"/>
      <c r="C35" s="7"/>
      <c r="D35" s="5" t="s">
        <v>14</v>
      </c>
      <c r="E35" s="80" t="s">
        <v>11</v>
      </c>
      <c r="F35" s="80" t="s">
        <v>12</v>
      </c>
      <c r="G35" s="115" t="s">
        <v>10</v>
      </c>
      <c r="H35" s="115"/>
      <c r="I35" s="22" t="s">
        <v>13</v>
      </c>
      <c r="J35" s="14"/>
      <c r="L35" s="13" t="s">
        <v>106</v>
      </c>
      <c r="M35" s="7"/>
      <c r="N35" s="7"/>
      <c r="O35" s="7"/>
      <c r="P35" s="7"/>
      <c r="Q35" s="7"/>
      <c r="R35" s="7"/>
      <c r="S35" s="14"/>
    </row>
    <row r="36" spans="2:19">
      <c r="B36" s="13"/>
      <c r="C36" s="103" t="s">
        <v>70</v>
      </c>
      <c r="D36" s="31" t="s">
        <v>68</v>
      </c>
      <c r="E36" s="32">
        <f>INT(F24*(J24+I34+P24+S24)*AB24)</f>
        <v>0</v>
      </c>
      <c r="F36" s="32">
        <f>$AB$27</f>
        <v>0</v>
      </c>
      <c r="G36" s="113">
        <f t="shared" ref="G36:G41" si="0">E36+F36</f>
        <v>0</v>
      </c>
      <c r="H36" s="113"/>
      <c r="I36" s="33">
        <f t="shared" ref="I36:I41" si="1">E36*2+F36</f>
        <v>0</v>
      </c>
      <c r="J36" s="14"/>
      <c r="L36" s="44" t="s">
        <v>107</v>
      </c>
      <c r="M36" s="7"/>
      <c r="N36" s="7"/>
      <c r="O36" s="7"/>
      <c r="P36" s="7"/>
      <c r="Q36" s="7"/>
      <c r="R36" s="7"/>
      <c r="S36" s="14"/>
    </row>
    <row r="37" spans="2:19" ht="17.25" thickBot="1">
      <c r="B37" s="13"/>
      <c r="C37" s="104"/>
      <c r="D37" s="34" t="s">
        <v>69</v>
      </c>
      <c r="E37" s="35">
        <f>INT(F25*(J24+I34+P24+S24)*AB24)</f>
        <v>0</v>
      </c>
      <c r="F37" s="35">
        <f>$AB$28</f>
        <v>0</v>
      </c>
      <c r="G37" s="114">
        <f t="shared" si="0"/>
        <v>0</v>
      </c>
      <c r="H37" s="114"/>
      <c r="I37" s="36">
        <f t="shared" si="1"/>
        <v>0</v>
      </c>
      <c r="J37" s="14"/>
      <c r="L37" s="13" t="s">
        <v>108</v>
      </c>
      <c r="M37" s="7"/>
      <c r="N37" s="7"/>
      <c r="O37" s="7"/>
      <c r="P37" s="7"/>
      <c r="Q37" s="65" t="s">
        <v>109</v>
      </c>
      <c r="R37" s="7"/>
      <c r="S37" s="14"/>
    </row>
    <row r="38" spans="2:19">
      <c r="B38" s="13"/>
      <c r="C38" s="103" t="s">
        <v>71</v>
      </c>
      <c r="D38" s="31" t="s">
        <v>68</v>
      </c>
      <c r="E38" s="32">
        <f>INT(F24*(J24+I34+P24+S24+V24)*AB24)</f>
        <v>0</v>
      </c>
      <c r="F38" s="32">
        <f>$AB$27</f>
        <v>0</v>
      </c>
      <c r="G38" s="113">
        <f t="shared" si="0"/>
        <v>0</v>
      </c>
      <c r="H38" s="113"/>
      <c r="I38" s="33">
        <f t="shared" si="1"/>
        <v>0</v>
      </c>
      <c r="J38" s="14"/>
      <c r="L38" s="62" t="s">
        <v>110</v>
      </c>
      <c r="M38" s="7"/>
      <c r="N38" s="7"/>
      <c r="O38" s="7"/>
      <c r="P38" s="7"/>
      <c r="Q38" s="7"/>
      <c r="R38" s="7"/>
      <c r="S38" s="14"/>
    </row>
    <row r="39" spans="2:19" ht="17.25" thickBot="1">
      <c r="B39" s="13"/>
      <c r="C39" s="104"/>
      <c r="D39" s="34" t="s">
        <v>69</v>
      </c>
      <c r="E39" s="35">
        <f>INT(F25*(J24+I34+P24+S24+V24)*AB24)</f>
        <v>0</v>
      </c>
      <c r="F39" s="35">
        <f>$AB$28</f>
        <v>0</v>
      </c>
      <c r="G39" s="114">
        <f t="shared" si="0"/>
        <v>0</v>
      </c>
      <c r="H39" s="114"/>
      <c r="I39" s="36">
        <f t="shared" si="1"/>
        <v>0</v>
      </c>
      <c r="J39" s="14"/>
      <c r="L39" s="63"/>
      <c r="M39" s="7"/>
      <c r="N39" s="7"/>
      <c r="O39" s="7"/>
      <c r="P39" s="7"/>
      <c r="Q39" s="7"/>
      <c r="R39" s="7"/>
      <c r="S39" s="14"/>
    </row>
    <row r="40" spans="2:19">
      <c r="B40" s="13"/>
      <c r="C40" s="103" t="s">
        <v>72</v>
      </c>
      <c r="D40" s="31" t="s">
        <v>68</v>
      </c>
      <c r="E40" s="32">
        <f>INT(F24*(J24+I34+P24+S24+Y24)*AB24)</f>
        <v>0</v>
      </c>
      <c r="F40" s="32">
        <f>$AB$27</f>
        <v>0</v>
      </c>
      <c r="G40" s="113">
        <f t="shared" si="0"/>
        <v>0</v>
      </c>
      <c r="H40" s="113"/>
      <c r="I40" s="33">
        <f t="shared" si="1"/>
        <v>0</v>
      </c>
      <c r="J40" s="14"/>
      <c r="L40" s="64"/>
      <c r="M40" s="7"/>
      <c r="N40" s="7"/>
      <c r="O40" s="7"/>
      <c r="P40" s="7"/>
      <c r="Q40" s="7"/>
      <c r="R40" s="7"/>
      <c r="S40" s="14"/>
    </row>
    <row r="41" spans="2:19" ht="17.25" thickBot="1">
      <c r="B41" s="13"/>
      <c r="C41" s="104"/>
      <c r="D41" s="34" t="s">
        <v>69</v>
      </c>
      <c r="E41" s="35">
        <f>INT(F25*(J24+I34+P24+S24+Y24)*AB24)</f>
        <v>0</v>
      </c>
      <c r="F41" s="35">
        <f>$AB$28</f>
        <v>0</v>
      </c>
      <c r="G41" s="114">
        <f t="shared" si="0"/>
        <v>0</v>
      </c>
      <c r="H41" s="114"/>
      <c r="I41" s="36">
        <f t="shared" si="1"/>
        <v>0</v>
      </c>
      <c r="J41" s="14"/>
      <c r="L41" s="64"/>
      <c r="M41" s="7"/>
      <c r="N41" s="7"/>
      <c r="O41" s="7"/>
      <c r="P41" s="7"/>
      <c r="Q41" s="7"/>
      <c r="R41" s="7"/>
      <c r="S41" s="14"/>
    </row>
    <row r="42" spans="2:19" ht="9.9499999999999993" customHeight="1">
      <c r="B42" s="15"/>
      <c r="C42" s="16"/>
      <c r="D42" s="16"/>
      <c r="E42" s="16"/>
      <c r="F42" s="16"/>
      <c r="G42" s="16"/>
      <c r="H42" s="16"/>
      <c r="I42" s="16"/>
      <c r="J42" s="3"/>
      <c r="L42" s="15"/>
      <c r="M42" s="16"/>
      <c r="N42" s="16"/>
      <c r="O42" s="16"/>
      <c r="P42" s="16"/>
      <c r="Q42" s="16"/>
      <c r="R42" s="16"/>
      <c r="S42" s="3"/>
    </row>
  </sheetData>
  <sheetProtection password="CA8C" sheet="1" objects="1" scenarios="1"/>
  <mergeCells count="91">
    <mergeCell ref="C40:C41"/>
    <mergeCell ref="G40:H40"/>
    <mergeCell ref="G41:H41"/>
    <mergeCell ref="C36:C37"/>
    <mergeCell ref="G36:H36"/>
    <mergeCell ref="G37:H37"/>
    <mergeCell ref="C38:C39"/>
    <mergeCell ref="G38:H38"/>
    <mergeCell ref="G39:H39"/>
    <mergeCell ref="U23:V23"/>
    <mergeCell ref="X23:Y23"/>
    <mergeCell ref="AA23:AB23"/>
    <mergeCell ref="AA26:AB26"/>
    <mergeCell ref="G34:H34"/>
    <mergeCell ref="G35:H35"/>
    <mergeCell ref="C23:D24"/>
    <mergeCell ref="E23:F23"/>
    <mergeCell ref="I23:J23"/>
    <mergeCell ref="L23:M23"/>
    <mergeCell ref="O23:P23"/>
    <mergeCell ref="R23:S23"/>
    <mergeCell ref="AA15:AB15"/>
    <mergeCell ref="E16:F16"/>
    <mergeCell ref="R16:S16"/>
    <mergeCell ref="E17:F17"/>
    <mergeCell ref="I17:J17"/>
    <mergeCell ref="R17:S17"/>
    <mergeCell ref="X12:Y12"/>
    <mergeCell ref="AA12:AB12"/>
    <mergeCell ref="C13:C17"/>
    <mergeCell ref="D13:D14"/>
    <mergeCell ref="U13:V13"/>
    <mergeCell ref="X13:Y13"/>
    <mergeCell ref="V14:W14"/>
    <mergeCell ref="AA14:AB14"/>
    <mergeCell ref="E15:F15"/>
    <mergeCell ref="L15:O15"/>
    <mergeCell ref="C12:F12"/>
    <mergeCell ref="H12:J12"/>
    <mergeCell ref="L12:M12"/>
    <mergeCell ref="O12:P12"/>
    <mergeCell ref="R12:S12"/>
    <mergeCell ref="U12:V12"/>
    <mergeCell ref="X9:Y9"/>
    <mergeCell ref="AA9:AB9"/>
    <mergeCell ref="C10:F10"/>
    <mergeCell ref="H10:J10"/>
    <mergeCell ref="L10:M10"/>
    <mergeCell ref="O10:P10"/>
    <mergeCell ref="R10:S10"/>
    <mergeCell ref="U10:V10"/>
    <mergeCell ref="X10:Y10"/>
    <mergeCell ref="AA10:AB10"/>
    <mergeCell ref="C9:F9"/>
    <mergeCell ref="H9:J9"/>
    <mergeCell ref="L9:M9"/>
    <mergeCell ref="O9:P9"/>
    <mergeCell ref="R9:S9"/>
    <mergeCell ref="U9:V9"/>
    <mergeCell ref="X7:Y7"/>
    <mergeCell ref="AA7:AB7"/>
    <mergeCell ref="C8:F8"/>
    <mergeCell ref="H8:J8"/>
    <mergeCell ref="L8:M8"/>
    <mergeCell ref="O8:P8"/>
    <mergeCell ref="R8:S8"/>
    <mergeCell ref="U8:V8"/>
    <mergeCell ref="X8:Y8"/>
    <mergeCell ref="AA8:AB8"/>
    <mergeCell ref="C7:F7"/>
    <mergeCell ref="H7:J7"/>
    <mergeCell ref="L7:M7"/>
    <mergeCell ref="O7:P7"/>
    <mergeCell ref="R7:S7"/>
    <mergeCell ref="U7:V7"/>
    <mergeCell ref="X5:Y5"/>
    <mergeCell ref="AA5:AB5"/>
    <mergeCell ref="C6:F6"/>
    <mergeCell ref="H6:J6"/>
    <mergeCell ref="L6:M6"/>
    <mergeCell ref="O6:P6"/>
    <mergeCell ref="R6:S6"/>
    <mergeCell ref="U6:V6"/>
    <mergeCell ref="X6:Y6"/>
    <mergeCell ref="AA6:AB6"/>
    <mergeCell ref="C5:F5"/>
    <mergeCell ref="H5:J5"/>
    <mergeCell ref="L5:M5"/>
    <mergeCell ref="O5:P5"/>
    <mergeCell ref="R5:S5"/>
    <mergeCell ref="U5:V5"/>
  </mergeCells>
  <phoneticPr fontId="1" type="noConversion"/>
  <dataValidations count="1">
    <dataValidation type="list" allowBlank="1" showInputMessage="1" showErrorMessage="1" sqref="G34">
      <formula1>$L$24:$L$27</formula1>
    </dataValidation>
  </dataValidations>
  <hyperlinks>
    <hyperlink ref="Q34" r:id="rId1" display="[참고]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42"/>
  <sheetViews>
    <sheetView showGridLines="0" workbookViewId="0">
      <selection activeCell="E3" sqref="E3"/>
    </sheetView>
  </sheetViews>
  <sheetFormatPr defaultRowHeight="16.5"/>
  <cols>
    <col min="1" max="1" width="2.375" customWidth="1"/>
    <col min="2" max="2" width="1.625" customWidth="1"/>
    <col min="3" max="3" width="5.25" bestFit="1" customWidth="1"/>
    <col min="4" max="4" width="17.625" customWidth="1"/>
    <col min="5" max="6" width="6.5" customWidth="1"/>
    <col min="7" max="7" width="1.875" customWidth="1"/>
    <col min="8" max="8" width="6.375" customWidth="1"/>
    <col min="11" max="11" width="6" customWidth="1"/>
    <col min="12" max="12" width="13.875" bestFit="1" customWidth="1"/>
    <col min="13" max="13" width="7.125" customWidth="1"/>
    <col min="14" max="14" width="5.375" customWidth="1"/>
    <col min="15" max="15" width="10" customWidth="1"/>
    <col min="17" max="17" width="4.25" customWidth="1"/>
    <col min="18" max="18" width="13.625" customWidth="1"/>
    <col min="20" max="20" width="4.25" customWidth="1"/>
    <col min="23" max="23" width="4.25" customWidth="1"/>
    <col min="26" max="26" width="6.25" customWidth="1"/>
    <col min="29" max="29" width="1.625" customWidth="1"/>
  </cols>
  <sheetData>
    <row r="2" spans="2:29" ht="9.9499999999999993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2:29" ht="24">
      <c r="B3" s="13"/>
      <c r="C3" s="20" t="s">
        <v>98</v>
      </c>
      <c r="D3" s="7"/>
      <c r="E3" s="73" t="s">
        <v>99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4"/>
    </row>
    <row r="4" spans="2:29" ht="9.6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4"/>
    </row>
    <row r="5" spans="2:29">
      <c r="B5" s="13"/>
      <c r="C5" s="90" t="s">
        <v>43</v>
      </c>
      <c r="D5" s="99"/>
      <c r="E5" s="99"/>
      <c r="F5" s="91"/>
      <c r="G5" s="7"/>
      <c r="H5" s="90" t="s">
        <v>42</v>
      </c>
      <c r="I5" s="99"/>
      <c r="J5" s="91"/>
      <c r="K5" s="7"/>
      <c r="L5" s="90" t="s">
        <v>42</v>
      </c>
      <c r="M5" s="91"/>
      <c r="N5" s="7"/>
      <c r="O5" s="90" t="s">
        <v>42</v>
      </c>
      <c r="P5" s="91"/>
      <c r="Q5" s="7"/>
      <c r="R5" s="90" t="s">
        <v>42</v>
      </c>
      <c r="S5" s="91"/>
      <c r="T5" s="7"/>
      <c r="U5" s="90" t="s">
        <v>42</v>
      </c>
      <c r="V5" s="91"/>
      <c r="W5" s="7"/>
      <c r="X5" s="90" t="s">
        <v>43</v>
      </c>
      <c r="Y5" s="91"/>
      <c r="Z5" s="7"/>
      <c r="AA5" s="90" t="s">
        <v>43</v>
      </c>
      <c r="AB5" s="91"/>
      <c r="AC5" s="14"/>
    </row>
    <row r="6" spans="2:29">
      <c r="B6" s="13"/>
      <c r="C6" s="100"/>
      <c r="D6" s="101"/>
      <c r="E6" s="101"/>
      <c r="F6" s="93"/>
      <c r="G6" s="7"/>
      <c r="H6" s="92"/>
      <c r="I6" s="101"/>
      <c r="J6" s="93"/>
      <c r="K6" s="7"/>
      <c r="L6" s="92"/>
      <c r="M6" s="93"/>
      <c r="N6" s="7"/>
      <c r="O6" s="92"/>
      <c r="P6" s="93"/>
      <c r="Q6" s="7"/>
      <c r="R6" s="92"/>
      <c r="S6" s="93"/>
      <c r="T6" s="7"/>
      <c r="U6" s="92"/>
      <c r="V6" s="93"/>
      <c r="W6" s="7"/>
      <c r="X6" s="92"/>
      <c r="Y6" s="93"/>
      <c r="Z6" s="7"/>
      <c r="AA6" s="92" t="s">
        <v>93</v>
      </c>
      <c r="AB6" s="93"/>
      <c r="AC6" s="14"/>
    </row>
    <row r="7" spans="2:29">
      <c r="B7" s="13"/>
      <c r="C7" s="92"/>
      <c r="D7" s="101"/>
      <c r="E7" s="101"/>
      <c r="F7" s="93"/>
      <c r="G7" s="7"/>
      <c r="H7" s="92"/>
      <c r="I7" s="101"/>
      <c r="J7" s="93"/>
      <c r="K7" s="7"/>
      <c r="L7" s="92"/>
      <c r="M7" s="93"/>
      <c r="N7" s="7"/>
      <c r="O7" s="92"/>
      <c r="P7" s="93"/>
      <c r="Q7" s="7"/>
      <c r="R7" s="92"/>
      <c r="S7" s="93"/>
      <c r="T7" s="7"/>
      <c r="U7" s="92"/>
      <c r="V7" s="93"/>
      <c r="W7" s="7"/>
      <c r="X7" s="92"/>
      <c r="Y7" s="93"/>
      <c r="Z7" s="7"/>
      <c r="AA7" s="92"/>
      <c r="AB7" s="93"/>
      <c r="AC7" s="14"/>
    </row>
    <row r="8" spans="2:29">
      <c r="B8" s="13"/>
      <c r="C8" s="94"/>
      <c r="D8" s="102"/>
      <c r="E8" s="102"/>
      <c r="F8" s="95"/>
      <c r="G8" s="7"/>
      <c r="H8" s="94"/>
      <c r="I8" s="102"/>
      <c r="J8" s="95"/>
      <c r="K8" s="7"/>
      <c r="L8" s="92"/>
      <c r="M8" s="93"/>
      <c r="N8" s="7"/>
      <c r="O8" s="92"/>
      <c r="P8" s="93"/>
      <c r="Q8" s="7"/>
      <c r="R8" s="92"/>
      <c r="S8" s="93"/>
      <c r="T8" s="7"/>
      <c r="U8" s="92"/>
      <c r="V8" s="93"/>
      <c r="W8" s="7"/>
      <c r="X8" s="94"/>
      <c r="Y8" s="95"/>
      <c r="Z8" s="7"/>
      <c r="AA8" s="92"/>
      <c r="AB8" s="93"/>
      <c r="AC8" s="14"/>
    </row>
    <row r="9" spans="2:29">
      <c r="B9" s="13"/>
      <c r="C9" s="92"/>
      <c r="D9" s="101"/>
      <c r="E9" s="101"/>
      <c r="F9" s="93"/>
      <c r="G9" s="7"/>
      <c r="H9" s="92"/>
      <c r="I9" s="101"/>
      <c r="J9" s="93"/>
      <c r="K9" s="7"/>
      <c r="L9" s="92"/>
      <c r="M9" s="93"/>
      <c r="N9" s="7"/>
      <c r="O9" s="92"/>
      <c r="P9" s="93"/>
      <c r="Q9" s="7"/>
      <c r="R9" s="92"/>
      <c r="S9" s="93"/>
      <c r="T9" s="7"/>
      <c r="U9" s="92"/>
      <c r="V9" s="93"/>
      <c r="W9" s="7"/>
      <c r="X9" s="94"/>
      <c r="Y9" s="95"/>
      <c r="Z9" s="7"/>
      <c r="AA9" s="92"/>
      <c r="AB9" s="93"/>
      <c r="AC9" s="14"/>
    </row>
    <row r="10" spans="2:29">
      <c r="B10" s="13"/>
      <c r="C10" s="85"/>
      <c r="D10" s="98"/>
      <c r="E10" s="98"/>
      <c r="F10" s="86"/>
      <c r="G10" s="7"/>
      <c r="H10" s="85"/>
      <c r="I10" s="98"/>
      <c r="J10" s="86"/>
      <c r="K10" s="7"/>
      <c r="L10" s="85"/>
      <c r="M10" s="86"/>
      <c r="N10" s="7"/>
      <c r="O10" s="85"/>
      <c r="P10" s="86"/>
      <c r="Q10" s="7"/>
      <c r="R10" s="85"/>
      <c r="S10" s="86"/>
      <c r="T10" s="7"/>
      <c r="U10" s="85"/>
      <c r="V10" s="86"/>
      <c r="W10" s="7"/>
      <c r="X10" s="96"/>
      <c r="Y10" s="97"/>
      <c r="Z10" s="7"/>
      <c r="AA10" s="85"/>
      <c r="AB10" s="86"/>
      <c r="AC10" s="14"/>
    </row>
    <row r="11" spans="2:29" ht="17.25" thickBot="1">
      <c r="B11" s="13"/>
      <c r="C11" s="7"/>
      <c r="D11" s="7"/>
      <c r="E11" s="7"/>
      <c r="F11" s="7"/>
      <c r="G11" s="7"/>
      <c r="H11" s="7"/>
      <c r="I11" s="7"/>
      <c r="J11" s="7"/>
      <c r="K11" s="7"/>
      <c r="L11" s="43"/>
      <c r="M11" s="43"/>
      <c r="N11" s="7"/>
      <c r="O11" s="17" t="s">
        <v>46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4"/>
    </row>
    <row r="12" spans="2:29">
      <c r="B12" s="13"/>
      <c r="C12" s="107" t="s">
        <v>39</v>
      </c>
      <c r="D12" s="112"/>
      <c r="E12" s="112"/>
      <c r="F12" s="108"/>
      <c r="G12" s="7"/>
      <c r="H12" s="107" t="s">
        <v>32</v>
      </c>
      <c r="I12" s="112"/>
      <c r="J12" s="108"/>
      <c r="K12" s="7"/>
      <c r="L12" s="107" t="s">
        <v>6</v>
      </c>
      <c r="M12" s="108"/>
      <c r="N12" s="7"/>
      <c r="O12" s="107" t="s">
        <v>5</v>
      </c>
      <c r="P12" s="108"/>
      <c r="Q12" s="7"/>
      <c r="R12" s="107" t="s">
        <v>15</v>
      </c>
      <c r="S12" s="108"/>
      <c r="T12" s="7"/>
      <c r="U12" s="107" t="s">
        <v>8</v>
      </c>
      <c r="V12" s="108"/>
      <c r="W12" s="7"/>
      <c r="X12" s="107" t="s">
        <v>96</v>
      </c>
      <c r="Y12" s="108"/>
      <c r="Z12" s="7"/>
      <c r="AA12" s="107" t="s">
        <v>7</v>
      </c>
      <c r="AB12" s="108"/>
      <c r="AC12" s="14"/>
    </row>
    <row r="13" spans="2:29" ht="17.25" thickBot="1">
      <c r="B13" s="13"/>
      <c r="C13" s="125" t="s">
        <v>11</v>
      </c>
      <c r="D13" s="123" t="s">
        <v>17</v>
      </c>
      <c r="E13" s="28" t="s">
        <v>36</v>
      </c>
      <c r="F13" s="29" t="s">
        <v>37</v>
      </c>
      <c r="G13" s="7"/>
      <c r="H13" s="77" t="s">
        <v>14</v>
      </c>
      <c r="I13" s="28" t="s">
        <v>25</v>
      </c>
      <c r="J13" s="29" t="s">
        <v>26</v>
      </c>
      <c r="K13" s="7"/>
      <c r="L13" s="77" t="s">
        <v>51</v>
      </c>
      <c r="M13" s="76"/>
      <c r="N13" s="7"/>
      <c r="O13" s="77" t="s">
        <v>47</v>
      </c>
      <c r="P13" s="76"/>
      <c r="Q13" s="7"/>
      <c r="R13" s="77" t="s">
        <v>48</v>
      </c>
      <c r="S13" s="76"/>
      <c r="T13" s="7"/>
      <c r="U13" s="109"/>
      <c r="V13" s="110"/>
      <c r="W13" s="7"/>
      <c r="X13" s="109"/>
      <c r="Y13" s="110"/>
      <c r="Z13" s="7"/>
      <c r="AA13" s="78" t="s">
        <v>50</v>
      </c>
      <c r="AB13" s="72">
        <v>1</v>
      </c>
      <c r="AC13" s="19"/>
    </row>
    <row r="14" spans="2:29" ht="17.25" thickBot="1">
      <c r="B14" s="13"/>
      <c r="C14" s="125"/>
      <c r="D14" s="124"/>
      <c r="E14" s="75"/>
      <c r="F14" s="76"/>
      <c r="G14" s="7"/>
      <c r="H14" s="77" t="s">
        <v>53</v>
      </c>
      <c r="I14" s="75"/>
      <c r="J14" s="76"/>
      <c r="K14" s="7"/>
      <c r="L14" s="78" t="s">
        <v>52</v>
      </c>
      <c r="M14" s="74"/>
      <c r="N14" s="7"/>
      <c r="O14" s="25" t="s">
        <v>40</v>
      </c>
      <c r="P14" s="74"/>
      <c r="Q14" s="7"/>
      <c r="R14" s="77" t="s">
        <v>29</v>
      </c>
      <c r="S14" s="76"/>
      <c r="T14" s="7"/>
      <c r="U14" s="7"/>
      <c r="V14" s="111"/>
      <c r="W14" s="111"/>
      <c r="X14" s="7"/>
      <c r="Y14" s="7"/>
      <c r="Z14" s="7"/>
      <c r="AA14" s="116" t="s">
        <v>24</v>
      </c>
      <c r="AB14" s="116"/>
      <c r="AC14" s="14"/>
    </row>
    <row r="15" spans="2:29">
      <c r="B15" s="13"/>
      <c r="C15" s="125"/>
      <c r="D15" s="28" t="s">
        <v>18</v>
      </c>
      <c r="E15" s="121"/>
      <c r="F15" s="122"/>
      <c r="G15" s="7"/>
      <c r="H15" s="77" t="s">
        <v>54</v>
      </c>
      <c r="I15" s="75"/>
      <c r="J15" s="76"/>
      <c r="K15" s="7"/>
      <c r="L15" s="126" t="s">
        <v>73</v>
      </c>
      <c r="M15" s="127"/>
      <c r="N15" s="128"/>
      <c r="O15" s="129"/>
      <c r="P15" s="7"/>
      <c r="Q15" s="7"/>
      <c r="R15" s="26" t="s">
        <v>49</v>
      </c>
      <c r="S15" s="71"/>
      <c r="T15" s="7"/>
      <c r="U15" s="7"/>
      <c r="V15" s="7"/>
      <c r="W15" s="7"/>
      <c r="X15" s="7"/>
      <c r="Y15" s="7"/>
      <c r="Z15" s="7"/>
      <c r="AA15" s="117" t="s">
        <v>19</v>
      </c>
      <c r="AB15" s="117"/>
      <c r="AC15" s="14"/>
    </row>
    <row r="16" spans="2:29">
      <c r="B16" s="13"/>
      <c r="C16" s="125"/>
      <c r="D16" s="28" t="s">
        <v>60</v>
      </c>
      <c r="E16" s="121"/>
      <c r="F16" s="122"/>
      <c r="G16" s="7"/>
      <c r="H16" s="77" t="s">
        <v>55</v>
      </c>
      <c r="I16" s="75"/>
      <c r="J16" s="76"/>
      <c r="K16" s="7"/>
      <c r="L16" s="37" t="s">
        <v>62</v>
      </c>
      <c r="M16" s="38" t="s">
        <v>75</v>
      </c>
      <c r="N16" s="38"/>
      <c r="O16" s="39"/>
      <c r="P16" s="7"/>
      <c r="Q16" s="7"/>
      <c r="R16" s="116" t="s">
        <v>16</v>
      </c>
      <c r="S16" s="116"/>
      <c r="T16" s="7"/>
      <c r="U16" s="7"/>
      <c r="V16" s="7"/>
      <c r="W16" s="7"/>
      <c r="X16" s="7"/>
      <c r="Y16" s="7"/>
      <c r="Z16" s="7"/>
      <c r="AA16" s="7"/>
      <c r="AB16" s="7"/>
      <c r="AC16" s="14"/>
    </row>
    <row r="17" spans="2:32" ht="17.25" thickBot="1">
      <c r="B17" s="13"/>
      <c r="C17" s="104"/>
      <c r="D17" s="30" t="s">
        <v>30</v>
      </c>
      <c r="E17" s="120"/>
      <c r="F17" s="110"/>
      <c r="G17" s="7"/>
      <c r="H17" s="78" t="s">
        <v>56</v>
      </c>
      <c r="I17" s="120"/>
      <c r="J17" s="110"/>
      <c r="K17" s="7"/>
      <c r="L17" s="37" t="s">
        <v>76</v>
      </c>
      <c r="M17" s="38" t="s">
        <v>77</v>
      </c>
      <c r="N17" s="38"/>
      <c r="O17" s="39"/>
      <c r="P17" s="7"/>
      <c r="Q17" s="7"/>
      <c r="R17" s="117" t="s">
        <v>19</v>
      </c>
      <c r="S17" s="117"/>
      <c r="T17" s="7"/>
      <c r="U17" s="7"/>
      <c r="V17" s="7"/>
      <c r="W17" s="7"/>
      <c r="X17" s="7"/>
      <c r="Y17" s="7"/>
      <c r="Z17" s="7"/>
      <c r="AA17" s="7"/>
      <c r="AB17" s="7"/>
      <c r="AC17" s="14"/>
    </row>
    <row r="18" spans="2:32">
      <c r="B18" s="13"/>
      <c r="C18" s="7"/>
      <c r="D18" s="2" t="s">
        <v>83</v>
      </c>
      <c r="E18" s="7"/>
      <c r="F18" s="7"/>
      <c r="G18" s="7"/>
      <c r="H18" s="7"/>
      <c r="I18" s="79"/>
      <c r="J18" s="79"/>
      <c r="K18" s="7"/>
      <c r="L18" s="37" t="s">
        <v>78</v>
      </c>
      <c r="M18" s="38" t="s">
        <v>79</v>
      </c>
      <c r="N18" s="38"/>
      <c r="O18" s="3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"/>
    </row>
    <row r="19" spans="2:32">
      <c r="B19" s="13"/>
      <c r="C19" s="7"/>
      <c r="D19" s="17" t="s">
        <v>82</v>
      </c>
      <c r="E19" s="7"/>
      <c r="F19" s="7"/>
      <c r="G19" s="7"/>
      <c r="H19" s="7"/>
      <c r="I19" s="7"/>
      <c r="J19" s="7"/>
      <c r="K19" s="7"/>
      <c r="L19" s="40" t="s">
        <v>65</v>
      </c>
      <c r="M19" s="41" t="s">
        <v>81</v>
      </c>
      <c r="N19" s="41"/>
      <c r="O19" s="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"/>
    </row>
    <row r="20" spans="2:32" ht="9.9499999999999993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"/>
    </row>
    <row r="21" spans="2:32" ht="20.100000000000001" customHeight="1">
      <c r="F21" s="1"/>
      <c r="M21" s="1"/>
    </row>
    <row r="22" spans="2:32" ht="9.9499999999999993" customHeight="1" thickBo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2:32" ht="17.100000000000001" customHeight="1">
      <c r="B23" s="13"/>
      <c r="C23" s="87" t="s">
        <v>44</v>
      </c>
      <c r="D23" s="88"/>
      <c r="E23" s="118" t="s">
        <v>0</v>
      </c>
      <c r="F23" s="119"/>
      <c r="G23" s="7"/>
      <c r="H23" s="79" t="s">
        <v>27</v>
      </c>
      <c r="I23" s="118" t="s">
        <v>1</v>
      </c>
      <c r="J23" s="119"/>
      <c r="K23" s="46" t="s">
        <v>20</v>
      </c>
      <c r="L23" s="105" t="s">
        <v>2</v>
      </c>
      <c r="M23" s="106"/>
      <c r="N23" s="46" t="s">
        <v>20</v>
      </c>
      <c r="O23" s="105" t="s">
        <v>4</v>
      </c>
      <c r="P23" s="106"/>
      <c r="Q23" s="46" t="s">
        <v>20</v>
      </c>
      <c r="R23" s="105" t="s">
        <v>33</v>
      </c>
      <c r="S23" s="106"/>
      <c r="T23" s="46" t="s">
        <v>20</v>
      </c>
      <c r="U23" s="105" t="s">
        <v>3</v>
      </c>
      <c r="V23" s="106"/>
      <c r="W23" s="46" t="s">
        <v>20</v>
      </c>
      <c r="X23" s="105" t="s">
        <v>21</v>
      </c>
      <c r="Y23" s="106"/>
      <c r="Z23" s="79" t="s">
        <v>28</v>
      </c>
      <c r="AA23" s="118" t="s">
        <v>22</v>
      </c>
      <c r="AB23" s="119"/>
      <c r="AC23" s="14"/>
    </row>
    <row r="24" spans="2:32" ht="17.45" customHeight="1" thickBot="1">
      <c r="B24" s="13"/>
      <c r="C24" s="87"/>
      <c r="D24" s="88"/>
      <c r="E24" s="48" t="s">
        <v>36</v>
      </c>
      <c r="F24" s="49">
        <f>E14+E15+E17</f>
        <v>0</v>
      </c>
      <c r="G24" s="7"/>
      <c r="H24" s="7"/>
      <c r="I24" s="52" t="s">
        <v>1</v>
      </c>
      <c r="J24" s="53">
        <v>1</v>
      </c>
      <c r="K24" s="45"/>
      <c r="L24" s="83" t="s">
        <v>62</v>
      </c>
      <c r="M24" s="84">
        <f>ROUNDDOWN(M13*1.1/100,2)</f>
        <v>0</v>
      </c>
      <c r="N24" s="45"/>
      <c r="O24" s="52" t="s">
        <v>50</v>
      </c>
      <c r="P24" s="53">
        <f>(P13+P14)/100</f>
        <v>0</v>
      </c>
      <c r="Q24" s="46"/>
      <c r="R24" s="52" t="s">
        <v>66</v>
      </c>
      <c r="S24" s="53">
        <f>(S13+S14+S15)/100</f>
        <v>0</v>
      </c>
      <c r="T24" s="46"/>
      <c r="U24" s="52" t="s">
        <v>67</v>
      </c>
      <c r="V24" s="53">
        <f>U13/100</f>
        <v>0</v>
      </c>
      <c r="W24" s="46"/>
      <c r="X24" s="52" t="s">
        <v>67</v>
      </c>
      <c r="Y24" s="53">
        <f>X13/100</f>
        <v>0</v>
      </c>
      <c r="Z24" s="79"/>
      <c r="AA24" s="81" t="s">
        <v>50</v>
      </c>
      <c r="AB24" s="82">
        <f>AB13</f>
        <v>1</v>
      </c>
      <c r="AC24" s="14"/>
    </row>
    <row r="25" spans="2:32" ht="17.45" customHeight="1" thickBot="1">
      <c r="B25" s="13"/>
      <c r="C25" s="7"/>
      <c r="D25" s="21"/>
      <c r="E25" s="50" t="s">
        <v>37</v>
      </c>
      <c r="F25" s="51">
        <f>F14+E16+E17</f>
        <v>0</v>
      </c>
      <c r="G25" s="7"/>
      <c r="H25" s="7"/>
      <c r="I25" s="45"/>
      <c r="J25" s="45"/>
      <c r="K25" s="45"/>
      <c r="L25" s="83" t="s">
        <v>63</v>
      </c>
      <c r="M25" s="84">
        <f>ROUNDDOWN(M13*0.75/100+M14*0.75/100,2)</f>
        <v>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7"/>
      <c r="AA25" s="7"/>
      <c r="AB25" s="7"/>
      <c r="AC25" s="14"/>
    </row>
    <row r="26" spans="2:32" ht="17.100000000000001" customHeight="1">
      <c r="B26" s="13"/>
      <c r="C26" s="7"/>
      <c r="D26" s="21"/>
      <c r="E26" s="45"/>
      <c r="F26" s="45"/>
      <c r="G26" s="7"/>
      <c r="H26" s="7"/>
      <c r="I26" s="45"/>
      <c r="J26" s="45"/>
      <c r="K26" s="45"/>
      <c r="L26" s="83" t="s">
        <v>64</v>
      </c>
      <c r="M26" s="84">
        <f>ROUNDDOWN(M14/100,2)</f>
        <v>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9" t="s">
        <v>20</v>
      </c>
      <c r="AA26" s="105" t="s">
        <v>32</v>
      </c>
      <c r="AB26" s="106"/>
      <c r="AC26" s="14"/>
    </row>
    <row r="27" spans="2:32" ht="17.45" customHeight="1" thickBot="1">
      <c r="B27" s="13"/>
      <c r="C27" s="7"/>
      <c r="D27" s="21"/>
      <c r="E27" s="45"/>
      <c r="F27" s="45"/>
      <c r="G27" s="7"/>
      <c r="H27" s="7"/>
      <c r="I27" s="45"/>
      <c r="J27" s="45"/>
      <c r="K27" s="45"/>
      <c r="L27" s="52" t="s">
        <v>65</v>
      </c>
      <c r="M27" s="53">
        <f>ROUNDDOWN(M13/100,2)</f>
        <v>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7"/>
      <c r="AA27" s="54" t="s">
        <v>36</v>
      </c>
      <c r="AB27" s="55">
        <f>I14+I15+I16+I17</f>
        <v>0</v>
      </c>
      <c r="AC27" s="14"/>
    </row>
    <row r="28" spans="2:32" ht="17.45" customHeight="1" thickBot="1">
      <c r="B28" s="13"/>
      <c r="C28" s="7"/>
      <c r="D28" s="21"/>
      <c r="E28" s="45"/>
      <c r="F28" s="45"/>
      <c r="G28" s="7"/>
      <c r="H28" s="7"/>
      <c r="I28" s="45"/>
      <c r="J28" s="45"/>
      <c r="K28" s="45"/>
      <c r="L28" s="47" t="s">
        <v>9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7"/>
      <c r="AA28" s="56" t="s">
        <v>37</v>
      </c>
      <c r="AB28" s="57">
        <f>J14+J15+J16+I17</f>
        <v>0</v>
      </c>
      <c r="AC28" s="14"/>
    </row>
    <row r="29" spans="2:32" ht="9.9499999999999993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"/>
    </row>
    <row r="30" spans="2:32" ht="20.100000000000001" customHeight="1"/>
    <row r="31" spans="2:32" ht="9.9499999999999993" customHeight="1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2"/>
    </row>
    <row r="32" spans="2:32" ht="24">
      <c r="B32" s="13"/>
      <c r="C32" s="20" t="s">
        <v>45</v>
      </c>
      <c r="D32" s="7"/>
      <c r="E32" s="7"/>
      <c r="F32" s="7"/>
      <c r="G32" s="7"/>
      <c r="H32" s="7"/>
      <c r="I32" s="7"/>
      <c r="J32" s="14"/>
      <c r="L32" s="23" t="s">
        <v>102</v>
      </c>
      <c r="M32" s="7"/>
      <c r="N32" s="7"/>
      <c r="O32" s="7"/>
      <c r="P32" s="7"/>
      <c r="Q32" s="7"/>
      <c r="R32" s="7"/>
      <c r="S32" s="14"/>
    </row>
    <row r="33" spans="2:19" ht="17.25" thickBot="1">
      <c r="B33" s="13"/>
      <c r="C33" s="7"/>
      <c r="D33" s="7"/>
      <c r="E33" s="7"/>
      <c r="F33" s="7"/>
      <c r="G33" s="17" t="s">
        <v>41</v>
      </c>
      <c r="H33" s="7"/>
      <c r="I33" s="7"/>
      <c r="J33" s="14"/>
      <c r="L33" s="13" t="s">
        <v>103</v>
      </c>
      <c r="M33" s="7"/>
      <c r="N33" s="7"/>
      <c r="O33" s="7"/>
      <c r="P33" s="7"/>
      <c r="Q33" s="7"/>
      <c r="R33" s="7"/>
      <c r="S33" s="14"/>
    </row>
    <row r="34" spans="2:19" ht="17.25" thickBot="1">
      <c r="B34" s="13"/>
      <c r="C34" s="7"/>
      <c r="D34" s="4"/>
      <c r="E34" s="7"/>
      <c r="F34" s="5" t="s">
        <v>23</v>
      </c>
      <c r="G34" s="89" t="s">
        <v>101</v>
      </c>
      <c r="H34" s="89"/>
      <c r="I34" s="22">
        <f>IF(G34=L24,M24,IF(L25=G34,M25,IF(G34=L26,M26,IF(G34=L27,M27,"선택하세요"))))</f>
        <v>0</v>
      </c>
      <c r="J34" s="14"/>
      <c r="L34" s="13" t="s">
        <v>104</v>
      </c>
      <c r="M34" s="7"/>
      <c r="N34" s="7"/>
      <c r="O34" s="7"/>
      <c r="Q34" s="18" t="s">
        <v>105</v>
      </c>
      <c r="R34" s="7"/>
      <c r="S34" s="14"/>
    </row>
    <row r="35" spans="2:19" ht="17.25" thickBot="1">
      <c r="B35" s="13"/>
      <c r="C35" s="7"/>
      <c r="D35" s="5" t="s">
        <v>14</v>
      </c>
      <c r="E35" s="80" t="s">
        <v>11</v>
      </c>
      <c r="F35" s="80" t="s">
        <v>12</v>
      </c>
      <c r="G35" s="115" t="s">
        <v>10</v>
      </c>
      <c r="H35" s="115"/>
      <c r="I35" s="22" t="s">
        <v>13</v>
      </c>
      <c r="J35" s="14"/>
      <c r="L35" s="13" t="s">
        <v>106</v>
      </c>
      <c r="M35" s="7"/>
      <c r="N35" s="7"/>
      <c r="O35" s="7"/>
      <c r="P35" s="7"/>
      <c r="Q35" s="7"/>
      <c r="R35" s="7"/>
      <c r="S35" s="14"/>
    </row>
    <row r="36" spans="2:19">
      <c r="B36" s="13"/>
      <c r="C36" s="103" t="s">
        <v>70</v>
      </c>
      <c r="D36" s="31" t="s">
        <v>68</v>
      </c>
      <c r="E36" s="32">
        <f>INT(F24*(J24+I34+P24+S24)*AB24)</f>
        <v>0</v>
      </c>
      <c r="F36" s="32">
        <f>$AB$27</f>
        <v>0</v>
      </c>
      <c r="G36" s="113">
        <f t="shared" ref="G36:G41" si="0">E36+F36</f>
        <v>0</v>
      </c>
      <c r="H36" s="113"/>
      <c r="I36" s="33">
        <f t="shared" ref="I36:I41" si="1">E36*2+F36</f>
        <v>0</v>
      </c>
      <c r="J36" s="14"/>
      <c r="L36" s="44" t="s">
        <v>107</v>
      </c>
      <c r="M36" s="7"/>
      <c r="N36" s="7"/>
      <c r="O36" s="7"/>
      <c r="P36" s="7"/>
      <c r="Q36" s="7"/>
      <c r="R36" s="7"/>
      <c r="S36" s="14"/>
    </row>
    <row r="37" spans="2:19" ht="17.25" thickBot="1">
      <c r="B37" s="13"/>
      <c r="C37" s="104"/>
      <c r="D37" s="34" t="s">
        <v>69</v>
      </c>
      <c r="E37" s="35">
        <f>INT(F25*(J24+I34+P24+S24)*AB24)</f>
        <v>0</v>
      </c>
      <c r="F37" s="35">
        <f>$AB$28</f>
        <v>0</v>
      </c>
      <c r="G37" s="114">
        <f t="shared" si="0"/>
        <v>0</v>
      </c>
      <c r="H37" s="114"/>
      <c r="I37" s="36">
        <f t="shared" si="1"/>
        <v>0</v>
      </c>
      <c r="J37" s="14"/>
      <c r="L37" s="13" t="s">
        <v>108</v>
      </c>
      <c r="M37" s="7"/>
      <c r="N37" s="7"/>
      <c r="O37" s="7"/>
      <c r="P37" s="7"/>
      <c r="Q37" s="65" t="s">
        <v>109</v>
      </c>
      <c r="R37" s="7"/>
      <c r="S37" s="14"/>
    </row>
    <row r="38" spans="2:19">
      <c r="B38" s="13"/>
      <c r="C38" s="103" t="s">
        <v>71</v>
      </c>
      <c r="D38" s="31" t="s">
        <v>68</v>
      </c>
      <c r="E38" s="32">
        <f>INT(F24*(J24+I34+P24+S24+V24)*AB24)</f>
        <v>0</v>
      </c>
      <c r="F38" s="32">
        <f>$AB$27</f>
        <v>0</v>
      </c>
      <c r="G38" s="113">
        <f t="shared" si="0"/>
        <v>0</v>
      </c>
      <c r="H38" s="113"/>
      <c r="I38" s="33">
        <f t="shared" si="1"/>
        <v>0</v>
      </c>
      <c r="J38" s="14"/>
      <c r="L38" s="62" t="s">
        <v>110</v>
      </c>
      <c r="M38" s="7"/>
      <c r="N38" s="7"/>
      <c r="O38" s="7"/>
      <c r="P38" s="7"/>
      <c r="Q38" s="7"/>
      <c r="R38" s="7"/>
      <c r="S38" s="14"/>
    </row>
    <row r="39" spans="2:19" ht="17.25" thickBot="1">
      <c r="B39" s="13"/>
      <c r="C39" s="104"/>
      <c r="D39" s="34" t="s">
        <v>69</v>
      </c>
      <c r="E39" s="35">
        <f>INT(F25*(J24+I34+P24+S24+V24)*AB24)</f>
        <v>0</v>
      </c>
      <c r="F39" s="35">
        <f>$AB$28</f>
        <v>0</v>
      </c>
      <c r="G39" s="114">
        <f t="shared" si="0"/>
        <v>0</v>
      </c>
      <c r="H39" s="114"/>
      <c r="I39" s="36">
        <f t="shared" si="1"/>
        <v>0</v>
      </c>
      <c r="J39" s="14"/>
      <c r="L39" s="63"/>
      <c r="M39" s="7"/>
      <c r="N39" s="7"/>
      <c r="O39" s="7"/>
      <c r="P39" s="7"/>
      <c r="Q39" s="7"/>
      <c r="R39" s="7"/>
      <c r="S39" s="14"/>
    </row>
    <row r="40" spans="2:19">
      <c r="B40" s="13"/>
      <c r="C40" s="103" t="s">
        <v>72</v>
      </c>
      <c r="D40" s="31" t="s">
        <v>68</v>
      </c>
      <c r="E40" s="32">
        <f>INT(F24*(J24+I34+P24+S24+Y24)*AB24)</f>
        <v>0</v>
      </c>
      <c r="F40" s="32">
        <f>$AB$27</f>
        <v>0</v>
      </c>
      <c r="G40" s="113">
        <f t="shared" si="0"/>
        <v>0</v>
      </c>
      <c r="H40" s="113"/>
      <c r="I40" s="33">
        <f t="shared" si="1"/>
        <v>0</v>
      </c>
      <c r="J40" s="14"/>
      <c r="L40" s="64"/>
      <c r="M40" s="7"/>
      <c r="N40" s="7"/>
      <c r="O40" s="7"/>
      <c r="P40" s="7"/>
      <c r="Q40" s="7"/>
      <c r="R40" s="7"/>
      <c r="S40" s="14"/>
    </row>
    <row r="41" spans="2:19" ht="17.25" thickBot="1">
      <c r="B41" s="13"/>
      <c r="C41" s="104"/>
      <c r="D41" s="34" t="s">
        <v>69</v>
      </c>
      <c r="E41" s="35">
        <f>INT(F25*(J24+I34+P24+S24+Y24)*AB24)</f>
        <v>0</v>
      </c>
      <c r="F41" s="35">
        <f>$AB$28</f>
        <v>0</v>
      </c>
      <c r="G41" s="114">
        <f t="shared" si="0"/>
        <v>0</v>
      </c>
      <c r="H41" s="114"/>
      <c r="I41" s="36">
        <f t="shared" si="1"/>
        <v>0</v>
      </c>
      <c r="J41" s="14"/>
      <c r="L41" s="64"/>
      <c r="M41" s="7"/>
      <c r="N41" s="7"/>
      <c r="O41" s="7"/>
      <c r="P41" s="7"/>
      <c r="Q41" s="7"/>
      <c r="R41" s="7"/>
      <c r="S41" s="14"/>
    </row>
    <row r="42" spans="2:19" ht="9.9499999999999993" customHeight="1">
      <c r="B42" s="15"/>
      <c r="C42" s="16"/>
      <c r="D42" s="16"/>
      <c r="E42" s="16"/>
      <c r="F42" s="16"/>
      <c r="G42" s="16"/>
      <c r="H42" s="16"/>
      <c r="I42" s="16"/>
      <c r="J42" s="3"/>
      <c r="L42" s="15"/>
      <c r="M42" s="16"/>
      <c r="N42" s="16"/>
      <c r="O42" s="16"/>
      <c r="P42" s="16"/>
      <c r="Q42" s="16"/>
      <c r="R42" s="16"/>
      <c r="S42" s="3"/>
    </row>
  </sheetData>
  <sheetProtection password="CA8C" sheet="1" objects="1" scenarios="1"/>
  <mergeCells count="91">
    <mergeCell ref="C40:C41"/>
    <mergeCell ref="G40:H40"/>
    <mergeCell ref="G41:H41"/>
    <mergeCell ref="C36:C37"/>
    <mergeCell ref="G36:H36"/>
    <mergeCell ref="G37:H37"/>
    <mergeCell ref="C38:C39"/>
    <mergeCell ref="G38:H38"/>
    <mergeCell ref="G39:H39"/>
    <mergeCell ref="U23:V23"/>
    <mergeCell ref="X23:Y23"/>
    <mergeCell ref="AA23:AB23"/>
    <mergeCell ref="AA26:AB26"/>
    <mergeCell ref="G34:H34"/>
    <mergeCell ref="G35:H35"/>
    <mergeCell ref="C23:D24"/>
    <mergeCell ref="E23:F23"/>
    <mergeCell ref="I23:J23"/>
    <mergeCell ref="L23:M23"/>
    <mergeCell ref="O23:P23"/>
    <mergeCell ref="R23:S23"/>
    <mergeCell ref="AA15:AB15"/>
    <mergeCell ref="E16:F16"/>
    <mergeCell ref="R16:S16"/>
    <mergeCell ref="E17:F17"/>
    <mergeCell ref="I17:J17"/>
    <mergeCell ref="R17:S17"/>
    <mergeCell ref="X12:Y12"/>
    <mergeCell ref="AA12:AB12"/>
    <mergeCell ref="C13:C17"/>
    <mergeCell ref="D13:D14"/>
    <mergeCell ref="U13:V13"/>
    <mergeCell ref="X13:Y13"/>
    <mergeCell ref="V14:W14"/>
    <mergeCell ref="AA14:AB14"/>
    <mergeCell ref="E15:F15"/>
    <mergeCell ref="L15:O15"/>
    <mergeCell ref="C12:F12"/>
    <mergeCell ref="H12:J12"/>
    <mergeCell ref="L12:M12"/>
    <mergeCell ref="O12:P12"/>
    <mergeCell ref="R12:S12"/>
    <mergeCell ref="U12:V12"/>
    <mergeCell ref="X9:Y9"/>
    <mergeCell ref="AA9:AB9"/>
    <mergeCell ref="C10:F10"/>
    <mergeCell ref="H10:J10"/>
    <mergeCell ref="L10:M10"/>
    <mergeCell ref="O10:P10"/>
    <mergeCell ref="R10:S10"/>
    <mergeCell ref="U10:V10"/>
    <mergeCell ref="X10:Y10"/>
    <mergeCell ref="AA10:AB10"/>
    <mergeCell ref="C9:F9"/>
    <mergeCell ref="H9:J9"/>
    <mergeCell ref="L9:M9"/>
    <mergeCell ref="O9:P9"/>
    <mergeCell ref="R9:S9"/>
    <mergeCell ref="U9:V9"/>
    <mergeCell ref="X7:Y7"/>
    <mergeCell ref="AA7:AB7"/>
    <mergeCell ref="C8:F8"/>
    <mergeCell ref="H8:J8"/>
    <mergeCell ref="L8:M8"/>
    <mergeCell ref="O8:P8"/>
    <mergeCell ref="R8:S8"/>
    <mergeCell ref="U8:V8"/>
    <mergeCell ref="X8:Y8"/>
    <mergeCell ref="AA8:AB8"/>
    <mergeCell ref="C7:F7"/>
    <mergeCell ref="H7:J7"/>
    <mergeCell ref="L7:M7"/>
    <mergeCell ref="O7:P7"/>
    <mergeCell ref="R7:S7"/>
    <mergeCell ref="U7:V7"/>
    <mergeCell ref="X5:Y5"/>
    <mergeCell ref="AA5:AB5"/>
    <mergeCell ref="C6:F6"/>
    <mergeCell ref="H6:J6"/>
    <mergeCell ref="L6:M6"/>
    <mergeCell ref="O6:P6"/>
    <mergeCell ref="R6:S6"/>
    <mergeCell ref="U6:V6"/>
    <mergeCell ref="X6:Y6"/>
    <mergeCell ref="AA6:AB6"/>
    <mergeCell ref="C5:F5"/>
    <mergeCell ref="H5:J5"/>
    <mergeCell ref="L5:M5"/>
    <mergeCell ref="O5:P5"/>
    <mergeCell ref="R5:S5"/>
    <mergeCell ref="U5:V5"/>
  </mergeCells>
  <phoneticPr fontId="1" type="noConversion"/>
  <dataValidations count="1">
    <dataValidation type="list" allowBlank="1" showInputMessage="1" showErrorMessage="1" sqref="G34">
      <formula1>$L$24:$L$27</formula1>
    </dataValidation>
  </dataValidations>
  <hyperlinks>
    <hyperlink ref="Q34" r:id="rId1" display="[참고]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42"/>
  <sheetViews>
    <sheetView showGridLines="0" workbookViewId="0">
      <selection activeCell="E3" sqref="E3"/>
    </sheetView>
  </sheetViews>
  <sheetFormatPr defaultRowHeight="16.5"/>
  <cols>
    <col min="1" max="1" width="2.375" customWidth="1"/>
    <col min="2" max="2" width="1.625" customWidth="1"/>
    <col min="3" max="3" width="5.25" bestFit="1" customWidth="1"/>
    <col min="4" max="4" width="17.625" customWidth="1"/>
    <col min="5" max="6" width="6.5" customWidth="1"/>
    <col min="7" max="7" width="1.875" customWidth="1"/>
    <col min="8" max="8" width="6.375" customWidth="1"/>
    <col min="11" max="11" width="6" customWidth="1"/>
    <col min="12" max="12" width="13.875" bestFit="1" customWidth="1"/>
    <col min="13" max="13" width="7.125" customWidth="1"/>
    <col min="14" max="14" width="5.375" customWidth="1"/>
    <col min="15" max="15" width="10" customWidth="1"/>
    <col min="17" max="17" width="4.25" customWidth="1"/>
    <col min="18" max="18" width="13.625" customWidth="1"/>
    <col min="20" max="20" width="4.25" customWidth="1"/>
    <col min="23" max="23" width="4.25" customWidth="1"/>
    <col min="26" max="26" width="6.25" customWidth="1"/>
    <col min="29" max="29" width="1.625" customWidth="1"/>
  </cols>
  <sheetData>
    <row r="2" spans="2:29" ht="9.9499999999999993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2:29" ht="24">
      <c r="B3" s="13"/>
      <c r="C3" s="20" t="s">
        <v>98</v>
      </c>
      <c r="D3" s="7"/>
      <c r="E3" s="73" t="s">
        <v>99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4"/>
    </row>
    <row r="4" spans="2:29" ht="9.6" customHeight="1"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4"/>
    </row>
    <row r="5" spans="2:29">
      <c r="B5" s="13"/>
      <c r="C5" s="90" t="s">
        <v>43</v>
      </c>
      <c r="D5" s="99"/>
      <c r="E5" s="99"/>
      <c r="F5" s="91"/>
      <c r="G5" s="7"/>
      <c r="H5" s="90" t="s">
        <v>42</v>
      </c>
      <c r="I5" s="99"/>
      <c r="J5" s="91"/>
      <c r="K5" s="7"/>
      <c r="L5" s="90" t="s">
        <v>42</v>
      </c>
      <c r="M5" s="91"/>
      <c r="N5" s="7"/>
      <c r="O5" s="90" t="s">
        <v>42</v>
      </c>
      <c r="P5" s="91"/>
      <c r="Q5" s="7"/>
      <c r="R5" s="90" t="s">
        <v>42</v>
      </c>
      <c r="S5" s="91"/>
      <c r="T5" s="7"/>
      <c r="U5" s="90" t="s">
        <v>42</v>
      </c>
      <c r="V5" s="91"/>
      <c r="W5" s="7"/>
      <c r="X5" s="90" t="s">
        <v>43</v>
      </c>
      <c r="Y5" s="91"/>
      <c r="Z5" s="7"/>
      <c r="AA5" s="90" t="s">
        <v>43</v>
      </c>
      <c r="AB5" s="91"/>
      <c r="AC5" s="14"/>
    </row>
    <row r="6" spans="2:29">
      <c r="B6" s="13"/>
      <c r="C6" s="100"/>
      <c r="D6" s="101"/>
      <c r="E6" s="101"/>
      <c r="F6" s="93"/>
      <c r="G6" s="7"/>
      <c r="H6" s="92"/>
      <c r="I6" s="101"/>
      <c r="J6" s="93"/>
      <c r="K6" s="7"/>
      <c r="L6" s="92"/>
      <c r="M6" s="93"/>
      <c r="N6" s="7"/>
      <c r="O6" s="92"/>
      <c r="P6" s="93"/>
      <c r="Q6" s="7"/>
      <c r="R6" s="92"/>
      <c r="S6" s="93"/>
      <c r="T6" s="7"/>
      <c r="U6" s="92"/>
      <c r="V6" s="93"/>
      <c r="W6" s="7"/>
      <c r="X6" s="92"/>
      <c r="Y6" s="93"/>
      <c r="Z6" s="7"/>
      <c r="AA6" s="92" t="s">
        <v>93</v>
      </c>
      <c r="AB6" s="93"/>
      <c r="AC6" s="14"/>
    </row>
    <row r="7" spans="2:29">
      <c r="B7" s="13"/>
      <c r="C7" s="92"/>
      <c r="D7" s="101"/>
      <c r="E7" s="101"/>
      <c r="F7" s="93"/>
      <c r="G7" s="7"/>
      <c r="H7" s="92"/>
      <c r="I7" s="101"/>
      <c r="J7" s="93"/>
      <c r="K7" s="7"/>
      <c r="L7" s="92"/>
      <c r="M7" s="93"/>
      <c r="N7" s="7"/>
      <c r="O7" s="92"/>
      <c r="P7" s="93"/>
      <c r="Q7" s="7"/>
      <c r="R7" s="92"/>
      <c r="S7" s="93"/>
      <c r="T7" s="7"/>
      <c r="U7" s="92"/>
      <c r="V7" s="93"/>
      <c r="W7" s="7"/>
      <c r="X7" s="92"/>
      <c r="Y7" s="93"/>
      <c r="Z7" s="7"/>
      <c r="AA7" s="92"/>
      <c r="AB7" s="93"/>
      <c r="AC7" s="14"/>
    </row>
    <row r="8" spans="2:29">
      <c r="B8" s="13"/>
      <c r="C8" s="94"/>
      <c r="D8" s="102"/>
      <c r="E8" s="102"/>
      <c r="F8" s="95"/>
      <c r="G8" s="7"/>
      <c r="H8" s="94"/>
      <c r="I8" s="102"/>
      <c r="J8" s="95"/>
      <c r="K8" s="7"/>
      <c r="L8" s="92"/>
      <c r="M8" s="93"/>
      <c r="N8" s="7"/>
      <c r="O8" s="92"/>
      <c r="P8" s="93"/>
      <c r="Q8" s="7"/>
      <c r="R8" s="92"/>
      <c r="S8" s="93"/>
      <c r="T8" s="7"/>
      <c r="U8" s="92"/>
      <c r="V8" s="93"/>
      <c r="W8" s="7"/>
      <c r="X8" s="94"/>
      <c r="Y8" s="95"/>
      <c r="Z8" s="7"/>
      <c r="AA8" s="92"/>
      <c r="AB8" s="93"/>
      <c r="AC8" s="14"/>
    </row>
    <row r="9" spans="2:29">
      <c r="B9" s="13"/>
      <c r="C9" s="92"/>
      <c r="D9" s="101"/>
      <c r="E9" s="101"/>
      <c r="F9" s="93"/>
      <c r="G9" s="7"/>
      <c r="H9" s="92"/>
      <c r="I9" s="101"/>
      <c r="J9" s="93"/>
      <c r="K9" s="7"/>
      <c r="L9" s="92"/>
      <c r="M9" s="93"/>
      <c r="N9" s="7"/>
      <c r="O9" s="92"/>
      <c r="P9" s="93"/>
      <c r="Q9" s="7"/>
      <c r="R9" s="92"/>
      <c r="S9" s="93"/>
      <c r="T9" s="7"/>
      <c r="U9" s="92"/>
      <c r="V9" s="93"/>
      <c r="W9" s="7"/>
      <c r="X9" s="94"/>
      <c r="Y9" s="95"/>
      <c r="Z9" s="7"/>
      <c r="AA9" s="92"/>
      <c r="AB9" s="93"/>
      <c r="AC9" s="14"/>
    </row>
    <row r="10" spans="2:29">
      <c r="B10" s="13"/>
      <c r="C10" s="85"/>
      <c r="D10" s="98"/>
      <c r="E10" s="98"/>
      <c r="F10" s="86"/>
      <c r="G10" s="7"/>
      <c r="H10" s="85"/>
      <c r="I10" s="98"/>
      <c r="J10" s="86"/>
      <c r="K10" s="7"/>
      <c r="L10" s="85"/>
      <c r="M10" s="86"/>
      <c r="N10" s="7"/>
      <c r="O10" s="85"/>
      <c r="P10" s="86"/>
      <c r="Q10" s="7"/>
      <c r="R10" s="85"/>
      <c r="S10" s="86"/>
      <c r="T10" s="7"/>
      <c r="U10" s="85"/>
      <c r="V10" s="86"/>
      <c r="W10" s="7"/>
      <c r="X10" s="96"/>
      <c r="Y10" s="97"/>
      <c r="Z10" s="7"/>
      <c r="AA10" s="85"/>
      <c r="AB10" s="86"/>
      <c r="AC10" s="14"/>
    </row>
    <row r="11" spans="2:29" ht="17.25" thickBot="1">
      <c r="B11" s="13"/>
      <c r="C11" s="7"/>
      <c r="D11" s="7"/>
      <c r="E11" s="7"/>
      <c r="F11" s="7"/>
      <c r="G11" s="7"/>
      <c r="H11" s="7"/>
      <c r="I11" s="7"/>
      <c r="J11" s="7"/>
      <c r="K11" s="7"/>
      <c r="L11" s="43"/>
      <c r="M11" s="43"/>
      <c r="N11" s="7"/>
      <c r="O11" s="17" t="s">
        <v>46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4"/>
    </row>
    <row r="12" spans="2:29">
      <c r="B12" s="13"/>
      <c r="C12" s="107" t="s">
        <v>39</v>
      </c>
      <c r="D12" s="112"/>
      <c r="E12" s="112"/>
      <c r="F12" s="108"/>
      <c r="G12" s="7"/>
      <c r="H12" s="107" t="s">
        <v>32</v>
      </c>
      <c r="I12" s="112"/>
      <c r="J12" s="108"/>
      <c r="K12" s="7"/>
      <c r="L12" s="107" t="s">
        <v>6</v>
      </c>
      <c r="M12" s="108"/>
      <c r="N12" s="7"/>
      <c r="O12" s="107" t="s">
        <v>5</v>
      </c>
      <c r="P12" s="108"/>
      <c r="Q12" s="7"/>
      <c r="R12" s="107" t="s">
        <v>15</v>
      </c>
      <c r="S12" s="108"/>
      <c r="T12" s="7"/>
      <c r="U12" s="107" t="s">
        <v>8</v>
      </c>
      <c r="V12" s="108"/>
      <c r="W12" s="7"/>
      <c r="X12" s="107" t="s">
        <v>96</v>
      </c>
      <c r="Y12" s="108"/>
      <c r="Z12" s="7"/>
      <c r="AA12" s="107" t="s">
        <v>7</v>
      </c>
      <c r="AB12" s="108"/>
      <c r="AC12" s="14"/>
    </row>
    <row r="13" spans="2:29" ht="17.25" thickBot="1">
      <c r="B13" s="13"/>
      <c r="C13" s="125" t="s">
        <v>11</v>
      </c>
      <c r="D13" s="123" t="s">
        <v>17</v>
      </c>
      <c r="E13" s="28" t="s">
        <v>36</v>
      </c>
      <c r="F13" s="29" t="s">
        <v>37</v>
      </c>
      <c r="G13" s="7"/>
      <c r="H13" s="77" t="s">
        <v>14</v>
      </c>
      <c r="I13" s="28" t="s">
        <v>25</v>
      </c>
      <c r="J13" s="29" t="s">
        <v>26</v>
      </c>
      <c r="K13" s="7"/>
      <c r="L13" s="77" t="s">
        <v>51</v>
      </c>
      <c r="M13" s="76"/>
      <c r="N13" s="7"/>
      <c r="O13" s="77" t="s">
        <v>47</v>
      </c>
      <c r="P13" s="76"/>
      <c r="Q13" s="7"/>
      <c r="R13" s="77" t="s">
        <v>48</v>
      </c>
      <c r="S13" s="76"/>
      <c r="T13" s="7"/>
      <c r="U13" s="109"/>
      <c r="V13" s="110"/>
      <c r="W13" s="7"/>
      <c r="X13" s="109"/>
      <c r="Y13" s="110"/>
      <c r="Z13" s="7"/>
      <c r="AA13" s="78" t="s">
        <v>50</v>
      </c>
      <c r="AB13" s="72">
        <v>1</v>
      </c>
      <c r="AC13" s="19"/>
    </row>
    <row r="14" spans="2:29" ht="17.25" thickBot="1">
      <c r="B14" s="13"/>
      <c r="C14" s="125"/>
      <c r="D14" s="124"/>
      <c r="E14" s="75"/>
      <c r="F14" s="76"/>
      <c r="G14" s="7"/>
      <c r="H14" s="77" t="s">
        <v>53</v>
      </c>
      <c r="I14" s="75"/>
      <c r="J14" s="76"/>
      <c r="K14" s="7"/>
      <c r="L14" s="78" t="s">
        <v>52</v>
      </c>
      <c r="M14" s="74"/>
      <c r="N14" s="7"/>
      <c r="O14" s="25" t="s">
        <v>40</v>
      </c>
      <c r="P14" s="74"/>
      <c r="Q14" s="7"/>
      <c r="R14" s="77" t="s">
        <v>29</v>
      </c>
      <c r="S14" s="76"/>
      <c r="T14" s="7"/>
      <c r="U14" s="7"/>
      <c r="V14" s="111"/>
      <c r="W14" s="111"/>
      <c r="X14" s="7"/>
      <c r="Y14" s="7"/>
      <c r="Z14" s="7"/>
      <c r="AA14" s="116" t="s">
        <v>24</v>
      </c>
      <c r="AB14" s="116"/>
      <c r="AC14" s="14"/>
    </row>
    <row r="15" spans="2:29">
      <c r="B15" s="13"/>
      <c r="C15" s="125"/>
      <c r="D15" s="28" t="s">
        <v>18</v>
      </c>
      <c r="E15" s="121"/>
      <c r="F15" s="122"/>
      <c r="G15" s="7"/>
      <c r="H15" s="77" t="s">
        <v>54</v>
      </c>
      <c r="I15" s="75"/>
      <c r="J15" s="76"/>
      <c r="K15" s="7"/>
      <c r="L15" s="126" t="s">
        <v>73</v>
      </c>
      <c r="M15" s="127"/>
      <c r="N15" s="128"/>
      <c r="O15" s="129"/>
      <c r="P15" s="7"/>
      <c r="Q15" s="7"/>
      <c r="R15" s="26" t="s">
        <v>49</v>
      </c>
      <c r="S15" s="71"/>
      <c r="T15" s="7"/>
      <c r="U15" s="7"/>
      <c r="V15" s="7"/>
      <c r="W15" s="7"/>
      <c r="X15" s="7"/>
      <c r="Y15" s="7"/>
      <c r="Z15" s="7"/>
      <c r="AA15" s="117" t="s">
        <v>19</v>
      </c>
      <c r="AB15" s="117"/>
      <c r="AC15" s="14"/>
    </row>
    <row r="16" spans="2:29">
      <c r="B16" s="13"/>
      <c r="C16" s="125"/>
      <c r="D16" s="28" t="s">
        <v>60</v>
      </c>
      <c r="E16" s="121"/>
      <c r="F16" s="122"/>
      <c r="G16" s="7"/>
      <c r="H16" s="77" t="s">
        <v>55</v>
      </c>
      <c r="I16" s="75"/>
      <c r="J16" s="76"/>
      <c r="K16" s="7"/>
      <c r="L16" s="37" t="s">
        <v>62</v>
      </c>
      <c r="M16" s="38" t="s">
        <v>75</v>
      </c>
      <c r="N16" s="38"/>
      <c r="O16" s="39"/>
      <c r="P16" s="7"/>
      <c r="Q16" s="7"/>
      <c r="R16" s="116" t="s">
        <v>16</v>
      </c>
      <c r="S16" s="116"/>
      <c r="T16" s="7"/>
      <c r="U16" s="7"/>
      <c r="V16" s="7"/>
      <c r="W16" s="7"/>
      <c r="X16" s="7"/>
      <c r="Y16" s="7"/>
      <c r="Z16" s="7"/>
      <c r="AA16" s="7"/>
      <c r="AB16" s="7"/>
      <c r="AC16" s="14"/>
    </row>
    <row r="17" spans="2:32" ht="17.25" thickBot="1">
      <c r="B17" s="13"/>
      <c r="C17" s="104"/>
      <c r="D17" s="30" t="s">
        <v>30</v>
      </c>
      <c r="E17" s="120"/>
      <c r="F17" s="110"/>
      <c r="G17" s="7"/>
      <c r="H17" s="78" t="s">
        <v>56</v>
      </c>
      <c r="I17" s="120"/>
      <c r="J17" s="110"/>
      <c r="K17" s="7"/>
      <c r="L17" s="37" t="s">
        <v>76</v>
      </c>
      <c r="M17" s="38" t="s">
        <v>77</v>
      </c>
      <c r="N17" s="38"/>
      <c r="O17" s="39"/>
      <c r="P17" s="7"/>
      <c r="Q17" s="7"/>
      <c r="R17" s="117" t="s">
        <v>19</v>
      </c>
      <c r="S17" s="117"/>
      <c r="T17" s="7"/>
      <c r="U17" s="7"/>
      <c r="V17" s="7"/>
      <c r="W17" s="7"/>
      <c r="X17" s="7"/>
      <c r="Y17" s="7"/>
      <c r="Z17" s="7"/>
      <c r="AA17" s="7"/>
      <c r="AB17" s="7"/>
      <c r="AC17" s="14"/>
    </row>
    <row r="18" spans="2:32">
      <c r="B18" s="13"/>
      <c r="C18" s="7"/>
      <c r="D18" s="2" t="s">
        <v>83</v>
      </c>
      <c r="E18" s="7"/>
      <c r="F18" s="7"/>
      <c r="G18" s="7"/>
      <c r="H18" s="7"/>
      <c r="I18" s="79"/>
      <c r="J18" s="79"/>
      <c r="K18" s="7"/>
      <c r="L18" s="37" t="s">
        <v>78</v>
      </c>
      <c r="M18" s="38" t="s">
        <v>79</v>
      </c>
      <c r="N18" s="38"/>
      <c r="O18" s="3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"/>
    </row>
    <row r="19" spans="2:32">
      <c r="B19" s="13"/>
      <c r="C19" s="7"/>
      <c r="D19" s="17" t="s">
        <v>82</v>
      </c>
      <c r="E19" s="7"/>
      <c r="F19" s="7"/>
      <c r="G19" s="7"/>
      <c r="H19" s="7"/>
      <c r="I19" s="7"/>
      <c r="J19" s="7"/>
      <c r="K19" s="7"/>
      <c r="L19" s="40" t="s">
        <v>65</v>
      </c>
      <c r="M19" s="41" t="s">
        <v>81</v>
      </c>
      <c r="N19" s="41"/>
      <c r="O19" s="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"/>
    </row>
    <row r="20" spans="2:32" ht="9.9499999999999993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3"/>
    </row>
    <row r="21" spans="2:32" ht="20.100000000000001" customHeight="1">
      <c r="F21" s="1"/>
      <c r="M21" s="1"/>
    </row>
    <row r="22" spans="2:32" ht="9.9499999999999993" customHeight="1" thickBo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2:32" ht="17.100000000000001" customHeight="1">
      <c r="B23" s="13"/>
      <c r="C23" s="87" t="s">
        <v>44</v>
      </c>
      <c r="D23" s="88"/>
      <c r="E23" s="118" t="s">
        <v>0</v>
      </c>
      <c r="F23" s="119"/>
      <c r="G23" s="7"/>
      <c r="H23" s="79" t="s">
        <v>27</v>
      </c>
      <c r="I23" s="118" t="s">
        <v>1</v>
      </c>
      <c r="J23" s="119"/>
      <c r="K23" s="46" t="s">
        <v>20</v>
      </c>
      <c r="L23" s="105" t="s">
        <v>2</v>
      </c>
      <c r="M23" s="106"/>
      <c r="N23" s="46" t="s">
        <v>20</v>
      </c>
      <c r="O23" s="105" t="s">
        <v>4</v>
      </c>
      <c r="P23" s="106"/>
      <c r="Q23" s="46" t="s">
        <v>20</v>
      </c>
      <c r="R23" s="105" t="s">
        <v>33</v>
      </c>
      <c r="S23" s="106"/>
      <c r="T23" s="46" t="s">
        <v>20</v>
      </c>
      <c r="U23" s="105" t="s">
        <v>3</v>
      </c>
      <c r="V23" s="106"/>
      <c r="W23" s="46" t="s">
        <v>20</v>
      </c>
      <c r="X23" s="105" t="s">
        <v>21</v>
      </c>
      <c r="Y23" s="106"/>
      <c r="Z23" s="79" t="s">
        <v>28</v>
      </c>
      <c r="AA23" s="118" t="s">
        <v>22</v>
      </c>
      <c r="AB23" s="119"/>
      <c r="AC23" s="14"/>
    </row>
    <row r="24" spans="2:32" ht="17.45" customHeight="1" thickBot="1">
      <c r="B24" s="13"/>
      <c r="C24" s="87"/>
      <c r="D24" s="88"/>
      <c r="E24" s="48" t="s">
        <v>36</v>
      </c>
      <c r="F24" s="49">
        <f>E14+E15+E17</f>
        <v>0</v>
      </c>
      <c r="G24" s="7"/>
      <c r="H24" s="7"/>
      <c r="I24" s="52" t="s">
        <v>1</v>
      </c>
      <c r="J24" s="53">
        <v>1</v>
      </c>
      <c r="K24" s="45"/>
      <c r="L24" s="83" t="s">
        <v>62</v>
      </c>
      <c r="M24" s="84">
        <f>ROUNDDOWN(M13*1.1/100,2)</f>
        <v>0</v>
      </c>
      <c r="N24" s="45"/>
      <c r="O24" s="52" t="s">
        <v>50</v>
      </c>
      <c r="P24" s="53">
        <f>(P13+P14)/100</f>
        <v>0</v>
      </c>
      <c r="Q24" s="46"/>
      <c r="R24" s="52" t="s">
        <v>66</v>
      </c>
      <c r="S24" s="53">
        <f>(S13+S14+S15)/100</f>
        <v>0</v>
      </c>
      <c r="T24" s="46"/>
      <c r="U24" s="52" t="s">
        <v>67</v>
      </c>
      <c r="V24" s="53">
        <f>U13/100</f>
        <v>0</v>
      </c>
      <c r="W24" s="46"/>
      <c r="X24" s="52" t="s">
        <v>67</v>
      </c>
      <c r="Y24" s="53">
        <f>X13/100</f>
        <v>0</v>
      </c>
      <c r="Z24" s="79"/>
      <c r="AA24" s="81" t="s">
        <v>50</v>
      </c>
      <c r="AB24" s="82">
        <f>AB13</f>
        <v>1</v>
      </c>
      <c r="AC24" s="14"/>
    </row>
    <row r="25" spans="2:32" ht="17.45" customHeight="1" thickBot="1">
      <c r="B25" s="13"/>
      <c r="C25" s="7"/>
      <c r="D25" s="21"/>
      <c r="E25" s="50" t="s">
        <v>37</v>
      </c>
      <c r="F25" s="51">
        <f>F14+E16+E17</f>
        <v>0</v>
      </c>
      <c r="G25" s="7"/>
      <c r="H25" s="7"/>
      <c r="I25" s="45"/>
      <c r="J25" s="45"/>
      <c r="K25" s="45"/>
      <c r="L25" s="83" t="s">
        <v>63</v>
      </c>
      <c r="M25" s="84">
        <f>ROUNDDOWN(M13*0.75/100+M14*0.75/100,2)</f>
        <v>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7"/>
      <c r="AA25" s="7"/>
      <c r="AB25" s="7"/>
      <c r="AC25" s="14"/>
    </row>
    <row r="26" spans="2:32" ht="17.100000000000001" customHeight="1">
      <c r="B26" s="13"/>
      <c r="C26" s="7"/>
      <c r="D26" s="21"/>
      <c r="E26" s="45"/>
      <c r="F26" s="45"/>
      <c r="G26" s="7"/>
      <c r="H26" s="7"/>
      <c r="I26" s="45"/>
      <c r="J26" s="45"/>
      <c r="K26" s="45"/>
      <c r="L26" s="83" t="s">
        <v>64</v>
      </c>
      <c r="M26" s="84">
        <f>ROUNDDOWN(M14/100,2)</f>
        <v>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9" t="s">
        <v>20</v>
      </c>
      <c r="AA26" s="105" t="s">
        <v>32</v>
      </c>
      <c r="AB26" s="106"/>
      <c r="AC26" s="14"/>
    </row>
    <row r="27" spans="2:32" ht="17.45" customHeight="1" thickBot="1">
      <c r="B27" s="13"/>
      <c r="C27" s="7"/>
      <c r="D27" s="21"/>
      <c r="E27" s="45"/>
      <c r="F27" s="45"/>
      <c r="G27" s="7"/>
      <c r="H27" s="7"/>
      <c r="I27" s="45"/>
      <c r="J27" s="45"/>
      <c r="K27" s="45"/>
      <c r="L27" s="52" t="s">
        <v>65</v>
      </c>
      <c r="M27" s="53">
        <f>ROUNDDOWN(M13/100,2)</f>
        <v>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7"/>
      <c r="AA27" s="54" t="s">
        <v>36</v>
      </c>
      <c r="AB27" s="55">
        <f>I14+I15+I16+I17</f>
        <v>0</v>
      </c>
      <c r="AC27" s="14"/>
    </row>
    <row r="28" spans="2:32" ht="17.45" customHeight="1" thickBot="1">
      <c r="B28" s="13"/>
      <c r="C28" s="7"/>
      <c r="D28" s="21"/>
      <c r="E28" s="45"/>
      <c r="F28" s="45"/>
      <c r="G28" s="7"/>
      <c r="H28" s="7"/>
      <c r="I28" s="45"/>
      <c r="J28" s="45"/>
      <c r="K28" s="45"/>
      <c r="L28" s="47" t="s">
        <v>9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7"/>
      <c r="AA28" s="56" t="s">
        <v>37</v>
      </c>
      <c r="AB28" s="57">
        <f>J14+J15+J16+I17</f>
        <v>0</v>
      </c>
      <c r="AC28" s="14"/>
    </row>
    <row r="29" spans="2:32" ht="9.9499999999999993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"/>
    </row>
    <row r="30" spans="2:32" ht="20.100000000000001" customHeight="1"/>
    <row r="31" spans="2:32" ht="9.9499999999999993" customHeight="1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2"/>
    </row>
    <row r="32" spans="2:32" ht="24">
      <c r="B32" s="13"/>
      <c r="C32" s="20" t="s">
        <v>45</v>
      </c>
      <c r="D32" s="7"/>
      <c r="E32" s="7"/>
      <c r="F32" s="7"/>
      <c r="G32" s="7"/>
      <c r="H32" s="7"/>
      <c r="I32" s="7"/>
      <c r="J32" s="14"/>
      <c r="L32" s="23" t="s">
        <v>102</v>
      </c>
      <c r="M32" s="7"/>
      <c r="N32" s="7"/>
      <c r="O32" s="7"/>
      <c r="P32" s="7"/>
      <c r="Q32" s="7"/>
      <c r="R32" s="7"/>
      <c r="S32" s="14"/>
    </row>
    <row r="33" spans="2:19" ht="17.25" thickBot="1">
      <c r="B33" s="13"/>
      <c r="C33" s="7"/>
      <c r="D33" s="7"/>
      <c r="E33" s="7"/>
      <c r="F33" s="7"/>
      <c r="G33" s="17" t="s">
        <v>41</v>
      </c>
      <c r="H33" s="7"/>
      <c r="I33" s="7"/>
      <c r="J33" s="14"/>
      <c r="L33" s="13" t="s">
        <v>103</v>
      </c>
      <c r="M33" s="7"/>
      <c r="N33" s="7"/>
      <c r="O33" s="7"/>
      <c r="P33" s="7"/>
      <c r="Q33" s="7"/>
      <c r="R33" s="7"/>
      <c r="S33" s="14"/>
    </row>
    <row r="34" spans="2:19" ht="17.25" thickBot="1">
      <c r="B34" s="13"/>
      <c r="C34" s="7"/>
      <c r="D34" s="4"/>
      <c r="E34" s="7"/>
      <c r="F34" s="5" t="s">
        <v>23</v>
      </c>
      <c r="G34" s="89" t="s">
        <v>101</v>
      </c>
      <c r="H34" s="89"/>
      <c r="I34" s="22">
        <f>IF(G34=L24,M24,IF(L25=G34,M25,IF(G34=L26,M26,IF(G34=L27,M27,"선택하세요"))))</f>
        <v>0</v>
      </c>
      <c r="J34" s="14"/>
      <c r="L34" s="13" t="s">
        <v>104</v>
      </c>
      <c r="M34" s="7"/>
      <c r="N34" s="7"/>
      <c r="O34" s="7"/>
      <c r="Q34" s="18" t="s">
        <v>105</v>
      </c>
      <c r="R34" s="7"/>
      <c r="S34" s="14"/>
    </row>
    <row r="35" spans="2:19" ht="17.25" thickBot="1">
      <c r="B35" s="13"/>
      <c r="C35" s="7"/>
      <c r="D35" s="5" t="s">
        <v>14</v>
      </c>
      <c r="E35" s="80" t="s">
        <v>11</v>
      </c>
      <c r="F35" s="80" t="s">
        <v>12</v>
      </c>
      <c r="G35" s="115" t="s">
        <v>10</v>
      </c>
      <c r="H35" s="115"/>
      <c r="I35" s="22" t="s">
        <v>13</v>
      </c>
      <c r="J35" s="14"/>
      <c r="L35" s="13" t="s">
        <v>106</v>
      </c>
      <c r="M35" s="7"/>
      <c r="N35" s="7"/>
      <c r="O35" s="7"/>
      <c r="P35" s="7"/>
      <c r="Q35" s="7"/>
      <c r="R35" s="7"/>
      <c r="S35" s="14"/>
    </row>
    <row r="36" spans="2:19">
      <c r="B36" s="13"/>
      <c r="C36" s="103" t="s">
        <v>70</v>
      </c>
      <c r="D36" s="31" t="s">
        <v>68</v>
      </c>
      <c r="E36" s="32">
        <f>INT(F24*(J24+I34+P24+S24)*AB24)</f>
        <v>0</v>
      </c>
      <c r="F36" s="32">
        <f>$AB$27</f>
        <v>0</v>
      </c>
      <c r="G36" s="113">
        <f t="shared" ref="G36:G41" si="0">E36+F36</f>
        <v>0</v>
      </c>
      <c r="H36" s="113"/>
      <c r="I36" s="33">
        <f t="shared" ref="I36:I41" si="1">E36*2+F36</f>
        <v>0</v>
      </c>
      <c r="J36" s="14"/>
      <c r="L36" s="44" t="s">
        <v>107</v>
      </c>
      <c r="M36" s="7"/>
      <c r="N36" s="7"/>
      <c r="O36" s="7"/>
      <c r="P36" s="7"/>
      <c r="Q36" s="7"/>
      <c r="R36" s="7"/>
      <c r="S36" s="14"/>
    </row>
    <row r="37" spans="2:19" ht="17.25" thickBot="1">
      <c r="B37" s="13"/>
      <c r="C37" s="104"/>
      <c r="D37" s="34" t="s">
        <v>69</v>
      </c>
      <c r="E37" s="35">
        <f>INT(F25*(J24+I34+P24+S24)*AB24)</f>
        <v>0</v>
      </c>
      <c r="F37" s="35">
        <f>$AB$28</f>
        <v>0</v>
      </c>
      <c r="G37" s="114">
        <f t="shared" si="0"/>
        <v>0</v>
      </c>
      <c r="H37" s="114"/>
      <c r="I37" s="36">
        <f t="shared" si="1"/>
        <v>0</v>
      </c>
      <c r="J37" s="14"/>
      <c r="L37" s="13" t="s">
        <v>108</v>
      </c>
      <c r="M37" s="7"/>
      <c r="N37" s="7"/>
      <c r="O37" s="7"/>
      <c r="P37" s="7"/>
      <c r="Q37" s="65" t="s">
        <v>109</v>
      </c>
      <c r="R37" s="7"/>
      <c r="S37" s="14"/>
    </row>
    <row r="38" spans="2:19">
      <c r="B38" s="13"/>
      <c r="C38" s="103" t="s">
        <v>71</v>
      </c>
      <c r="D38" s="31" t="s">
        <v>68</v>
      </c>
      <c r="E38" s="32">
        <f>INT(F24*(J24+I34+P24+S24+V24)*AB24)</f>
        <v>0</v>
      </c>
      <c r="F38" s="32">
        <f>$AB$27</f>
        <v>0</v>
      </c>
      <c r="G38" s="113">
        <f t="shared" si="0"/>
        <v>0</v>
      </c>
      <c r="H38" s="113"/>
      <c r="I38" s="33">
        <f t="shared" si="1"/>
        <v>0</v>
      </c>
      <c r="J38" s="14"/>
      <c r="L38" s="62" t="s">
        <v>110</v>
      </c>
      <c r="M38" s="7"/>
      <c r="N38" s="7"/>
      <c r="O38" s="7"/>
      <c r="P38" s="7"/>
      <c r="Q38" s="7"/>
      <c r="R38" s="7"/>
      <c r="S38" s="14"/>
    </row>
    <row r="39" spans="2:19" ht="17.25" thickBot="1">
      <c r="B39" s="13"/>
      <c r="C39" s="104"/>
      <c r="D39" s="34" t="s">
        <v>69</v>
      </c>
      <c r="E39" s="35">
        <f>INT(F25*(J24+I34+P24+S24+V24)*AB24)</f>
        <v>0</v>
      </c>
      <c r="F39" s="35">
        <f>$AB$28</f>
        <v>0</v>
      </c>
      <c r="G39" s="114">
        <f t="shared" si="0"/>
        <v>0</v>
      </c>
      <c r="H39" s="114"/>
      <c r="I39" s="36">
        <f t="shared" si="1"/>
        <v>0</v>
      </c>
      <c r="J39" s="14"/>
      <c r="L39" s="63"/>
      <c r="M39" s="7"/>
      <c r="N39" s="7"/>
      <c r="O39" s="7"/>
      <c r="P39" s="7"/>
      <c r="Q39" s="7"/>
      <c r="R39" s="7"/>
      <c r="S39" s="14"/>
    </row>
    <row r="40" spans="2:19">
      <c r="B40" s="13"/>
      <c r="C40" s="103" t="s">
        <v>72</v>
      </c>
      <c r="D40" s="31" t="s">
        <v>68</v>
      </c>
      <c r="E40" s="32">
        <f>INT(F24*(J24+I34+P24+S24+Y24)*AB24)</f>
        <v>0</v>
      </c>
      <c r="F40" s="32">
        <f>$AB$27</f>
        <v>0</v>
      </c>
      <c r="G40" s="113">
        <f t="shared" si="0"/>
        <v>0</v>
      </c>
      <c r="H40" s="113"/>
      <c r="I40" s="33">
        <f t="shared" si="1"/>
        <v>0</v>
      </c>
      <c r="J40" s="14"/>
      <c r="L40" s="64"/>
      <c r="M40" s="7"/>
      <c r="N40" s="7"/>
      <c r="O40" s="7"/>
      <c r="P40" s="7"/>
      <c r="Q40" s="7"/>
      <c r="R40" s="7"/>
      <c r="S40" s="14"/>
    </row>
    <row r="41" spans="2:19" ht="17.25" thickBot="1">
      <c r="B41" s="13"/>
      <c r="C41" s="104"/>
      <c r="D41" s="34" t="s">
        <v>69</v>
      </c>
      <c r="E41" s="35">
        <f>INT(F25*(J24+I34+P24+S24+Y24)*AB24)</f>
        <v>0</v>
      </c>
      <c r="F41" s="35">
        <f>$AB$28</f>
        <v>0</v>
      </c>
      <c r="G41" s="114">
        <f t="shared" si="0"/>
        <v>0</v>
      </c>
      <c r="H41" s="114"/>
      <c r="I41" s="36">
        <f t="shared" si="1"/>
        <v>0</v>
      </c>
      <c r="J41" s="14"/>
      <c r="L41" s="64"/>
      <c r="M41" s="7"/>
      <c r="N41" s="7"/>
      <c r="O41" s="7"/>
      <c r="P41" s="7"/>
      <c r="Q41" s="7"/>
      <c r="R41" s="7"/>
      <c r="S41" s="14"/>
    </row>
    <row r="42" spans="2:19" ht="9.9499999999999993" customHeight="1">
      <c r="B42" s="15"/>
      <c r="C42" s="16"/>
      <c r="D42" s="16"/>
      <c r="E42" s="16"/>
      <c r="F42" s="16"/>
      <c r="G42" s="16"/>
      <c r="H42" s="16"/>
      <c r="I42" s="16"/>
      <c r="J42" s="3"/>
      <c r="L42" s="15"/>
      <c r="M42" s="16"/>
      <c r="N42" s="16"/>
      <c r="O42" s="16"/>
      <c r="P42" s="16"/>
      <c r="Q42" s="16"/>
      <c r="R42" s="16"/>
      <c r="S42" s="3"/>
    </row>
  </sheetData>
  <sheetProtection password="CA8C" sheet="1" objects="1" scenarios="1"/>
  <mergeCells count="91">
    <mergeCell ref="C40:C41"/>
    <mergeCell ref="G40:H40"/>
    <mergeCell ref="G41:H41"/>
    <mergeCell ref="C36:C37"/>
    <mergeCell ref="G36:H36"/>
    <mergeCell ref="G37:H37"/>
    <mergeCell ref="C38:C39"/>
    <mergeCell ref="G38:H38"/>
    <mergeCell ref="G39:H39"/>
    <mergeCell ref="U23:V23"/>
    <mergeCell ref="X23:Y23"/>
    <mergeCell ref="AA23:AB23"/>
    <mergeCell ref="AA26:AB26"/>
    <mergeCell ref="G34:H34"/>
    <mergeCell ref="G35:H35"/>
    <mergeCell ref="C23:D24"/>
    <mergeCell ref="E23:F23"/>
    <mergeCell ref="I23:J23"/>
    <mergeCell ref="L23:M23"/>
    <mergeCell ref="O23:P23"/>
    <mergeCell ref="R23:S23"/>
    <mergeCell ref="AA15:AB15"/>
    <mergeCell ref="E16:F16"/>
    <mergeCell ref="R16:S16"/>
    <mergeCell ref="E17:F17"/>
    <mergeCell ref="I17:J17"/>
    <mergeCell ref="R17:S17"/>
    <mergeCell ref="X12:Y12"/>
    <mergeCell ref="AA12:AB12"/>
    <mergeCell ref="C13:C17"/>
    <mergeCell ref="D13:D14"/>
    <mergeCell ref="U13:V13"/>
    <mergeCell ref="X13:Y13"/>
    <mergeCell ref="V14:W14"/>
    <mergeCell ref="AA14:AB14"/>
    <mergeCell ref="E15:F15"/>
    <mergeCell ref="L15:O15"/>
    <mergeCell ref="C12:F12"/>
    <mergeCell ref="H12:J12"/>
    <mergeCell ref="L12:M12"/>
    <mergeCell ref="O12:P12"/>
    <mergeCell ref="R12:S12"/>
    <mergeCell ref="U12:V12"/>
    <mergeCell ref="X9:Y9"/>
    <mergeCell ref="AA9:AB9"/>
    <mergeCell ref="C10:F10"/>
    <mergeCell ref="H10:J10"/>
    <mergeCell ref="L10:M10"/>
    <mergeCell ref="O10:P10"/>
    <mergeCell ref="R10:S10"/>
    <mergeCell ref="U10:V10"/>
    <mergeCell ref="X10:Y10"/>
    <mergeCell ref="AA10:AB10"/>
    <mergeCell ref="C9:F9"/>
    <mergeCell ref="H9:J9"/>
    <mergeCell ref="L9:M9"/>
    <mergeCell ref="O9:P9"/>
    <mergeCell ref="R9:S9"/>
    <mergeCell ref="U9:V9"/>
    <mergeCell ref="X7:Y7"/>
    <mergeCell ref="AA7:AB7"/>
    <mergeCell ref="C8:F8"/>
    <mergeCell ref="H8:J8"/>
    <mergeCell ref="L8:M8"/>
    <mergeCell ref="O8:P8"/>
    <mergeCell ref="R8:S8"/>
    <mergeCell ref="U8:V8"/>
    <mergeCell ref="X8:Y8"/>
    <mergeCell ref="AA8:AB8"/>
    <mergeCell ref="C7:F7"/>
    <mergeCell ref="H7:J7"/>
    <mergeCell ref="L7:M7"/>
    <mergeCell ref="O7:P7"/>
    <mergeCell ref="R7:S7"/>
    <mergeCell ref="U7:V7"/>
    <mergeCell ref="X5:Y5"/>
    <mergeCell ref="AA5:AB5"/>
    <mergeCell ref="C6:F6"/>
    <mergeCell ref="H6:J6"/>
    <mergeCell ref="L6:M6"/>
    <mergeCell ref="O6:P6"/>
    <mergeCell ref="R6:S6"/>
    <mergeCell ref="U6:V6"/>
    <mergeCell ref="X6:Y6"/>
    <mergeCell ref="AA6:AB6"/>
    <mergeCell ref="C5:F5"/>
    <mergeCell ref="H5:J5"/>
    <mergeCell ref="L5:M5"/>
    <mergeCell ref="O5:P5"/>
    <mergeCell ref="R5:S5"/>
    <mergeCell ref="U5:V5"/>
  </mergeCells>
  <phoneticPr fontId="1" type="noConversion"/>
  <dataValidations count="1">
    <dataValidation type="list" allowBlank="1" showInputMessage="1" showErrorMessage="1" sqref="G34">
      <formula1>$L$24:$L$27</formula1>
    </dataValidation>
  </dataValidations>
  <hyperlinks>
    <hyperlink ref="Q34" r:id="rId1" display="[참고]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셋팅1</vt:lpstr>
      <vt:lpstr>셋팅2</vt:lpstr>
      <vt:lpstr>셋팅3</vt:lpstr>
      <vt:lpstr>셋팅4</vt:lpstr>
      <vt:lpstr>셋팅5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</dc:creator>
  <cp:lastModifiedBy>Sub</cp:lastModifiedBy>
  <dcterms:created xsi:type="dcterms:W3CDTF">2022-03-15T12:58:09Z</dcterms:created>
  <dcterms:modified xsi:type="dcterms:W3CDTF">2022-03-16T14:00:23Z</dcterms:modified>
</cp:coreProperties>
</file>