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660" windowHeight="7080" activeTab="1"/>
  </bookViews>
  <sheets>
    <sheet name="레범몬코인" sheetId="1" r:id="rId1"/>
    <sheet name="물품목록" sheetId="3" r:id="rId2"/>
    <sheet name="주간보스" sheetId="2" r:id="rId3"/>
  </sheets>
  <calcPr calcId="145621"/>
</workbook>
</file>

<file path=xl/calcChain.xml><?xml version="1.0" encoding="utf-8"?>
<calcChain xmlns="http://schemas.openxmlformats.org/spreadsheetml/2006/main">
  <c r="K9" i="2" l="1"/>
  <c r="K8" i="2"/>
  <c r="K7" i="2"/>
  <c r="K5" i="2"/>
  <c r="H6" i="2"/>
  <c r="H7" i="2"/>
  <c r="H8" i="2"/>
  <c r="H9" i="2"/>
  <c r="H10" i="2"/>
  <c r="H11" i="2"/>
  <c r="H12" i="2"/>
  <c r="H13" i="2"/>
  <c r="H14" i="2"/>
  <c r="H5" i="2"/>
  <c r="N8" i="3"/>
  <c r="N7" i="3"/>
  <c r="N6" i="3"/>
  <c r="N5" i="3"/>
  <c r="N4" i="3"/>
  <c r="L8" i="3"/>
  <c r="L7" i="3"/>
  <c r="L6" i="3"/>
  <c r="L5" i="3"/>
  <c r="L4" i="3"/>
  <c r="J8" i="3"/>
  <c r="J7" i="3"/>
  <c r="J6" i="3"/>
  <c r="J5" i="3"/>
  <c r="J4" i="3"/>
  <c r="E68" i="3"/>
  <c r="E67" i="3"/>
  <c r="E66" i="3"/>
  <c r="E65" i="3"/>
  <c r="E64" i="3"/>
  <c r="E63" i="3"/>
  <c r="E62" i="3"/>
  <c r="E61" i="3"/>
  <c r="E60" i="3"/>
  <c r="E59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6" i="3" l="1"/>
  <c r="E24" i="3"/>
  <c r="E25" i="3"/>
  <c r="E23" i="3"/>
  <c r="E22" i="3"/>
  <c r="E21" i="3"/>
  <c r="E20" i="3"/>
  <c r="E19" i="3"/>
  <c r="E18" i="3"/>
  <c r="E17" i="3"/>
  <c r="E16" i="3"/>
  <c r="E15" i="3"/>
  <c r="E14" i="3"/>
  <c r="E4" i="3"/>
  <c r="E5" i="3"/>
  <c r="E7" i="3"/>
  <c r="E8" i="3"/>
  <c r="E9" i="3"/>
  <c r="E10" i="3"/>
  <c r="E11" i="3"/>
  <c r="E12" i="3"/>
  <c r="E13" i="3"/>
  <c r="E3" i="3"/>
  <c r="K6" i="2"/>
</calcChain>
</file>

<file path=xl/sharedStrings.xml><?xml version="1.0" encoding="utf-8"?>
<sst xmlns="http://schemas.openxmlformats.org/spreadsheetml/2006/main" count="160" uniqueCount="145">
  <si>
    <t>모멘트리</t>
    <phoneticPr fontId="1" type="noConversion"/>
  </si>
  <si>
    <t>보스</t>
    <phoneticPr fontId="1" type="noConversion"/>
  </si>
  <si>
    <t>이지시그</t>
    <phoneticPr fontId="1" type="noConversion"/>
  </si>
  <si>
    <t>하드힐라</t>
    <phoneticPr fontId="1" type="noConversion"/>
  </si>
  <si>
    <t>카핑</t>
    <phoneticPr fontId="1" type="noConversion"/>
  </si>
  <si>
    <t>노말시그</t>
    <phoneticPr fontId="1" type="noConversion"/>
  </si>
  <si>
    <t>카쿰</t>
    <phoneticPr fontId="1" type="noConversion"/>
  </si>
  <si>
    <t>카반</t>
    <phoneticPr fontId="1" type="noConversion"/>
  </si>
  <si>
    <t>카피</t>
    <phoneticPr fontId="1" type="noConversion"/>
  </si>
  <si>
    <t>카퀸</t>
    <phoneticPr fontId="1" type="noConversion"/>
  </si>
  <si>
    <t>하매</t>
    <phoneticPr fontId="1" type="noConversion"/>
  </si>
  <si>
    <t>카벨</t>
    <phoneticPr fontId="1" type="noConversion"/>
  </si>
  <si>
    <t>카파풀</t>
    <phoneticPr fontId="1" type="noConversion"/>
  </si>
  <si>
    <t>노말스우</t>
    <phoneticPr fontId="1" type="noConversion"/>
  </si>
  <si>
    <t>데미안</t>
    <phoneticPr fontId="1" type="noConversion"/>
  </si>
  <si>
    <t>코인량</t>
    <phoneticPr fontId="1" type="noConversion"/>
  </si>
  <si>
    <t>물품목록</t>
    <phoneticPr fontId="1" type="noConversion"/>
  </si>
  <si>
    <t>에디큐브</t>
    <phoneticPr fontId="1" type="noConversion"/>
  </si>
  <si>
    <t>코인</t>
    <phoneticPr fontId="1" type="noConversion"/>
  </si>
  <si>
    <t>가능개수</t>
    <phoneticPr fontId="1" type="noConversion"/>
  </si>
  <si>
    <t>총량</t>
    <phoneticPr fontId="1" type="noConversion"/>
  </si>
  <si>
    <t>놀긍</t>
    <phoneticPr fontId="1" type="noConversion"/>
  </si>
  <si>
    <t>물품</t>
    <phoneticPr fontId="1" type="noConversion"/>
  </si>
  <si>
    <t>개당코인</t>
    <phoneticPr fontId="1" type="noConversion"/>
  </si>
  <si>
    <t>수량</t>
    <phoneticPr fontId="1" type="noConversion"/>
  </si>
  <si>
    <t>살 캐릭</t>
    <phoneticPr fontId="1" type="noConversion"/>
  </si>
  <si>
    <t>링명큡</t>
    <phoneticPr fontId="1" type="noConversion"/>
  </si>
  <si>
    <t>캐릭터1</t>
    <phoneticPr fontId="1" type="noConversion"/>
  </si>
  <si>
    <t>캐릭터2</t>
    <phoneticPr fontId="1" type="noConversion"/>
  </si>
  <si>
    <t>캐릭터3</t>
    <phoneticPr fontId="1" type="noConversion"/>
  </si>
  <si>
    <t>카오스링</t>
    <phoneticPr fontId="1" type="noConversion"/>
  </si>
  <si>
    <t>딥다크링</t>
    <phoneticPr fontId="1" type="noConversion"/>
  </si>
  <si>
    <t>쥬얼링</t>
    <phoneticPr fontId="1" type="noConversion"/>
  </si>
  <si>
    <t>결속의반지</t>
    <phoneticPr fontId="1" type="noConversion"/>
  </si>
  <si>
    <t>코스모스링완성</t>
    <phoneticPr fontId="1" type="noConversion"/>
  </si>
  <si>
    <t>벤전스링완성</t>
    <phoneticPr fontId="1" type="noConversion"/>
  </si>
  <si>
    <t>테네강화</t>
    <phoneticPr fontId="1" type="noConversion"/>
  </si>
  <si>
    <t>어웨강화</t>
    <phoneticPr fontId="1" type="noConversion"/>
  </si>
  <si>
    <t>코스믹아톰</t>
    <phoneticPr fontId="1" type="noConversion"/>
  </si>
  <si>
    <t>벤전스스톤</t>
    <phoneticPr fontId="1" type="noConversion"/>
  </si>
  <si>
    <t>2배경쿠 15분</t>
    <phoneticPr fontId="1" type="noConversion"/>
  </si>
  <si>
    <t>1일2개</t>
    <phoneticPr fontId="1" type="noConversion"/>
  </si>
  <si>
    <t>비고</t>
    <phoneticPr fontId="1" type="noConversion"/>
  </si>
  <si>
    <t>모몽</t>
    <phoneticPr fontId="1" type="noConversion"/>
  </si>
  <si>
    <t>월드3개</t>
    <phoneticPr fontId="1" type="noConversion"/>
  </si>
  <si>
    <t>창고가능</t>
    <phoneticPr fontId="1" type="noConversion"/>
  </si>
  <si>
    <t>몬라젬</t>
    <phoneticPr fontId="1" type="noConversion"/>
  </si>
  <si>
    <t>파엘100개</t>
    <phoneticPr fontId="1" type="noConversion"/>
  </si>
  <si>
    <t>무제한</t>
    <phoneticPr fontId="1" type="noConversion"/>
  </si>
  <si>
    <t>텔포1일</t>
    <phoneticPr fontId="1" type="noConversion"/>
  </si>
  <si>
    <t>1일1개</t>
    <phoneticPr fontId="1" type="noConversion"/>
  </si>
  <si>
    <t>펜던트슬롯</t>
    <phoneticPr fontId="1" type="noConversion"/>
  </si>
  <si>
    <t>1주1개</t>
    <phoneticPr fontId="1" type="noConversion"/>
  </si>
  <si>
    <t>성성비</t>
    <phoneticPr fontId="1" type="noConversion"/>
  </si>
  <si>
    <t>월드당1주10개</t>
    <phoneticPr fontId="1" type="noConversion"/>
  </si>
  <si>
    <t>슬롯확장</t>
    <phoneticPr fontId="1" type="noConversion"/>
  </si>
  <si>
    <t>AP초기화</t>
    <phoneticPr fontId="1" type="noConversion"/>
  </si>
  <si>
    <t>SP초기화</t>
    <phoneticPr fontId="1" type="noConversion"/>
  </si>
  <si>
    <t>자전코인</t>
    <phoneticPr fontId="1" type="noConversion"/>
  </si>
  <si>
    <t>피로회복제</t>
    <phoneticPr fontId="1" type="noConversion"/>
  </si>
  <si>
    <t>여로</t>
    <phoneticPr fontId="1" type="noConversion"/>
  </si>
  <si>
    <t>츄츄</t>
    <phoneticPr fontId="1" type="noConversion"/>
  </si>
  <si>
    <t>레헬</t>
    <phoneticPr fontId="1" type="noConversion"/>
  </si>
  <si>
    <t>알카</t>
    <phoneticPr fontId="1" type="noConversion"/>
  </si>
  <si>
    <t>모라스</t>
    <phoneticPr fontId="1" type="noConversion"/>
  </si>
  <si>
    <t>에페</t>
    <phoneticPr fontId="1" type="noConversion"/>
  </si>
  <si>
    <t>어센틱</t>
    <phoneticPr fontId="1" type="noConversion"/>
  </si>
  <si>
    <t>1일1회</t>
    <phoneticPr fontId="1" type="noConversion"/>
  </si>
  <si>
    <t>캐릭터슬롯</t>
    <phoneticPr fontId="1" type="noConversion"/>
  </si>
  <si>
    <t>레시피가방</t>
    <phoneticPr fontId="1" type="noConversion"/>
  </si>
  <si>
    <t>제작품가방</t>
    <phoneticPr fontId="1" type="noConversion"/>
  </si>
  <si>
    <t>주문서가방</t>
    <phoneticPr fontId="1" type="noConversion"/>
  </si>
  <si>
    <t>소울가방</t>
    <phoneticPr fontId="1" type="noConversion"/>
  </si>
  <si>
    <t>명훈</t>
    <phoneticPr fontId="1" type="noConversion"/>
  </si>
  <si>
    <t>카오스서큘</t>
    <phoneticPr fontId="1" type="noConversion"/>
  </si>
  <si>
    <t>블랙서큘</t>
    <phoneticPr fontId="1" type="noConversion"/>
  </si>
  <si>
    <t>레전서큘</t>
    <phoneticPr fontId="1" type="noConversion"/>
  </si>
  <si>
    <t>젬</t>
    <phoneticPr fontId="1" type="noConversion"/>
  </si>
  <si>
    <t>경코젬</t>
    <phoneticPr fontId="1" type="noConversion"/>
  </si>
  <si>
    <t>월드통합</t>
    <phoneticPr fontId="1" type="noConversion"/>
  </si>
  <si>
    <t>월드통합</t>
    <phoneticPr fontId="1" type="noConversion"/>
  </si>
  <si>
    <t>에잠</t>
    <phoneticPr fontId="1" type="noConversion"/>
  </si>
  <si>
    <t>에디잠</t>
    <phoneticPr fontId="1" type="noConversion"/>
  </si>
  <si>
    <t>황망</t>
    <phoneticPr fontId="1" type="noConversion"/>
  </si>
  <si>
    <t>이노</t>
    <phoneticPr fontId="1" type="noConversion"/>
  </si>
  <si>
    <t>금각</t>
    <phoneticPr fontId="1" type="noConversion"/>
  </si>
  <si>
    <t>에디각인</t>
    <phoneticPr fontId="1" type="noConversion"/>
  </si>
  <si>
    <t>펫공</t>
    <phoneticPr fontId="1" type="noConversion"/>
  </si>
  <si>
    <t>펫마</t>
    <phoneticPr fontId="1" type="noConversion"/>
  </si>
  <si>
    <t>카르마강환</t>
    <phoneticPr fontId="1" type="noConversion"/>
  </si>
  <si>
    <t>카르마영환</t>
    <phoneticPr fontId="1" type="noConversion"/>
  </si>
  <si>
    <t>카르마검환</t>
    <phoneticPr fontId="1" type="noConversion"/>
  </si>
  <si>
    <t>수에큡</t>
    <phoneticPr fontId="1" type="noConversion"/>
  </si>
  <si>
    <t>카르마장큡</t>
    <phoneticPr fontId="1" type="noConversion"/>
  </si>
  <si>
    <t>카르마명큡</t>
    <phoneticPr fontId="1" type="noConversion"/>
  </si>
  <si>
    <t>모멘트리의자</t>
    <phoneticPr fontId="1" type="noConversion"/>
  </si>
  <si>
    <t>엘리로이드</t>
    <phoneticPr fontId="1" type="noConversion"/>
  </si>
  <si>
    <t>리스로이드</t>
    <phoneticPr fontId="1" type="noConversion"/>
  </si>
  <si>
    <t>유닛뎀스</t>
    <phoneticPr fontId="1" type="noConversion"/>
  </si>
  <si>
    <t>의상세트</t>
    <phoneticPr fontId="1" type="noConversion"/>
  </si>
  <si>
    <t>강아지라이딩</t>
    <phoneticPr fontId="1" type="noConversion"/>
  </si>
  <si>
    <t>봄가득라이딩</t>
    <phoneticPr fontId="1" type="noConversion"/>
  </si>
  <si>
    <t>선택형뎀스</t>
    <phoneticPr fontId="1" type="noConversion"/>
  </si>
  <si>
    <t>뎀스추출권</t>
    <phoneticPr fontId="1" type="noConversion"/>
  </si>
  <si>
    <t>의자가방</t>
    <phoneticPr fontId="1" type="noConversion"/>
  </si>
  <si>
    <t>계산하는곳</t>
    <phoneticPr fontId="1" type="noConversion"/>
  </si>
  <si>
    <t>캐릭터</t>
    <phoneticPr fontId="1" type="noConversion"/>
  </si>
  <si>
    <t>필요개수</t>
    <phoneticPr fontId="1" type="noConversion"/>
  </si>
  <si>
    <t>매일구입가능</t>
    <phoneticPr fontId="1" type="noConversion"/>
  </si>
  <si>
    <t>창고이동가능</t>
    <phoneticPr fontId="1" type="noConversion"/>
  </si>
  <si>
    <t>월드내제한있음</t>
    <phoneticPr fontId="1" type="noConversion"/>
  </si>
  <si>
    <t>특이사항</t>
    <phoneticPr fontId="1" type="noConversion"/>
  </si>
  <si>
    <t>무제한일듯?</t>
    <phoneticPr fontId="1" type="noConversion"/>
  </si>
  <si>
    <t>*계산하는법</t>
    <phoneticPr fontId="1" type="noConversion"/>
  </si>
  <si>
    <t>예시)본캐1,부캐2,유니온캐3이라고 가정하면</t>
    <phoneticPr fontId="1" type="noConversion"/>
  </si>
  <si>
    <t>자동계산됨. 수식은 손대지말고 살 캐릭 칸만 손대기.</t>
    <phoneticPr fontId="1" type="noConversion"/>
  </si>
  <si>
    <r>
      <t xml:space="preserve">살 캐릭(F세로) 칸에 </t>
    </r>
    <r>
      <rPr>
        <sz val="11"/>
        <color rgb="FFFF0000"/>
        <rFont val="맑은 고딕"/>
        <family val="3"/>
        <charset val="129"/>
        <scheme val="minor"/>
      </rPr>
      <t>숫자만</t>
    </r>
    <r>
      <rPr>
        <sz val="11"/>
        <color rgb="FFFF0000"/>
        <rFont val="맑은 고딕"/>
        <family val="2"/>
        <charset val="129"/>
        <scheme val="minor"/>
      </rPr>
      <t>(1~15까지)</t>
    </r>
    <r>
      <rPr>
        <sz val="11"/>
        <color theme="1"/>
        <rFont val="맑은 고딕"/>
        <family val="2"/>
        <charset val="129"/>
        <scheme val="minor"/>
      </rPr>
      <t>넣으면 됨</t>
    </r>
    <phoneticPr fontId="1" type="noConversion"/>
  </si>
  <si>
    <t>카르마프펫공</t>
    <phoneticPr fontId="1" type="noConversion"/>
  </si>
  <si>
    <t>카르마프펫마</t>
    <phoneticPr fontId="1" type="noConversion"/>
  </si>
  <si>
    <t>카르마프악공</t>
    <phoneticPr fontId="1" type="noConversion"/>
  </si>
  <si>
    <t>카르마프악마</t>
    <phoneticPr fontId="1" type="noConversion"/>
  </si>
  <si>
    <t>8주분량</t>
    <phoneticPr fontId="1" type="noConversion"/>
  </si>
  <si>
    <t>스펙</t>
    <phoneticPr fontId="1" type="noConversion"/>
  </si>
  <si>
    <t>파풀스데미+</t>
    <phoneticPr fontId="1" type="noConversion"/>
  </si>
  <si>
    <t>이지루시드</t>
    <phoneticPr fontId="1" type="noConversion"/>
  </si>
  <si>
    <t>노말루시드</t>
    <phoneticPr fontId="1" type="noConversion"/>
  </si>
  <si>
    <t>노말윌</t>
    <phoneticPr fontId="1" type="noConversion"/>
  </si>
  <si>
    <t>노말더스크</t>
    <phoneticPr fontId="1" type="noConversion"/>
  </si>
  <si>
    <t>노말듄켈</t>
    <phoneticPr fontId="1" type="noConversion"/>
  </si>
  <si>
    <t>하드스우</t>
    <phoneticPr fontId="1" type="noConversion"/>
  </si>
  <si>
    <t>하드데미안</t>
    <phoneticPr fontId="1" type="noConversion"/>
  </si>
  <si>
    <t>하드루시드</t>
    <phoneticPr fontId="1" type="noConversion"/>
  </si>
  <si>
    <t>하드윌</t>
    <phoneticPr fontId="1" type="noConversion"/>
  </si>
  <si>
    <t>이지윌</t>
    <phoneticPr fontId="1" type="noConversion"/>
  </si>
  <si>
    <t>노말가엔슬</t>
    <phoneticPr fontId="1" type="noConversion"/>
  </si>
  <si>
    <t>가엔슬+이루윌</t>
    <phoneticPr fontId="1" type="noConversion"/>
  </si>
  <si>
    <t>이루윌x노루윌o</t>
    <phoneticPr fontId="1" type="noConversion"/>
  </si>
  <si>
    <t>주당400풀</t>
    <phoneticPr fontId="1" type="noConversion"/>
  </si>
  <si>
    <t>카벨이하</t>
    <phoneticPr fontId="1" type="noConversion"/>
  </si>
  <si>
    <t>→
이 표는
절대
손대면
안돼요</t>
    <phoneticPr fontId="1" type="noConversion"/>
  </si>
  <si>
    <t>* 수식을 수정하면 계산이 망합니다 *</t>
    <phoneticPr fontId="1" type="noConversion"/>
  </si>
  <si>
    <t>일요일</t>
    <phoneticPr fontId="1" type="noConversion"/>
  </si>
  <si>
    <t>카르마17성</t>
    <phoneticPr fontId="1" type="noConversion"/>
  </si>
  <si>
    <t>글씨가 주황으로바뀌면 펀치킹투자해야함</t>
    <phoneticPr fontId="1" type="noConversion"/>
  </si>
  <si>
    <t>글씨가 빨강으로바뀌면 뭔짓을해도못모음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</si>
</sst>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  <font>
      <sz val="11"/>
      <color rgb="FFFFC000"/>
      <name val="맑은 고딕"/>
      <family val="2"/>
      <charset val="129"/>
      <scheme val="minor"/>
    </font>
    <font>
      <sz val="11"/>
      <color rgb="FFFFC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표준" xfId="0" builtinId="0"/>
  </cellStyles>
  <dxfs count="10"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workbookViewId="0">
      <selection activeCell="K8" sqref="K8"/>
    </sheetView>
  </sheetViews>
  <sheetFormatPr defaultRowHeight="17" x14ac:dyDescent="0.45"/>
  <cols>
    <col min="2" max="2" width="10.75" bestFit="1" customWidth="1"/>
    <col min="6" max="6" width="10.75" bestFit="1" customWidth="1"/>
  </cols>
  <sheetData>
    <row r="1" spans="2:9" ht="17.5" thickBot="1" x14ac:dyDescent="0.5"/>
    <row r="2" spans="2:9" ht="17.5" thickBot="1" x14ac:dyDescent="0.5">
      <c r="B2" s="22" t="s">
        <v>0</v>
      </c>
      <c r="F2" s="74" t="s">
        <v>141</v>
      </c>
    </row>
    <row r="3" spans="2:9" ht="17.5" thickBot="1" x14ac:dyDescent="0.5">
      <c r="C3" s="33"/>
      <c r="D3" s="33"/>
      <c r="E3" s="33"/>
    </row>
    <row r="4" spans="2:9" ht="17.5" thickBot="1" x14ac:dyDescent="0.5">
      <c r="B4" s="2"/>
      <c r="C4" s="2" t="s">
        <v>27</v>
      </c>
      <c r="D4" s="22" t="s">
        <v>28</v>
      </c>
      <c r="E4" s="21" t="s">
        <v>29</v>
      </c>
      <c r="F4" s="10"/>
      <c r="G4" s="35" t="s">
        <v>27</v>
      </c>
      <c r="H4" s="22" t="s">
        <v>28</v>
      </c>
      <c r="I4" s="36" t="s">
        <v>29</v>
      </c>
    </row>
    <row r="5" spans="2:9" x14ac:dyDescent="0.45">
      <c r="B5" s="3">
        <v>44672</v>
      </c>
      <c r="C5" s="1">
        <v>300</v>
      </c>
      <c r="D5" s="1">
        <v>300</v>
      </c>
      <c r="E5" s="16">
        <v>300</v>
      </c>
      <c r="F5" s="11">
        <v>44700</v>
      </c>
      <c r="G5" s="8">
        <v>9900</v>
      </c>
      <c r="H5" s="8">
        <v>9900</v>
      </c>
      <c r="I5" s="16">
        <v>9900</v>
      </c>
    </row>
    <row r="6" spans="2:9" x14ac:dyDescent="0.45">
      <c r="B6" s="4">
        <v>44673</v>
      </c>
      <c r="C6" s="8">
        <v>600</v>
      </c>
      <c r="D6" s="8">
        <v>600</v>
      </c>
      <c r="E6" s="17">
        <v>600</v>
      </c>
      <c r="F6" s="12">
        <v>44701</v>
      </c>
      <c r="G6" s="9">
        <v>10200</v>
      </c>
      <c r="H6" s="9">
        <v>10200</v>
      </c>
      <c r="I6" s="20">
        <v>10200</v>
      </c>
    </row>
    <row r="7" spans="2:9" x14ac:dyDescent="0.45">
      <c r="B7" s="6">
        <v>44674</v>
      </c>
      <c r="C7" s="8">
        <v>900</v>
      </c>
      <c r="D7" s="8">
        <v>900</v>
      </c>
      <c r="E7" s="17">
        <v>900</v>
      </c>
      <c r="F7" s="15">
        <v>44702</v>
      </c>
      <c r="G7" s="9">
        <v>10500</v>
      </c>
      <c r="H7" s="9">
        <v>10500</v>
      </c>
      <c r="I7" s="20">
        <v>10500</v>
      </c>
    </row>
    <row r="8" spans="2:9" x14ac:dyDescent="0.45">
      <c r="B8" s="5">
        <v>44675</v>
      </c>
      <c r="C8" s="8">
        <v>1500</v>
      </c>
      <c r="D8" s="8">
        <v>1500</v>
      </c>
      <c r="E8" s="17">
        <v>1500</v>
      </c>
      <c r="F8" s="13">
        <v>44703</v>
      </c>
      <c r="G8" s="9">
        <v>11100</v>
      </c>
      <c r="H8" s="9">
        <v>11100</v>
      </c>
      <c r="I8" s="20">
        <v>11100</v>
      </c>
    </row>
    <row r="9" spans="2:9" x14ac:dyDescent="0.45">
      <c r="B9" s="4">
        <v>44676</v>
      </c>
      <c r="C9" s="8">
        <v>1800</v>
      </c>
      <c r="D9" s="8">
        <v>1800</v>
      </c>
      <c r="E9" s="17">
        <v>1800</v>
      </c>
      <c r="F9" s="12">
        <v>44704</v>
      </c>
      <c r="G9" s="9">
        <v>11400</v>
      </c>
      <c r="H9" s="9">
        <v>11400</v>
      </c>
      <c r="I9" s="20">
        <v>11400</v>
      </c>
    </row>
    <row r="10" spans="2:9" x14ac:dyDescent="0.45">
      <c r="B10" s="4">
        <v>44677</v>
      </c>
      <c r="C10" s="8">
        <v>2100</v>
      </c>
      <c r="D10" s="8">
        <v>2100</v>
      </c>
      <c r="E10" s="17">
        <v>2100</v>
      </c>
      <c r="F10" s="12">
        <v>44705</v>
      </c>
      <c r="G10" s="9">
        <v>11700</v>
      </c>
      <c r="H10" s="9">
        <v>11700</v>
      </c>
      <c r="I10" s="20">
        <v>11700</v>
      </c>
    </row>
    <row r="11" spans="2:9" x14ac:dyDescent="0.45">
      <c r="B11" s="4">
        <v>44678</v>
      </c>
      <c r="C11" s="8">
        <v>2400</v>
      </c>
      <c r="D11" s="8">
        <v>2400</v>
      </c>
      <c r="E11" s="17">
        <v>2400</v>
      </c>
      <c r="F11" s="12">
        <v>44706</v>
      </c>
      <c r="G11" s="9">
        <v>12000</v>
      </c>
      <c r="H11" s="9">
        <v>12000</v>
      </c>
      <c r="I11" s="20">
        <v>12000</v>
      </c>
    </row>
    <row r="12" spans="2:9" x14ac:dyDescent="0.45">
      <c r="B12" s="4">
        <v>44679</v>
      </c>
      <c r="C12" s="8">
        <v>2700</v>
      </c>
      <c r="D12" s="8">
        <v>2700</v>
      </c>
      <c r="E12" s="17">
        <v>2700</v>
      </c>
      <c r="F12" s="12">
        <v>44707</v>
      </c>
      <c r="G12" s="9">
        <v>12300</v>
      </c>
      <c r="H12" s="9">
        <v>12300</v>
      </c>
      <c r="I12" s="20">
        <v>12300</v>
      </c>
    </row>
    <row r="13" spans="2:9" x14ac:dyDescent="0.45">
      <c r="B13" s="4">
        <v>44680</v>
      </c>
      <c r="C13" s="8">
        <v>3000</v>
      </c>
      <c r="D13" s="8">
        <v>3000</v>
      </c>
      <c r="E13" s="17">
        <v>3000</v>
      </c>
      <c r="F13" s="12">
        <v>44708</v>
      </c>
      <c r="G13" s="9">
        <v>12600</v>
      </c>
      <c r="H13" s="9">
        <v>12600</v>
      </c>
      <c r="I13" s="20">
        <v>12600</v>
      </c>
    </row>
    <row r="14" spans="2:9" x14ac:dyDescent="0.45">
      <c r="B14" s="6">
        <v>44681</v>
      </c>
      <c r="C14" s="8">
        <v>3300</v>
      </c>
      <c r="D14" s="8">
        <v>3300</v>
      </c>
      <c r="E14" s="17">
        <v>3300</v>
      </c>
      <c r="F14" s="15">
        <v>44709</v>
      </c>
      <c r="G14" s="9">
        <v>12900</v>
      </c>
      <c r="H14" s="9">
        <v>12900</v>
      </c>
      <c r="I14" s="20">
        <v>12900</v>
      </c>
    </row>
    <row r="15" spans="2:9" x14ac:dyDescent="0.45">
      <c r="B15" s="5">
        <v>44682</v>
      </c>
      <c r="C15" s="8">
        <v>3900</v>
      </c>
      <c r="D15" s="8">
        <v>3900</v>
      </c>
      <c r="E15" s="17">
        <v>3900</v>
      </c>
      <c r="F15" s="13">
        <v>44710</v>
      </c>
      <c r="G15" s="9">
        <v>13500</v>
      </c>
      <c r="H15" s="9">
        <v>13500</v>
      </c>
      <c r="I15" s="20">
        <v>13500</v>
      </c>
    </row>
    <row r="16" spans="2:9" x14ac:dyDescent="0.45">
      <c r="B16" s="4">
        <v>44683</v>
      </c>
      <c r="C16" s="8">
        <v>4200</v>
      </c>
      <c r="D16" s="8">
        <v>4200</v>
      </c>
      <c r="E16" s="17">
        <v>4200</v>
      </c>
      <c r="F16" s="12">
        <v>44711</v>
      </c>
      <c r="G16" s="9">
        <v>13800</v>
      </c>
      <c r="H16" s="9">
        <v>13800</v>
      </c>
      <c r="I16" s="20">
        <v>13800</v>
      </c>
    </row>
    <row r="17" spans="2:9" x14ac:dyDescent="0.45">
      <c r="B17" s="4">
        <v>44684</v>
      </c>
      <c r="C17" s="8">
        <v>4500</v>
      </c>
      <c r="D17" s="8">
        <v>4500</v>
      </c>
      <c r="E17" s="17">
        <v>4500</v>
      </c>
      <c r="F17" s="12">
        <v>44712</v>
      </c>
      <c r="G17" s="9">
        <v>14100</v>
      </c>
      <c r="H17" s="9">
        <v>14100</v>
      </c>
      <c r="I17" s="20">
        <v>14100</v>
      </c>
    </row>
    <row r="18" spans="2:9" x14ac:dyDescent="0.45">
      <c r="B18" s="4">
        <v>44685</v>
      </c>
      <c r="C18" s="8">
        <v>4800</v>
      </c>
      <c r="D18" s="8">
        <v>4800</v>
      </c>
      <c r="E18" s="17">
        <v>4800</v>
      </c>
      <c r="F18" s="12">
        <v>44713</v>
      </c>
      <c r="G18" s="9">
        <v>14400</v>
      </c>
      <c r="H18" s="9">
        <v>14400</v>
      </c>
      <c r="I18" s="20">
        <v>14400</v>
      </c>
    </row>
    <row r="19" spans="2:9" x14ac:dyDescent="0.45">
      <c r="B19" s="4">
        <v>44686</v>
      </c>
      <c r="C19" s="8">
        <v>5100</v>
      </c>
      <c r="D19" s="8">
        <v>5100</v>
      </c>
      <c r="E19" s="17">
        <v>5100</v>
      </c>
      <c r="F19" s="12">
        <v>44714</v>
      </c>
      <c r="G19" s="9">
        <v>14700</v>
      </c>
      <c r="H19" s="9">
        <v>14700</v>
      </c>
      <c r="I19" s="20">
        <v>14700</v>
      </c>
    </row>
    <row r="20" spans="2:9" x14ac:dyDescent="0.45">
      <c r="B20" s="4">
        <v>44687</v>
      </c>
      <c r="C20" s="8">
        <v>5400</v>
      </c>
      <c r="D20" s="8">
        <v>5400</v>
      </c>
      <c r="E20" s="17">
        <v>5400</v>
      </c>
      <c r="F20" s="12">
        <v>44715</v>
      </c>
      <c r="G20" s="9">
        <v>15000</v>
      </c>
      <c r="H20" s="9">
        <v>15000</v>
      </c>
      <c r="I20" s="20">
        <v>15000</v>
      </c>
    </row>
    <row r="21" spans="2:9" x14ac:dyDescent="0.45">
      <c r="B21" s="6">
        <v>44688</v>
      </c>
      <c r="C21" s="8">
        <v>5700</v>
      </c>
      <c r="D21" s="8">
        <v>5700</v>
      </c>
      <c r="E21" s="17">
        <v>5700</v>
      </c>
      <c r="F21" s="15">
        <v>44716</v>
      </c>
      <c r="G21" s="9">
        <v>15300</v>
      </c>
      <c r="H21" s="9">
        <v>15300</v>
      </c>
      <c r="I21" s="20">
        <v>15300</v>
      </c>
    </row>
    <row r="22" spans="2:9" x14ac:dyDescent="0.45">
      <c r="B22" s="5">
        <v>44689</v>
      </c>
      <c r="C22" s="8">
        <v>6300</v>
      </c>
      <c r="D22" s="8">
        <v>6300</v>
      </c>
      <c r="E22" s="17">
        <v>6300</v>
      </c>
      <c r="F22" s="13">
        <v>44717</v>
      </c>
      <c r="G22" s="9">
        <v>15900</v>
      </c>
      <c r="H22" s="9">
        <v>15900</v>
      </c>
      <c r="I22" s="20">
        <v>15900</v>
      </c>
    </row>
    <row r="23" spans="2:9" x14ac:dyDescent="0.45">
      <c r="B23" s="4">
        <v>44690</v>
      </c>
      <c r="C23" s="8">
        <v>6600</v>
      </c>
      <c r="D23" s="8">
        <v>6600</v>
      </c>
      <c r="E23" s="17">
        <v>6600</v>
      </c>
      <c r="F23" s="12">
        <v>44718</v>
      </c>
      <c r="G23" s="9">
        <v>16200</v>
      </c>
      <c r="H23" s="9">
        <v>16200</v>
      </c>
      <c r="I23" s="20">
        <v>16200</v>
      </c>
    </row>
    <row r="24" spans="2:9" x14ac:dyDescent="0.45">
      <c r="B24" s="4">
        <v>44691</v>
      </c>
      <c r="C24" s="8">
        <v>6900</v>
      </c>
      <c r="D24" s="8">
        <v>6900</v>
      </c>
      <c r="E24" s="17">
        <v>6900</v>
      </c>
      <c r="F24" s="12">
        <v>44719</v>
      </c>
      <c r="G24" s="9">
        <v>16500</v>
      </c>
      <c r="H24" s="9">
        <v>16500</v>
      </c>
      <c r="I24" s="20">
        <v>16500</v>
      </c>
    </row>
    <row r="25" spans="2:9" x14ac:dyDescent="0.45">
      <c r="B25" s="4">
        <v>44692</v>
      </c>
      <c r="C25" s="8">
        <v>7200</v>
      </c>
      <c r="D25" s="8">
        <v>7200</v>
      </c>
      <c r="E25" s="17">
        <v>7200</v>
      </c>
      <c r="F25" s="12">
        <v>44720</v>
      </c>
      <c r="G25" s="9">
        <v>16800</v>
      </c>
      <c r="H25" s="9">
        <v>16800</v>
      </c>
      <c r="I25" s="20">
        <v>16800</v>
      </c>
    </row>
    <row r="26" spans="2:9" x14ac:dyDescent="0.45">
      <c r="B26" s="4">
        <v>44693</v>
      </c>
      <c r="C26" s="8">
        <v>7500</v>
      </c>
      <c r="D26" s="8">
        <v>7500</v>
      </c>
      <c r="E26" s="17">
        <v>7500</v>
      </c>
      <c r="F26" s="12">
        <v>44721</v>
      </c>
      <c r="G26" s="9">
        <v>17100</v>
      </c>
      <c r="H26" s="9">
        <v>17100</v>
      </c>
      <c r="I26" s="20">
        <v>17100</v>
      </c>
    </row>
    <row r="27" spans="2:9" x14ac:dyDescent="0.45">
      <c r="B27" s="4">
        <v>44694</v>
      </c>
      <c r="C27" s="8">
        <v>7800</v>
      </c>
      <c r="D27" s="8">
        <v>7800</v>
      </c>
      <c r="E27" s="17">
        <v>7800</v>
      </c>
      <c r="F27" s="12">
        <v>44722</v>
      </c>
      <c r="G27" s="9">
        <v>17400</v>
      </c>
      <c r="H27" s="9">
        <v>17400</v>
      </c>
      <c r="I27" s="20">
        <v>17400</v>
      </c>
    </row>
    <row r="28" spans="2:9" x14ac:dyDescent="0.45">
      <c r="B28" s="6">
        <v>44695</v>
      </c>
      <c r="C28" s="8">
        <v>8100</v>
      </c>
      <c r="D28" s="8">
        <v>8100</v>
      </c>
      <c r="E28" s="17">
        <v>8100</v>
      </c>
      <c r="F28" s="15">
        <v>44723</v>
      </c>
      <c r="G28" s="9">
        <v>17700</v>
      </c>
      <c r="H28" s="9">
        <v>17700</v>
      </c>
      <c r="I28" s="20">
        <v>17700</v>
      </c>
    </row>
    <row r="29" spans="2:9" x14ac:dyDescent="0.45">
      <c r="B29" s="5">
        <v>44696</v>
      </c>
      <c r="C29" s="8">
        <v>8700</v>
      </c>
      <c r="D29" s="8">
        <v>8700</v>
      </c>
      <c r="E29" s="17">
        <v>8700</v>
      </c>
      <c r="F29" s="13">
        <v>44724</v>
      </c>
      <c r="G29" s="9">
        <v>18300</v>
      </c>
      <c r="H29" s="9">
        <v>18300</v>
      </c>
      <c r="I29" s="20">
        <v>18300</v>
      </c>
    </row>
    <row r="30" spans="2:9" x14ac:dyDescent="0.45">
      <c r="B30" s="6">
        <v>44697</v>
      </c>
      <c r="C30" s="8">
        <v>9000</v>
      </c>
      <c r="D30" s="8">
        <v>9000</v>
      </c>
      <c r="E30" s="17">
        <v>9000</v>
      </c>
      <c r="F30" s="12">
        <v>44725</v>
      </c>
      <c r="G30" s="9">
        <v>18600</v>
      </c>
      <c r="H30" s="9">
        <v>18600</v>
      </c>
      <c r="I30" s="20">
        <v>18600</v>
      </c>
    </row>
    <row r="31" spans="2:9" x14ac:dyDescent="0.45">
      <c r="B31" s="6">
        <v>44698</v>
      </c>
      <c r="C31" s="8">
        <v>9300</v>
      </c>
      <c r="D31" s="8">
        <v>9300</v>
      </c>
      <c r="E31" s="17">
        <v>9300</v>
      </c>
      <c r="F31" s="12">
        <v>44726</v>
      </c>
      <c r="G31" s="9">
        <v>18900</v>
      </c>
      <c r="H31" s="9">
        <v>18900</v>
      </c>
      <c r="I31" s="20">
        <v>18900</v>
      </c>
    </row>
    <row r="32" spans="2:9" ht="17.5" thickBot="1" x14ac:dyDescent="0.5">
      <c r="B32" s="7">
        <v>44699</v>
      </c>
      <c r="C32" s="18">
        <v>9600</v>
      </c>
      <c r="D32" s="18">
        <v>9600</v>
      </c>
      <c r="E32" s="19">
        <v>9600</v>
      </c>
      <c r="F32" s="14">
        <v>44727</v>
      </c>
      <c r="G32" s="34">
        <v>19200</v>
      </c>
      <c r="H32" s="34">
        <v>19200</v>
      </c>
      <c r="I32" s="41">
        <v>19200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workbookViewId="0">
      <selection activeCell="N16" sqref="N16"/>
    </sheetView>
  </sheetViews>
  <sheetFormatPr defaultRowHeight="17" x14ac:dyDescent="0.45"/>
  <cols>
    <col min="2" max="2" width="14.33203125" style="27" bestFit="1" customWidth="1"/>
    <col min="3" max="5" width="8.6640625" style="27"/>
    <col min="6" max="6" width="13.75" style="27" bestFit="1" customWidth="1"/>
    <col min="7" max="7" width="13.58203125" style="43" bestFit="1" customWidth="1"/>
    <col min="8" max="8" width="8.6640625" style="43"/>
    <col min="9" max="9" width="14.33203125" bestFit="1" customWidth="1"/>
    <col min="10" max="10" width="8.5" bestFit="1" customWidth="1"/>
    <col min="11" max="11" width="13.75" bestFit="1" customWidth="1"/>
    <col min="14" max="14" width="8.5" customWidth="1"/>
  </cols>
  <sheetData>
    <row r="1" spans="1:14" ht="17.5" thickBot="1" x14ac:dyDescent="0.5"/>
    <row r="2" spans="1:14" ht="17.5" thickBot="1" x14ac:dyDescent="0.5">
      <c r="B2" s="35" t="s">
        <v>22</v>
      </c>
      <c r="C2" s="22" t="s">
        <v>23</v>
      </c>
      <c r="D2" s="10" t="s">
        <v>24</v>
      </c>
      <c r="E2" s="22" t="s">
        <v>20</v>
      </c>
      <c r="F2" s="22" t="s">
        <v>25</v>
      </c>
      <c r="G2" s="22" t="s">
        <v>42</v>
      </c>
      <c r="H2" s="87" t="s">
        <v>139</v>
      </c>
      <c r="I2" s="22" t="s">
        <v>105</v>
      </c>
      <c r="J2" s="75" t="s">
        <v>140</v>
      </c>
      <c r="K2" s="76"/>
      <c r="L2" s="76"/>
      <c r="M2" s="76"/>
      <c r="N2" s="77"/>
    </row>
    <row r="3" spans="1:14" ht="17.5" thickBot="1" x14ac:dyDescent="0.5">
      <c r="B3" s="23" t="s">
        <v>26</v>
      </c>
      <c r="C3" s="42">
        <v>100</v>
      </c>
      <c r="D3" s="29">
        <v>90</v>
      </c>
      <c r="E3" s="42">
        <f>C3*D3</f>
        <v>9000</v>
      </c>
      <c r="F3" s="42"/>
      <c r="G3" s="42"/>
      <c r="H3" s="88"/>
      <c r="I3" s="35" t="s">
        <v>106</v>
      </c>
      <c r="J3" s="36" t="s">
        <v>107</v>
      </c>
      <c r="K3" s="35" t="s">
        <v>106</v>
      </c>
      <c r="L3" s="36" t="s">
        <v>107</v>
      </c>
      <c r="M3" s="10" t="s">
        <v>106</v>
      </c>
      <c r="N3" s="36" t="s">
        <v>107</v>
      </c>
    </row>
    <row r="4" spans="1:14" x14ac:dyDescent="0.45">
      <c r="B4" s="37" t="s">
        <v>30</v>
      </c>
      <c r="C4" s="32">
        <v>3500</v>
      </c>
      <c r="D4" s="30">
        <v>1</v>
      </c>
      <c r="E4" s="32">
        <f t="shared" ref="E4:E25" si="0">C4*D4</f>
        <v>3500</v>
      </c>
      <c r="F4" s="32"/>
      <c r="G4" s="32"/>
      <c r="H4" s="88"/>
      <c r="I4" s="23">
        <v>1</v>
      </c>
      <c r="J4" s="24">
        <f>SUMIF($F$3:$F$68,1,$E$3:$E$68)</f>
        <v>3500</v>
      </c>
      <c r="K4" s="23">
        <v>6</v>
      </c>
      <c r="L4" s="24">
        <f>SUMIF($F$3:$F$68,6,$E$3:$E$68)</f>
        <v>0</v>
      </c>
      <c r="M4" s="29">
        <v>11</v>
      </c>
      <c r="N4" s="24">
        <f>SUMIF($F$3:$F$68,11,$E$3:$E$68)</f>
        <v>0</v>
      </c>
    </row>
    <row r="5" spans="1:14" x14ac:dyDescent="0.45">
      <c r="B5" s="45" t="s">
        <v>31</v>
      </c>
      <c r="C5" s="32">
        <v>3500</v>
      </c>
      <c r="D5" s="30">
        <v>1</v>
      </c>
      <c r="E5" s="32">
        <f t="shared" si="0"/>
        <v>3500</v>
      </c>
      <c r="F5" s="32">
        <v>1</v>
      </c>
      <c r="G5" s="54" t="s">
        <v>45</v>
      </c>
      <c r="H5" s="88"/>
      <c r="I5" s="37">
        <v>2</v>
      </c>
      <c r="J5" s="38">
        <f>SUMIF($F$3:$F$68,2,$E$3:$E$68)</f>
        <v>1200</v>
      </c>
      <c r="K5" s="37">
        <v>7</v>
      </c>
      <c r="L5" s="38">
        <f>SUMIF($F$3:$F$68,7,$E$3:$E$68)</f>
        <v>0</v>
      </c>
      <c r="M5" s="30">
        <v>12</v>
      </c>
      <c r="N5" s="38">
        <f>SUMIF($F$3:$F$68,12,$E$3:$E$68)</f>
        <v>0</v>
      </c>
    </row>
    <row r="6" spans="1:14" x14ac:dyDescent="0.45">
      <c r="B6" s="37" t="s">
        <v>32</v>
      </c>
      <c r="C6" s="32">
        <v>2000</v>
      </c>
      <c r="D6" s="30">
        <v>1</v>
      </c>
      <c r="E6" s="32">
        <f t="shared" si="0"/>
        <v>2000</v>
      </c>
      <c r="F6" s="32"/>
      <c r="G6" s="32"/>
      <c r="H6" s="88"/>
      <c r="I6" s="37">
        <v>3</v>
      </c>
      <c r="J6" s="38">
        <f>SUMIF($F$3:$F$68,3,$E$3:$E$68)</f>
        <v>2700</v>
      </c>
      <c r="K6" s="37">
        <v>8</v>
      </c>
      <c r="L6" s="38">
        <f>SUMIF($F$3:$F$68,8,$E$3:$E$68)</f>
        <v>0</v>
      </c>
      <c r="M6" s="30">
        <v>13</v>
      </c>
      <c r="N6" s="38">
        <f>SUMIF($F$3:$F$68,13,$E$3:$E$68)</f>
        <v>0</v>
      </c>
    </row>
    <row r="7" spans="1:14" x14ac:dyDescent="0.45">
      <c r="B7" s="37" t="s">
        <v>33</v>
      </c>
      <c r="C7" s="32">
        <v>800</v>
      </c>
      <c r="D7" s="30">
        <v>1</v>
      </c>
      <c r="E7" s="32">
        <f t="shared" si="0"/>
        <v>800</v>
      </c>
      <c r="F7" s="32"/>
      <c r="G7" s="32"/>
      <c r="H7" s="88"/>
      <c r="I7" s="37">
        <v>4</v>
      </c>
      <c r="J7" s="38">
        <f>SUMIF($F$3:$F$68,4,$E$3:$E$68)</f>
        <v>0</v>
      </c>
      <c r="K7" s="37">
        <v>9</v>
      </c>
      <c r="L7" s="38">
        <f>SUMIF($F$3:$F$68,9,$E$3:$E$68)</f>
        <v>0</v>
      </c>
      <c r="M7" s="30">
        <v>14</v>
      </c>
      <c r="N7" s="38">
        <f>SUMIF($F$3:$F$68,14,$E$3:$E$68)</f>
        <v>0</v>
      </c>
    </row>
    <row r="8" spans="1:14" ht="17.5" thickBot="1" x14ac:dyDescent="0.5">
      <c r="B8" s="37" t="s">
        <v>34</v>
      </c>
      <c r="C8" s="32">
        <v>1200</v>
      </c>
      <c r="D8" s="30">
        <v>1</v>
      </c>
      <c r="E8" s="32">
        <f t="shared" si="0"/>
        <v>1200</v>
      </c>
      <c r="F8" s="32">
        <v>2</v>
      </c>
      <c r="G8" s="32"/>
      <c r="H8" s="88"/>
      <c r="I8" s="39">
        <v>5</v>
      </c>
      <c r="J8" s="40">
        <f>SUMIF($F$3:$F$68,5,$E$3:$E$68)</f>
        <v>0</v>
      </c>
      <c r="K8" s="52">
        <v>10</v>
      </c>
      <c r="L8" s="40">
        <f>SUMIF($F$3:$F$68,10,$E$3:$E$68)</f>
        <v>0</v>
      </c>
      <c r="M8" s="51">
        <v>15</v>
      </c>
      <c r="N8" s="40">
        <f>SUMIF($F$3:$F$68,15,$E$3:$E$68)</f>
        <v>0</v>
      </c>
    </row>
    <row r="9" spans="1:14" ht="17.5" thickBot="1" x14ac:dyDescent="0.5">
      <c r="B9" s="37" t="s">
        <v>35</v>
      </c>
      <c r="C9" s="32">
        <v>1200</v>
      </c>
      <c r="D9" s="30">
        <v>1</v>
      </c>
      <c r="E9" s="32">
        <f t="shared" si="0"/>
        <v>1200</v>
      </c>
      <c r="F9" s="32"/>
      <c r="G9" s="32"/>
      <c r="H9" s="30"/>
    </row>
    <row r="10" spans="1:14" ht="17.5" thickBot="1" x14ac:dyDescent="0.5">
      <c r="B10" s="37" t="s">
        <v>36</v>
      </c>
      <c r="C10" s="32">
        <v>500</v>
      </c>
      <c r="D10" s="30">
        <v>3</v>
      </c>
      <c r="E10" s="32">
        <f t="shared" si="0"/>
        <v>1500</v>
      </c>
      <c r="F10" s="32"/>
      <c r="G10" s="32"/>
      <c r="H10" s="30"/>
      <c r="I10" s="68" t="s">
        <v>113</v>
      </c>
      <c r="J10" s="78" t="s">
        <v>116</v>
      </c>
      <c r="K10" s="79"/>
      <c r="L10" s="79"/>
      <c r="M10" s="79"/>
      <c r="N10" s="80"/>
    </row>
    <row r="11" spans="1:14" x14ac:dyDescent="0.45">
      <c r="B11" s="37" t="s">
        <v>37</v>
      </c>
      <c r="C11" s="32">
        <v>500</v>
      </c>
      <c r="D11" s="30">
        <v>3</v>
      </c>
      <c r="E11" s="32">
        <f t="shared" si="0"/>
        <v>1500</v>
      </c>
      <c r="F11" s="32">
        <v>3</v>
      </c>
      <c r="G11" s="32"/>
      <c r="H11" s="30"/>
      <c r="I11" s="49"/>
      <c r="J11" s="81" t="s">
        <v>114</v>
      </c>
      <c r="K11" s="82"/>
      <c r="L11" s="82"/>
      <c r="M11" s="82"/>
      <c r="N11" s="83"/>
    </row>
    <row r="12" spans="1:14" ht="17.5" thickBot="1" x14ac:dyDescent="0.5">
      <c r="B12" s="37" t="s">
        <v>38</v>
      </c>
      <c r="C12" s="32">
        <v>60</v>
      </c>
      <c r="D12" s="30">
        <v>20</v>
      </c>
      <c r="E12" s="32">
        <f t="shared" si="0"/>
        <v>1200</v>
      </c>
      <c r="F12" s="32">
        <v>3</v>
      </c>
      <c r="G12" s="32"/>
      <c r="H12" s="30"/>
      <c r="I12" s="50"/>
      <c r="J12" s="84" t="s">
        <v>115</v>
      </c>
      <c r="K12" s="85"/>
      <c r="L12" s="85"/>
      <c r="M12" s="85"/>
      <c r="N12" s="86"/>
    </row>
    <row r="13" spans="1:14" ht="17.5" thickBot="1" x14ac:dyDescent="0.5">
      <c r="B13" s="39" t="s">
        <v>39</v>
      </c>
      <c r="C13" s="19">
        <v>60</v>
      </c>
      <c r="D13" s="31">
        <v>20</v>
      </c>
      <c r="E13" s="19">
        <f t="shared" si="0"/>
        <v>1200</v>
      </c>
      <c r="F13" s="19"/>
      <c r="G13" s="19"/>
      <c r="H13" s="30"/>
      <c r="I13" s="62" t="s">
        <v>110</v>
      </c>
    </row>
    <row r="14" spans="1:14" x14ac:dyDescent="0.45">
      <c r="A14" s="27"/>
      <c r="B14" s="23" t="s">
        <v>40</v>
      </c>
      <c r="C14" s="42">
        <v>30</v>
      </c>
      <c r="D14" s="29">
        <v>2</v>
      </c>
      <c r="E14" s="42">
        <f t="shared" si="0"/>
        <v>60</v>
      </c>
      <c r="F14" s="42"/>
      <c r="G14" s="57" t="s">
        <v>41</v>
      </c>
      <c r="H14" s="30"/>
      <c r="I14" s="63" t="s">
        <v>109</v>
      </c>
      <c r="K14" s="91" t="s">
        <v>143</v>
      </c>
      <c r="L14" s="92"/>
      <c r="M14" s="92"/>
      <c r="N14" s="92"/>
    </row>
    <row r="15" spans="1:14" x14ac:dyDescent="0.45">
      <c r="B15" s="37" t="s">
        <v>43</v>
      </c>
      <c r="C15" s="32">
        <v>200</v>
      </c>
      <c r="D15" s="30">
        <v>3</v>
      </c>
      <c r="E15" s="32">
        <f t="shared" si="0"/>
        <v>600</v>
      </c>
      <c r="F15" s="32"/>
      <c r="G15" s="56" t="s">
        <v>44</v>
      </c>
      <c r="H15" s="30"/>
      <c r="I15" s="64" t="s">
        <v>108</v>
      </c>
      <c r="K15" s="89" t="s">
        <v>144</v>
      </c>
      <c r="L15" s="90"/>
      <c r="M15" s="90"/>
      <c r="N15" s="90"/>
    </row>
    <row r="16" spans="1:14" x14ac:dyDescent="0.45">
      <c r="B16" s="37" t="s">
        <v>46</v>
      </c>
      <c r="C16" s="32">
        <v>20</v>
      </c>
      <c r="D16" s="30">
        <v>10</v>
      </c>
      <c r="E16" s="32">
        <f t="shared" si="0"/>
        <v>200</v>
      </c>
      <c r="F16" s="32"/>
      <c r="G16" s="56" t="s">
        <v>54</v>
      </c>
      <c r="H16" s="30"/>
      <c r="I16" s="65" t="s">
        <v>111</v>
      </c>
    </row>
    <row r="17" spans="2:8" x14ac:dyDescent="0.45">
      <c r="B17" s="37" t="s">
        <v>47</v>
      </c>
      <c r="C17" s="32">
        <v>5</v>
      </c>
      <c r="D17" s="30">
        <v>1</v>
      </c>
      <c r="E17" s="32">
        <f t="shared" si="0"/>
        <v>5</v>
      </c>
      <c r="F17" s="32"/>
      <c r="G17" s="32" t="s">
        <v>48</v>
      </c>
      <c r="H17" s="30"/>
    </row>
    <row r="18" spans="2:8" x14ac:dyDescent="0.45">
      <c r="B18" s="37" t="s">
        <v>49</v>
      </c>
      <c r="C18" s="32">
        <v>15</v>
      </c>
      <c r="D18" s="30">
        <v>1</v>
      </c>
      <c r="E18" s="32">
        <f t="shared" si="0"/>
        <v>15</v>
      </c>
      <c r="F18" s="32"/>
      <c r="G18" s="58" t="s">
        <v>50</v>
      </c>
      <c r="H18" s="30"/>
    </row>
    <row r="19" spans="2:8" x14ac:dyDescent="0.45">
      <c r="B19" s="37" t="s">
        <v>51</v>
      </c>
      <c r="C19" s="32">
        <v>60</v>
      </c>
      <c r="D19" s="30">
        <v>1</v>
      </c>
      <c r="E19" s="32">
        <f t="shared" si="0"/>
        <v>60</v>
      </c>
      <c r="F19" s="32"/>
      <c r="G19" s="58" t="s">
        <v>52</v>
      </c>
      <c r="H19" s="30"/>
    </row>
    <row r="20" spans="2:8" x14ac:dyDescent="0.45">
      <c r="B20" s="37" t="s">
        <v>53</v>
      </c>
      <c r="C20" s="32">
        <v>300</v>
      </c>
      <c r="D20" s="30">
        <v>2</v>
      </c>
      <c r="E20" s="32">
        <f t="shared" si="0"/>
        <v>600</v>
      </c>
      <c r="F20" s="32"/>
      <c r="G20" s="32"/>
      <c r="H20" s="30"/>
    </row>
    <row r="21" spans="2:8" x14ac:dyDescent="0.45">
      <c r="B21" s="37" t="s">
        <v>55</v>
      </c>
      <c r="C21" s="32">
        <v>100</v>
      </c>
      <c r="D21" s="30">
        <v>4</v>
      </c>
      <c r="E21" s="32">
        <f t="shared" si="0"/>
        <v>400</v>
      </c>
      <c r="F21" s="32"/>
      <c r="G21" s="32"/>
      <c r="H21" s="30"/>
    </row>
    <row r="22" spans="2:8" x14ac:dyDescent="0.45">
      <c r="B22" s="37" t="s">
        <v>56</v>
      </c>
      <c r="C22" s="32">
        <v>50</v>
      </c>
      <c r="D22" s="30">
        <v>1</v>
      </c>
      <c r="E22" s="32">
        <f t="shared" si="0"/>
        <v>50</v>
      </c>
      <c r="F22" s="32"/>
      <c r="G22" s="32"/>
      <c r="H22" s="30"/>
    </row>
    <row r="23" spans="2:8" x14ac:dyDescent="0.45">
      <c r="B23" s="37" t="s">
        <v>57</v>
      </c>
      <c r="C23" s="32">
        <v>50</v>
      </c>
      <c r="D23" s="30">
        <v>1</v>
      </c>
      <c r="E23" s="32">
        <f t="shared" si="0"/>
        <v>50</v>
      </c>
      <c r="F23" s="32"/>
      <c r="G23" s="32"/>
      <c r="H23" s="30"/>
    </row>
    <row r="24" spans="2:8" x14ac:dyDescent="0.45">
      <c r="B24" s="37" t="s">
        <v>58</v>
      </c>
      <c r="C24" s="32">
        <v>500</v>
      </c>
      <c r="D24" s="30">
        <v>1</v>
      </c>
      <c r="E24" s="32">
        <f t="shared" si="0"/>
        <v>500</v>
      </c>
      <c r="F24" s="32"/>
      <c r="G24" s="54" t="s">
        <v>45</v>
      </c>
      <c r="H24" s="30"/>
    </row>
    <row r="25" spans="2:8" ht="17.5" thickBot="1" x14ac:dyDescent="0.5">
      <c r="B25" s="39" t="s">
        <v>59</v>
      </c>
      <c r="C25" s="19">
        <v>10</v>
      </c>
      <c r="D25" s="31">
        <v>1</v>
      </c>
      <c r="E25" s="19">
        <f t="shared" si="0"/>
        <v>10</v>
      </c>
      <c r="F25" s="19"/>
      <c r="G25" s="59" t="s">
        <v>67</v>
      </c>
      <c r="H25" s="30"/>
    </row>
    <row r="26" spans="2:8" x14ac:dyDescent="0.45">
      <c r="B26" s="23" t="s">
        <v>81</v>
      </c>
      <c r="C26" s="42">
        <v>300</v>
      </c>
      <c r="D26" s="29">
        <v>5</v>
      </c>
      <c r="E26" s="42">
        <f>C26*D26</f>
        <v>1500</v>
      </c>
      <c r="F26" s="42"/>
      <c r="G26" s="55" t="s">
        <v>45</v>
      </c>
    </row>
    <row r="27" spans="2:8" x14ac:dyDescent="0.45">
      <c r="B27" s="37" t="s">
        <v>82</v>
      </c>
      <c r="C27" s="32">
        <v>300</v>
      </c>
      <c r="D27" s="30">
        <v>5</v>
      </c>
      <c r="E27" s="32">
        <f t="shared" ref="E27:E36" si="1">C27*D27</f>
        <v>1500</v>
      </c>
      <c r="F27" s="32"/>
      <c r="G27" s="32"/>
    </row>
    <row r="28" spans="2:8" x14ac:dyDescent="0.45">
      <c r="B28" s="45" t="s">
        <v>83</v>
      </c>
      <c r="C28" s="32">
        <v>60</v>
      </c>
      <c r="D28" s="30">
        <v>20</v>
      </c>
      <c r="E28" s="32">
        <f t="shared" si="1"/>
        <v>1200</v>
      </c>
      <c r="F28" s="32"/>
      <c r="G28" s="32"/>
    </row>
    <row r="29" spans="2:8" x14ac:dyDescent="0.45">
      <c r="B29" s="37" t="s">
        <v>84</v>
      </c>
      <c r="C29" s="32">
        <v>50</v>
      </c>
      <c r="D29" s="30">
        <v>10</v>
      </c>
      <c r="E29" s="32">
        <f t="shared" si="1"/>
        <v>500</v>
      </c>
      <c r="F29" s="32"/>
      <c r="G29" s="32"/>
    </row>
    <row r="30" spans="2:8" x14ac:dyDescent="0.45">
      <c r="B30" s="37" t="s">
        <v>85</v>
      </c>
      <c r="C30" s="32">
        <v>20</v>
      </c>
      <c r="D30" s="30">
        <v>20</v>
      </c>
      <c r="E30" s="32">
        <f t="shared" si="1"/>
        <v>400</v>
      </c>
      <c r="F30" s="32"/>
      <c r="G30" s="32"/>
    </row>
    <row r="31" spans="2:8" x14ac:dyDescent="0.45">
      <c r="B31" s="37" t="s">
        <v>86</v>
      </c>
      <c r="C31" s="32">
        <v>30</v>
      </c>
      <c r="D31" s="30">
        <v>20</v>
      </c>
      <c r="E31" s="32">
        <f t="shared" si="1"/>
        <v>600</v>
      </c>
      <c r="F31" s="32"/>
      <c r="G31" s="32"/>
    </row>
    <row r="32" spans="2:8" x14ac:dyDescent="0.45">
      <c r="B32" s="37" t="s">
        <v>87</v>
      </c>
      <c r="C32" s="32">
        <v>700</v>
      </c>
      <c r="D32" s="30">
        <v>10</v>
      </c>
      <c r="E32" s="32">
        <f t="shared" si="1"/>
        <v>7000</v>
      </c>
      <c r="F32" s="32"/>
      <c r="G32" s="32"/>
    </row>
    <row r="33" spans="2:14" x14ac:dyDescent="0.45">
      <c r="B33" s="37" t="s">
        <v>88</v>
      </c>
      <c r="C33" s="32">
        <v>700</v>
      </c>
      <c r="D33" s="30">
        <v>10</v>
      </c>
      <c r="E33" s="32">
        <f t="shared" si="1"/>
        <v>7000</v>
      </c>
      <c r="F33" s="32"/>
      <c r="G33" s="32"/>
      <c r="I33" s="30"/>
      <c r="J33" s="30"/>
      <c r="K33" s="30"/>
      <c r="L33" s="30"/>
      <c r="M33" s="30"/>
      <c r="N33" s="30"/>
    </row>
    <row r="34" spans="2:14" x14ac:dyDescent="0.45">
      <c r="B34" s="37" t="s">
        <v>89</v>
      </c>
      <c r="C34" s="32">
        <v>50</v>
      </c>
      <c r="D34" s="30">
        <v>30</v>
      </c>
      <c r="E34" s="32">
        <f t="shared" si="1"/>
        <v>1500</v>
      </c>
      <c r="F34" s="32"/>
      <c r="G34" s="32"/>
      <c r="I34" s="30"/>
      <c r="J34" s="30"/>
      <c r="K34" s="30"/>
      <c r="L34" s="30"/>
      <c r="M34" s="30"/>
      <c r="N34" s="30"/>
    </row>
    <row r="35" spans="2:14" x14ac:dyDescent="0.45">
      <c r="B35" s="37" t="s">
        <v>90</v>
      </c>
      <c r="C35" s="32">
        <v>150</v>
      </c>
      <c r="D35" s="30">
        <v>30</v>
      </c>
      <c r="E35" s="32">
        <f t="shared" si="1"/>
        <v>4500</v>
      </c>
      <c r="F35" s="32"/>
      <c r="G35" s="32"/>
      <c r="I35" s="53"/>
      <c r="J35" s="53"/>
      <c r="K35" s="53"/>
      <c r="L35" s="53"/>
      <c r="M35" s="53"/>
      <c r="N35" s="53"/>
    </row>
    <row r="36" spans="2:14" x14ac:dyDescent="0.45">
      <c r="B36" s="37" t="s">
        <v>91</v>
      </c>
      <c r="C36" s="32">
        <v>250</v>
      </c>
      <c r="D36" s="30">
        <v>20</v>
      </c>
      <c r="E36" s="32">
        <f t="shared" si="1"/>
        <v>5000</v>
      </c>
      <c r="F36" s="32"/>
      <c r="G36" s="32"/>
      <c r="I36" s="53"/>
      <c r="J36" s="53"/>
      <c r="K36" s="53"/>
      <c r="L36" s="53"/>
      <c r="M36" s="53"/>
      <c r="N36" s="53"/>
    </row>
    <row r="37" spans="2:14" x14ac:dyDescent="0.45">
      <c r="B37" s="37" t="s">
        <v>92</v>
      </c>
      <c r="C37" s="32">
        <v>100</v>
      </c>
      <c r="D37" s="30">
        <v>30</v>
      </c>
      <c r="E37" s="32">
        <f>C37*D37</f>
        <v>3000</v>
      </c>
      <c r="F37" s="32"/>
      <c r="G37" s="32"/>
      <c r="I37" s="53"/>
      <c r="J37" s="53"/>
      <c r="K37" s="53"/>
      <c r="L37" s="53"/>
      <c r="M37" s="53"/>
      <c r="N37" s="53"/>
    </row>
    <row r="38" spans="2:14" x14ac:dyDescent="0.45">
      <c r="B38" s="37" t="s">
        <v>93</v>
      </c>
      <c r="C38" s="32">
        <v>100</v>
      </c>
      <c r="D38" s="30">
        <v>20</v>
      </c>
      <c r="E38" s="32">
        <f>C38*D38</f>
        <v>2000</v>
      </c>
      <c r="F38" s="32"/>
      <c r="G38" s="32"/>
      <c r="I38" s="53"/>
      <c r="J38" s="53"/>
      <c r="K38" s="53"/>
      <c r="L38" s="53"/>
      <c r="M38" s="53"/>
      <c r="N38" s="53"/>
    </row>
    <row r="39" spans="2:14" x14ac:dyDescent="0.45">
      <c r="B39" s="37" t="s">
        <v>94</v>
      </c>
      <c r="C39" s="32">
        <v>150</v>
      </c>
      <c r="D39" s="30">
        <v>20</v>
      </c>
      <c r="E39" s="32">
        <f>C39*D39</f>
        <v>3000</v>
      </c>
      <c r="F39" s="32"/>
      <c r="G39" s="32"/>
      <c r="I39" s="53"/>
      <c r="J39" s="53"/>
      <c r="K39" s="53"/>
      <c r="L39" s="53"/>
      <c r="M39" s="53"/>
      <c r="N39" s="53"/>
    </row>
    <row r="40" spans="2:14" ht="17.5" thickBot="1" x14ac:dyDescent="0.5">
      <c r="B40" s="39" t="s">
        <v>142</v>
      </c>
      <c r="C40" s="19">
        <v>7000</v>
      </c>
      <c r="D40" s="31">
        <v>1</v>
      </c>
      <c r="E40" s="19">
        <f>C40*D40</f>
        <v>7000</v>
      </c>
      <c r="F40" s="19"/>
      <c r="G40" s="19"/>
      <c r="I40" s="53"/>
      <c r="J40" s="53"/>
      <c r="K40" s="53"/>
      <c r="L40" s="53"/>
      <c r="M40" s="53"/>
      <c r="N40" s="53"/>
    </row>
    <row r="41" spans="2:14" x14ac:dyDescent="0.45">
      <c r="B41" s="42" t="s">
        <v>60</v>
      </c>
      <c r="C41" s="42">
        <v>20</v>
      </c>
      <c r="D41" s="29">
        <v>100</v>
      </c>
      <c r="E41" s="42">
        <f>C41*D41</f>
        <v>2000</v>
      </c>
      <c r="F41" s="24"/>
      <c r="G41" s="24"/>
      <c r="I41" s="53"/>
      <c r="J41" s="53"/>
      <c r="K41" s="53"/>
      <c r="L41" s="53"/>
      <c r="M41" s="53"/>
      <c r="N41" s="53"/>
    </row>
    <row r="42" spans="2:14" x14ac:dyDescent="0.45">
      <c r="B42" s="32" t="s">
        <v>61</v>
      </c>
      <c r="C42" s="32">
        <v>20</v>
      </c>
      <c r="D42" s="30">
        <v>100</v>
      </c>
      <c r="E42" s="32">
        <f t="shared" ref="E42:E58" si="2">C42*D42</f>
        <v>2000</v>
      </c>
      <c r="F42" s="38"/>
      <c r="G42" s="38"/>
      <c r="I42" s="43"/>
      <c r="J42" s="43"/>
      <c r="K42" s="43"/>
      <c r="L42" s="43"/>
      <c r="M42" s="43"/>
      <c r="N42" s="43"/>
    </row>
    <row r="43" spans="2:14" x14ac:dyDescent="0.45">
      <c r="B43" s="32" t="s">
        <v>62</v>
      </c>
      <c r="C43" s="32">
        <v>40</v>
      </c>
      <c r="D43" s="30">
        <v>100</v>
      </c>
      <c r="E43" s="32">
        <f t="shared" si="2"/>
        <v>4000</v>
      </c>
      <c r="F43" s="38"/>
      <c r="G43" s="38"/>
    </row>
    <row r="44" spans="2:14" x14ac:dyDescent="0.45">
      <c r="B44" s="32" t="s">
        <v>63</v>
      </c>
      <c r="C44" s="32">
        <v>40</v>
      </c>
      <c r="D44" s="30">
        <v>100</v>
      </c>
      <c r="E44" s="32">
        <f t="shared" si="2"/>
        <v>4000</v>
      </c>
      <c r="F44" s="38"/>
      <c r="G44" s="38"/>
    </row>
    <row r="45" spans="2:14" x14ac:dyDescent="0.45">
      <c r="B45" s="32" t="s">
        <v>64</v>
      </c>
      <c r="C45" s="32">
        <v>60</v>
      </c>
      <c r="D45" s="30">
        <v>100</v>
      </c>
      <c r="E45" s="32">
        <f t="shared" si="2"/>
        <v>6000</v>
      </c>
      <c r="F45" s="38"/>
      <c r="G45" s="38"/>
    </row>
    <row r="46" spans="2:14" x14ac:dyDescent="0.45">
      <c r="B46" s="32" t="s">
        <v>65</v>
      </c>
      <c r="C46" s="32">
        <v>60</v>
      </c>
      <c r="D46" s="30">
        <v>100</v>
      </c>
      <c r="E46" s="32">
        <f t="shared" si="2"/>
        <v>6000</v>
      </c>
      <c r="F46" s="38"/>
      <c r="G46" s="38"/>
    </row>
    <row r="47" spans="2:14" x14ac:dyDescent="0.45">
      <c r="B47" s="32" t="s">
        <v>66</v>
      </c>
      <c r="C47" s="32">
        <v>200</v>
      </c>
      <c r="D47" s="30">
        <v>100</v>
      </c>
      <c r="E47" s="32">
        <f t="shared" si="2"/>
        <v>20000</v>
      </c>
      <c r="F47" s="38"/>
      <c r="G47" s="38"/>
    </row>
    <row r="48" spans="2:14" x14ac:dyDescent="0.45">
      <c r="B48" s="32" t="s">
        <v>68</v>
      </c>
      <c r="C48" s="32">
        <v>200</v>
      </c>
      <c r="D48" s="30">
        <v>3</v>
      </c>
      <c r="E48" s="32">
        <f t="shared" si="2"/>
        <v>600</v>
      </c>
      <c r="F48" s="38"/>
      <c r="G48" s="60" t="s">
        <v>79</v>
      </c>
    </row>
    <row r="49" spans="2:7" x14ac:dyDescent="0.45">
      <c r="B49" s="32" t="s">
        <v>69</v>
      </c>
      <c r="C49" s="32">
        <v>80</v>
      </c>
      <c r="D49" s="30">
        <v>1</v>
      </c>
      <c r="E49" s="32">
        <f t="shared" si="2"/>
        <v>80</v>
      </c>
      <c r="F49" s="38"/>
      <c r="G49" s="38"/>
    </row>
    <row r="50" spans="2:7" x14ac:dyDescent="0.45">
      <c r="B50" s="32" t="s">
        <v>70</v>
      </c>
      <c r="C50" s="32">
        <v>80</v>
      </c>
      <c r="D50" s="30">
        <v>1</v>
      </c>
      <c r="E50" s="32">
        <f t="shared" si="2"/>
        <v>80</v>
      </c>
      <c r="F50" s="38"/>
      <c r="G50" s="38"/>
    </row>
    <row r="51" spans="2:7" x14ac:dyDescent="0.45">
      <c r="B51" s="32" t="s">
        <v>71</v>
      </c>
      <c r="C51" s="32">
        <v>200</v>
      </c>
      <c r="D51" s="30">
        <v>1</v>
      </c>
      <c r="E51" s="32">
        <f t="shared" si="2"/>
        <v>200</v>
      </c>
      <c r="F51" s="38"/>
      <c r="G51" s="38"/>
    </row>
    <row r="52" spans="2:7" x14ac:dyDescent="0.45">
      <c r="B52" s="32" t="s">
        <v>72</v>
      </c>
      <c r="C52" s="32">
        <v>500</v>
      </c>
      <c r="D52" s="30">
        <v>1</v>
      </c>
      <c r="E52" s="32">
        <f t="shared" si="2"/>
        <v>500</v>
      </c>
      <c r="F52" s="38"/>
      <c r="G52" s="38"/>
    </row>
    <row r="53" spans="2:7" x14ac:dyDescent="0.45">
      <c r="B53" s="32" t="s">
        <v>73</v>
      </c>
      <c r="C53" s="32">
        <v>100</v>
      </c>
      <c r="D53" s="30">
        <v>15</v>
      </c>
      <c r="E53" s="32">
        <f t="shared" si="2"/>
        <v>1500</v>
      </c>
      <c r="F53" s="38"/>
      <c r="G53" s="38"/>
    </row>
    <row r="54" spans="2:7" x14ac:dyDescent="0.45">
      <c r="B54" s="32" t="s">
        <v>74</v>
      </c>
      <c r="C54" s="32">
        <v>800</v>
      </c>
      <c r="D54" s="30">
        <v>5</v>
      </c>
      <c r="E54" s="32">
        <f t="shared" si="2"/>
        <v>4000</v>
      </c>
      <c r="F54" s="38"/>
      <c r="G54" s="38"/>
    </row>
    <row r="55" spans="2:7" x14ac:dyDescent="0.45">
      <c r="B55" s="32" t="s">
        <v>75</v>
      </c>
      <c r="C55" s="32">
        <v>1500</v>
      </c>
      <c r="D55" s="30">
        <v>3</v>
      </c>
      <c r="E55" s="32">
        <f t="shared" si="2"/>
        <v>4500</v>
      </c>
      <c r="F55" s="38"/>
      <c r="G55" s="38"/>
    </row>
    <row r="56" spans="2:7" x14ac:dyDescent="0.45">
      <c r="B56" s="32" t="s">
        <v>76</v>
      </c>
      <c r="C56" s="32">
        <v>4000</v>
      </c>
      <c r="D56" s="30">
        <v>1</v>
      </c>
      <c r="E56" s="32">
        <f t="shared" si="2"/>
        <v>4000</v>
      </c>
      <c r="F56" s="38"/>
      <c r="G56" s="38"/>
    </row>
    <row r="57" spans="2:7" x14ac:dyDescent="0.45">
      <c r="B57" s="32" t="s">
        <v>77</v>
      </c>
      <c r="C57" s="32">
        <v>70</v>
      </c>
      <c r="D57" s="30">
        <v>30</v>
      </c>
      <c r="E57" s="32">
        <f t="shared" si="2"/>
        <v>2100</v>
      </c>
      <c r="F57" s="38"/>
      <c r="G57" s="60" t="s">
        <v>79</v>
      </c>
    </row>
    <row r="58" spans="2:7" ht="17.5" thickBot="1" x14ac:dyDescent="0.5">
      <c r="B58" s="19" t="s">
        <v>78</v>
      </c>
      <c r="C58" s="19">
        <v>1000</v>
      </c>
      <c r="D58" s="31">
        <v>3</v>
      </c>
      <c r="E58" s="19">
        <f t="shared" si="2"/>
        <v>3000</v>
      </c>
      <c r="F58" s="40"/>
      <c r="G58" s="61" t="s">
        <v>80</v>
      </c>
    </row>
    <row r="59" spans="2:7" x14ac:dyDescent="0.45">
      <c r="B59" s="42" t="s">
        <v>95</v>
      </c>
      <c r="C59" s="42">
        <v>2000</v>
      </c>
      <c r="D59" s="29">
        <v>1</v>
      </c>
      <c r="E59" s="42">
        <f t="shared" ref="E59:E68" si="3">C59*D59</f>
        <v>2000</v>
      </c>
      <c r="F59" s="24"/>
      <c r="G59" s="24"/>
    </row>
    <row r="60" spans="2:7" x14ac:dyDescent="0.45">
      <c r="B60" s="32" t="s">
        <v>96</v>
      </c>
      <c r="C60" s="32">
        <v>1500</v>
      </c>
      <c r="D60" s="30">
        <v>1</v>
      </c>
      <c r="E60" s="32">
        <f t="shared" si="3"/>
        <v>1500</v>
      </c>
      <c r="F60" s="38"/>
      <c r="G60" s="38"/>
    </row>
    <row r="61" spans="2:7" x14ac:dyDescent="0.45">
      <c r="B61" s="32" t="s">
        <v>97</v>
      </c>
      <c r="C61" s="32">
        <v>1500</v>
      </c>
      <c r="D61" s="30">
        <v>1</v>
      </c>
      <c r="E61" s="32">
        <f t="shared" si="3"/>
        <v>1500</v>
      </c>
      <c r="F61" s="38"/>
      <c r="G61" s="38"/>
    </row>
    <row r="62" spans="2:7" x14ac:dyDescent="0.45">
      <c r="B62" s="32" t="s">
        <v>98</v>
      </c>
      <c r="C62" s="32">
        <v>1000</v>
      </c>
      <c r="D62" s="30">
        <v>1</v>
      </c>
      <c r="E62" s="32">
        <f t="shared" si="3"/>
        <v>1000</v>
      </c>
      <c r="F62" s="38"/>
      <c r="G62" s="38"/>
    </row>
    <row r="63" spans="2:7" x14ac:dyDescent="0.45">
      <c r="B63" s="32" t="s">
        <v>99</v>
      </c>
      <c r="C63" s="32">
        <v>1200</v>
      </c>
      <c r="D63" s="30">
        <v>1</v>
      </c>
      <c r="E63" s="32">
        <f t="shared" si="3"/>
        <v>1200</v>
      </c>
      <c r="F63" s="38"/>
      <c r="G63" s="38"/>
    </row>
    <row r="64" spans="2:7" x14ac:dyDescent="0.45">
      <c r="B64" s="32" t="s">
        <v>100</v>
      </c>
      <c r="C64" s="32">
        <v>1500</v>
      </c>
      <c r="D64" s="30">
        <v>1</v>
      </c>
      <c r="E64" s="32">
        <f t="shared" si="3"/>
        <v>1500</v>
      </c>
      <c r="F64" s="38"/>
      <c r="G64" s="38"/>
    </row>
    <row r="65" spans="2:7" x14ac:dyDescent="0.45">
      <c r="B65" s="32" t="s">
        <v>101</v>
      </c>
      <c r="C65" s="32">
        <v>700</v>
      </c>
      <c r="D65" s="30">
        <v>1</v>
      </c>
      <c r="E65" s="32">
        <f t="shared" si="3"/>
        <v>700</v>
      </c>
      <c r="F65" s="38"/>
      <c r="G65" s="38"/>
    </row>
    <row r="66" spans="2:7" x14ac:dyDescent="0.45">
      <c r="B66" s="67" t="s">
        <v>102</v>
      </c>
      <c r="C66" s="67">
        <v>700</v>
      </c>
      <c r="D66" s="28">
        <v>1</v>
      </c>
      <c r="E66" s="67">
        <f t="shared" si="3"/>
        <v>700</v>
      </c>
      <c r="F66" s="44"/>
      <c r="G66" s="66" t="s">
        <v>112</v>
      </c>
    </row>
    <row r="67" spans="2:7" x14ac:dyDescent="0.45">
      <c r="B67" s="32" t="s">
        <v>103</v>
      </c>
      <c r="C67" s="32">
        <v>1500</v>
      </c>
      <c r="D67" s="30">
        <v>1</v>
      </c>
      <c r="E67" s="32">
        <f t="shared" si="3"/>
        <v>1500</v>
      </c>
      <c r="F67" s="38"/>
      <c r="G67" s="38"/>
    </row>
    <row r="68" spans="2:7" ht="17.5" thickBot="1" x14ac:dyDescent="0.5">
      <c r="B68" s="19" t="s">
        <v>104</v>
      </c>
      <c r="C68" s="19">
        <v>500</v>
      </c>
      <c r="D68" s="31">
        <v>1</v>
      </c>
      <c r="E68" s="19">
        <f t="shared" si="3"/>
        <v>500</v>
      </c>
      <c r="F68" s="40"/>
      <c r="G68" s="40"/>
    </row>
  </sheetData>
  <mergeCells count="7">
    <mergeCell ref="K14:N14"/>
    <mergeCell ref="K15:N15"/>
    <mergeCell ref="J2:N2"/>
    <mergeCell ref="J10:N10"/>
    <mergeCell ref="J11:N11"/>
    <mergeCell ref="J12:N12"/>
    <mergeCell ref="H2:H8"/>
  </mergeCells>
  <phoneticPr fontId="1" type="noConversion"/>
  <conditionalFormatting sqref="J4:J8 L4:L8 N4:N8">
    <cfRule type="cellIs" dxfId="0" priority="3" operator="greaterThan">
      <formula>35200</formula>
    </cfRule>
    <cfRule type="cellIs" dxfId="1" priority="1" operator="between">
      <formula>19200</formula>
      <formula>35200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H15" sqref="H15"/>
    </sheetView>
  </sheetViews>
  <sheetFormatPr defaultRowHeight="17" x14ac:dyDescent="0.45"/>
  <cols>
    <col min="2" max="2" width="10.4140625" bestFit="1" customWidth="1"/>
    <col min="5" max="5" width="11.5" bestFit="1" customWidth="1"/>
    <col min="6" max="6" width="10.75" bestFit="1" customWidth="1"/>
    <col min="7" max="7" width="11.5" bestFit="1" customWidth="1"/>
    <col min="10" max="10" width="13.6640625" bestFit="1" customWidth="1"/>
  </cols>
  <sheetData>
    <row r="1" spans="2:11" ht="17.5" thickBot="1" x14ac:dyDescent="0.5"/>
    <row r="2" spans="2:11" ht="17.5" thickBot="1" x14ac:dyDescent="0.5">
      <c r="B2" s="23" t="s">
        <v>1</v>
      </c>
      <c r="C2" s="24" t="s">
        <v>15</v>
      </c>
      <c r="E2" s="27"/>
      <c r="F2" s="27"/>
    </row>
    <row r="3" spans="2:11" ht="17.5" thickBot="1" x14ac:dyDescent="0.5">
      <c r="B3" s="23" t="s">
        <v>2</v>
      </c>
      <c r="C3" s="24">
        <v>5</v>
      </c>
    </row>
    <row r="4" spans="2:11" ht="17.5" thickBot="1" x14ac:dyDescent="0.5">
      <c r="B4" s="25" t="s">
        <v>3</v>
      </c>
      <c r="C4" s="26">
        <v>5</v>
      </c>
      <c r="E4" s="22" t="s">
        <v>16</v>
      </c>
      <c r="F4" s="10" t="s">
        <v>18</v>
      </c>
      <c r="G4" s="10" t="s">
        <v>19</v>
      </c>
      <c r="H4" s="36" t="s">
        <v>20</v>
      </c>
      <c r="J4" s="47" t="s">
        <v>122</v>
      </c>
      <c r="K4" s="47" t="s">
        <v>121</v>
      </c>
    </row>
    <row r="5" spans="2:11" ht="17.5" thickBot="1" x14ac:dyDescent="0.5">
      <c r="B5" s="25" t="s">
        <v>4</v>
      </c>
      <c r="C5" s="26">
        <v>5</v>
      </c>
      <c r="E5" s="32" t="s">
        <v>17</v>
      </c>
      <c r="F5" s="30">
        <v>40</v>
      </c>
      <c r="G5" s="30">
        <v>15</v>
      </c>
      <c r="H5" s="38">
        <f>F5*G5</f>
        <v>600</v>
      </c>
      <c r="J5" s="42" t="s">
        <v>138</v>
      </c>
      <c r="K5" s="48">
        <f>8*100</f>
        <v>800</v>
      </c>
    </row>
    <row r="6" spans="2:11" ht="17.5" thickBot="1" x14ac:dyDescent="0.5">
      <c r="B6" s="25" t="s">
        <v>5</v>
      </c>
      <c r="C6" s="26">
        <v>5</v>
      </c>
      <c r="E6" s="32" t="s">
        <v>21</v>
      </c>
      <c r="F6" s="30">
        <v>10</v>
      </c>
      <c r="G6" s="30">
        <v>50</v>
      </c>
      <c r="H6" s="38">
        <f t="shared" ref="H6:H14" si="0">F6*G6</f>
        <v>500</v>
      </c>
      <c r="J6" s="47" t="s">
        <v>123</v>
      </c>
      <c r="K6" s="73">
        <f>8*190</f>
        <v>1520</v>
      </c>
    </row>
    <row r="7" spans="2:11" ht="17.5" thickBot="1" x14ac:dyDescent="0.5">
      <c r="B7" s="25" t="s">
        <v>6</v>
      </c>
      <c r="C7" s="26">
        <v>10</v>
      </c>
      <c r="E7" s="67" t="s">
        <v>89</v>
      </c>
      <c r="F7" s="30">
        <v>5</v>
      </c>
      <c r="G7" s="30">
        <v>30</v>
      </c>
      <c r="H7" s="38">
        <f t="shared" si="0"/>
        <v>150</v>
      </c>
      <c r="I7" s="27"/>
      <c r="J7" s="47" t="s">
        <v>135</v>
      </c>
      <c r="K7" s="73">
        <f>8*280</f>
        <v>2240</v>
      </c>
    </row>
    <row r="8" spans="2:11" ht="17.5" thickBot="1" x14ac:dyDescent="0.5">
      <c r="B8" s="25" t="s">
        <v>7</v>
      </c>
      <c r="C8" s="26">
        <v>10</v>
      </c>
      <c r="E8" s="67" t="s">
        <v>90</v>
      </c>
      <c r="F8" s="28">
        <v>15</v>
      </c>
      <c r="G8" s="30">
        <v>30</v>
      </c>
      <c r="H8" s="38">
        <f t="shared" si="0"/>
        <v>450</v>
      </c>
      <c r="J8" s="69" t="s">
        <v>136</v>
      </c>
      <c r="K8" s="46">
        <f>8*300</f>
        <v>2400</v>
      </c>
    </row>
    <row r="9" spans="2:11" ht="17.5" thickBot="1" x14ac:dyDescent="0.5">
      <c r="B9" s="25" t="s">
        <v>8</v>
      </c>
      <c r="C9" s="26">
        <v>10</v>
      </c>
      <c r="E9" s="67" t="s">
        <v>91</v>
      </c>
      <c r="F9" s="28">
        <v>25</v>
      </c>
      <c r="G9" s="30">
        <v>50</v>
      </c>
      <c r="H9" s="38">
        <f t="shared" si="0"/>
        <v>1250</v>
      </c>
      <c r="J9" s="47" t="s">
        <v>137</v>
      </c>
      <c r="K9" s="73">
        <f>8*400</f>
        <v>3200</v>
      </c>
    </row>
    <row r="10" spans="2:11" x14ac:dyDescent="0.45">
      <c r="B10" s="25" t="s">
        <v>9</v>
      </c>
      <c r="C10" s="26">
        <v>10</v>
      </c>
      <c r="E10" s="67" t="s">
        <v>117</v>
      </c>
      <c r="F10" s="28">
        <v>500</v>
      </c>
      <c r="G10" s="30">
        <v>6</v>
      </c>
      <c r="H10" s="38">
        <f t="shared" si="0"/>
        <v>3000</v>
      </c>
    </row>
    <row r="11" spans="2:11" x14ac:dyDescent="0.45">
      <c r="B11" s="25" t="s">
        <v>10</v>
      </c>
      <c r="C11" s="26">
        <v>20</v>
      </c>
      <c r="E11" s="67" t="s">
        <v>118</v>
      </c>
      <c r="F11" s="28">
        <v>500</v>
      </c>
      <c r="G11" s="30">
        <v>6</v>
      </c>
      <c r="H11" s="38">
        <f t="shared" si="0"/>
        <v>3000</v>
      </c>
    </row>
    <row r="12" spans="2:11" ht="17.5" thickBot="1" x14ac:dyDescent="0.5">
      <c r="B12" s="25" t="s">
        <v>11</v>
      </c>
      <c r="C12" s="26">
        <v>20</v>
      </c>
      <c r="E12" s="67" t="s">
        <v>119</v>
      </c>
      <c r="F12" s="28">
        <v>500</v>
      </c>
      <c r="G12" s="30">
        <v>5</v>
      </c>
      <c r="H12" s="38">
        <f t="shared" si="0"/>
        <v>2500</v>
      </c>
    </row>
    <row r="13" spans="2:11" x14ac:dyDescent="0.45">
      <c r="B13" s="23" t="s">
        <v>12</v>
      </c>
      <c r="C13" s="24">
        <v>30</v>
      </c>
      <c r="E13" s="67" t="s">
        <v>120</v>
      </c>
      <c r="F13" s="28">
        <v>500</v>
      </c>
      <c r="G13" s="30">
        <v>5</v>
      </c>
      <c r="H13" s="38">
        <f t="shared" si="0"/>
        <v>2500</v>
      </c>
    </row>
    <row r="14" spans="2:11" ht="17.5" thickBot="1" x14ac:dyDescent="0.5">
      <c r="B14" s="37" t="s">
        <v>13</v>
      </c>
      <c r="C14" s="38">
        <v>30</v>
      </c>
      <c r="E14" s="69" t="s">
        <v>75</v>
      </c>
      <c r="F14" s="51">
        <v>240</v>
      </c>
      <c r="G14" s="31">
        <v>5</v>
      </c>
      <c r="H14" s="40">
        <f t="shared" si="0"/>
        <v>1200</v>
      </c>
    </row>
    <row r="15" spans="2:11" ht="17.5" thickBot="1" x14ac:dyDescent="0.5">
      <c r="B15" s="37" t="s">
        <v>14</v>
      </c>
      <c r="C15" s="38">
        <v>30</v>
      </c>
    </row>
    <row r="16" spans="2:11" x14ac:dyDescent="0.45">
      <c r="B16" s="23" t="s">
        <v>134</v>
      </c>
      <c r="C16" s="24">
        <v>30</v>
      </c>
    </row>
    <row r="17" spans="2:3" x14ac:dyDescent="0.45">
      <c r="B17" s="70" t="s">
        <v>124</v>
      </c>
      <c r="C17" s="44">
        <v>30</v>
      </c>
    </row>
    <row r="18" spans="2:3" ht="17.5" thickBot="1" x14ac:dyDescent="0.5">
      <c r="B18" s="71" t="s">
        <v>133</v>
      </c>
      <c r="C18" s="72">
        <v>30</v>
      </c>
    </row>
    <row r="19" spans="2:3" x14ac:dyDescent="0.45">
      <c r="B19" s="37" t="s">
        <v>125</v>
      </c>
      <c r="C19" s="38">
        <v>40</v>
      </c>
    </row>
    <row r="20" spans="2:3" ht="17.5" thickBot="1" x14ac:dyDescent="0.5">
      <c r="B20" s="39" t="s">
        <v>126</v>
      </c>
      <c r="C20" s="40">
        <v>40</v>
      </c>
    </row>
    <row r="21" spans="2:3" x14ac:dyDescent="0.45">
      <c r="B21" s="37" t="s">
        <v>127</v>
      </c>
      <c r="C21" s="38">
        <v>40</v>
      </c>
    </row>
    <row r="22" spans="2:3" x14ac:dyDescent="0.45">
      <c r="B22" s="37" t="s">
        <v>128</v>
      </c>
      <c r="C22" s="38">
        <v>40</v>
      </c>
    </row>
    <row r="23" spans="2:3" x14ac:dyDescent="0.45">
      <c r="B23" s="37" t="s">
        <v>129</v>
      </c>
      <c r="C23" s="38">
        <v>60</v>
      </c>
    </row>
    <row r="24" spans="2:3" x14ac:dyDescent="0.45">
      <c r="B24" s="37" t="s">
        <v>130</v>
      </c>
      <c r="C24" s="38">
        <v>60</v>
      </c>
    </row>
    <row r="25" spans="2:3" x14ac:dyDescent="0.45">
      <c r="B25" s="37" t="s">
        <v>131</v>
      </c>
      <c r="C25" s="38">
        <v>60</v>
      </c>
    </row>
    <row r="26" spans="2:3" ht="17.5" thickBot="1" x14ac:dyDescent="0.5">
      <c r="B26" s="52" t="s">
        <v>132</v>
      </c>
      <c r="C26" s="40">
        <v>60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레범몬코인</vt:lpstr>
      <vt:lpstr>물품목록</vt:lpstr>
      <vt:lpstr>주간보스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</dc:creator>
  <cp:lastModifiedBy>HanKS</cp:lastModifiedBy>
  <dcterms:created xsi:type="dcterms:W3CDTF">2022-04-14T12:08:16Z</dcterms:created>
  <dcterms:modified xsi:type="dcterms:W3CDTF">2022-04-15T13:35:46Z</dcterms:modified>
</cp:coreProperties>
</file>