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TR\Desktop\류제민\개인작업\장난감\"/>
    </mc:Choice>
  </mc:AlternateContent>
  <xr:revisionPtr revIDLastSave="0" documentId="13_ncr:1_{190F4EB8-62EE-4F70-9572-B03EC90485AC}" xr6:coauthVersionLast="36" xr6:coauthVersionMax="36" xr10:uidLastSave="{00000000-0000-0000-0000-000000000000}"/>
  <bookViews>
    <workbookView xWindow="0" yWindow="0" windowWidth="8400" windowHeight="3780" xr2:uid="{FF309E69-014C-4410-8006-12FBC46CEEF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M5" i="1"/>
  <c r="U4" i="1" s="1"/>
  <c r="L3" i="1"/>
  <c r="M3" i="1"/>
  <c r="U34" i="1"/>
  <c r="U46" i="1" l="1"/>
  <c r="U38" i="1"/>
  <c r="U30" i="1"/>
  <c r="U26" i="1"/>
  <c r="U22" i="1"/>
  <c r="U18" i="1"/>
  <c r="U14" i="1"/>
  <c r="U10" i="1"/>
  <c r="U6" i="1"/>
  <c r="U45" i="1"/>
  <c r="U41" i="1"/>
  <c r="U37" i="1"/>
  <c r="U33" i="1"/>
  <c r="U29" i="1"/>
  <c r="U25" i="1"/>
  <c r="U21" i="1"/>
  <c r="U17" i="1"/>
  <c r="U13" i="1"/>
  <c r="U9" i="1"/>
  <c r="U5" i="1"/>
  <c r="U44" i="1"/>
  <c r="U40" i="1"/>
  <c r="U36" i="1"/>
  <c r="U32" i="1"/>
  <c r="U28" i="1"/>
  <c r="U24" i="1"/>
  <c r="U20" i="1"/>
  <c r="U16" i="1"/>
  <c r="U12" i="1"/>
  <c r="U8" i="1"/>
  <c r="U42" i="1"/>
  <c r="U2" i="1"/>
  <c r="U43" i="1"/>
  <c r="U39" i="1"/>
  <c r="U35" i="1"/>
  <c r="U31" i="1"/>
  <c r="U27" i="1"/>
  <c r="U23" i="1"/>
  <c r="U19" i="1"/>
  <c r="U15" i="1"/>
  <c r="U11" i="1"/>
  <c r="U7" i="1"/>
  <c r="U3" i="1"/>
  <c r="A3" i="1"/>
  <c r="A2" i="1"/>
  <c r="K15" i="1" l="1"/>
  <c r="K13" i="1"/>
  <c r="K14" i="1"/>
  <c r="K12" i="1"/>
  <c r="K7" i="1"/>
  <c r="K8" i="1"/>
  <c r="K9" i="1"/>
  <c r="K10" i="1"/>
  <c r="K11" i="1"/>
  <c r="K6" i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2" i="2"/>
  <c r="T3" i="1"/>
  <c r="T2" i="1"/>
  <c r="R3" i="1"/>
  <c r="R2" i="1"/>
  <c r="N3" i="1"/>
  <c r="N2" i="1"/>
  <c r="G33" i="1"/>
  <c r="F29" i="1"/>
  <c r="F12" i="1" l="1"/>
  <c r="Q10" i="1" s="1"/>
  <c r="Q11" i="1" l="1"/>
  <c r="Q12" i="1" s="1"/>
  <c r="G17" i="1"/>
  <c r="G25" i="1"/>
  <c r="F21" i="1" l="1"/>
  <c r="G8" i="1"/>
  <c r="H5" i="1" s="1"/>
  <c r="D6" i="1"/>
  <c r="E3" i="1" s="1"/>
  <c r="A47" i="1"/>
  <c r="B4" i="1" s="1"/>
  <c r="B43" i="1" l="1"/>
  <c r="B38" i="1"/>
  <c r="B33" i="1"/>
  <c r="B27" i="1"/>
  <c r="B22" i="1"/>
  <c r="B17" i="1"/>
  <c r="B11" i="1"/>
  <c r="B6" i="1"/>
  <c r="E2" i="1"/>
  <c r="F3" i="1" s="1"/>
  <c r="B47" i="1"/>
  <c r="B42" i="1"/>
  <c r="B37" i="1"/>
  <c r="B31" i="1"/>
  <c r="B26" i="1"/>
  <c r="B21" i="1"/>
  <c r="B15" i="1"/>
  <c r="B10" i="1"/>
  <c r="B5" i="1"/>
  <c r="E6" i="1"/>
  <c r="B46" i="1"/>
  <c r="B41" i="1"/>
  <c r="B35" i="1"/>
  <c r="B30" i="1"/>
  <c r="B25" i="1"/>
  <c r="B19" i="1"/>
  <c r="B14" i="1"/>
  <c r="B9" i="1"/>
  <c r="B3" i="1"/>
  <c r="E5" i="1"/>
  <c r="B45" i="1"/>
  <c r="B39" i="1"/>
  <c r="B34" i="1"/>
  <c r="B29" i="1"/>
  <c r="B23" i="1"/>
  <c r="B18" i="1"/>
  <c r="B13" i="1"/>
  <c r="B7" i="1"/>
  <c r="B2" i="1"/>
  <c r="C2" i="1" s="1"/>
  <c r="E4" i="1"/>
  <c r="F2" i="1"/>
  <c r="B44" i="1"/>
  <c r="B40" i="1"/>
  <c r="B36" i="1"/>
  <c r="B32" i="1"/>
  <c r="B28" i="1"/>
  <c r="B24" i="1"/>
  <c r="B20" i="1"/>
  <c r="B16" i="1"/>
  <c r="B12" i="1"/>
  <c r="B8" i="1"/>
  <c r="H8" i="1"/>
  <c r="H4" i="1"/>
  <c r="H7" i="1"/>
  <c r="H3" i="1"/>
  <c r="H6" i="1"/>
  <c r="H2" i="1"/>
  <c r="C46" i="1" l="1"/>
  <c r="C7" i="1"/>
  <c r="C34" i="1"/>
  <c r="C9" i="1"/>
  <c r="C4" i="1"/>
  <c r="C6" i="1"/>
  <c r="C3" i="1"/>
  <c r="C14" i="1"/>
  <c r="C17" i="1"/>
  <c r="C16" i="1"/>
  <c r="C41" i="1"/>
  <c r="C18" i="1"/>
  <c r="C19" i="1"/>
  <c r="C13" i="1"/>
  <c r="F4" i="1"/>
  <c r="F25" i="1" s="1"/>
  <c r="C30" i="1"/>
  <c r="F5" i="1"/>
  <c r="C5" i="1"/>
  <c r="C28" i="1"/>
  <c r="C29" i="1"/>
  <c r="C10" i="1"/>
  <c r="C26" i="1"/>
  <c r="C42" i="1"/>
  <c r="C15" i="1"/>
  <c r="C31" i="1"/>
  <c r="C20" i="1"/>
  <c r="C44" i="1"/>
  <c r="C45" i="1"/>
  <c r="C35" i="1"/>
  <c r="C24" i="1"/>
  <c r="C40" i="1"/>
  <c r="C23" i="1"/>
  <c r="C39" i="1"/>
  <c r="C32" i="1"/>
  <c r="C25" i="1"/>
  <c r="C33" i="1"/>
  <c r="C8" i="1"/>
  <c r="C21" i="1"/>
  <c r="C22" i="1"/>
  <c r="C38" i="1"/>
  <c r="C11" i="1"/>
  <c r="C27" i="1"/>
  <c r="C43" i="1"/>
  <c r="C12" i="1"/>
  <c r="C36" i="1"/>
  <c r="C37" i="1"/>
  <c r="I4" i="1"/>
  <c r="I2" i="1"/>
  <c r="I5" i="1"/>
  <c r="I6" i="1"/>
  <c r="I3" i="1"/>
  <c r="I7" i="1"/>
  <c r="F17" i="1" l="1"/>
  <c r="J3" i="1"/>
  <c r="F33" i="1"/>
  <c r="F30" i="1"/>
  <c r="G30" i="1" s="1"/>
  <c r="J5" i="1"/>
  <c r="F22" i="1"/>
  <c r="G22" i="1" s="1"/>
  <c r="K3" i="1"/>
  <c r="K5" i="1"/>
  <c r="O9" i="1" l="1"/>
  <c r="S16" i="1"/>
  <c r="S29" i="1"/>
  <c r="S27" i="1"/>
  <c r="S36" i="1"/>
  <c r="S7" i="1"/>
  <c r="S46" i="1"/>
  <c r="S13" i="1"/>
  <c r="S11" i="1"/>
  <c r="S20" i="1"/>
  <c r="S33" i="1"/>
  <c r="S26" i="1"/>
  <c r="S5" i="1"/>
  <c r="S42" i="1"/>
  <c r="S3" i="1"/>
  <c r="S12" i="1"/>
  <c r="S25" i="1"/>
  <c r="O31" i="1"/>
  <c r="O32" i="1"/>
  <c r="O34" i="1"/>
  <c r="O26" i="1"/>
  <c r="O23" i="1"/>
  <c r="O40" i="1"/>
  <c r="O42" i="1"/>
  <c r="O20" i="1"/>
  <c r="O14" i="1"/>
  <c r="O21" i="1"/>
  <c r="O5" i="1"/>
  <c r="S8" i="1"/>
  <c r="S21" i="1"/>
  <c r="S19" i="1"/>
  <c r="S28" i="1"/>
  <c r="S41" i="1"/>
  <c r="O24" i="1"/>
  <c r="O3" i="1"/>
  <c r="O19" i="1"/>
  <c r="O36" i="1"/>
  <c r="O4" i="1"/>
  <c r="O33" i="1"/>
  <c r="O35" i="1"/>
  <c r="O45" i="1"/>
  <c r="O12" i="1"/>
  <c r="O37" i="1"/>
  <c r="O7" i="1"/>
  <c r="S6" i="1"/>
  <c r="S23" i="1"/>
  <c r="S32" i="1"/>
  <c r="S45" i="1"/>
  <c r="S43" i="1"/>
  <c r="S34" i="1"/>
  <c r="S30" i="1"/>
  <c r="S15" i="1"/>
  <c r="S24" i="1"/>
  <c r="S37" i="1"/>
  <c r="S35" i="1"/>
  <c r="S44" i="1"/>
  <c r="S14" i="1"/>
  <c r="O2" i="1"/>
  <c r="O25" i="1"/>
  <c r="O18" i="1"/>
  <c r="O38" i="1"/>
  <c r="O29" i="1"/>
  <c r="O46" i="1"/>
  <c r="O39" i="1"/>
  <c r="O27" i="1"/>
  <c r="O28" i="1"/>
  <c r="O22" i="1"/>
  <c r="O10" i="1"/>
  <c r="S39" i="1"/>
  <c r="S18" i="1"/>
  <c r="S22" i="1"/>
  <c r="S4" i="1"/>
  <c r="S17" i="1"/>
  <c r="S31" i="1"/>
  <c r="S40" i="1"/>
  <c r="S10" i="1"/>
  <c r="S38" i="1"/>
  <c r="S9" i="1"/>
  <c r="S2" i="1"/>
  <c r="O13" i="1"/>
  <c r="O16" i="1"/>
  <c r="O41" i="1"/>
  <c r="O15" i="1"/>
  <c r="O30" i="1"/>
  <c r="O8" i="1"/>
  <c r="O43" i="1"/>
  <c r="O6" i="1"/>
  <c r="O17" i="1"/>
  <c r="O44" i="1"/>
  <c r="O11" i="1"/>
  <c r="Q2" i="1"/>
  <c r="Q3" i="1"/>
  <c r="Q7" i="1"/>
  <c r="Q4" i="1"/>
  <c r="Q5" i="1"/>
  <c r="Q6" i="1"/>
  <c r="U49" i="1" l="1"/>
  <c r="S49" i="1"/>
  <c r="S47" i="1"/>
  <c r="S48" i="1" s="1"/>
  <c r="U47" i="1"/>
  <c r="U48" i="1" s="1"/>
  <c r="O47" i="1"/>
  <c r="O48" i="1" s="1"/>
  <c r="O49" i="1"/>
  <c r="Q8" i="1"/>
  <c r="F14" i="1" s="1"/>
  <c r="G14" i="1" s="1"/>
  <c r="U50" i="1" l="1"/>
  <c r="F32" i="1" s="1"/>
  <c r="G32" i="1" s="1"/>
  <c r="O50" i="1"/>
  <c r="F16" i="1" s="1"/>
  <c r="G16" i="1" s="1"/>
  <c r="S50" i="1"/>
  <c r="F13" i="1"/>
  <c r="G13" i="1" l="1"/>
  <c r="F31" i="1"/>
  <c r="G31" i="1" s="1"/>
  <c r="F15" i="1"/>
  <c r="G15" i="1" s="1"/>
  <c r="F24" i="1"/>
  <c r="G24" i="1" s="1"/>
  <c r="F23" i="1"/>
  <c r="G23" i="1" s="1"/>
</calcChain>
</file>

<file path=xl/sharedStrings.xml><?xml version="1.0" encoding="utf-8"?>
<sst xmlns="http://schemas.openxmlformats.org/spreadsheetml/2006/main" count="329" uniqueCount="158">
  <si>
    <t>품질</t>
    <phoneticPr fontId="3" type="noConversion"/>
  </si>
  <si>
    <t>각인</t>
    <phoneticPr fontId="3" type="noConversion"/>
  </si>
  <si>
    <t>각성</t>
    <phoneticPr fontId="3" type="noConversion"/>
  </si>
  <si>
    <t>강령술</t>
    <phoneticPr fontId="3" type="noConversion"/>
  </si>
  <si>
    <t>강화 방패</t>
    <phoneticPr fontId="3" type="noConversion"/>
  </si>
  <si>
    <t>결투의 대가</t>
    <phoneticPr fontId="3" type="noConversion"/>
  </si>
  <si>
    <t>구슬동자</t>
    <phoneticPr fontId="3" type="noConversion"/>
  </si>
  <si>
    <t>굳은 의지</t>
    <phoneticPr fontId="3" type="noConversion"/>
  </si>
  <si>
    <t>급소 타격</t>
    <phoneticPr fontId="3" type="noConversion"/>
  </si>
  <si>
    <t>기습의 대가</t>
    <phoneticPr fontId="3" type="noConversion"/>
  </si>
  <si>
    <t>긴급구조</t>
    <phoneticPr fontId="3" type="noConversion"/>
  </si>
  <si>
    <t>달인의 저력</t>
    <phoneticPr fontId="3" type="noConversion"/>
  </si>
  <si>
    <t>돌격대장</t>
    <phoneticPr fontId="3" type="noConversion"/>
  </si>
  <si>
    <t>마나의 흐름</t>
    <phoneticPr fontId="3" type="noConversion"/>
  </si>
  <si>
    <t>마나 효율 증가</t>
    <phoneticPr fontId="3" type="noConversion"/>
  </si>
  <si>
    <t>바리케이드</t>
    <phoneticPr fontId="3" type="noConversion"/>
  </si>
  <si>
    <t>번개의 분노</t>
    <phoneticPr fontId="3" type="noConversion"/>
  </si>
  <si>
    <t>부러진 뼈</t>
    <phoneticPr fontId="3" type="noConversion"/>
  </si>
  <si>
    <t>분쇄의 주먹</t>
    <phoneticPr fontId="3" type="noConversion"/>
  </si>
  <si>
    <t>불굴</t>
    <phoneticPr fontId="3" type="noConversion"/>
  </si>
  <si>
    <t>선수필승</t>
    <phoneticPr fontId="3" type="noConversion"/>
  </si>
  <si>
    <t>속전속결</t>
    <phoneticPr fontId="3" type="noConversion"/>
  </si>
  <si>
    <t>슈퍼 차지</t>
    <phoneticPr fontId="3" type="noConversion"/>
  </si>
  <si>
    <t>승부사</t>
    <phoneticPr fontId="3" type="noConversion"/>
  </si>
  <si>
    <t>시선 집중</t>
    <phoneticPr fontId="3" type="noConversion"/>
  </si>
  <si>
    <t>실드 관통</t>
    <phoneticPr fontId="3" type="noConversion"/>
  </si>
  <si>
    <t>아드레날린</t>
    <phoneticPr fontId="3" type="noConversion"/>
  </si>
  <si>
    <t>안정된 상태</t>
    <phoneticPr fontId="3" type="noConversion"/>
  </si>
  <si>
    <t>약자 무시</t>
    <phoneticPr fontId="3" type="noConversion"/>
  </si>
  <si>
    <t>여신의 가호</t>
    <phoneticPr fontId="3" type="noConversion"/>
  </si>
  <si>
    <t>에테르 포식자</t>
    <phoneticPr fontId="3" type="noConversion"/>
  </si>
  <si>
    <t>예리한 둔기</t>
    <phoneticPr fontId="3" type="noConversion"/>
  </si>
  <si>
    <t>원한</t>
    <phoneticPr fontId="3" type="noConversion"/>
  </si>
  <si>
    <t>위기 모면</t>
    <phoneticPr fontId="3" type="noConversion"/>
  </si>
  <si>
    <t>저주받은 인형</t>
    <phoneticPr fontId="3" type="noConversion"/>
  </si>
  <si>
    <t>전문의</t>
    <phoneticPr fontId="3" type="noConversion"/>
  </si>
  <si>
    <t>정기 흡수</t>
    <phoneticPr fontId="3" type="noConversion"/>
  </si>
  <si>
    <t>정밀 단도</t>
    <phoneticPr fontId="3" type="noConversion"/>
  </si>
  <si>
    <t>중갑 착용</t>
    <phoneticPr fontId="3" type="noConversion"/>
  </si>
  <si>
    <t>질량 증가</t>
    <phoneticPr fontId="3" type="noConversion"/>
  </si>
  <si>
    <t>최대 마나 증가</t>
    <phoneticPr fontId="3" type="noConversion"/>
  </si>
  <si>
    <t>추진력</t>
    <phoneticPr fontId="3" type="noConversion"/>
  </si>
  <si>
    <t>타격의 대가</t>
    <phoneticPr fontId="3" type="noConversion"/>
  </si>
  <si>
    <t>탈출의 명수</t>
    <phoneticPr fontId="3" type="noConversion"/>
  </si>
  <si>
    <t>폭발물 전문가</t>
    <phoneticPr fontId="3" type="noConversion"/>
  </si>
  <si>
    <t>패널티 각인</t>
    <phoneticPr fontId="3" type="noConversion"/>
  </si>
  <si>
    <t>공격력 감소</t>
    <phoneticPr fontId="3" type="noConversion"/>
  </si>
  <si>
    <t>공격속도 감소</t>
    <phoneticPr fontId="3" type="noConversion"/>
  </si>
  <si>
    <t>방어력 감소</t>
    <phoneticPr fontId="3" type="noConversion"/>
  </si>
  <si>
    <t>이동속도 감소</t>
    <phoneticPr fontId="3" type="noConversion"/>
  </si>
  <si>
    <t>확률</t>
    <phoneticPr fontId="3" type="noConversion"/>
  </si>
  <si>
    <t>누계</t>
    <phoneticPr fontId="3" type="noConversion"/>
  </si>
  <si>
    <t>전투특성1</t>
    <phoneticPr fontId="3" type="noConversion"/>
  </si>
  <si>
    <t>전투특성2</t>
    <phoneticPr fontId="3" type="noConversion"/>
  </si>
  <si>
    <t>전투특성</t>
    <phoneticPr fontId="3" type="noConversion"/>
  </si>
  <si>
    <t>치명</t>
    <phoneticPr fontId="3" type="noConversion"/>
  </si>
  <si>
    <t>특화</t>
    <phoneticPr fontId="3" type="noConversion"/>
  </si>
  <si>
    <t>신속</t>
    <phoneticPr fontId="3" type="noConversion"/>
  </si>
  <si>
    <t>인내</t>
    <phoneticPr fontId="3" type="noConversion"/>
  </si>
  <si>
    <t>제압</t>
    <phoneticPr fontId="3" type="noConversion"/>
  </si>
  <si>
    <t>숙련</t>
    <phoneticPr fontId="3" type="noConversion"/>
  </si>
  <si>
    <t>목걸이</t>
    <phoneticPr fontId="3" type="noConversion"/>
  </si>
  <si>
    <t>각인1</t>
    <phoneticPr fontId="3" type="noConversion"/>
  </si>
  <si>
    <t>각인2</t>
    <phoneticPr fontId="3" type="noConversion"/>
  </si>
  <si>
    <t>귀걸이/반지</t>
    <phoneticPr fontId="3" type="noConversion"/>
  </si>
  <si>
    <t>목걸이 각인 중복</t>
    <phoneticPr fontId="3" type="noConversion"/>
  </si>
  <si>
    <t>목걸이 특성 중복</t>
    <phoneticPr fontId="3" type="noConversion"/>
  </si>
  <si>
    <t>직각 합</t>
    <phoneticPr fontId="3" type="noConversion"/>
  </si>
  <si>
    <t>특성</t>
    <phoneticPr fontId="3" type="noConversion"/>
  </si>
  <si>
    <t>직각</t>
    <phoneticPr fontId="3" type="noConversion"/>
  </si>
  <si>
    <t>최종</t>
    <phoneticPr fontId="3" type="noConversion"/>
  </si>
  <si>
    <t>수치</t>
    <phoneticPr fontId="3" type="noConversion"/>
  </si>
  <si>
    <t>각인 수치</t>
    <phoneticPr fontId="3" type="noConversion"/>
  </si>
  <si>
    <t>감소 각인 수치</t>
    <phoneticPr fontId="3" type="noConversion"/>
  </si>
  <si>
    <t>귀걸이</t>
    <phoneticPr fontId="3" type="noConversion"/>
  </si>
  <si>
    <t>반지</t>
    <phoneticPr fontId="3" type="noConversion"/>
  </si>
  <si>
    <t>귀걸이 각인 중복</t>
    <phoneticPr fontId="3" type="noConversion"/>
  </si>
  <si>
    <t>반지 각인 중복</t>
    <phoneticPr fontId="3" type="noConversion"/>
  </si>
  <si>
    <t>목걸이 품질 배분</t>
    <phoneticPr fontId="3" type="noConversion"/>
  </si>
  <si>
    <t>난수</t>
    <phoneticPr fontId="3" type="noConversion"/>
  </si>
  <si>
    <t>편차</t>
    <phoneticPr fontId="3" type="noConversion"/>
  </si>
  <si>
    <t>편차 최대 값</t>
    <phoneticPr fontId="3" type="noConversion"/>
  </si>
  <si>
    <t>난수</t>
    <phoneticPr fontId="3" type="noConversion"/>
  </si>
  <si>
    <t>특성합</t>
    <phoneticPr fontId="3" type="noConversion"/>
  </si>
  <si>
    <t>고대</t>
  </si>
  <si>
    <t>▼등급 선택</t>
    <phoneticPr fontId="3" type="noConversion"/>
  </si>
  <si>
    <t>직업</t>
    <phoneticPr fontId="3" type="noConversion"/>
  </si>
  <si>
    <t>직업각인1</t>
    <phoneticPr fontId="3" type="noConversion"/>
  </si>
  <si>
    <t>직업각인2</t>
    <phoneticPr fontId="3" type="noConversion"/>
  </si>
  <si>
    <t>버서커</t>
    <phoneticPr fontId="3" type="noConversion"/>
  </si>
  <si>
    <t>워로드</t>
    <phoneticPr fontId="3" type="noConversion"/>
  </si>
  <si>
    <t>디스트로이어</t>
    <phoneticPr fontId="3" type="noConversion"/>
  </si>
  <si>
    <t>홀리나이트</t>
    <phoneticPr fontId="3" type="noConversion"/>
  </si>
  <si>
    <t>배틀마스터</t>
    <phoneticPr fontId="3" type="noConversion"/>
  </si>
  <si>
    <t>인파이터</t>
    <phoneticPr fontId="3" type="noConversion"/>
  </si>
  <si>
    <t>기공사</t>
    <phoneticPr fontId="3" type="noConversion"/>
  </si>
  <si>
    <t>창술사</t>
    <phoneticPr fontId="3" type="noConversion"/>
  </si>
  <si>
    <t>스트라이커</t>
    <phoneticPr fontId="3" type="noConversion"/>
  </si>
  <si>
    <t>데빌헌터</t>
    <phoneticPr fontId="3" type="noConversion"/>
  </si>
  <si>
    <t>블래스터</t>
    <phoneticPr fontId="3" type="noConversion"/>
  </si>
  <si>
    <t>호크아이</t>
    <phoneticPr fontId="3" type="noConversion"/>
  </si>
  <si>
    <t>스카우터</t>
    <phoneticPr fontId="3" type="noConversion"/>
  </si>
  <si>
    <t>건슬링어</t>
    <phoneticPr fontId="3" type="noConversion"/>
  </si>
  <si>
    <t>바드</t>
    <phoneticPr fontId="3" type="noConversion"/>
  </si>
  <si>
    <t>서머너</t>
    <phoneticPr fontId="3" type="noConversion"/>
  </si>
  <si>
    <t>아르카나</t>
    <phoneticPr fontId="3" type="noConversion"/>
  </si>
  <si>
    <t>소서리스</t>
    <phoneticPr fontId="3" type="noConversion"/>
  </si>
  <si>
    <t>블레이드</t>
    <phoneticPr fontId="3" type="noConversion"/>
  </si>
  <si>
    <t>데모닉</t>
    <phoneticPr fontId="3" type="noConversion"/>
  </si>
  <si>
    <t>리퍼</t>
    <phoneticPr fontId="3" type="noConversion"/>
  </si>
  <si>
    <t>도화가</t>
    <phoneticPr fontId="3" type="noConversion"/>
  </si>
  <si>
    <t>광기</t>
    <phoneticPr fontId="3" type="noConversion"/>
  </si>
  <si>
    <t>광전사의 비기</t>
    <phoneticPr fontId="3" type="noConversion"/>
  </si>
  <si>
    <t>전투 태세</t>
    <phoneticPr fontId="3" type="noConversion"/>
  </si>
  <si>
    <t>고독한 기사</t>
    <phoneticPr fontId="3" type="noConversion"/>
  </si>
  <si>
    <t>분노의 망치</t>
    <phoneticPr fontId="3" type="noConversion"/>
  </si>
  <si>
    <t>중력 수련</t>
    <phoneticPr fontId="3" type="noConversion"/>
  </si>
  <si>
    <t>심판자</t>
    <phoneticPr fontId="3" type="noConversion"/>
  </si>
  <si>
    <t>축복의 오라</t>
    <phoneticPr fontId="3" type="noConversion"/>
  </si>
  <si>
    <t>오의강화</t>
    <phoneticPr fontId="3" type="noConversion"/>
  </si>
  <si>
    <t>초심</t>
    <phoneticPr fontId="3" type="noConversion"/>
  </si>
  <si>
    <t>극의 : 체술</t>
    <phoneticPr fontId="3" type="noConversion"/>
  </si>
  <si>
    <t>충격 단련</t>
    <phoneticPr fontId="3" type="noConversion"/>
  </si>
  <si>
    <t>세맥타통</t>
    <phoneticPr fontId="3" type="noConversion"/>
  </si>
  <si>
    <t>역천지체</t>
    <phoneticPr fontId="3" type="noConversion"/>
  </si>
  <si>
    <t>절정</t>
    <phoneticPr fontId="3" type="noConversion"/>
  </si>
  <si>
    <t>절제</t>
    <phoneticPr fontId="3" type="noConversion"/>
  </si>
  <si>
    <t>일격필살</t>
    <phoneticPr fontId="3" type="noConversion"/>
  </si>
  <si>
    <t>오의난무</t>
    <phoneticPr fontId="3" type="noConversion"/>
  </si>
  <si>
    <t>강화 무기</t>
    <phoneticPr fontId="3" type="noConversion"/>
  </si>
  <si>
    <t>핸드거너</t>
    <phoneticPr fontId="3" type="noConversion"/>
  </si>
  <si>
    <t>화력 강화</t>
    <phoneticPr fontId="3" type="noConversion"/>
  </si>
  <si>
    <t>포격 강화</t>
    <phoneticPr fontId="3" type="noConversion"/>
  </si>
  <si>
    <t>두 번째 동료</t>
    <phoneticPr fontId="3" type="noConversion"/>
  </si>
  <si>
    <t>죽음의 습격</t>
    <phoneticPr fontId="3" type="noConversion"/>
  </si>
  <si>
    <t>아르데타인의 기술</t>
    <phoneticPr fontId="3" type="noConversion"/>
  </si>
  <si>
    <t>진화의 유산</t>
    <phoneticPr fontId="3" type="noConversion"/>
  </si>
  <si>
    <t>사냥의 시간</t>
    <phoneticPr fontId="3" type="noConversion"/>
  </si>
  <si>
    <t>피스메이커</t>
    <phoneticPr fontId="3" type="noConversion"/>
  </si>
  <si>
    <t>진실된 용맹</t>
    <phoneticPr fontId="3" type="noConversion"/>
  </si>
  <si>
    <t>진실한 구원</t>
    <phoneticPr fontId="3" type="noConversion"/>
  </si>
  <si>
    <t>상급 소환사</t>
    <phoneticPr fontId="3" type="noConversion"/>
  </si>
  <si>
    <t>넘치는 교감</t>
    <phoneticPr fontId="3" type="noConversion"/>
  </si>
  <si>
    <t>황후의 은총</t>
    <phoneticPr fontId="3" type="noConversion"/>
  </si>
  <si>
    <t>황제의 칙령</t>
    <phoneticPr fontId="3" type="noConversion"/>
  </si>
  <si>
    <t>점화</t>
    <phoneticPr fontId="3" type="noConversion"/>
  </si>
  <si>
    <t>환류</t>
    <phoneticPr fontId="3" type="noConversion"/>
  </si>
  <si>
    <t>잔재된 기운</t>
    <phoneticPr fontId="3" type="noConversion"/>
  </si>
  <si>
    <t>버스트</t>
    <phoneticPr fontId="3" type="noConversion"/>
  </si>
  <si>
    <t>멈출 수 없는 충동</t>
    <phoneticPr fontId="3" type="noConversion"/>
  </si>
  <si>
    <t>완벽한 억제</t>
    <phoneticPr fontId="3" type="noConversion"/>
  </si>
  <si>
    <t>갈증</t>
    <phoneticPr fontId="3" type="noConversion"/>
  </si>
  <si>
    <t>달의 소리</t>
    <phoneticPr fontId="3" type="noConversion"/>
  </si>
  <si>
    <t>만개</t>
    <phoneticPr fontId="3" type="noConversion"/>
  </si>
  <si>
    <t>회귀</t>
    <phoneticPr fontId="3" type="noConversion"/>
  </si>
  <si>
    <t>▼직업 선택</t>
    <phoneticPr fontId="3" type="noConversion"/>
  </si>
  <si>
    <r>
      <rPr>
        <sz val="10"/>
        <color theme="0" tint="-0.34998626667073579"/>
        <rFont val="Freestyle Script"/>
        <family val="4"/>
      </rPr>
      <t xml:space="preserve">made by </t>
    </r>
    <r>
      <rPr>
        <sz val="10"/>
        <color theme="0" tint="-0.34998626667073579"/>
        <rFont val="휴먼편지체"/>
        <family val="1"/>
        <charset val="129"/>
      </rPr>
      <t>따시링</t>
    </r>
    <phoneticPr fontId="3" type="noConversion"/>
  </si>
  <si>
    <t>리퍼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</si>
</sst>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9C0006"/>
      <name val="맑은 고딕"/>
      <family val="3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0"/>
      <color theme="0" tint="-0.34998626667073579"/>
      <name val="Freestyle Script"/>
      <family val="4"/>
    </font>
    <font>
      <sz val="10"/>
      <color theme="0" tint="-0.34998626667073579"/>
      <name val="휴먼편지체"/>
      <family val="1"/>
      <charset val="129"/>
    </font>
  </fonts>
  <fills count="2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2" tint="-0.49998474074526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thin">
        <color rgb="FF7F7F7F"/>
      </bottom>
      <diagonal/>
    </border>
    <border>
      <left/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thin">
        <color rgb="FF7F7F7F"/>
      </top>
      <bottom/>
      <diagonal/>
    </border>
    <border>
      <left/>
      <right style="medium">
        <color indexed="64"/>
      </right>
      <top style="thin">
        <color rgb="FF7F7F7F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thin">
        <color theme="5" tint="-0.24994659260841701"/>
      </bottom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/>
      <top style="thin">
        <color theme="5" tint="-0.24994659260841701"/>
      </top>
      <bottom style="thin">
        <color theme="5" tint="-0.24994659260841701"/>
      </bottom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</borders>
  <cellStyleXfs count="2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8" borderId="16" applyNumberFormat="0" applyAlignment="0" applyProtection="0">
      <alignment vertical="center"/>
    </xf>
    <xf numFmtId="0" fontId="1" fillId="9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0" fillId="0" borderId="0" xfId="0" applyNumberFormat="1">
      <alignment vertical="center"/>
    </xf>
    <xf numFmtId="9" fontId="0" fillId="0" borderId="0" xfId="0" applyNumberFormat="1" applyBorder="1">
      <alignment vertical="center"/>
    </xf>
    <xf numFmtId="9" fontId="0" fillId="0" borderId="6" xfId="0" applyNumberFormat="1" applyBorder="1">
      <alignment vertical="center"/>
    </xf>
    <xf numFmtId="0" fontId="0" fillId="0" borderId="7" xfId="0" applyBorder="1">
      <alignment vertical="center"/>
    </xf>
    <xf numFmtId="9" fontId="0" fillId="0" borderId="8" xfId="0" applyNumberFormat="1" applyBorder="1">
      <alignment vertical="center"/>
    </xf>
    <xf numFmtId="0" fontId="0" fillId="0" borderId="3" xfId="0" applyBorder="1">
      <alignment vertical="center"/>
    </xf>
    <xf numFmtId="9" fontId="0" fillId="0" borderId="3" xfId="0" applyNumberFormat="1" applyBorder="1">
      <alignment vertical="center"/>
    </xf>
    <xf numFmtId="9" fontId="0" fillId="0" borderId="4" xfId="0" applyNumberFormat="1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14" xfId="0" applyBorder="1">
      <alignment vertical="center"/>
    </xf>
    <xf numFmtId="0" fontId="0" fillId="0" borderId="13" xfId="0" applyBorder="1">
      <alignment vertical="center"/>
    </xf>
    <xf numFmtId="0" fontId="4" fillId="5" borderId="13" xfId="4" applyFont="1" applyBorder="1" applyAlignment="1">
      <alignment horizontal="right" vertical="center"/>
    </xf>
    <xf numFmtId="0" fontId="4" fillId="4" borderId="13" xfId="3" applyFont="1" applyBorder="1" applyAlignment="1">
      <alignment horizontal="right" vertical="center"/>
    </xf>
    <xf numFmtId="0" fontId="4" fillId="4" borderId="14" xfId="3" applyFont="1" applyBorder="1" applyAlignment="1">
      <alignment horizontal="right" vertical="center"/>
    </xf>
    <xf numFmtId="0" fontId="5" fillId="2" borderId="14" xfId="1" applyFont="1" applyBorder="1" applyAlignment="1">
      <alignment horizontal="right" vertical="center"/>
    </xf>
    <xf numFmtId="0" fontId="4" fillId="5" borderId="14" xfId="4" applyFont="1" applyBorder="1" applyAlignment="1">
      <alignment horizontal="right" vertical="center"/>
    </xf>
    <xf numFmtId="0" fontId="4" fillId="5" borderId="1" xfId="4" applyFont="1" applyBorder="1" applyAlignment="1">
      <alignment horizontal="right" vertical="center"/>
    </xf>
    <xf numFmtId="0" fontId="0" fillId="0" borderId="8" xfId="0" applyNumberFormat="1" applyBorder="1">
      <alignment vertical="center"/>
    </xf>
    <xf numFmtId="0" fontId="10" fillId="13" borderId="17" xfId="13" applyBorder="1">
      <alignment vertical="center"/>
    </xf>
    <xf numFmtId="9" fontId="10" fillId="13" borderId="17" xfId="13" applyNumberFormat="1" applyBorder="1">
      <alignment vertical="center"/>
    </xf>
    <xf numFmtId="0" fontId="10" fillId="14" borderId="17" xfId="14" applyBorder="1">
      <alignment vertical="center"/>
    </xf>
    <xf numFmtId="9" fontId="10" fillId="14" borderId="17" xfId="14" applyNumberFormat="1" applyBorder="1">
      <alignment vertical="center"/>
    </xf>
    <xf numFmtId="0" fontId="10" fillId="21" borderId="2" xfId="21" applyBorder="1">
      <alignment vertical="center"/>
    </xf>
    <xf numFmtId="9" fontId="10" fillId="21" borderId="3" xfId="21" applyNumberFormat="1" applyBorder="1">
      <alignment vertical="center"/>
    </xf>
    <xf numFmtId="0" fontId="10" fillId="10" borderId="11" xfId="10" applyBorder="1">
      <alignment vertical="center"/>
    </xf>
    <xf numFmtId="0" fontId="10" fillId="10" borderId="12" xfId="10" applyBorder="1">
      <alignment vertical="center"/>
    </xf>
    <xf numFmtId="0" fontId="10" fillId="19" borderId="11" xfId="19" applyBorder="1">
      <alignment vertical="center"/>
    </xf>
    <xf numFmtId="0" fontId="10" fillId="19" borderId="12" xfId="19" applyBorder="1">
      <alignment vertical="center"/>
    </xf>
    <xf numFmtId="0" fontId="1" fillId="20" borderId="3" xfId="20" applyBorder="1">
      <alignment vertical="center"/>
    </xf>
    <xf numFmtId="0" fontId="1" fillId="3" borderId="8" xfId="2" applyBorder="1">
      <alignment vertical="center"/>
    </xf>
    <xf numFmtId="0" fontId="1" fillId="12" borderId="3" xfId="12" applyBorder="1">
      <alignment vertical="center"/>
    </xf>
    <xf numFmtId="0" fontId="1" fillId="12" borderId="4" xfId="12" applyBorder="1">
      <alignment vertical="center"/>
    </xf>
    <xf numFmtId="0" fontId="1" fillId="11" borderId="8" xfId="11" applyBorder="1">
      <alignment vertical="center"/>
    </xf>
    <xf numFmtId="0" fontId="1" fillId="11" borderId="9" xfId="11" applyBorder="1">
      <alignment vertical="center"/>
    </xf>
    <xf numFmtId="0" fontId="1" fillId="12" borderId="0" xfId="12" applyBorder="1">
      <alignment vertical="center"/>
    </xf>
    <xf numFmtId="0" fontId="1" fillId="12" borderId="6" xfId="12" applyBorder="1">
      <alignment vertical="center"/>
    </xf>
    <xf numFmtId="0" fontId="10" fillId="14" borderId="10" xfId="14" applyBorder="1">
      <alignment vertical="center"/>
    </xf>
    <xf numFmtId="0" fontId="9" fillId="0" borderId="2" xfId="9" applyBorder="1">
      <alignment vertical="center"/>
    </xf>
    <xf numFmtId="0" fontId="9" fillId="0" borderId="5" xfId="9" applyBorder="1">
      <alignment vertical="center"/>
    </xf>
    <xf numFmtId="0" fontId="9" fillId="0" borderId="7" xfId="9" applyBorder="1">
      <alignment vertical="center"/>
    </xf>
    <xf numFmtId="0" fontId="0" fillId="9" borderId="19" xfId="8" applyFont="1" applyBorder="1">
      <alignment vertical="center"/>
    </xf>
    <xf numFmtId="0" fontId="0" fillId="9" borderId="20" xfId="8" applyFont="1" applyBorder="1">
      <alignment vertical="center"/>
    </xf>
    <xf numFmtId="0" fontId="0" fillId="9" borderId="21" xfId="8" applyFont="1" applyBorder="1">
      <alignment vertical="center"/>
    </xf>
    <xf numFmtId="0" fontId="0" fillId="9" borderId="22" xfId="8" applyFont="1" applyBorder="1">
      <alignment vertical="center"/>
    </xf>
    <xf numFmtId="0" fontId="0" fillId="9" borderId="23" xfId="8" applyFont="1" applyBorder="1">
      <alignment vertical="center"/>
    </xf>
    <xf numFmtId="0" fontId="0" fillId="9" borderId="24" xfId="8" applyFont="1" applyBorder="1">
      <alignment vertical="center"/>
    </xf>
    <xf numFmtId="0" fontId="0" fillId="9" borderId="25" xfId="8" applyFont="1" applyBorder="1">
      <alignment vertical="center"/>
    </xf>
    <xf numFmtId="0" fontId="0" fillId="9" borderId="26" xfId="8" applyFont="1" applyBorder="1">
      <alignment vertical="center"/>
    </xf>
    <xf numFmtId="0" fontId="0" fillId="9" borderId="27" xfId="8" applyFont="1" applyBorder="1">
      <alignment vertical="center"/>
    </xf>
    <xf numFmtId="0" fontId="7" fillId="7" borderId="10" xfId="6" applyBorder="1">
      <alignment vertical="center"/>
    </xf>
    <xf numFmtId="0" fontId="7" fillId="7" borderId="12" xfId="6" applyBorder="1">
      <alignment vertical="center"/>
    </xf>
    <xf numFmtId="0" fontId="1" fillId="18" borderId="0" xfId="18" applyBorder="1">
      <alignment vertical="center"/>
    </xf>
    <xf numFmtId="0" fontId="1" fillId="17" borderId="0" xfId="17" applyBorder="1">
      <alignment vertical="center"/>
    </xf>
    <xf numFmtId="0" fontId="1" fillId="16" borderId="8" xfId="16" applyBorder="1">
      <alignment vertical="center"/>
    </xf>
    <xf numFmtId="0" fontId="8" fillId="8" borderId="29" xfId="7" applyBorder="1">
      <alignment vertical="center"/>
    </xf>
    <xf numFmtId="0" fontId="8" fillId="8" borderId="28" xfId="7" applyBorder="1">
      <alignment vertical="center"/>
    </xf>
    <xf numFmtId="0" fontId="8" fillId="8" borderId="31" xfId="7" applyBorder="1">
      <alignment vertical="center"/>
    </xf>
    <xf numFmtId="0" fontId="8" fillId="8" borderId="30" xfId="7" applyBorder="1">
      <alignment vertical="center"/>
    </xf>
    <xf numFmtId="0" fontId="8" fillId="8" borderId="10" xfId="7" applyBorder="1">
      <alignment vertical="center"/>
    </xf>
    <xf numFmtId="0" fontId="8" fillId="8" borderId="12" xfId="7" applyBorder="1">
      <alignment vertical="center"/>
    </xf>
    <xf numFmtId="0" fontId="0" fillId="0" borderId="1" xfId="0" applyBorder="1" applyAlignment="1">
      <alignment horizontal="right" vertical="center"/>
    </xf>
    <xf numFmtId="0" fontId="10" fillId="14" borderId="12" xfId="14" applyBorder="1">
      <alignment vertical="center"/>
    </xf>
    <xf numFmtId="0" fontId="9" fillId="0" borderId="13" xfId="9" applyBorder="1" applyAlignment="1">
      <alignment horizontal="right" vertical="center"/>
    </xf>
    <xf numFmtId="0" fontId="9" fillId="0" borderId="15" xfId="9" applyBorder="1" applyAlignment="1">
      <alignment horizontal="right" vertical="center"/>
    </xf>
    <xf numFmtId="0" fontId="9" fillId="0" borderId="14" xfId="9" applyBorder="1" applyAlignment="1">
      <alignment horizontal="right" vertical="center"/>
    </xf>
    <xf numFmtId="0" fontId="4" fillId="3" borderId="4" xfId="2" applyFont="1" applyBorder="1" applyAlignment="1">
      <alignment horizontal="right" vertical="center"/>
    </xf>
    <xf numFmtId="0" fontId="4" fillId="3" borderId="9" xfId="2" applyFont="1" applyBorder="1" applyAlignment="1">
      <alignment horizontal="right" vertical="center"/>
    </xf>
    <xf numFmtId="0" fontId="5" fillId="2" borderId="9" xfId="1" applyFont="1" applyBorder="1" applyAlignment="1">
      <alignment horizontal="right" vertical="center"/>
    </xf>
    <xf numFmtId="0" fontId="4" fillId="22" borderId="4" xfId="22" applyFont="1" applyBorder="1" applyAlignment="1">
      <alignment horizontal="right" vertical="center"/>
    </xf>
    <xf numFmtId="0" fontId="4" fillId="22" borderId="9" xfId="22" applyFont="1" applyBorder="1" applyAlignment="1">
      <alignment horizontal="right" vertical="center"/>
    </xf>
    <xf numFmtId="0" fontId="4" fillId="22" borderId="12" xfId="22" applyFont="1" applyBorder="1" applyAlignment="1">
      <alignment horizontal="right" vertical="center"/>
    </xf>
    <xf numFmtId="0" fontId="8" fillId="8" borderId="32" xfId="7" applyBorder="1">
      <alignment vertical="center"/>
    </xf>
    <xf numFmtId="0" fontId="8" fillId="8" borderId="33" xfId="7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1" fillId="25" borderId="38" xfId="24" applyBorder="1">
      <alignment vertical="center"/>
    </xf>
    <xf numFmtId="0" fontId="1" fillId="24" borderId="34" xfId="23" applyBorder="1">
      <alignment vertical="center"/>
    </xf>
    <xf numFmtId="0" fontId="1" fillId="24" borderId="39" xfId="23" applyBorder="1">
      <alignment vertical="center"/>
    </xf>
    <xf numFmtId="0" fontId="1" fillId="25" borderId="40" xfId="24" applyBorder="1">
      <alignment vertical="center"/>
    </xf>
    <xf numFmtId="0" fontId="1" fillId="24" borderId="41" xfId="23" applyBorder="1">
      <alignment vertical="center"/>
    </xf>
    <xf numFmtId="0" fontId="1" fillId="24" borderId="42" xfId="23" applyBorder="1">
      <alignment vertical="center"/>
    </xf>
    <xf numFmtId="0" fontId="0" fillId="9" borderId="43" xfId="8" applyFont="1" applyBorder="1">
      <alignment vertical="center"/>
    </xf>
    <xf numFmtId="0" fontId="0" fillId="9" borderId="44" xfId="8" applyFont="1" applyBorder="1">
      <alignment vertical="center"/>
    </xf>
    <xf numFmtId="0" fontId="11" fillId="26" borderId="1" xfId="0" applyFont="1" applyFill="1" applyBorder="1" applyAlignment="1" applyProtection="1">
      <alignment horizontal="center" vertical="center"/>
      <protection locked="0"/>
    </xf>
    <xf numFmtId="0" fontId="11" fillId="23" borderId="1" xfId="7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6" borderId="10" xfId="5" applyBorder="1" applyAlignment="1">
      <alignment horizontal="center" vertical="center"/>
    </xf>
    <xf numFmtId="0" fontId="6" fillId="6" borderId="12" xfId="5" applyBorder="1" applyAlignment="1">
      <alignment horizontal="center" vertical="center"/>
    </xf>
    <xf numFmtId="0" fontId="10" fillId="15" borderId="11" xfId="15" applyBorder="1" applyAlignment="1">
      <alignment horizontal="center" vertical="center"/>
    </xf>
  </cellXfs>
  <cellStyles count="25">
    <cellStyle name="20% - 강조색1" xfId="11" builtinId="30"/>
    <cellStyle name="20% - 강조색2" xfId="23" builtinId="34"/>
    <cellStyle name="20% - 강조색4" xfId="16" builtinId="42"/>
    <cellStyle name="20% - 강조색5" xfId="2" builtinId="46"/>
    <cellStyle name="20% - 강조색6" xfId="22" builtinId="50"/>
    <cellStyle name="40% - 강조색2" xfId="24" builtinId="35"/>
    <cellStyle name="40% - 강조색4" xfId="17" builtinId="43"/>
    <cellStyle name="40% - 강조색5" xfId="3" builtinId="47"/>
    <cellStyle name="40% - 강조색6" xfId="4" builtinId="51"/>
    <cellStyle name="60% - 강조색1" xfId="12" builtinId="32"/>
    <cellStyle name="60% - 강조색4" xfId="18" builtinId="44"/>
    <cellStyle name="60% - 강조색5" xfId="20" builtinId="48"/>
    <cellStyle name="강조색1" xfId="10" builtinId="29"/>
    <cellStyle name="강조색2" xfId="13" builtinId="33"/>
    <cellStyle name="강조색3" xfId="14" builtinId="37"/>
    <cellStyle name="강조색4" xfId="15" builtinId="41"/>
    <cellStyle name="강조색5" xfId="19" builtinId="45"/>
    <cellStyle name="강조색6" xfId="21" builtinId="49"/>
    <cellStyle name="나쁨" xfId="1" builtinId="27"/>
    <cellStyle name="메모" xfId="8" builtinId="10"/>
    <cellStyle name="보통" xfId="6" builtinId="28"/>
    <cellStyle name="설명 텍스트" xfId="9" builtinId="53"/>
    <cellStyle name="입력" xfId="7" builtinId="20"/>
    <cellStyle name="좋음" xfId="5" builtinId="26"/>
    <cellStyle name="표준" xfId="0" builtinId="0"/>
  </cellStyles>
  <dxfs count="47">
    <dxf>
      <border diagonalUp="0" diagonalDown="0">
        <left style="thin">
          <color theme="5" tint="-0.24994659260841701"/>
        </left>
        <right/>
        <top style="thin">
          <color theme="5" tint="-0.24994659260841701"/>
        </top>
        <bottom style="thin">
          <color theme="5" tint="-0.24994659260841701"/>
        </bottom>
        <vertical style="thin">
          <color theme="5" tint="-0.24994659260841701"/>
        </vertical>
        <horizontal style="thin">
          <color theme="5" tint="-0.24994659260841701"/>
        </horizontal>
      </border>
    </dxf>
    <dxf>
      <border diagonalUp="0" diagonalDown="0"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 style="thin">
          <color theme="5" tint="-0.24994659260841701"/>
        </vertical>
        <horizontal style="thin">
          <color theme="5" tint="-0.24994659260841701"/>
        </horizontal>
      </border>
    </dxf>
    <dxf>
      <border diagonalUp="0" diagonalDown="0"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 style="thin">
          <color theme="5" tint="-0.24994659260841701"/>
        </vertical>
        <horizontal style="thin">
          <color theme="5" tint="-0.24994659260841701"/>
        </horizontal>
      </border>
    </dxf>
    <dxf>
      <border diagonalUp="0" diagonalDown="0"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 style="thin">
          <color theme="5" tint="-0.24994659260841701"/>
        </vertical>
        <horizontal style="thin">
          <color theme="5" tint="-0.24994659260841701"/>
        </horizontal>
      </border>
    </dxf>
    <dxf>
      <border diagonalUp="0" diagonalDown="0"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 style="thin">
          <color theme="5" tint="-0.24994659260841701"/>
        </vertical>
        <horizontal style="thin">
          <color theme="5" tint="-0.24994659260841701"/>
        </horizontal>
      </border>
    </dxf>
    <dxf>
      <border diagonalUp="0" diagonalDown="0"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 style="thin">
          <color theme="5" tint="-0.24994659260841701"/>
        </vertical>
        <horizontal style="thin">
          <color theme="5" tint="-0.24994659260841701"/>
        </horizontal>
      </border>
    </dxf>
    <dxf>
      <border diagonalUp="0" diagonalDown="0"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 style="thin">
          <color theme="5" tint="-0.24994659260841701"/>
        </vertical>
        <horizontal style="thin">
          <color theme="5" tint="-0.24994659260841701"/>
        </horizontal>
      </border>
    </dxf>
    <dxf>
      <border diagonalUp="0" diagonalDown="0"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 style="thin">
          <color theme="5" tint="-0.24994659260841701"/>
        </vertical>
        <horizontal style="thin">
          <color theme="5" tint="-0.24994659260841701"/>
        </horizontal>
      </border>
    </dxf>
    <dxf>
      <border diagonalUp="0" diagonalDown="0"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 style="thin">
          <color theme="5" tint="-0.24994659260841701"/>
        </vertical>
        <horizontal style="thin">
          <color theme="5" tint="-0.24994659260841701"/>
        </horizontal>
      </border>
    </dxf>
    <dxf>
      <border diagonalUp="0" diagonalDown="0"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 style="thin">
          <color theme="5" tint="-0.24994659260841701"/>
        </vertical>
        <horizontal style="thin">
          <color theme="5" tint="-0.24994659260841701"/>
        </horizontal>
      </border>
    </dxf>
    <dxf>
      <border diagonalUp="0" diagonalDown="0"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 style="thin">
          <color theme="5" tint="-0.24994659260841701"/>
        </vertical>
        <horizontal style="thin">
          <color theme="5" tint="-0.24994659260841701"/>
        </horizontal>
      </border>
    </dxf>
    <dxf>
      <border diagonalUp="0" diagonalDown="0"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 style="thin">
          <color theme="5" tint="-0.24994659260841701"/>
        </vertical>
        <horizontal style="thin">
          <color theme="5" tint="-0.24994659260841701"/>
        </horizontal>
      </border>
    </dxf>
    <dxf>
      <border diagonalUp="0" diagonalDown="0"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 style="thin">
          <color theme="5" tint="-0.24994659260841701"/>
        </vertical>
        <horizontal style="thin">
          <color theme="5" tint="-0.24994659260841701"/>
        </horizontal>
      </border>
    </dxf>
    <dxf>
      <border diagonalUp="0" diagonalDown="0"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 style="thin">
          <color theme="5" tint="-0.24994659260841701"/>
        </vertical>
        <horizontal style="thin">
          <color theme="5" tint="-0.24994659260841701"/>
        </horizontal>
      </border>
    </dxf>
    <dxf>
      <border diagonalUp="0" diagonalDown="0"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 style="thin">
          <color theme="5" tint="-0.24994659260841701"/>
        </vertical>
        <horizontal style="thin">
          <color theme="5" tint="-0.24994659260841701"/>
        </horizontal>
      </border>
    </dxf>
    <dxf>
      <border diagonalUp="0" diagonalDown="0"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 style="thin">
          <color theme="5" tint="-0.24994659260841701"/>
        </vertical>
        <horizontal style="thin">
          <color theme="5" tint="-0.24994659260841701"/>
        </horizontal>
      </border>
    </dxf>
    <dxf>
      <border diagonalUp="0" diagonalDown="0"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 style="thin">
          <color theme="5" tint="-0.24994659260841701"/>
        </vertical>
        <horizontal style="thin">
          <color theme="5" tint="-0.24994659260841701"/>
        </horizontal>
      </border>
    </dxf>
    <dxf>
      <border diagonalUp="0" diagonalDown="0"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 style="thin">
          <color theme="5" tint="-0.24994659260841701"/>
        </vertical>
        <horizontal style="thin">
          <color theme="5" tint="-0.24994659260841701"/>
        </horizontal>
      </border>
    </dxf>
    <dxf>
      <border diagonalUp="0" diagonalDown="0"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 style="thin">
          <color theme="5" tint="-0.24994659260841701"/>
        </vertical>
        <horizontal style="thin">
          <color theme="5" tint="-0.24994659260841701"/>
        </horizontal>
      </border>
    </dxf>
    <dxf>
      <border diagonalUp="0" diagonalDown="0"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 style="thin">
          <color theme="5" tint="-0.24994659260841701"/>
        </vertical>
        <horizontal style="thin">
          <color theme="5" tint="-0.24994659260841701"/>
        </horizontal>
      </border>
    </dxf>
    <dxf>
      <border diagonalUp="0" diagonalDown="0"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 style="thin">
          <color theme="5" tint="-0.24994659260841701"/>
        </vertical>
        <horizontal style="thin">
          <color theme="5" tint="-0.24994659260841701"/>
        </horizontal>
      </border>
    </dxf>
    <dxf>
      <border diagonalUp="0" diagonalDown="0"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 style="thin">
          <color theme="5" tint="-0.24994659260841701"/>
        </vertical>
        <horizontal style="thin">
          <color theme="5" tint="-0.24994659260841701"/>
        </horizontal>
      </border>
    </dxf>
    <dxf>
      <border diagonalUp="0" diagonalDown="0">
        <left/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 style="thin">
          <color theme="5" tint="-0.24994659260841701"/>
        </vertical>
        <horizontal style="thin">
          <color theme="5" tint="-0.24994659260841701"/>
        </horizontal>
      </border>
    </dxf>
    <dxf>
      <border>
        <top style="thin">
          <color theme="5" tint="-0.24994659260841701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theme="5" tint="-0.24994659260841701"/>
        </bottom>
      </border>
    </dxf>
    <dxf>
      <border diagonalUp="0" diagonalDown="0">
        <left style="thin">
          <color theme="5" tint="-0.24994659260841701"/>
        </left>
        <right style="thin">
          <color theme="5" tint="-0.24994659260841701"/>
        </right>
        <top/>
        <bottom/>
        <vertical style="thin">
          <color theme="5" tint="-0.24994659260841701"/>
        </vertical>
        <horizontal style="thin">
          <color theme="5" tint="-0.24994659260841701"/>
        </horizontal>
      </border>
    </dxf>
    <dxf>
      <numFmt numFmtId="13" formatCode="0%"/>
      <border diagonalUp="0" diagonalDown="0">
        <left/>
        <right/>
        <top/>
        <bottom style="medium">
          <color indexed="64"/>
        </bottom>
        <vertical/>
        <horizontal/>
      </border>
    </dxf>
    <dxf>
      <numFmt numFmtId="13" formatCode="0%"/>
      <border diagonalUp="0" diagonalDown="0">
        <left/>
        <right/>
        <top/>
        <bottom style="medium">
          <color indexed="64"/>
        </bottom>
        <vertical/>
        <horizontal/>
      </border>
    </dxf>
    <dxf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numFmt numFmtId="13" formatCode="0%"/>
    </dxf>
    <dxf>
      <numFmt numFmtId="13" formatCode="0%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numFmt numFmtId="13" formatCode="0%"/>
      <border diagonalUp="0" diagonalDown="0">
        <left/>
        <right/>
        <top/>
        <bottom style="medium">
          <color indexed="64"/>
        </bottom>
        <vertical/>
        <horizontal/>
      </border>
    </dxf>
    <dxf>
      <numFmt numFmtId="13" formatCode="0%"/>
      <border diagonalUp="0" diagonalDown="0">
        <left/>
        <right/>
        <top/>
        <bottom style="medium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ill>
        <patternFill>
          <bgColor rgb="FFCC0000"/>
        </patternFill>
      </fill>
    </dxf>
    <dxf>
      <fill>
        <patternFill>
          <bgColor rgb="FFFFFF00"/>
        </patternFill>
      </fill>
    </dxf>
    <dxf>
      <fill>
        <patternFill>
          <bgColor rgb="FF00CC00"/>
        </patternFill>
      </fill>
    </dxf>
    <dxf>
      <fill>
        <patternFill>
          <bgColor rgb="FF3279CE"/>
        </patternFill>
      </fill>
    </dxf>
    <dxf>
      <fill>
        <patternFill>
          <bgColor rgb="FFFF66FF"/>
        </patternFill>
      </fill>
    </dxf>
    <dxf>
      <fill>
        <patternFill>
          <bgColor theme="0" tint="-0.24994659260841701"/>
        </patternFill>
      </fill>
    </dxf>
    <dxf>
      <fill>
        <patternFill>
          <bgColor rgb="FFFF6600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00"/>
      <color rgb="FF00CC00"/>
      <color rgb="FF3279CE"/>
      <color rgb="FF3366CC"/>
      <color rgb="FFFF66FF"/>
      <color rgb="FFFF6600"/>
      <color rgb="FFFF9900"/>
      <color rgb="FF6600CC"/>
      <color rgb="FF0099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편차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Sheet2!$A$2:$A$102</c:f>
              <c:numCache>
                <c:formatCode>General</c:formatCode>
                <c:ptCount val="101"/>
                <c:pt idx="0">
                  <c:v>1000</c:v>
                </c:pt>
                <c:pt idx="1">
                  <c:v>998</c:v>
                </c:pt>
                <c:pt idx="2">
                  <c:v>996</c:v>
                </c:pt>
                <c:pt idx="3">
                  <c:v>994</c:v>
                </c:pt>
                <c:pt idx="4">
                  <c:v>992</c:v>
                </c:pt>
                <c:pt idx="5">
                  <c:v>990</c:v>
                </c:pt>
                <c:pt idx="6">
                  <c:v>988</c:v>
                </c:pt>
                <c:pt idx="7">
                  <c:v>986</c:v>
                </c:pt>
                <c:pt idx="8">
                  <c:v>984</c:v>
                </c:pt>
                <c:pt idx="9">
                  <c:v>982</c:v>
                </c:pt>
                <c:pt idx="10">
                  <c:v>980</c:v>
                </c:pt>
                <c:pt idx="11">
                  <c:v>978</c:v>
                </c:pt>
                <c:pt idx="12">
                  <c:v>976</c:v>
                </c:pt>
                <c:pt idx="13">
                  <c:v>974</c:v>
                </c:pt>
                <c:pt idx="14">
                  <c:v>972</c:v>
                </c:pt>
                <c:pt idx="15">
                  <c:v>970</c:v>
                </c:pt>
                <c:pt idx="16">
                  <c:v>968</c:v>
                </c:pt>
                <c:pt idx="17">
                  <c:v>966</c:v>
                </c:pt>
                <c:pt idx="18">
                  <c:v>964</c:v>
                </c:pt>
                <c:pt idx="19">
                  <c:v>962</c:v>
                </c:pt>
                <c:pt idx="20">
                  <c:v>960</c:v>
                </c:pt>
                <c:pt idx="21">
                  <c:v>958</c:v>
                </c:pt>
                <c:pt idx="22">
                  <c:v>956</c:v>
                </c:pt>
                <c:pt idx="23">
                  <c:v>954</c:v>
                </c:pt>
                <c:pt idx="24">
                  <c:v>952</c:v>
                </c:pt>
                <c:pt idx="25">
                  <c:v>950</c:v>
                </c:pt>
                <c:pt idx="26">
                  <c:v>948</c:v>
                </c:pt>
                <c:pt idx="27">
                  <c:v>946</c:v>
                </c:pt>
                <c:pt idx="28">
                  <c:v>944</c:v>
                </c:pt>
                <c:pt idx="29">
                  <c:v>942</c:v>
                </c:pt>
                <c:pt idx="30">
                  <c:v>940</c:v>
                </c:pt>
                <c:pt idx="31">
                  <c:v>938</c:v>
                </c:pt>
                <c:pt idx="32">
                  <c:v>936</c:v>
                </c:pt>
                <c:pt idx="33">
                  <c:v>934</c:v>
                </c:pt>
                <c:pt idx="34">
                  <c:v>932</c:v>
                </c:pt>
                <c:pt idx="35">
                  <c:v>930</c:v>
                </c:pt>
                <c:pt idx="36">
                  <c:v>928</c:v>
                </c:pt>
                <c:pt idx="37">
                  <c:v>926</c:v>
                </c:pt>
                <c:pt idx="38">
                  <c:v>924</c:v>
                </c:pt>
                <c:pt idx="39">
                  <c:v>922</c:v>
                </c:pt>
                <c:pt idx="40">
                  <c:v>920</c:v>
                </c:pt>
                <c:pt idx="41">
                  <c:v>918</c:v>
                </c:pt>
                <c:pt idx="42">
                  <c:v>916</c:v>
                </c:pt>
                <c:pt idx="43">
                  <c:v>914</c:v>
                </c:pt>
                <c:pt idx="44">
                  <c:v>912</c:v>
                </c:pt>
                <c:pt idx="45">
                  <c:v>910</c:v>
                </c:pt>
                <c:pt idx="46">
                  <c:v>908</c:v>
                </c:pt>
                <c:pt idx="47">
                  <c:v>906</c:v>
                </c:pt>
                <c:pt idx="48">
                  <c:v>904</c:v>
                </c:pt>
                <c:pt idx="49">
                  <c:v>902</c:v>
                </c:pt>
                <c:pt idx="50">
                  <c:v>900</c:v>
                </c:pt>
                <c:pt idx="51">
                  <c:v>898</c:v>
                </c:pt>
                <c:pt idx="52">
                  <c:v>896</c:v>
                </c:pt>
                <c:pt idx="53">
                  <c:v>894</c:v>
                </c:pt>
                <c:pt idx="54">
                  <c:v>892</c:v>
                </c:pt>
                <c:pt idx="55">
                  <c:v>890</c:v>
                </c:pt>
                <c:pt idx="56">
                  <c:v>888</c:v>
                </c:pt>
                <c:pt idx="57">
                  <c:v>886</c:v>
                </c:pt>
                <c:pt idx="58">
                  <c:v>884</c:v>
                </c:pt>
                <c:pt idx="59">
                  <c:v>882</c:v>
                </c:pt>
                <c:pt idx="60">
                  <c:v>880</c:v>
                </c:pt>
                <c:pt idx="61">
                  <c:v>878</c:v>
                </c:pt>
                <c:pt idx="62">
                  <c:v>876</c:v>
                </c:pt>
                <c:pt idx="63">
                  <c:v>874</c:v>
                </c:pt>
                <c:pt idx="64">
                  <c:v>872</c:v>
                </c:pt>
                <c:pt idx="65">
                  <c:v>870</c:v>
                </c:pt>
                <c:pt idx="66">
                  <c:v>868</c:v>
                </c:pt>
                <c:pt idx="67">
                  <c:v>866</c:v>
                </c:pt>
                <c:pt idx="68">
                  <c:v>864</c:v>
                </c:pt>
                <c:pt idx="69">
                  <c:v>862</c:v>
                </c:pt>
                <c:pt idx="70">
                  <c:v>860</c:v>
                </c:pt>
                <c:pt idx="71">
                  <c:v>858</c:v>
                </c:pt>
                <c:pt idx="72">
                  <c:v>856</c:v>
                </c:pt>
                <c:pt idx="73">
                  <c:v>854</c:v>
                </c:pt>
                <c:pt idx="74">
                  <c:v>852</c:v>
                </c:pt>
                <c:pt idx="75">
                  <c:v>850</c:v>
                </c:pt>
                <c:pt idx="76">
                  <c:v>848</c:v>
                </c:pt>
                <c:pt idx="77">
                  <c:v>846</c:v>
                </c:pt>
                <c:pt idx="78">
                  <c:v>844</c:v>
                </c:pt>
                <c:pt idx="79">
                  <c:v>842</c:v>
                </c:pt>
                <c:pt idx="80">
                  <c:v>840</c:v>
                </c:pt>
                <c:pt idx="81">
                  <c:v>838</c:v>
                </c:pt>
                <c:pt idx="82">
                  <c:v>836</c:v>
                </c:pt>
                <c:pt idx="83">
                  <c:v>834</c:v>
                </c:pt>
                <c:pt idx="84">
                  <c:v>832</c:v>
                </c:pt>
                <c:pt idx="85">
                  <c:v>830</c:v>
                </c:pt>
                <c:pt idx="86">
                  <c:v>828</c:v>
                </c:pt>
                <c:pt idx="87">
                  <c:v>826</c:v>
                </c:pt>
                <c:pt idx="88">
                  <c:v>824</c:v>
                </c:pt>
                <c:pt idx="89">
                  <c:v>822</c:v>
                </c:pt>
                <c:pt idx="90">
                  <c:v>820</c:v>
                </c:pt>
                <c:pt idx="91">
                  <c:v>818</c:v>
                </c:pt>
                <c:pt idx="92">
                  <c:v>816</c:v>
                </c:pt>
                <c:pt idx="93">
                  <c:v>814</c:v>
                </c:pt>
                <c:pt idx="94">
                  <c:v>812</c:v>
                </c:pt>
                <c:pt idx="95">
                  <c:v>810</c:v>
                </c:pt>
                <c:pt idx="96">
                  <c:v>808</c:v>
                </c:pt>
                <c:pt idx="97">
                  <c:v>806</c:v>
                </c:pt>
                <c:pt idx="98">
                  <c:v>804</c:v>
                </c:pt>
                <c:pt idx="99">
                  <c:v>802</c:v>
                </c:pt>
                <c:pt idx="100">
                  <c:v>800</c:v>
                </c:pt>
              </c:numCache>
            </c:numRef>
          </c:cat>
          <c:val>
            <c:numRef>
              <c:f>Sheet2!$B$2:$B$102</c:f>
              <c:numCache>
                <c:formatCode>General</c:formatCode>
                <c:ptCount val="10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50</c:v>
                </c:pt>
                <c:pt idx="44">
                  <c:v>50</c:v>
                </c:pt>
                <c:pt idx="45">
                  <c:v>50</c:v>
                </c:pt>
                <c:pt idx="46">
                  <c:v>50</c:v>
                </c:pt>
                <c:pt idx="47">
                  <c:v>50</c:v>
                </c:pt>
                <c:pt idx="48">
                  <c:v>50</c:v>
                </c:pt>
                <c:pt idx="49">
                  <c:v>50</c:v>
                </c:pt>
                <c:pt idx="50">
                  <c:v>50</c:v>
                </c:pt>
                <c:pt idx="51">
                  <c:v>50</c:v>
                </c:pt>
                <c:pt idx="52">
                  <c:v>50</c:v>
                </c:pt>
                <c:pt idx="53">
                  <c:v>50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  <c:pt idx="57">
                  <c:v>50</c:v>
                </c:pt>
                <c:pt idx="58">
                  <c:v>50</c:v>
                </c:pt>
                <c:pt idx="59">
                  <c:v>50</c:v>
                </c:pt>
                <c:pt idx="60">
                  <c:v>50</c:v>
                </c:pt>
                <c:pt idx="61">
                  <c:v>50</c:v>
                </c:pt>
                <c:pt idx="62">
                  <c:v>50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50</c:v>
                </c:pt>
                <c:pt idx="69">
                  <c:v>50</c:v>
                </c:pt>
                <c:pt idx="70">
                  <c:v>50</c:v>
                </c:pt>
                <c:pt idx="71">
                  <c:v>50</c:v>
                </c:pt>
                <c:pt idx="72">
                  <c:v>50</c:v>
                </c:pt>
                <c:pt idx="73">
                  <c:v>50</c:v>
                </c:pt>
                <c:pt idx="74">
                  <c:v>50</c:v>
                </c:pt>
                <c:pt idx="75">
                  <c:v>50</c:v>
                </c:pt>
                <c:pt idx="76">
                  <c:v>48</c:v>
                </c:pt>
                <c:pt idx="77">
                  <c:v>46</c:v>
                </c:pt>
                <c:pt idx="78">
                  <c:v>44</c:v>
                </c:pt>
                <c:pt idx="79">
                  <c:v>42</c:v>
                </c:pt>
                <c:pt idx="80">
                  <c:v>40</c:v>
                </c:pt>
                <c:pt idx="81">
                  <c:v>38</c:v>
                </c:pt>
                <c:pt idx="82">
                  <c:v>36</c:v>
                </c:pt>
                <c:pt idx="83">
                  <c:v>34</c:v>
                </c:pt>
                <c:pt idx="84">
                  <c:v>32</c:v>
                </c:pt>
                <c:pt idx="85">
                  <c:v>30</c:v>
                </c:pt>
                <c:pt idx="86">
                  <c:v>28</c:v>
                </c:pt>
                <c:pt idx="87">
                  <c:v>26</c:v>
                </c:pt>
                <c:pt idx="88">
                  <c:v>24</c:v>
                </c:pt>
                <c:pt idx="89">
                  <c:v>22</c:v>
                </c:pt>
                <c:pt idx="90">
                  <c:v>20</c:v>
                </c:pt>
                <c:pt idx="91">
                  <c:v>18</c:v>
                </c:pt>
                <c:pt idx="92">
                  <c:v>16</c:v>
                </c:pt>
                <c:pt idx="93">
                  <c:v>14</c:v>
                </c:pt>
                <c:pt idx="94">
                  <c:v>12</c:v>
                </c:pt>
                <c:pt idx="95">
                  <c:v>10</c:v>
                </c:pt>
                <c:pt idx="96">
                  <c:v>8</c:v>
                </c:pt>
                <c:pt idx="97">
                  <c:v>6</c:v>
                </c:pt>
                <c:pt idx="98">
                  <c:v>4</c:v>
                </c:pt>
                <c:pt idx="99">
                  <c:v>2</c:v>
                </c:pt>
                <c:pt idx="1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9D-4CF3-A40B-98EF4A732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849600"/>
        <c:axId val="2034965616"/>
      </c:lineChart>
      <c:catAx>
        <c:axId val="3984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34965616"/>
        <c:crosses val="autoZero"/>
        <c:auto val="1"/>
        <c:lblAlgn val="ctr"/>
        <c:lblOffset val="100"/>
        <c:noMultiLvlLbl val="0"/>
      </c:catAx>
      <c:valAx>
        <c:axId val="203496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9849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733425</xdr:colOff>
      <xdr:row>9</xdr:row>
      <xdr:rowOff>0</xdr:rowOff>
    </xdr:from>
    <xdr:to>
      <xdr:col>7</xdr:col>
      <xdr:colOff>266700</xdr:colOff>
      <xdr:row>33</xdr:row>
      <xdr:rowOff>200025</xdr:rowOff>
    </xdr:to>
    <xdr:sp macro="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4CCB529E-5C5E-4521-B2FF-D589C9CC5BCC}"/>
            </a:ext>
          </a:extLst>
        </xdr:cNvPr>
        <xdr:cNvSpPr/>
      </xdr:nvSpPr>
      <xdr:spPr>
        <a:xfrm>
          <a:off x="2790825" y="1952625"/>
          <a:ext cx="3171825" cy="5410200"/>
        </a:xfrm>
        <a:prstGeom prst="roundRect">
          <a:avLst>
            <a:gd name="adj" fmla="val 4955"/>
          </a:avLst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260537</xdr:colOff>
      <xdr:row>0</xdr:row>
      <xdr:rowOff>189378</xdr:rowOff>
    </xdr:from>
    <xdr:to>
      <xdr:col>37</xdr:col>
      <xdr:colOff>17929</xdr:colOff>
      <xdr:row>24</xdr:row>
      <xdr:rowOff>48185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DF4CFB1-01B2-409D-88BE-CD7E6BBA74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13132D-2DA9-4314-A477-5B364FC50518}" name="표1" displayName="표1" ref="A1:C47" totalsRowShown="0" headerRowBorderDxfId="38" tableBorderDxfId="37">
  <autoFilter ref="A1:C47" xr:uid="{D4A2D94C-8965-40F8-8001-A0F200E9EFC0}"/>
  <tableColumns count="3">
    <tableColumn id="1" xr3:uid="{9105CC1F-F1CB-4043-8F0C-4731D4BF0E0A}" name="각인"/>
    <tableColumn id="2" xr3:uid="{3C14DA56-B23C-452F-9C13-76C5F2C3132D}" name="확률" dataDxfId="36">
      <calculatedColumnFormula>$C$47/$A$47</calculatedColumnFormula>
    </tableColumn>
    <tableColumn id="3" xr3:uid="{5D9C79C8-7C22-42BB-98FD-FF268971CA3B}" name="누계" dataDxfId="35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D8850DD-0E9D-47D5-8CCC-937A256C4159}" name="표3" displayName="표3" ref="D1:F6" totalsRowShown="0" headerRowBorderDxfId="34" tableBorderDxfId="33">
  <autoFilter ref="D1:F6" xr:uid="{569B50C5-8915-47D0-A385-E7CCA76AAD08}"/>
  <tableColumns count="3">
    <tableColumn id="1" xr3:uid="{3AE83B3C-DB98-4927-9993-60775243E6E0}" name="패널티 각인"/>
    <tableColumn id="2" xr3:uid="{89BBBA0C-CE2D-4618-93DE-48AE4C622935}" name="확률" dataDxfId="32">
      <calculatedColumnFormula>$F$6/$D$6</calculatedColumnFormula>
    </tableColumn>
    <tableColumn id="3" xr3:uid="{2DC951FB-80D3-4745-842B-502DDD987854}" name="누계" dataDxfId="31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1AEA521-563B-461D-A230-0754761E52C6}" name="표4" displayName="표4" ref="G1:I8" totalsRowShown="0" headerRowBorderDxfId="30" tableBorderDxfId="29">
  <autoFilter ref="G1:I8" xr:uid="{8342A1E1-9CCA-4555-A606-C50FCC634B6C}"/>
  <tableColumns count="3">
    <tableColumn id="1" xr3:uid="{FADD960A-2678-4BFE-AB1C-B9DA7E82A153}" name="전투특성"/>
    <tableColumn id="2" xr3:uid="{A91FCF0D-92EF-42CF-BB62-CC4F2DABFCE0}" name="확률" dataDxfId="28">
      <calculatedColumnFormula>$I$8/$G$8</calculatedColumnFormula>
    </tableColumn>
    <tableColumn id="3" xr3:uid="{CB4FB1F2-DB8E-40CF-A5E8-D5728CA8F91D}" name="누계" dataDxfId="27"/>
  </tableColumns>
  <tableStyleInfo name="TableStyleMedium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4BF47B7-3D69-4562-88A2-33AA6AF44D25}" name="표8" displayName="표8" ref="A51:W53" totalsRowShown="0" headerRowDxfId="26" headerRowBorderDxfId="25" tableBorderDxfId="24" totalsRowBorderDxfId="23">
  <autoFilter ref="A51:W53" xr:uid="{E19BAE5F-D4F9-4E68-9D22-899174130374}"/>
  <tableColumns count="23">
    <tableColumn id="1" xr3:uid="{3124C73D-1DED-48BC-8F60-6FAEA36836B9}" name="직업" dataDxfId="22" dataCellStyle="40% - 강조색2"/>
    <tableColumn id="2" xr3:uid="{773AEBCD-B422-4D71-960F-ACB6F80BA053}" name="버서커" dataDxfId="21" dataCellStyle="20% - 강조색2"/>
    <tableColumn id="3" xr3:uid="{882AC721-60B9-40F5-9FBE-F5986C51E670}" name="워로드" dataDxfId="20" dataCellStyle="20% - 강조색2"/>
    <tableColumn id="4" xr3:uid="{922B7F28-5D71-4584-A7DD-0D8EFA09B0CB}" name="디스트로이어" dataDxfId="19" dataCellStyle="20% - 강조색2"/>
    <tableColumn id="5" xr3:uid="{230C2068-19D7-4442-865E-5546E4901067}" name="홀리나이트" dataDxfId="18" dataCellStyle="20% - 강조색2"/>
    <tableColumn id="6" xr3:uid="{D8786FB1-C4F2-444A-9EE0-3A42178D8D4D}" name="배틀마스터" dataDxfId="17" dataCellStyle="20% - 강조색2"/>
    <tableColumn id="7" xr3:uid="{D0793C3E-6F44-4A13-B218-E4E9A1E01399}" name="인파이터" dataDxfId="16" dataCellStyle="20% - 강조색2"/>
    <tableColumn id="8" xr3:uid="{9EF2DBD0-A2CE-4028-ADE4-C2F724C314BC}" name="기공사" dataDxfId="15" dataCellStyle="20% - 강조색2"/>
    <tableColumn id="9" xr3:uid="{E39B5F0E-F859-42D5-8D8D-2443B51B9CE8}" name="창술사" dataDxfId="14" dataCellStyle="20% - 강조색2"/>
    <tableColumn id="10" xr3:uid="{A1A55BC2-B2B1-4CBC-992E-85E63E680E91}" name="스트라이커" dataDxfId="13" dataCellStyle="20% - 강조색2"/>
    <tableColumn id="11" xr3:uid="{D3C454B5-D7DB-4508-AC1F-01DCE5D2D543}" name="데빌헌터" dataDxfId="12" dataCellStyle="20% - 강조색2"/>
    <tableColumn id="12" xr3:uid="{18BCD4BF-01AF-4C14-8372-3EEC4F3CA068}" name="블래스터" dataDxfId="11" dataCellStyle="20% - 강조색2"/>
    <tableColumn id="13" xr3:uid="{9C7A343E-0B92-44F2-9F8C-A61F66A4E2F1}" name="호크아이" dataDxfId="10" dataCellStyle="20% - 강조색2"/>
    <tableColumn id="14" xr3:uid="{CC5030D8-5CF9-4B21-8C51-BF09C9B7F32D}" name="스카우터" dataDxfId="9" dataCellStyle="20% - 강조색2"/>
    <tableColumn id="15" xr3:uid="{1A15828E-EE1E-4627-9FCA-E8939AB242E0}" name="건슬링어" dataDxfId="8" dataCellStyle="20% - 강조색2"/>
    <tableColumn id="16" xr3:uid="{9FDB468B-3B21-4B7D-BF88-7C74DBB16C32}" name="바드" dataDxfId="7" dataCellStyle="20% - 강조색2"/>
    <tableColumn id="17" xr3:uid="{BFB1DE12-073B-4246-860E-DB52D6C90835}" name="서머너" dataDxfId="6" dataCellStyle="20% - 강조색2"/>
    <tableColumn id="18" xr3:uid="{4D07DB2B-1C50-4ADE-ACB6-15396E70F358}" name="아르카나" dataDxfId="5" dataCellStyle="20% - 강조색2"/>
    <tableColumn id="19" xr3:uid="{4E4C2019-0AA1-419E-91C7-449C506DEE92}" name="소서리스" dataDxfId="4" dataCellStyle="20% - 강조색2"/>
    <tableColumn id="20" xr3:uid="{E7902BE8-4B28-4980-9BF4-CB3B644F64CB}" name="블레이드" dataDxfId="3" dataCellStyle="20% - 강조색2"/>
    <tableColumn id="21" xr3:uid="{3916EAD4-DE44-44B5-B0E0-157D0CF99AF1}" name="데모닉" dataDxfId="2" dataCellStyle="20% - 강조색2"/>
    <tableColumn id="22" xr3:uid="{645A6DD4-A043-4B8A-A598-B5052662AC16}" name="리퍼" dataDxfId="1" dataCellStyle="20% - 강조색2"/>
    <tableColumn id="23" xr3:uid="{D7F8EC8A-AFEE-45EB-9CDA-A9B7EB161A25}" name="도화가" dataDxfId="0" dataCellStyle="20% - 강조색2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5BB22D3-93CD-4B9C-9C3D-ED748C223279}" name="표7" displayName="표7" ref="A1:C102" totalsRowShown="0">
  <autoFilter ref="A1:C102" xr:uid="{D999A985-3AFF-442A-BEC1-D7E26F355930}"/>
  <tableColumns count="3">
    <tableColumn id="1" xr3:uid="{5C78B8CD-B232-4A38-868C-37A151820FF6}" name="품질"/>
    <tableColumn id="2" xr3:uid="{6B8E8FEE-DBEA-4C12-8AD1-4F9A577EECE2}" name="편차"/>
    <tableColumn id="3" xr3:uid="{F119852E-46DB-4D62-84B0-CC1AC0912049}" name="난수">
      <calculatedColumnFormula>RANDBETWEEN(0,B2/2)</calculatedColumnFormula>
    </tableColumn>
  </tableColumns>
  <tableStyleInfo name="TableStyleDark8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F6623-C173-43E7-9834-D95A4C80C1B0}">
  <dimension ref="A1:W53"/>
  <sheetViews>
    <sheetView tabSelected="1" topLeftCell="A4" zoomScaleNormal="100" workbookViewId="0">
      <selection activeCell="I14" sqref="I14"/>
    </sheetView>
  </sheetViews>
  <sheetFormatPr defaultRowHeight="16.5" x14ac:dyDescent="0.3"/>
  <cols>
    <col min="2" max="2" width="9" style="1"/>
    <col min="4" max="4" width="14" customWidth="1"/>
    <col min="5" max="5" width="12.125" customWidth="1"/>
    <col min="6" max="6" width="13.375" customWidth="1"/>
    <col min="7" max="7" width="10.25" customWidth="1"/>
    <col min="10" max="10" width="12.125" customWidth="1"/>
    <col min="11" max="15" width="10.25" customWidth="1"/>
    <col min="18" max="20" width="10.25" customWidth="1"/>
  </cols>
  <sheetData>
    <row r="1" spans="1:21" ht="17.25" thickBot="1" x14ac:dyDescent="0.35">
      <c r="A1" s="11" t="s">
        <v>1</v>
      </c>
      <c r="B1" s="22" t="s">
        <v>50</v>
      </c>
      <c r="C1" s="11" t="s">
        <v>51</v>
      </c>
      <c r="D1" s="11" t="s">
        <v>45</v>
      </c>
      <c r="E1" s="11" t="s">
        <v>50</v>
      </c>
      <c r="F1" s="11" t="s">
        <v>51</v>
      </c>
      <c r="G1" s="11" t="s">
        <v>54</v>
      </c>
      <c r="H1" s="11" t="s">
        <v>50</v>
      </c>
      <c r="I1" s="10" t="s">
        <v>51</v>
      </c>
      <c r="J1" s="29" t="s">
        <v>61</v>
      </c>
      <c r="K1" s="30"/>
      <c r="L1" s="31" t="s">
        <v>64</v>
      </c>
      <c r="M1" s="32"/>
      <c r="N1" s="94" t="s">
        <v>65</v>
      </c>
      <c r="O1" s="95"/>
      <c r="P1" s="94" t="s">
        <v>66</v>
      </c>
      <c r="Q1" s="95"/>
      <c r="R1" s="94" t="s">
        <v>76</v>
      </c>
      <c r="S1" s="95"/>
      <c r="T1" s="94" t="s">
        <v>77</v>
      </c>
      <c r="U1" s="95"/>
    </row>
    <row r="2" spans="1:21" x14ac:dyDescent="0.3">
      <c r="A2" s="6" t="str">
        <f>HLOOKUP($F$9,표8[[#All],[버서커]:[도화가]],2,FALSE)</f>
        <v>갈증</v>
      </c>
      <c r="B2" s="7">
        <f t="shared" ref="B2:B46" si="0">$C$47/$A$47</f>
        <v>2.2222222222222223E-2</v>
      </c>
      <c r="C2" s="7">
        <f>SUM($B$2:B2)</f>
        <v>2.2222222222222223E-2</v>
      </c>
      <c r="D2" s="12" t="s">
        <v>46</v>
      </c>
      <c r="E2" s="2">
        <f t="shared" ref="E2:E5" si="1">$F$6/$D$6</f>
        <v>0.25</v>
      </c>
      <c r="F2" s="2">
        <f>SUM($E$2:E2)</f>
        <v>0.25</v>
      </c>
      <c r="G2" s="6" t="s">
        <v>55</v>
      </c>
      <c r="H2" s="7">
        <f t="shared" ref="H2:H7" si="2">$I$8/$G$8</f>
        <v>0.16666666666666666</v>
      </c>
      <c r="I2" s="8">
        <f>SUM($H$2:H2)</f>
        <v>0.16666666666666666</v>
      </c>
      <c r="J2" s="35" t="s">
        <v>62</v>
      </c>
      <c r="K2" s="36" t="s">
        <v>63</v>
      </c>
      <c r="L2" s="33" t="s">
        <v>62</v>
      </c>
      <c r="M2" s="33" t="s">
        <v>63</v>
      </c>
      <c r="N2" s="45" t="str">
        <f>$A$2</f>
        <v>갈증</v>
      </c>
      <c r="O2" s="46">
        <f ca="1">COUNTIF($J$3:$K$3,N2)</f>
        <v>0</v>
      </c>
      <c r="P2" s="45" t="s">
        <v>55</v>
      </c>
      <c r="Q2" s="51">
        <f ca="1">COUNTIF($J$5:$K$5,P2)</f>
        <v>0</v>
      </c>
      <c r="R2" s="45" t="str">
        <f>$A$2</f>
        <v>갈증</v>
      </c>
      <c r="S2" s="46">
        <f ca="1">COUNTIF($L$3:$M$3,R2)</f>
        <v>0</v>
      </c>
      <c r="T2" s="45" t="str">
        <f>$A$2</f>
        <v>갈증</v>
      </c>
      <c r="U2" s="46">
        <f ca="1">COUNTIF($L$5:$M$5,T2)</f>
        <v>0</v>
      </c>
    </row>
    <row r="3" spans="1:21" ht="17.25" thickBot="1" x14ac:dyDescent="0.35">
      <c r="A3" s="11" t="str">
        <f>HLOOKUP($F$9,표8[[#All],[버서커]:[도화가]],3,FALSE)</f>
        <v>달의 소리</v>
      </c>
      <c r="B3" s="5">
        <f t="shared" si="0"/>
        <v>2.2222222222222223E-2</v>
      </c>
      <c r="C3" s="5">
        <f>SUM($B$2:B3)</f>
        <v>4.4444444444444446E-2</v>
      </c>
      <c r="D3" s="12" t="s">
        <v>47</v>
      </c>
      <c r="E3" s="2">
        <f t="shared" si="1"/>
        <v>0.25</v>
      </c>
      <c r="F3" s="2">
        <f>SUM($E$2:E3)</f>
        <v>0.5</v>
      </c>
      <c r="G3" s="12" t="s">
        <v>56</v>
      </c>
      <c r="H3" s="2">
        <f t="shared" si="2"/>
        <v>0.16666666666666666</v>
      </c>
      <c r="I3" s="3">
        <f>SUM($H$2:H3)</f>
        <v>0.33333333333333331</v>
      </c>
      <c r="J3" s="37" t="str">
        <f ca="1">INDEX($A$2:$A$46,COUNTIF($C$2:$C$46,"&lt;="&amp;RAND())+1)</f>
        <v>최대 마나 증가</v>
      </c>
      <c r="K3" s="38" t="str">
        <f ca="1">INDEX($A$2:$A$46,COUNTIF($C$2:$C$46,"&lt;="&amp;RAND())+1)</f>
        <v>탈출의 명수</v>
      </c>
      <c r="L3" s="34" t="str">
        <f ca="1">INDEX($A$2:$A$46,COUNTIF($C$2:$C$46,"&lt;="&amp;RAND())+1)</f>
        <v>타격의 대가</v>
      </c>
      <c r="M3" s="34" t="str">
        <f ca="1">INDEX($A$2:$A$46,COUNTIF($C$2:$C$46,"&lt;="&amp;RAND())+1)</f>
        <v>질량 증가</v>
      </c>
      <c r="N3" s="49" t="str">
        <f>$A$3</f>
        <v>달의 소리</v>
      </c>
      <c r="O3" s="50">
        <f ca="1">COUNTIF($J$3:$K$3,N3)</f>
        <v>0</v>
      </c>
      <c r="P3" s="47" t="s">
        <v>56</v>
      </c>
      <c r="Q3" s="52">
        <f t="shared" ref="Q3:Q7" ca="1" si="3">COUNTIF($J$5:$K$5,P3)</f>
        <v>1</v>
      </c>
      <c r="R3" s="49" t="str">
        <f>$A$3</f>
        <v>달의 소리</v>
      </c>
      <c r="S3" s="50">
        <f t="shared" ref="S3:S46" ca="1" si="4">COUNTIF($L$3:$M$3,R3)</f>
        <v>0</v>
      </c>
      <c r="T3" s="49" t="str">
        <f>$A$3</f>
        <v>달의 소리</v>
      </c>
      <c r="U3" s="50">
        <f t="shared" ref="U3:U46" ca="1" si="5">COUNTIF($L$5:$M$5,T3)</f>
        <v>0</v>
      </c>
    </row>
    <row r="4" spans="1:21" x14ac:dyDescent="0.3">
      <c r="A4" s="6" t="s">
        <v>2</v>
      </c>
      <c r="B4" s="7">
        <f t="shared" si="0"/>
        <v>2.2222222222222223E-2</v>
      </c>
      <c r="C4" s="7">
        <f>SUM($B$2:B4)</f>
        <v>6.6666666666666666E-2</v>
      </c>
      <c r="D4" s="12" t="s">
        <v>48</v>
      </c>
      <c r="E4" s="2">
        <f t="shared" si="1"/>
        <v>0.25</v>
      </c>
      <c r="F4" s="2">
        <f>SUM($E$2:E4)</f>
        <v>0.75</v>
      </c>
      <c r="G4" s="12" t="s">
        <v>57</v>
      </c>
      <c r="H4" s="2">
        <f t="shared" si="2"/>
        <v>0.16666666666666666</v>
      </c>
      <c r="I4" s="3">
        <f>SUM($H$2:H4)</f>
        <v>0.5</v>
      </c>
      <c r="J4" s="39" t="s">
        <v>52</v>
      </c>
      <c r="K4" s="40" t="s">
        <v>53</v>
      </c>
      <c r="L4" s="33" t="s">
        <v>62</v>
      </c>
      <c r="M4" s="33" t="s">
        <v>63</v>
      </c>
      <c r="N4" s="87" t="s">
        <v>2</v>
      </c>
      <c r="O4" s="88">
        <f t="shared" ref="O4:O46" ca="1" si="6">COUNTIF($J$3:$K$3,N4)</f>
        <v>0</v>
      </c>
      <c r="P4" s="47" t="s">
        <v>57</v>
      </c>
      <c r="Q4" s="52">
        <f t="shared" ca="1" si="3"/>
        <v>0</v>
      </c>
      <c r="R4" s="87" t="s">
        <v>2</v>
      </c>
      <c r="S4" s="88">
        <f t="shared" ca="1" si="4"/>
        <v>0</v>
      </c>
      <c r="T4" s="87" t="s">
        <v>2</v>
      </c>
      <c r="U4" s="88">
        <f t="shared" ca="1" si="5"/>
        <v>0</v>
      </c>
    </row>
    <row r="5" spans="1:21" ht="17.25" thickBot="1" x14ac:dyDescent="0.35">
      <c r="A5" s="12" t="s">
        <v>3</v>
      </c>
      <c r="B5" s="2">
        <f t="shared" si="0"/>
        <v>2.2222222222222223E-2</v>
      </c>
      <c r="C5" s="2">
        <f>SUM($B$2:B5)</f>
        <v>8.8888888888888892E-2</v>
      </c>
      <c r="D5" s="12" t="s">
        <v>49</v>
      </c>
      <c r="E5" s="2">
        <f t="shared" si="1"/>
        <v>0.25</v>
      </c>
      <c r="F5" s="2">
        <f>SUM($E$2:E5)</f>
        <v>1</v>
      </c>
      <c r="G5" s="12" t="s">
        <v>59</v>
      </c>
      <c r="H5" s="2">
        <f t="shared" si="2"/>
        <v>0.16666666666666666</v>
      </c>
      <c r="I5" s="3">
        <f>SUM($H$2:H5)</f>
        <v>0.66666666666666663</v>
      </c>
      <c r="J5" s="37" t="str">
        <f ca="1">INDEX($P$2:$P$7,COUNTIF($I$2:$I$7,"&lt;="&amp;RAND())+1)</f>
        <v>특화</v>
      </c>
      <c r="K5" s="38" t="str">
        <f ca="1">INDEX($P$2:$P$7,COUNTIF($I$2:$I$7,"&lt;="&amp;RAND())+1)</f>
        <v>인내</v>
      </c>
      <c r="L5" s="34" t="str">
        <f ca="1">INDEX($A$2:$A$46,COUNTIF($C$2:$C$46,"&lt;="&amp;RAND())+1)</f>
        <v>원한</v>
      </c>
      <c r="M5" s="34" t="str">
        <f ca="1">INDEX($A$2:$A$46,COUNTIF($C$2:$C$46,"&lt;="&amp;RAND())+1)</f>
        <v>선수필승</v>
      </c>
      <c r="N5" s="47" t="s">
        <v>3</v>
      </c>
      <c r="O5" s="48">
        <f t="shared" ca="1" si="6"/>
        <v>0</v>
      </c>
      <c r="P5" s="47" t="s">
        <v>59</v>
      </c>
      <c r="Q5" s="52">
        <f t="shared" ca="1" si="3"/>
        <v>0</v>
      </c>
      <c r="R5" s="47" t="s">
        <v>3</v>
      </c>
      <c r="S5" s="48">
        <f t="shared" ca="1" si="4"/>
        <v>0</v>
      </c>
      <c r="T5" s="47" t="s">
        <v>3</v>
      </c>
      <c r="U5" s="48">
        <f t="shared" ca="1" si="5"/>
        <v>0</v>
      </c>
    </row>
    <row r="6" spans="1:21" ht="17.25" thickBot="1" x14ac:dyDescent="0.35">
      <c r="A6" s="12" t="s">
        <v>4</v>
      </c>
      <c r="B6" s="2">
        <f t="shared" si="0"/>
        <v>2.2222222222222223E-2</v>
      </c>
      <c r="C6" s="2">
        <f>SUM($B$2:B6)</f>
        <v>0.11111111111111112</v>
      </c>
      <c r="D6" s="23">
        <f>COUNTA($D$2:$D$5)</f>
        <v>4</v>
      </c>
      <c r="E6" s="24">
        <f>$F$6/$D$6</f>
        <v>0.25</v>
      </c>
      <c r="F6" s="24">
        <v>1</v>
      </c>
      <c r="G6" s="12" t="s">
        <v>58</v>
      </c>
      <c r="H6" s="2">
        <f t="shared" si="2"/>
        <v>0.16666666666666666</v>
      </c>
      <c r="I6" s="2">
        <f>SUM($H$2:H6)</f>
        <v>0.83333333333333326</v>
      </c>
      <c r="J6" s="41" t="s">
        <v>72</v>
      </c>
      <c r="K6" s="67" t="str">
        <f>IF($E$9="고대","4",IF($E$9="유물","3","선택 안됨"))</f>
        <v>4</v>
      </c>
      <c r="L6" s="66" t="s">
        <v>73</v>
      </c>
      <c r="M6" s="42">
        <v>3</v>
      </c>
      <c r="N6" s="47" t="s">
        <v>4</v>
      </c>
      <c r="O6" s="48">
        <f t="shared" ca="1" si="6"/>
        <v>0</v>
      </c>
      <c r="P6" s="47" t="s">
        <v>58</v>
      </c>
      <c r="Q6" s="52">
        <f t="shared" ca="1" si="3"/>
        <v>1</v>
      </c>
      <c r="R6" s="47" t="s">
        <v>4</v>
      </c>
      <c r="S6" s="48">
        <f t="shared" ca="1" si="4"/>
        <v>0</v>
      </c>
      <c r="T6" s="47" t="s">
        <v>4</v>
      </c>
      <c r="U6" s="48">
        <f t="shared" ca="1" si="5"/>
        <v>0</v>
      </c>
    </row>
    <row r="7" spans="1:21" ht="17.25" thickBot="1" x14ac:dyDescent="0.35">
      <c r="A7" s="12" t="s">
        <v>5</v>
      </c>
      <c r="B7" s="2">
        <f t="shared" si="0"/>
        <v>2.2222222222222223E-2</v>
      </c>
      <c r="C7" s="2">
        <f>SUM($B$2:B7)</f>
        <v>0.13333333333333333</v>
      </c>
      <c r="G7" s="4" t="s">
        <v>60</v>
      </c>
      <c r="H7" s="5">
        <f t="shared" si="2"/>
        <v>0.16666666666666666</v>
      </c>
      <c r="I7" s="5">
        <f>SUM($H$2:H7)</f>
        <v>0.99999999999999989</v>
      </c>
      <c r="K7" s="68" t="str">
        <f t="shared" ref="K7:K11" si="7">IF($E$9="고대","4",IF($E$9="유물","3","선택 안됨"))</f>
        <v>4</v>
      </c>
      <c r="M7" s="43">
        <v>3</v>
      </c>
      <c r="N7" s="47" t="s">
        <v>5</v>
      </c>
      <c r="O7" s="48">
        <f t="shared" ca="1" si="6"/>
        <v>0</v>
      </c>
      <c r="P7" s="49" t="s">
        <v>60</v>
      </c>
      <c r="Q7" s="53">
        <f t="shared" ca="1" si="3"/>
        <v>0</v>
      </c>
      <c r="R7" s="47" t="s">
        <v>5</v>
      </c>
      <c r="S7" s="48">
        <f t="shared" ca="1" si="4"/>
        <v>0</v>
      </c>
      <c r="T7" s="47" t="s">
        <v>5</v>
      </c>
      <c r="U7" s="48">
        <f t="shared" ca="1" si="5"/>
        <v>0</v>
      </c>
    </row>
    <row r="8" spans="1:21" ht="17.25" thickBot="1" x14ac:dyDescent="0.35">
      <c r="A8" s="12" t="s">
        <v>6</v>
      </c>
      <c r="B8" s="2">
        <f t="shared" si="0"/>
        <v>2.2222222222222223E-2</v>
      </c>
      <c r="C8" s="2">
        <f>SUM($B$2:B8)</f>
        <v>0.15555555555555556</v>
      </c>
      <c r="E8" t="s">
        <v>85</v>
      </c>
      <c r="F8" t="s">
        <v>155</v>
      </c>
      <c r="G8" s="27">
        <f>COUNTA($P$2:$P$7)</f>
        <v>6</v>
      </c>
      <c r="H8" s="28">
        <f>$I$8/$G$8</f>
        <v>0.16666666666666666</v>
      </c>
      <c r="I8" s="28">
        <v>1</v>
      </c>
      <c r="K8" s="68" t="str">
        <f t="shared" si="7"/>
        <v>4</v>
      </c>
      <c r="M8" s="43">
        <v>3</v>
      </c>
      <c r="N8" s="47" t="s">
        <v>6</v>
      </c>
      <c r="O8" s="48">
        <f t="shared" ca="1" si="6"/>
        <v>0</v>
      </c>
      <c r="P8" s="63" t="s">
        <v>68</v>
      </c>
      <c r="Q8" s="64" t="str">
        <f ca="1">IF(OR($Q$2&gt;1,$Q$3&gt;1,$Q$4&gt;1,$Q$5&gt;1,$Q$6&gt;1,$Q$7&gt;1),"사용 불가","사용 가능")</f>
        <v>사용 가능</v>
      </c>
      <c r="R8" s="47" t="s">
        <v>6</v>
      </c>
      <c r="S8" s="48">
        <f t="shared" ca="1" si="4"/>
        <v>0</v>
      </c>
      <c r="T8" s="47" t="s">
        <v>6</v>
      </c>
      <c r="U8" s="48">
        <f t="shared" ca="1" si="5"/>
        <v>0</v>
      </c>
    </row>
    <row r="9" spans="1:21" ht="17.25" thickBot="1" x14ac:dyDescent="0.35">
      <c r="A9" s="12" t="s">
        <v>7</v>
      </c>
      <c r="B9" s="2">
        <f t="shared" si="0"/>
        <v>2.2222222222222223E-2</v>
      </c>
      <c r="C9" s="2">
        <f>SUM($B$2:B9)</f>
        <v>0.17777777777777778</v>
      </c>
      <c r="E9" s="90" t="s">
        <v>84</v>
      </c>
      <c r="F9" s="89" t="s">
        <v>157</v>
      </c>
      <c r="K9" s="68" t="str">
        <f t="shared" si="7"/>
        <v>4</v>
      </c>
      <c r="M9" s="43">
        <v>3</v>
      </c>
      <c r="N9" s="47" t="s">
        <v>7</v>
      </c>
      <c r="O9" s="48">
        <f t="shared" ca="1" si="6"/>
        <v>0</v>
      </c>
      <c r="P9" s="96" t="s">
        <v>78</v>
      </c>
      <c r="Q9" s="96"/>
      <c r="R9" s="47" t="s">
        <v>7</v>
      </c>
      <c r="S9" s="48">
        <f t="shared" ca="1" si="4"/>
        <v>0</v>
      </c>
      <c r="T9" s="47" t="s">
        <v>7</v>
      </c>
      <c r="U9" s="48">
        <f t="shared" ca="1" si="5"/>
        <v>0</v>
      </c>
    </row>
    <row r="10" spans="1:21" ht="17.25" thickBot="1" x14ac:dyDescent="0.35">
      <c r="A10" s="12" t="s">
        <v>8</v>
      </c>
      <c r="B10" s="2">
        <f t="shared" si="0"/>
        <v>2.2222222222222223E-2</v>
      </c>
      <c r="C10" s="2">
        <f>SUM($B$2:B10)</f>
        <v>0.2</v>
      </c>
      <c r="K10" s="68" t="str">
        <f t="shared" si="7"/>
        <v>4</v>
      </c>
      <c r="M10" s="43">
        <v>3</v>
      </c>
      <c r="N10" s="47" t="s">
        <v>8</v>
      </c>
      <c r="O10" s="48">
        <f t="shared" ca="1" si="6"/>
        <v>0</v>
      </c>
      <c r="P10" s="56" t="s">
        <v>83</v>
      </c>
      <c r="Q10" s="56">
        <f ca="1">ROUND(800+$F$12*2,0)</f>
        <v>974</v>
      </c>
      <c r="R10" s="47" t="s">
        <v>8</v>
      </c>
      <c r="S10" s="48">
        <f t="shared" ca="1" si="4"/>
        <v>0</v>
      </c>
      <c r="T10" s="47" t="s">
        <v>8</v>
      </c>
      <c r="U10" s="48">
        <f t="shared" ca="1" si="5"/>
        <v>0</v>
      </c>
    </row>
    <row r="11" spans="1:21" ht="17.25" thickBot="1" x14ac:dyDescent="0.35">
      <c r="A11" s="12" t="s">
        <v>9</v>
      </c>
      <c r="B11" s="2">
        <f t="shared" si="0"/>
        <v>2.2222222222222223E-2</v>
      </c>
      <c r="C11" s="2">
        <f>SUM($B$2:B11)</f>
        <v>0.22222222222222224</v>
      </c>
      <c r="E11" s="13" t="s">
        <v>61</v>
      </c>
      <c r="G11" s="65" t="s">
        <v>71</v>
      </c>
      <c r="K11" s="68" t="str">
        <f t="shared" si="7"/>
        <v>4</v>
      </c>
      <c r="M11" s="43">
        <v>3</v>
      </c>
      <c r="N11" s="47" t="s">
        <v>9</v>
      </c>
      <c r="O11" s="48">
        <f t="shared" ca="1" si="6"/>
        <v>0</v>
      </c>
      <c r="P11" s="57" t="s">
        <v>81</v>
      </c>
      <c r="Q11" s="57">
        <f ca="1">VLOOKUP($Q$10,Sheet2!$A$2:$B$102,2,0)</f>
        <v>26</v>
      </c>
      <c r="R11" s="47" t="s">
        <v>9</v>
      </c>
      <c r="S11" s="48">
        <f t="shared" ca="1" si="4"/>
        <v>0</v>
      </c>
      <c r="T11" s="47" t="s">
        <v>9</v>
      </c>
      <c r="U11" s="48">
        <f t="shared" ca="1" si="5"/>
        <v>0</v>
      </c>
    </row>
    <row r="12" spans="1:21" ht="17.25" thickBot="1" x14ac:dyDescent="0.35">
      <c r="A12" s="12" t="s">
        <v>10</v>
      </c>
      <c r="B12" s="2">
        <f t="shared" si="0"/>
        <v>2.2222222222222223E-2</v>
      </c>
      <c r="C12" s="2">
        <f>SUM($B$2:B12)</f>
        <v>0.24444444444444446</v>
      </c>
      <c r="E12" s="13" t="s">
        <v>0</v>
      </c>
      <c r="F12" s="92">
        <f ca="1">RANDBETWEEN(0,100)</f>
        <v>87</v>
      </c>
      <c r="G12" s="93"/>
      <c r="K12" s="68" t="str">
        <f>IF($E$9="고대","5",IF($E$9="유물","4","선택 안됨"))</f>
        <v>5</v>
      </c>
      <c r="M12" s="43">
        <v>2</v>
      </c>
      <c r="N12" s="47" t="s">
        <v>10</v>
      </c>
      <c r="O12" s="48">
        <f t="shared" ca="1" si="6"/>
        <v>0</v>
      </c>
      <c r="P12" s="58" t="s">
        <v>79</v>
      </c>
      <c r="Q12" s="58">
        <f ca="1">VLOOKUP($Q$11,Sheet2!$B$2:$C$102,2,0)</f>
        <v>1</v>
      </c>
      <c r="R12" s="47" t="s">
        <v>10</v>
      </c>
      <c r="S12" s="48">
        <f t="shared" ca="1" si="4"/>
        <v>0</v>
      </c>
      <c r="T12" s="47" t="s">
        <v>10</v>
      </c>
      <c r="U12" s="48">
        <f t="shared" ca="1" si="5"/>
        <v>0</v>
      </c>
    </row>
    <row r="13" spans="1:21" x14ac:dyDescent="0.3">
      <c r="A13" s="12" t="s">
        <v>11</v>
      </c>
      <c r="B13" s="2">
        <f t="shared" si="0"/>
        <v>2.2222222222222223E-2</v>
      </c>
      <c r="C13" s="2">
        <f>SUM($B$2:B13)</f>
        <v>0.26666666666666666</v>
      </c>
      <c r="E13" s="15" t="s">
        <v>52</v>
      </c>
      <c r="F13" s="16" t="str">
        <f ca="1">IF($Q$8="사용 가능",VLOOKUP($J$5,$G$2:$G$7,1,FALSE),"X")</f>
        <v>특화</v>
      </c>
      <c r="G13" s="73">
        <f ca="1">IF($F$13="X","X",$Q$10/2+$Q$12)</f>
        <v>488</v>
      </c>
      <c r="K13" s="68" t="str">
        <f t="shared" ref="K13:K14" si="8">IF($E$9="고대","5",IF($E$9="유물","4","선택 안됨"))</f>
        <v>5</v>
      </c>
      <c r="M13" s="43">
        <v>2</v>
      </c>
      <c r="N13" s="47" t="s">
        <v>11</v>
      </c>
      <c r="O13" s="48">
        <f t="shared" ca="1" si="6"/>
        <v>0</v>
      </c>
      <c r="P13" s="12"/>
      <c r="R13" s="47" t="s">
        <v>11</v>
      </c>
      <c r="S13" s="48">
        <f t="shared" ca="1" si="4"/>
        <v>0</v>
      </c>
      <c r="T13" s="47" t="s">
        <v>11</v>
      </c>
      <c r="U13" s="48">
        <f t="shared" ca="1" si="5"/>
        <v>0</v>
      </c>
    </row>
    <row r="14" spans="1:21" ht="17.25" thickBot="1" x14ac:dyDescent="0.35">
      <c r="A14" s="12" t="s">
        <v>12</v>
      </c>
      <c r="B14" s="2">
        <f t="shared" si="0"/>
        <v>2.2222222222222223E-2</v>
      </c>
      <c r="C14" s="2">
        <f>SUM($B$2:B14)</f>
        <v>0.28888888888888886</v>
      </c>
      <c r="E14" s="14" t="s">
        <v>53</v>
      </c>
      <c r="F14" s="20" t="str">
        <f ca="1">IF($Q$8="사용 가능",VLOOKUP($K$5,$G$2:$G$7,1,FALSE),"X")</f>
        <v>인내</v>
      </c>
      <c r="G14" s="74">
        <f ca="1">IF($F$14="X","X",$Q$10/2-$Q$12)</f>
        <v>486</v>
      </c>
      <c r="K14" s="68" t="str">
        <f t="shared" si="8"/>
        <v>5</v>
      </c>
      <c r="M14" s="43">
        <v>2</v>
      </c>
      <c r="N14" s="47" t="s">
        <v>12</v>
      </c>
      <c r="O14" s="48">
        <f t="shared" ca="1" si="6"/>
        <v>0</v>
      </c>
      <c r="P14" s="12"/>
      <c r="R14" s="47" t="s">
        <v>12</v>
      </c>
      <c r="S14" s="48">
        <f t="shared" ca="1" si="4"/>
        <v>0</v>
      </c>
      <c r="T14" s="47" t="s">
        <v>12</v>
      </c>
      <c r="U14" s="48">
        <f t="shared" ca="1" si="5"/>
        <v>0</v>
      </c>
    </row>
    <row r="15" spans="1:21" ht="17.25" thickBot="1" x14ac:dyDescent="0.35">
      <c r="A15" s="12" t="s">
        <v>13</v>
      </c>
      <c r="B15" s="2">
        <f t="shared" si="0"/>
        <v>2.2222222222222223E-2</v>
      </c>
      <c r="C15" s="2">
        <f>SUM($B$2:B15)</f>
        <v>0.31111111111111106</v>
      </c>
      <c r="E15" s="15" t="s">
        <v>62</v>
      </c>
      <c r="F15" s="17" t="str">
        <f ca="1">IF($O$50="사용 가능",VLOOKUP($J$3,$A$2:$A$47,1,FALSE),"X")</f>
        <v>최대 마나 증가</v>
      </c>
      <c r="G15" s="70">
        <f ca="1">IF($F$15="X","X",3)</f>
        <v>3</v>
      </c>
      <c r="K15" s="69" t="str">
        <f>IF($E$9="고대","6",IF($E$9="유물","5","선택 안됨"))</f>
        <v>6</v>
      </c>
      <c r="M15" s="44">
        <v>1</v>
      </c>
      <c r="N15" s="47" t="s">
        <v>13</v>
      </c>
      <c r="O15" s="48">
        <f t="shared" ca="1" si="6"/>
        <v>0</v>
      </c>
      <c r="P15" s="12"/>
      <c r="R15" s="47" t="s">
        <v>13</v>
      </c>
      <c r="S15" s="48">
        <f t="shared" ca="1" si="4"/>
        <v>0</v>
      </c>
      <c r="T15" s="47" t="s">
        <v>13</v>
      </c>
      <c r="U15" s="48">
        <f t="shared" ca="1" si="5"/>
        <v>0</v>
      </c>
    </row>
    <row r="16" spans="1:21" ht="17.25" thickBot="1" x14ac:dyDescent="0.35">
      <c r="A16" s="12" t="s">
        <v>14</v>
      </c>
      <c r="B16" s="2">
        <f t="shared" si="0"/>
        <v>2.2222222222222223E-2</v>
      </c>
      <c r="C16" s="2">
        <f>SUM($B$2:B16)</f>
        <v>0.33333333333333326</v>
      </c>
      <c r="E16" s="14" t="s">
        <v>63</v>
      </c>
      <c r="F16" s="18" t="str">
        <f ca="1">IF($O$50="사용 가능",VLOOKUP($K$3,$A$2:$A$48,1,FALSE),"X")</f>
        <v>탈출의 명수</v>
      </c>
      <c r="G16" s="71" t="str">
        <f ca="1">IF($F$16="X","X",INDEX($K$6:$K$15,RANDBETWEEN(2,COUNTA($K$6:$K$15)),1))</f>
        <v>4</v>
      </c>
      <c r="N16" s="47" t="s">
        <v>14</v>
      </c>
      <c r="O16" s="48">
        <f t="shared" ca="1" si="6"/>
        <v>0</v>
      </c>
      <c r="P16" s="12"/>
      <c r="Q16" s="9"/>
      <c r="R16" s="47" t="s">
        <v>14</v>
      </c>
      <c r="S16" s="48">
        <f t="shared" ca="1" si="4"/>
        <v>0</v>
      </c>
      <c r="T16" s="47" t="s">
        <v>14</v>
      </c>
      <c r="U16" s="48">
        <f t="shared" ca="1" si="5"/>
        <v>0</v>
      </c>
    </row>
    <row r="17" spans="1:21" ht="17.25" thickBot="1" x14ac:dyDescent="0.35">
      <c r="A17" s="12" t="s">
        <v>15</v>
      </c>
      <c r="B17" s="2">
        <f t="shared" si="0"/>
        <v>2.2222222222222223E-2</v>
      </c>
      <c r="C17" s="2">
        <f>SUM($B$2:B17)</f>
        <v>0.35555555555555546</v>
      </c>
      <c r="E17" s="4" t="s">
        <v>45</v>
      </c>
      <c r="F17" s="19" t="str">
        <f ca="1">INDEX($D$2:$D$5,COUNTIF($F$2:$F$5,"&lt;="&amp;RAND())+1)</f>
        <v>이동속도 감소</v>
      </c>
      <c r="G17" s="72">
        <f ca="1">INDEX($M$6:$M$15,RANDBETWEEN(2,COUNTA($M$6:$M$15)),1)</f>
        <v>2</v>
      </c>
      <c r="N17" s="47" t="s">
        <v>15</v>
      </c>
      <c r="O17" s="48">
        <f t="shared" ca="1" si="6"/>
        <v>0</v>
      </c>
      <c r="P17" s="12"/>
      <c r="R17" s="47" t="s">
        <v>15</v>
      </c>
      <c r="S17" s="48">
        <f t="shared" ca="1" si="4"/>
        <v>0</v>
      </c>
      <c r="T17" s="47" t="s">
        <v>15</v>
      </c>
      <c r="U17" s="48">
        <f t="shared" ca="1" si="5"/>
        <v>0</v>
      </c>
    </row>
    <row r="18" spans="1:21" x14ac:dyDescent="0.3">
      <c r="A18" s="12" t="s">
        <v>16</v>
      </c>
      <c r="B18" s="2">
        <f t="shared" si="0"/>
        <v>2.2222222222222223E-2</v>
      </c>
      <c r="C18" s="2">
        <f>SUM($B$2:B18)</f>
        <v>0.37777777777777766</v>
      </c>
      <c r="N18" s="47" t="s">
        <v>16</v>
      </c>
      <c r="O18" s="48">
        <f t="shared" ca="1" si="6"/>
        <v>0</v>
      </c>
      <c r="P18" s="12"/>
      <c r="R18" s="47" t="s">
        <v>16</v>
      </c>
      <c r="S18" s="48">
        <f t="shared" ca="1" si="4"/>
        <v>0</v>
      </c>
      <c r="T18" s="47" t="s">
        <v>16</v>
      </c>
      <c r="U18" s="48">
        <f t="shared" ca="1" si="5"/>
        <v>0</v>
      </c>
    </row>
    <row r="19" spans="1:21" ht="17.25" thickBot="1" x14ac:dyDescent="0.35">
      <c r="A19" s="12" t="s">
        <v>17</v>
      </c>
      <c r="B19" s="2">
        <f t="shared" si="0"/>
        <v>2.2222222222222223E-2</v>
      </c>
      <c r="C19" s="2">
        <f>SUM($B$2:B19)</f>
        <v>0.39999999999999986</v>
      </c>
      <c r="N19" s="47" t="s">
        <v>17</v>
      </c>
      <c r="O19" s="48">
        <f t="shared" ca="1" si="6"/>
        <v>0</v>
      </c>
      <c r="P19" s="12"/>
      <c r="R19" s="47" t="s">
        <v>17</v>
      </c>
      <c r="S19" s="48">
        <f t="shared" ca="1" si="4"/>
        <v>0</v>
      </c>
      <c r="T19" s="47" t="s">
        <v>17</v>
      </c>
      <c r="U19" s="48">
        <f t="shared" ca="1" si="5"/>
        <v>0</v>
      </c>
    </row>
    <row r="20" spans="1:21" ht="17.25" thickBot="1" x14ac:dyDescent="0.35">
      <c r="A20" s="12" t="s">
        <v>18</v>
      </c>
      <c r="B20" s="2">
        <f t="shared" si="0"/>
        <v>2.2222222222222223E-2</v>
      </c>
      <c r="C20" s="2">
        <f>SUM($B$2:B20)</f>
        <v>0.42222222222222205</v>
      </c>
      <c r="E20" s="13" t="s">
        <v>74</v>
      </c>
      <c r="G20" s="65" t="s">
        <v>71</v>
      </c>
      <c r="N20" s="47" t="s">
        <v>18</v>
      </c>
      <c r="O20" s="48">
        <f t="shared" ca="1" si="6"/>
        <v>0</v>
      </c>
      <c r="P20" s="12"/>
      <c r="R20" s="47" t="s">
        <v>18</v>
      </c>
      <c r="S20" s="48">
        <f t="shared" ca="1" si="4"/>
        <v>0</v>
      </c>
      <c r="T20" s="47" t="s">
        <v>18</v>
      </c>
      <c r="U20" s="48">
        <f t="shared" ca="1" si="5"/>
        <v>0</v>
      </c>
    </row>
    <row r="21" spans="1:21" ht="17.25" thickBot="1" x14ac:dyDescent="0.35">
      <c r="A21" s="12" t="s">
        <v>19</v>
      </c>
      <c r="B21" s="2">
        <f t="shared" si="0"/>
        <v>2.2222222222222223E-2</v>
      </c>
      <c r="C21" s="2">
        <f>SUM($B$2:B21)</f>
        <v>0.44444444444444425</v>
      </c>
      <c r="E21" s="13" t="s">
        <v>0</v>
      </c>
      <c r="F21" s="92">
        <f ca="1">RANDBETWEEN(0,100)</f>
        <v>47</v>
      </c>
      <c r="G21" s="93"/>
      <c r="N21" s="47" t="s">
        <v>19</v>
      </c>
      <c r="O21" s="48">
        <f t="shared" ca="1" si="6"/>
        <v>0</v>
      </c>
      <c r="P21" s="12"/>
      <c r="R21" s="47" t="s">
        <v>19</v>
      </c>
      <c r="S21" s="48">
        <f t="shared" ca="1" si="4"/>
        <v>0</v>
      </c>
      <c r="T21" s="47" t="s">
        <v>19</v>
      </c>
      <c r="U21" s="48">
        <f t="shared" ca="1" si="5"/>
        <v>0</v>
      </c>
    </row>
    <row r="22" spans="1:21" ht="17.25" thickBot="1" x14ac:dyDescent="0.35">
      <c r="A22" s="12" t="s">
        <v>20</v>
      </c>
      <c r="B22" s="2">
        <f t="shared" si="0"/>
        <v>2.2222222222222223E-2</v>
      </c>
      <c r="C22" s="2">
        <f>SUM($B$2:B22)</f>
        <v>0.46666666666666645</v>
      </c>
      <c r="E22" s="13" t="s">
        <v>52</v>
      </c>
      <c r="F22" s="21" t="str">
        <f ca="1">INDEX($G$2:$G$7,COUNTIF($I$2:$I$7,"&lt;="&amp;RAND())+1)</f>
        <v>특화</v>
      </c>
      <c r="G22" s="75">
        <f ca="1">IF($F$22="X","X",ROUND(240+$F$21*0.6,0))</f>
        <v>268</v>
      </c>
      <c r="N22" s="47" t="s">
        <v>20</v>
      </c>
      <c r="O22" s="48">
        <f t="shared" ca="1" si="6"/>
        <v>0</v>
      </c>
      <c r="P22" s="12"/>
      <c r="R22" s="47" t="s">
        <v>20</v>
      </c>
      <c r="S22" s="48">
        <f t="shared" ca="1" si="4"/>
        <v>0</v>
      </c>
      <c r="T22" s="47" t="s">
        <v>20</v>
      </c>
      <c r="U22" s="48">
        <f t="shared" ca="1" si="5"/>
        <v>1</v>
      </c>
    </row>
    <row r="23" spans="1:21" x14ac:dyDescent="0.3">
      <c r="A23" s="12" t="s">
        <v>21</v>
      </c>
      <c r="B23" s="2">
        <f t="shared" si="0"/>
        <v>2.2222222222222223E-2</v>
      </c>
      <c r="C23" s="2">
        <f>SUM($B$2:B23)</f>
        <v>0.48888888888888865</v>
      </c>
      <c r="E23" s="15" t="s">
        <v>62</v>
      </c>
      <c r="F23" s="17" t="str">
        <f ca="1">IF($S$50="사용 가능",VLOOKUP($L$3,$A$2:$A$47,1,FALSE),"X")</f>
        <v>타격의 대가</v>
      </c>
      <c r="G23" s="70">
        <f ca="1">IF($F$23="X","X",3)</f>
        <v>3</v>
      </c>
      <c r="N23" s="47" t="s">
        <v>21</v>
      </c>
      <c r="O23" s="48">
        <f t="shared" ca="1" si="6"/>
        <v>0</v>
      </c>
      <c r="P23" s="12"/>
      <c r="R23" s="47" t="s">
        <v>21</v>
      </c>
      <c r="S23" s="48">
        <f t="shared" ca="1" si="4"/>
        <v>0</v>
      </c>
      <c r="T23" s="47" t="s">
        <v>21</v>
      </c>
      <c r="U23" s="48">
        <f t="shared" ca="1" si="5"/>
        <v>0</v>
      </c>
    </row>
    <row r="24" spans="1:21" ht="17.25" thickBot="1" x14ac:dyDescent="0.35">
      <c r="A24" s="12" t="s">
        <v>22</v>
      </c>
      <c r="B24" s="2">
        <f t="shared" si="0"/>
        <v>2.2222222222222223E-2</v>
      </c>
      <c r="C24" s="2">
        <f>SUM($B$2:B24)</f>
        <v>0.51111111111111085</v>
      </c>
      <c r="E24" s="14" t="s">
        <v>63</v>
      </c>
      <c r="F24" s="18" t="str">
        <f ca="1">IF($S$50="사용 가능",VLOOKUP($M$3,$A$2:$A$48,1,FALSE),"X")</f>
        <v>질량 증가</v>
      </c>
      <c r="G24" s="71" t="str">
        <f ca="1">IF($F$24="X","X",INDEX($K$6:$K$15,RANDBETWEEN(2,COUNTA($K$6:$K$15)),1))</f>
        <v>5</v>
      </c>
      <c r="N24" s="47" t="s">
        <v>22</v>
      </c>
      <c r="O24" s="48">
        <f t="shared" ca="1" si="6"/>
        <v>0</v>
      </c>
      <c r="P24" s="12"/>
      <c r="R24" s="47" t="s">
        <v>22</v>
      </c>
      <c r="S24" s="48">
        <f t="shared" ca="1" si="4"/>
        <v>0</v>
      </c>
      <c r="T24" s="47" t="s">
        <v>22</v>
      </c>
      <c r="U24" s="48">
        <f t="shared" ca="1" si="5"/>
        <v>0</v>
      </c>
    </row>
    <row r="25" spans="1:21" ht="17.25" thickBot="1" x14ac:dyDescent="0.35">
      <c r="A25" s="12" t="s">
        <v>23</v>
      </c>
      <c r="B25" s="2">
        <f t="shared" si="0"/>
        <v>2.2222222222222223E-2</v>
      </c>
      <c r="C25" s="2">
        <f>SUM($B$2:B25)</f>
        <v>0.5333333333333331</v>
      </c>
      <c r="E25" s="4" t="s">
        <v>45</v>
      </c>
      <c r="F25" s="19" t="str">
        <f ca="1">INDEX($D$2:$D$5,COUNTIF($F$2:$F$5,"&lt;="&amp;RAND())+1)</f>
        <v>공격력 감소</v>
      </c>
      <c r="G25" s="72">
        <f ca="1">INDEX($M$6:$M$15,RANDBETWEEN(2,COUNTA($M$6:$M$15)),1)</f>
        <v>3</v>
      </c>
      <c r="N25" s="47" t="s">
        <v>23</v>
      </c>
      <c r="O25" s="48">
        <f t="shared" ca="1" si="6"/>
        <v>0</v>
      </c>
      <c r="P25" s="12"/>
      <c r="R25" s="47" t="s">
        <v>23</v>
      </c>
      <c r="S25" s="48">
        <f t="shared" ca="1" si="4"/>
        <v>0</v>
      </c>
      <c r="T25" s="47" t="s">
        <v>23</v>
      </c>
      <c r="U25" s="48">
        <f t="shared" ca="1" si="5"/>
        <v>0</v>
      </c>
    </row>
    <row r="26" spans="1:21" x14ac:dyDescent="0.3">
      <c r="A26" s="12" t="s">
        <v>24</v>
      </c>
      <c r="B26" s="2">
        <f t="shared" si="0"/>
        <v>2.2222222222222223E-2</v>
      </c>
      <c r="C26" s="2">
        <f>SUM($B$2:B26)</f>
        <v>0.55555555555555536</v>
      </c>
      <c r="N26" s="47" t="s">
        <v>24</v>
      </c>
      <c r="O26" s="48">
        <f t="shared" ca="1" si="6"/>
        <v>0</v>
      </c>
      <c r="P26" s="12"/>
      <c r="R26" s="47" t="s">
        <v>24</v>
      </c>
      <c r="S26" s="48">
        <f t="shared" ca="1" si="4"/>
        <v>0</v>
      </c>
      <c r="T26" s="47" t="s">
        <v>24</v>
      </c>
      <c r="U26" s="48">
        <f t="shared" ca="1" si="5"/>
        <v>0</v>
      </c>
    </row>
    <row r="27" spans="1:21" ht="17.25" thickBot="1" x14ac:dyDescent="0.35">
      <c r="A27" s="12" t="s">
        <v>25</v>
      </c>
      <c r="B27" s="2">
        <f t="shared" si="0"/>
        <v>2.2222222222222223E-2</v>
      </c>
      <c r="C27" s="2">
        <f>SUM($B$2:B27)</f>
        <v>0.57777777777777761</v>
      </c>
      <c r="N27" s="47" t="s">
        <v>25</v>
      </c>
      <c r="O27" s="48">
        <f t="shared" ca="1" si="6"/>
        <v>0</v>
      </c>
      <c r="P27" s="12"/>
      <c r="R27" s="47" t="s">
        <v>25</v>
      </c>
      <c r="S27" s="48">
        <f t="shared" ca="1" si="4"/>
        <v>0</v>
      </c>
      <c r="T27" s="47" t="s">
        <v>25</v>
      </c>
      <c r="U27" s="48">
        <f t="shared" ca="1" si="5"/>
        <v>0</v>
      </c>
    </row>
    <row r="28" spans="1:21" ht="17.25" thickBot="1" x14ac:dyDescent="0.35">
      <c r="A28" s="12" t="s">
        <v>26</v>
      </c>
      <c r="B28" s="2">
        <f t="shared" si="0"/>
        <v>2.2222222222222223E-2</v>
      </c>
      <c r="C28" s="2">
        <f>SUM($B$2:B28)</f>
        <v>0.59999999999999987</v>
      </c>
      <c r="E28" s="13" t="s">
        <v>75</v>
      </c>
      <c r="G28" s="65" t="s">
        <v>71</v>
      </c>
      <c r="N28" s="47" t="s">
        <v>26</v>
      </c>
      <c r="O28" s="48">
        <f t="shared" ca="1" si="6"/>
        <v>0</v>
      </c>
      <c r="P28" s="12"/>
      <c r="R28" s="47" t="s">
        <v>26</v>
      </c>
      <c r="S28" s="48">
        <f t="shared" ca="1" si="4"/>
        <v>0</v>
      </c>
      <c r="T28" s="47" t="s">
        <v>26</v>
      </c>
      <c r="U28" s="48">
        <f t="shared" ca="1" si="5"/>
        <v>0</v>
      </c>
    </row>
    <row r="29" spans="1:21" ht="17.25" thickBot="1" x14ac:dyDescent="0.35">
      <c r="A29" s="12" t="s">
        <v>27</v>
      </c>
      <c r="B29" s="2">
        <f t="shared" si="0"/>
        <v>2.2222222222222223E-2</v>
      </c>
      <c r="C29" s="2">
        <f>SUM($B$2:B29)</f>
        <v>0.62222222222222212</v>
      </c>
      <c r="E29" s="13" t="s">
        <v>0</v>
      </c>
      <c r="F29" s="92">
        <f ca="1">RANDBETWEEN(0,100)</f>
        <v>21</v>
      </c>
      <c r="G29" s="93"/>
      <c r="N29" s="47" t="s">
        <v>27</v>
      </c>
      <c r="O29" s="48">
        <f t="shared" ca="1" si="6"/>
        <v>0</v>
      </c>
      <c r="P29" s="12"/>
      <c r="R29" s="47" t="s">
        <v>27</v>
      </c>
      <c r="S29" s="48">
        <f t="shared" ca="1" si="4"/>
        <v>0</v>
      </c>
      <c r="T29" s="47" t="s">
        <v>27</v>
      </c>
      <c r="U29" s="48">
        <f t="shared" ca="1" si="5"/>
        <v>0</v>
      </c>
    </row>
    <row r="30" spans="1:21" ht="17.25" thickBot="1" x14ac:dyDescent="0.35">
      <c r="A30" s="12" t="s">
        <v>28</v>
      </c>
      <c r="B30" s="2">
        <f t="shared" si="0"/>
        <v>2.2222222222222223E-2</v>
      </c>
      <c r="C30" s="2">
        <f>SUM($B$2:B30)</f>
        <v>0.64444444444444438</v>
      </c>
      <c r="E30" s="13" t="s">
        <v>52</v>
      </c>
      <c r="F30" s="21" t="str">
        <f ca="1">INDEX($G$2:$G$7,COUNTIF($I$2:$I$7,"&lt;="&amp;RAND())+1)</f>
        <v>제압</v>
      </c>
      <c r="G30" s="75">
        <f ca="1">IF($F$30="X","X",ROUND(160+$F$29*0.4,0))</f>
        <v>168</v>
      </c>
      <c r="N30" s="47" t="s">
        <v>28</v>
      </c>
      <c r="O30" s="48">
        <f t="shared" ca="1" si="6"/>
        <v>0</v>
      </c>
      <c r="P30" s="12"/>
      <c r="R30" s="47" t="s">
        <v>28</v>
      </c>
      <c r="S30" s="48">
        <f t="shared" ca="1" si="4"/>
        <v>0</v>
      </c>
      <c r="T30" s="47" t="s">
        <v>28</v>
      </c>
      <c r="U30" s="48">
        <f t="shared" ca="1" si="5"/>
        <v>0</v>
      </c>
    </row>
    <row r="31" spans="1:21" x14ac:dyDescent="0.3">
      <c r="A31" s="12" t="s">
        <v>29</v>
      </c>
      <c r="B31" s="2">
        <f t="shared" si="0"/>
        <v>2.2222222222222223E-2</v>
      </c>
      <c r="C31" s="2">
        <f>SUM($B$2:B31)</f>
        <v>0.66666666666666663</v>
      </c>
      <c r="E31" s="15" t="s">
        <v>62</v>
      </c>
      <c r="F31" s="17" t="str">
        <f ca="1">IF($U$50="사용 가능",VLOOKUP($L$5,$A$2:$A$47,1,FALSE),"X")</f>
        <v>원한</v>
      </c>
      <c r="G31" s="70">
        <f ca="1">IF($F$31="X","X",3)</f>
        <v>3</v>
      </c>
      <c r="N31" s="47" t="s">
        <v>29</v>
      </c>
      <c r="O31" s="48">
        <f t="shared" ca="1" si="6"/>
        <v>0</v>
      </c>
      <c r="P31" s="12"/>
      <c r="R31" s="47" t="s">
        <v>29</v>
      </c>
      <c r="S31" s="48">
        <f t="shared" ca="1" si="4"/>
        <v>0</v>
      </c>
      <c r="T31" s="47" t="s">
        <v>29</v>
      </c>
      <c r="U31" s="48">
        <f t="shared" ca="1" si="5"/>
        <v>0</v>
      </c>
    </row>
    <row r="32" spans="1:21" ht="17.25" thickBot="1" x14ac:dyDescent="0.35">
      <c r="A32" s="12" t="s">
        <v>30</v>
      </c>
      <c r="B32" s="2">
        <f t="shared" si="0"/>
        <v>2.2222222222222223E-2</v>
      </c>
      <c r="C32" s="2">
        <f>SUM($B$2:B32)</f>
        <v>0.68888888888888888</v>
      </c>
      <c r="E32" s="14" t="s">
        <v>63</v>
      </c>
      <c r="F32" s="18" t="str">
        <f ca="1">IF($U$50="사용 가능",VLOOKUP($M$5,$A$2:$A$48,1,FALSE),"X")</f>
        <v>선수필승</v>
      </c>
      <c r="G32" s="71" t="str">
        <f ca="1">IF($F$32="X","X",INDEX($K$6:$K$15,RANDBETWEEN(2,COUNTA($K$6:$K$15)),1))</f>
        <v>5</v>
      </c>
      <c r="N32" s="47" t="s">
        <v>30</v>
      </c>
      <c r="O32" s="48">
        <f t="shared" ca="1" si="6"/>
        <v>0</v>
      </c>
      <c r="P32" s="12"/>
      <c r="R32" s="47" t="s">
        <v>30</v>
      </c>
      <c r="S32" s="48">
        <f t="shared" ca="1" si="4"/>
        <v>0</v>
      </c>
      <c r="T32" s="47" t="s">
        <v>30</v>
      </c>
      <c r="U32" s="48">
        <f t="shared" ca="1" si="5"/>
        <v>0</v>
      </c>
    </row>
    <row r="33" spans="1:21" ht="17.25" thickBot="1" x14ac:dyDescent="0.35">
      <c r="A33" s="12" t="s">
        <v>31</v>
      </c>
      <c r="B33" s="2">
        <f t="shared" si="0"/>
        <v>2.2222222222222223E-2</v>
      </c>
      <c r="C33" s="2">
        <f>SUM($B$2:B33)</f>
        <v>0.71111111111111114</v>
      </c>
      <c r="E33" s="4" t="s">
        <v>45</v>
      </c>
      <c r="F33" s="19" t="str">
        <f ca="1">INDEX($D$2:$D$5,COUNTIF($F$2:$F$5,"&lt;="&amp;RAND())+1)</f>
        <v>공격력 감소</v>
      </c>
      <c r="G33" s="72">
        <f ca="1">INDEX($M$6:$M$15,RANDBETWEEN(2,COUNTA($M$6:$M$15)),1)</f>
        <v>1</v>
      </c>
      <c r="N33" s="47" t="s">
        <v>31</v>
      </c>
      <c r="O33" s="48">
        <f t="shared" ca="1" si="6"/>
        <v>0</v>
      </c>
      <c r="P33" s="12"/>
      <c r="R33" s="47" t="s">
        <v>31</v>
      </c>
      <c r="S33" s="48">
        <f t="shared" ca="1" si="4"/>
        <v>0</v>
      </c>
      <c r="T33" s="47" t="s">
        <v>31</v>
      </c>
      <c r="U33" s="48">
        <f t="shared" ca="1" si="5"/>
        <v>0</v>
      </c>
    </row>
    <row r="34" spans="1:21" x14ac:dyDescent="0.3">
      <c r="A34" s="12" t="s">
        <v>32</v>
      </c>
      <c r="B34" s="2">
        <f t="shared" si="0"/>
        <v>2.2222222222222223E-2</v>
      </c>
      <c r="C34" s="2">
        <f>SUM($B$2:B34)</f>
        <v>0.73333333333333339</v>
      </c>
      <c r="N34" s="47" t="s">
        <v>32</v>
      </c>
      <c r="O34" s="48">
        <f t="shared" ca="1" si="6"/>
        <v>0</v>
      </c>
      <c r="P34" s="12"/>
      <c r="R34" s="47" t="s">
        <v>32</v>
      </c>
      <c r="S34" s="48">
        <f t="shared" ca="1" si="4"/>
        <v>0</v>
      </c>
      <c r="T34" s="47" t="s">
        <v>32</v>
      </c>
      <c r="U34" s="48">
        <f t="shared" ca="1" si="5"/>
        <v>1</v>
      </c>
    </row>
    <row r="35" spans="1:21" x14ac:dyDescent="0.3">
      <c r="A35" s="12" t="s">
        <v>33</v>
      </c>
      <c r="B35" s="2">
        <f t="shared" si="0"/>
        <v>2.2222222222222223E-2</v>
      </c>
      <c r="C35" s="2">
        <f>SUM($B$2:B35)</f>
        <v>0.75555555555555565</v>
      </c>
      <c r="N35" s="47" t="s">
        <v>33</v>
      </c>
      <c r="O35" s="48">
        <f t="shared" ca="1" si="6"/>
        <v>0</v>
      </c>
      <c r="P35" s="12"/>
      <c r="R35" s="47" t="s">
        <v>33</v>
      </c>
      <c r="S35" s="48">
        <f t="shared" ca="1" si="4"/>
        <v>0</v>
      </c>
      <c r="T35" s="47" t="s">
        <v>33</v>
      </c>
      <c r="U35" s="48">
        <f t="shared" ca="1" si="5"/>
        <v>0</v>
      </c>
    </row>
    <row r="36" spans="1:21" x14ac:dyDescent="0.3">
      <c r="A36" s="12" t="s">
        <v>34</v>
      </c>
      <c r="B36" s="2">
        <f t="shared" si="0"/>
        <v>2.2222222222222223E-2</v>
      </c>
      <c r="C36" s="2">
        <f>SUM($B$2:B36)</f>
        <v>0.7777777777777779</v>
      </c>
      <c r="N36" s="47" t="s">
        <v>34</v>
      </c>
      <c r="O36" s="48">
        <f t="shared" ca="1" si="6"/>
        <v>0</v>
      </c>
      <c r="P36" s="12"/>
      <c r="R36" s="47" t="s">
        <v>34</v>
      </c>
      <c r="S36" s="48">
        <f t="shared" ca="1" si="4"/>
        <v>0</v>
      </c>
      <c r="T36" s="47" t="s">
        <v>34</v>
      </c>
      <c r="U36" s="48">
        <f t="shared" ca="1" si="5"/>
        <v>0</v>
      </c>
    </row>
    <row r="37" spans="1:21" x14ac:dyDescent="0.3">
      <c r="A37" s="12" t="s">
        <v>35</v>
      </c>
      <c r="B37" s="2">
        <f t="shared" si="0"/>
        <v>2.2222222222222223E-2</v>
      </c>
      <c r="C37" s="2">
        <f>SUM($B$2:B37)</f>
        <v>0.80000000000000016</v>
      </c>
      <c r="N37" s="47" t="s">
        <v>35</v>
      </c>
      <c r="O37" s="48">
        <f t="shared" ca="1" si="6"/>
        <v>0</v>
      </c>
      <c r="P37" s="12"/>
      <c r="R37" s="47" t="s">
        <v>35</v>
      </c>
      <c r="S37" s="48">
        <f t="shared" ca="1" si="4"/>
        <v>0</v>
      </c>
      <c r="T37" s="47" t="s">
        <v>35</v>
      </c>
      <c r="U37" s="48">
        <f t="shared" ca="1" si="5"/>
        <v>0</v>
      </c>
    </row>
    <row r="38" spans="1:21" x14ac:dyDescent="0.3">
      <c r="A38" s="12" t="s">
        <v>36</v>
      </c>
      <c r="B38" s="2">
        <f t="shared" si="0"/>
        <v>2.2222222222222223E-2</v>
      </c>
      <c r="C38" s="2">
        <f>SUM($B$2:B38)</f>
        <v>0.82222222222222241</v>
      </c>
      <c r="N38" s="47" t="s">
        <v>36</v>
      </c>
      <c r="O38" s="48">
        <f t="shared" ca="1" si="6"/>
        <v>0</v>
      </c>
      <c r="P38" s="12"/>
      <c r="R38" s="47" t="s">
        <v>36</v>
      </c>
      <c r="S38" s="48">
        <f t="shared" ca="1" si="4"/>
        <v>0</v>
      </c>
      <c r="T38" s="47" t="s">
        <v>36</v>
      </c>
      <c r="U38" s="48">
        <f t="shared" ca="1" si="5"/>
        <v>0</v>
      </c>
    </row>
    <row r="39" spans="1:21" x14ac:dyDescent="0.3">
      <c r="A39" s="12" t="s">
        <v>37</v>
      </c>
      <c r="B39" s="2">
        <f t="shared" si="0"/>
        <v>2.2222222222222223E-2</v>
      </c>
      <c r="C39" s="2">
        <f>SUM($B$2:B39)</f>
        <v>0.84444444444444466</v>
      </c>
      <c r="N39" s="47" t="s">
        <v>37</v>
      </c>
      <c r="O39" s="48">
        <f t="shared" ca="1" si="6"/>
        <v>0</v>
      </c>
      <c r="P39" s="12"/>
      <c r="R39" s="47" t="s">
        <v>37</v>
      </c>
      <c r="S39" s="48">
        <f t="shared" ca="1" si="4"/>
        <v>0</v>
      </c>
      <c r="T39" s="47" t="s">
        <v>37</v>
      </c>
      <c r="U39" s="48">
        <f t="shared" ca="1" si="5"/>
        <v>0</v>
      </c>
    </row>
    <row r="40" spans="1:21" x14ac:dyDescent="0.3">
      <c r="A40" s="12" t="s">
        <v>38</v>
      </c>
      <c r="B40" s="2">
        <f t="shared" si="0"/>
        <v>2.2222222222222223E-2</v>
      </c>
      <c r="C40" s="2">
        <f>SUM($B$2:B40)</f>
        <v>0.86666666666666692</v>
      </c>
      <c r="N40" s="47" t="s">
        <v>38</v>
      </c>
      <c r="O40" s="48">
        <f t="shared" ca="1" si="6"/>
        <v>0</v>
      </c>
      <c r="P40" s="12"/>
      <c r="R40" s="47" t="s">
        <v>38</v>
      </c>
      <c r="S40" s="48">
        <f t="shared" ca="1" si="4"/>
        <v>0</v>
      </c>
      <c r="T40" s="47" t="s">
        <v>38</v>
      </c>
      <c r="U40" s="48">
        <f t="shared" ca="1" si="5"/>
        <v>0</v>
      </c>
    </row>
    <row r="41" spans="1:21" x14ac:dyDescent="0.3">
      <c r="A41" s="12" t="s">
        <v>39</v>
      </c>
      <c r="B41" s="2">
        <f t="shared" si="0"/>
        <v>2.2222222222222223E-2</v>
      </c>
      <c r="C41" s="2">
        <f>SUM($B$2:B41)</f>
        <v>0.88888888888888917</v>
      </c>
      <c r="N41" s="47" t="s">
        <v>39</v>
      </c>
      <c r="O41" s="48">
        <f t="shared" ca="1" si="6"/>
        <v>0</v>
      </c>
      <c r="P41" s="12"/>
      <c r="R41" s="47" t="s">
        <v>39</v>
      </c>
      <c r="S41" s="48">
        <f t="shared" ca="1" si="4"/>
        <v>1</v>
      </c>
      <c r="T41" s="47" t="s">
        <v>39</v>
      </c>
      <c r="U41" s="48">
        <f t="shared" ca="1" si="5"/>
        <v>0</v>
      </c>
    </row>
    <row r="42" spans="1:21" x14ac:dyDescent="0.3">
      <c r="A42" s="12" t="s">
        <v>40</v>
      </c>
      <c r="B42" s="2">
        <f t="shared" si="0"/>
        <v>2.2222222222222223E-2</v>
      </c>
      <c r="C42" s="2">
        <f>SUM($B$2:B42)</f>
        <v>0.91111111111111143</v>
      </c>
      <c r="N42" s="47" t="s">
        <v>40</v>
      </c>
      <c r="O42" s="48">
        <f t="shared" ca="1" si="6"/>
        <v>1</v>
      </c>
      <c r="P42" s="12"/>
      <c r="R42" s="47" t="s">
        <v>40</v>
      </c>
      <c r="S42" s="48">
        <f t="shared" ca="1" si="4"/>
        <v>0</v>
      </c>
      <c r="T42" s="47" t="s">
        <v>40</v>
      </c>
      <c r="U42" s="48">
        <f t="shared" ca="1" si="5"/>
        <v>0</v>
      </c>
    </row>
    <row r="43" spans="1:21" x14ac:dyDescent="0.3">
      <c r="A43" s="12" t="s">
        <v>41</v>
      </c>
      <c r="B43" s="2">
        <f t="shared" si="0"/>
        <v>2.2222222222222223E-2</v>
      </c>
      <c r="C43" s="2">
        <f>SUM($B$2:B43)</f>
        <v>0.93333333333333368</v>
      </c>
      <c r="N43" s="47" t="s">
        <v>41</v>
      </c>
      <c r="O43" s="48">
        <f t="shared" ca="1" si="6"/>
        <v>0</v>
      </c>
      <c r="P43" s="12"/>
      <c r="R43" s="47" t="s">
        <v>41</v>
      </c>
      <c r="S43" s="48">
        <f t="shared" ca="1" si="4"/>
        <v>0</v>
      </c>
      <c r="T43" s="47" t="s">
        <v>41</v>
      </c>
      <c r="U43" s="48">
        <f t="shared" ca="1" si="5"/>
        <v>0</v>
      </c>
    </row>
    <row r="44" spans="1:21" x14ac:dyDescent="0.3">
      <c r="A44" s="12" t="s">
        <v>42</v>
      </c>
      <c r="B44" s="2">
        <f t="shared" si="0"/>
        <v>2.2222222222222223E-2</v>
      </c>
      <c r="C44" s="2">
        <f>SUM($B$2:B44)</f>
        <v>0.95555555555555594</v>
      </c>
      <c r="N44" s="47" t="s">
        <v>42</v>
      </c>
      <c r="O44" s="48">
        <f t="shared" ca="1" si="6"/>
        <v>0</v>
      </c>
      <c r="P44" s="12"/>
      <c r="R44" s="47" t="s">
        <v>42</v>
      </c>
      <c r="S44" s="48">
        <f t="shared" ca="1" si="4"/>
        <v>1</v>
      </c>
      <c r="T44" s="47" t="s">
        <v>42</v>
      </c>
      <c r="U44" s="48">
        <f t="shared" ca="1" si="5"/>
        <v>0</v>
      </c>
    </row>
    <row r="45" spans="1:21" x14ac:dyDescent="0.3">
      <c r="A45" s="12" t="s">
        <v>43</v>
      </c>
      <c r="B45" s="2">
        <f t="shared" si="0"/>
        <v>2.2222222222222223E-2</v>
      </c>
      <c r="C45" s="2">
        <f>SUM($B$2:B45)</f>
        <v>0.97777777777777819</v>
      </c>
      <c r="N45" s="47" t="s">
        <v>43</v>
      </c>
      <c r="O45" s="48">
        <f t="shared" ca="1" si="6"/>
        <v>1</v>
      </c>
      <c r="P45" s="12"/>
      <c r="R45" s="47" t="s">
        <v>43</v>
      </c>
      <c r="S45" s="48">
        <f t="shared" ca="1" si="4"/>
        <v>0</v>
      </c>
      <c r="T45" s="47" t="s">
        <v>43</v>
      </c>
      <c r="U45" s="48">
        <f t="shared" ca="1" si="5"/>
        <v>0</v>
      </c>
    </row>
    <row r="46" spans="1:21" ht="17.25" thickBot="1" x14ac:dyDescent="0.35">
      <c r="A46" s="11" t="s">
        <v>44</v>
      </c>
      <c r="B46" s="5">
        <f t="shared" si="0"/>
        <v>2.2222222222222223E-2</v>
      </c>
      <c r="C46" s="5">
        <f>SUM($B$2:B46)</f>
        <v>1.0000000000000004</v>
      </c>
      <c r="N46" s="49" t="s">
        <v>44</v>
      </c>
      <c r="O46" s="50">
        <f t="shared" ca="1" si="6"/>
        <v>0</v>
      </c>
      <c r="R46" s="49" t="s">
        <v>44</v>
      </c>
      <c r="S46" s="50">
        <f t="shared" ca="1" si="4"/>
        <v>0</v>
      </c>
      <c r="T46" s="49" t="s">
        <v>44</v>
      </c>
      <c r="U46" s="50">
        <f t="shared" ca="1" si="5"/>
        <v>0</v>
      </c>
    </row>
    <row r="47" spans="1:21" ht="17.25" thickBot="1" x14ac:dyDescent="0.35">
      <c r="A47" s="25">
        <f>COUNTA($A$2:$A$46)</f>
        <v>45</v>
      </c>
      <c r="B47" s="26">
        <f>$C$47/$A$47</f>
        <v>2.2222222222222223E-2</v>
      </c>
      <c r="C47" s="26">
        <v>1</v>
      </c>
      <c r="N47" s="54" t="s">
        <v>67</v>
      </c>
      <c r="O47" s="55">
        <f ca="1">SUM($O$2:$O$3)</f>
        <v>0</v>
      </c>
      <c r="R47" s="54" t="s">
        <v>67</v>
      </c>
      <c r="S47" s="55">
        <f ca="1">SUM($S$2:$S$3)</f>
        <v>0</v>
      </c>
      <c r="T47" s="54" t="s">
        <v>67</v>
      </c>
      <c r="U47" s="55">
        <f ca="1">SUM($U$2:$U$3)</f>
        <v>0</v>
      </c>
    </row>
    <row r="48" spans="1:21" x14ac:dyDescent="0.3">
      <c r="N48" s="59" t="s">
        <v>69</v>
      </c>
      <c r="O48" s="60" t="str">
        <f ca="1">IF($O$47&gt;1,"사용 불가","사용 가능")</f>
        <v>사용 가능</v>
      </c>
      <c r="R48" s="59" t="s">
        <v>69</v>
      </c>
      <c r="S48" s="60" t="str">
        <f ca="1">IF($S$47&gt;1,"사용 불가","사용 가능")</f>
        <v>사용 가능</v>
      </c>
      <c r="T48" s="59" t="s">
        <v>69</v>
      </c>
      <c r="U48" s="60" t="str">
        <f ca="1">IF($U$47&gt;1,"사용 불가","사용 가능")</f>
        <v>사용 가능</v>
      </c>
    </row>
    <row r="49" spans="1:23" x14ac:dyDescent="0.3">
      <c r="N49" s="61" t="s">
        <v>1</v>
      </c>
      <c r="O49" s="62" t="str">
        <f ca="1">IF(OR($O$2&gt;1,$O$3&gt;1,$O$4&gt;1,$O$5&gt;1,$O$6&gt;1,$O$7&gt;1,$O$8&gt;1,$O$9&gt;1,$O$10&gt;1,$O$11&gt;1,$O$12&gt;1,$O$13&gt;1,$O$14&gt;1,$O$15&gt;1,$O$16&gt;1,$O$17&gt;1,$O$18&gt;1,$O$19&gt;1,$O$20&gt;1,$O$21&gt;1,$O$22&gt;1,$O$23&gt;1,$O$24&gt;1,$O$25&gt;1,$O$26&gt;1,$O$27&gt;1,$O$28&gt;1,$O$29&gt;1,$O$30&gt;1,$O$31&gt;1,$O$32&gt;1,$O$33&gt;1,$O$34&gt;1,$O$35&gt;1,$O$36&gt;1,$O$37&gt;1,$O$38&gt;1,$O$39&gt;1,$O$40&gt;1,$O$41&gt;1,$O$42&gt;1,$O$43&gt;1,$O$44&gt;1,$O$45&gt;1,$O$46&gt;1),"사용 불가","사용 가능")</f>
        <v>사용 가능</v>
      </c>
      <c r="R49" s="61" t="s">
        <v>1</v>
      </c>
      <c r="S49" s="62" t="str">
        <f ca="1">IF(OR($S$2&gt;1,$S$3&gt;1,$S$4&gt;1,$S$5&gt;1,$S$6&gt;1,$S$7&gt;1,$S$8&gt;1,$S$9&gt;1,$S$10&gt;1,$S$11&gt;1,$S$12&gt;1,$S$13&gt;1,$S$14&gt;1,$S$15&gt;1,$S$16&gt;1,$S$17&gt;1,$S$18&gt;1,$S$19&gt;1,$S$20&gt;1,$S$21&gt;1,$S$22&gt;1,$S$23&gt;1,$S$24&gt;1,$S$25&gt;1,$S$26&gt;1,$S$27&gt;1,$S$28&gt;1,$S$29&gt;1,$S$30&gt;1,$S$31&gt;1,$S$32&gt;1,$S$33&gt;1,$S$34&gt;1,$S$35&gt;1,$S$36&gt;1,$S$37&gt;1,$S$38&gt;1,$S$39&gt;1,$S$40&gt;1,$S$41&gt;1,$S$42&gt;1,$S$43&gt;1,$S$44&gt;1,$S$45&gt;1,$S$46&gt;1),"사용 불가","사용 가능")</f>
        <v>사용 가능</v>
      </c>
      <c r="T49" s="61" t="s">
        <v>1</v>
      </c>
      <c r="U49" s="62" t="str">
        <f ca="1">IF(OR($U$2&gt;1,$U$3&gt;1,$U$4&gt;1,$U$5&gt;1,$U$6&gt;1,$U$7&gt;1,$U$8&gt;1,$U$9&gt;1,$U$10&gt;1,$U$11&gt;1,$U$12&gt;1,$U$13&gt;1,$U$14&gt;1,$U$15&gt;1,$U$16&gt;1,$U$17&gt;1,$U$18&gt;1,$U$19&gt;1,$U$20&gt;1,$U$21&gt;1,$U$22&gt;1,$U$23&gt;1,$U$24&gt;1,$U$25&gt;1,$U$26&gt;1,$U$27&gt;1,$U$28&gt;1,$U$29&gt;1,$U$30&gt;1,$U$31&gt;1,$U$32&gt;1,$U$33&gt;1,$U$34&gt;1,$U$35&gt;1,$U$36&gt;1,$U$37&gt;1,$U$38&gt;1,$U$39&gt;1,$U$40&gt;1,$U$41&gt;1,$U$42&gt;1,$U$43&gt;1,$U$44&gt;1,$U$45&gt;1,$U$46&gt;1),"사용 불가","사용 가능")</f>
        <v>사용 가능</v>
      </c>
    </row>
    <row r="50" spans="1:23" x14ac:dyDescent="0.3">
      <c r="A50" s="91" t="s">
        <v>156</v>
      </c>
      <c r="N50" s="76" t="s">
        <v>70</v>
      </c>
      <c r="O50" s="77" t="str">
        <f ca="1">IF(OR($O$48="사용 불가",$O$49="사용 불가"),"사용 불가","사용 가능")</f>
        <v>사용 가능</v>
      </c>
      <c r="R50" s="76" t="s">
        <v>70</v>
      </c>
      <c r="S50" s="77" t="str">
        <f ca="1">IF(OR($S$48="사용 불가",$S$49="사용 불가"),"사용 불가","사용 가능")</f>
        <v>사용 가능</v>
      </c>
      <c r="T50" s="76" t="s">
        <v>70</v>
      </c>
      <c r="U50" s="77" t="str">
        <f ca="1">IF(OR($U$48="사용 불가",$U$49="사용 불가"),"사용 불가","사용 가능")</f>
        <v>사용 가능</v>
      </c>
    </row>
    <row r="51" spans="1:23" x14ac:dyDescent="0.3">
      <c r="A51" s="78" t="s">
        <v>86</v>
      </c>
      <c r="B51" s="79" t="s">
        <v>89</v>
      </c>
      <c r="C51" s="79" t="s">
        <v>90</v>
      </c>
      <c r="D51" s="79" t="s">
        <v>91</v>
      </c>
      <c r="E51" s="79" t="s">
        <v>92</v>
      </c>
      <c r="F51" s="79" t="s">
        <v>93</v>
      </c>
      <c r="G51" s="79" t="s">
        <v>94</v>
      </c>
      <c r="H51" s="79" t="s">
        <v>95</v>
      </c>
      <c r="I51" s="79" t="s">
        <v>96</v>
      </c>
      <c r="J51" s="79" t="s">
        <v>97</v>
      </c>
      <c r="K51" s="79" t="s">
        <v>98</v>
      </c>
      <c r="L51" s="79" t="s">
        <v>99</v>
      </c>
      <c r="M51" s="79" t="s">
        <v>100</v>
      </c>
      <c r="N51" s="79" t="s">
        <v>101</v>
      </c>
      <c r="O51" s="79" t="s">
        <v>102</v>
      </c>
      <c r="P51" s="79" t="s">
        <v>103</v>
      </c>
      <c r="Q51" s="79" t="s">
        <v>104</v>
      </c>
      <c r="R51" s="79" t="s">
        <v>105</v>
      </c>
      <c r="S51" s="79" t="s">
        <v>106</v>
      </c>
      <c r="T51" s="79" t="s">
        <v>107</v>
      </c>
      <c r="U51" s="79" t="s">
        <v>108</v>
      </c>
      <c r="V51" s="79" t="s">
        <v>109</v>
      </c>
      <c r="W51" s="80" t="s">
        <v>110</v>
      </c>
    </row>
    <row r="52" spans="1:23" x14ac:dyDescent="0.3">
      <c r="A52" s="81" t="s">
        <v>87</v>
      </c>
      <c r="B52" s="82" t="s">
        <v>111</v>
      </c>
      <c r="C52" s="82" t="s">
        <v>113</v>
      </c>
      <c r="D52" s="82" t="s">
        <v>115</v>
      </c>
      <c r="E52" s="82" t="s">
        <v>117</v>
      </c>
      <c r="F52" s="82" t="s">
        <v>119</v>
      </c>
      <c r="G52" s="82" t="s">
        <v>121</v>
      </c>
      <c r="H52" s="82" t="s">
        <v>123</v>
      </c>
      <c r="I52" s="82" t="s">
        <v>125</v>
      </c>
      <c r="J52" s="82" t="s">
        <v>127</v>
      </c>
      <c r="K52" s="82" t="s">
        <v>129</v>
      </c>
      <c r="L52" s="82" t="s">
        <v>131</v>
      </c>
      <c r="M52" s="82" t="s">
        <v>133</v>
      </c>
      <c r="N52" s="82" t="s">
        <v>135</v>
      </c>
      <c r="O52" s="82" t="s">
        <v>137</v>
      </c>
      <c r="P52" s="82" t="s">
        <v>139</v>
      </c>
      <c r="Q52" s="82" t="s">
        <v>141</v>
      </c>
      <c r="R52" s="82" t="s">
        <v>143</v>
      </c>
      <c r="S52" s="82" t="s">
        <v>145</v>
      </c>
      <c r="T52" s="82" t="s">
        <v>147</v>
      </c>
      <c r="U52" s="82" t="s">
        <v>149</v>
      </c>
      <c r="V52" s="82" t="s">
        <v>151</v>
      </c>
      <c r="W52" s="83" t="s">
        <v>153</v>
      </c>
    </row>
    <row r="53" spans="1:23" x14ac:dyDescent="0.3">
      <c r="A53" s="84" t="s">
        <v>88</v>
      </c>
      <c r="B53" s="85" t="s">
        <v>112</v>
      </c>
      <c r="C53" s="85" t="s">
        <v>114</v>
      </c>
      <c r="D53" s="85" t="s">
        <v>116</v>
      </c>
      <c r="E53" s="85" t="s">
        <v>118</v>
      </c>
      <c r="F53" s="85" t="s">
        <v>120</v>
      </c>
      <c r="G53" s="85" t="s">
        <v>122</v>
      </c>
      <c r="H53" s="85" t="s">
        <v>124</v>
      </c>
      <c r="I53" s="85" t="s">
        <v>126</v>
      </c>
      <c r="J53" s="85" t="s">
        <v>128</v>
      </c>
      <c r="K53" s="85" t="s">
        <v>130</v>
      </c>
      <c r="L53" s="85" t="s">
        <v>132</v>
      </c>
      <c r="M53" s="85" t="s">
        <v>134</v>
      </c>
      <c r="N53" s="85" t="s">
        <v>136</v>
      </c>
      <c r="O53" s="85" t="s">
        <v>138</v>
      </c>
      <c r="P53" s="85" t="s">
        <v>140</v>
      </c>
      <c r="Q53" s="85" t="s">
        <v>142</v>
      </c>
      <c r="R53" s="85" t="s">
        <v>144</v>
      </c>
      <c r="S53" s="85" t="s">
        <v>146</v>
      </c>
      <c r="T53" s="85" t="s">
        <v>148</v>
      </c>
      <c r="U53" s="85" t="s">
        <v>150</v>
      </c>
      <c r="V53" s="85" t="s">
        <v>152</v>
      </c>
      <c r="W53" s="86" t="s">
        <v>154</v>
      </c>
    </row>
  </sheetData>
  <sheetProtection sheet="1" objects="1" scenarios="1"/>
  <mergeCells count="8">
    <mergeCell ref="F29:G29"/>
    <mergeCell ref="F21:G21"/>
    <mergeCell ref="F12:G12"/>
    <mergeCell ref="T1:U1"/>
    <mergeCell ref="P9:Q9"/>
    <mergeCell ref="N1:O1"/>
    <mergeCell ref="P1:Q1"/>
    <mergeCell ref="R1:S1"/>
  </mergeCells>
  <phoneticPr fontId="3" type="noConversion"/>
  <conditionalFormatting sqref="F13:G16 F22:G24 F30:G32">
    <cfRule type="containsText" dxfId="46" priority="1" operator="containsText" text="X">
      <formula>NOT(ISERROR(SEARCH("X",F13)))</formula>
    </cfRule>
  </conditionalFormatting>
  <conditionalFormatting sqref="F12 F21 F29">
    <cfRule type="cellIs" dxfId="45" priority="3" operator="equal">
      <formula>100</formula>
    </cfRule>
    <cfRule type="cellIs" dxfId="44" priority="4" operator="equal">
      <formula>0</formula>
    </cfRule>
    <cfRule type="cellIs" dxfId="43" priority="5" operator="greaterThan">
      <formula>89</formula>
    </cfRule>
    <cfRule type="cellIs" dxfId="42" priority="6" operator="between">
      <formula>70</formula>
      <formula>89</formula>
    </cfRule>
    <cfRule type="cellIs" dxfId="41" priority="7" operator="between">
      <formula>30</formula>
      <formula>69</formula>
    </cfRule>
    <cfRule type="cellIs" dxfId="40" priority="8" operator="between">
      <formula>10</formula>
      <formula>29</formula>
    </cfRule>
    <cfRule type="cellIs" dxfId="39" priority="9" operator="lessThan">
      <formula>10</formula>
    </cfRule>
  </conditionalFormatting>
  <dataValidations count="2">
    <dataValidation type="list" allowBlank="1" showInputMessage="1" showErrorMessage="1" sqref="E9" xr:uid="{19A71B5F-02E5-4C0B-B850-FA69AF9E124B}">
      <formula1>"고대, 유물"</formula1>
    </dataValidation>
    <dataValidation type="list" allowBlank="1" showInputMessage="1" showErrorMessage="1" sqref="F9" xr:uid="{89543597-2FE9-4C77-98C9-21F164060AF6}">
      <formula1>$B$51:$W$51</formula1>
    </dataValidation>
  </dataValidations>
  <pageMargins left="0.7" right="0.7" top="0.75" bottom="0.75" header="0.3" footer="0.3"/>
  <pageSetup paperSize="9" orientation="portrait" r:id="rId1"/>
  <ignoredErrors>
    <ignoredError sqref="S2:S3 T2:T3" formula="1"/>
  </ignoredErrors>
  <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568E0-7CD7-4759-BC8A-0642A3ED20DE}">
  <dimension ref="A1:C102"/>
  <sheetViews>
    <sheetView zoomScaleNormal="100" workbookViewId="0">
      <selection activeCell="G27" sqref="G27"/>
    </sheetView>
  </sheetViews>
  <sheetFormatPr defaultRowHeight="16.5" x14ac:dyDescent="0.3"/>
  <cols>
    <col min="2" max="3" width="7.125" customWidth="1"/>
    <col min="4" max="109" width="3.625" customWidth="1"/>
  </cols>
  <sheetData>
    <row r="1" spans="1:3" x14ac:dyDescent="0.3">
      <c r="A1" t="s">
        <v>0</v>
      </c>
      <c r="B1" t="s">
        <v>80</v>
      </c>
      <c r="C1" t="s">
        <v>82</v>
      </c>
    </row>
    <row r="2" spans="1:3" x14ac:dyDescent="0.3">
      <c r="A2">
        <v>1000</v>
      </c>
      <c r="B2">
        <v>0</v>
      </c>
      <c r="C2">
        <f ca="1">RANDBETWEEN(0,B2/2)</f>
        <v>0</v>
      </c>
    </row>
    <row r="3" spans="1:3" x14ac:dyDescent="0.3">
      <c r="A3">
        <v>998</v>
      </c>
      <c r="B3">
        <v>2</v>
      </c>
      <c r="C3">
        <f t="shared" ref="C3:C66" ca="1" si="0">RANDBETWEEN(0,B3/2)</f>
        <v>0</v>
      </c>
    </row>
    <row r="4" spans="1:3" x14ac:dyDescent="0.3">
      <c r="A4">
        <v>996</v>
      </c>
      <c r="B4">
        <v>4</v>
      </c>
      <c r="C4">
        <f t="shared" ca="1" si="0"/>
        <v>1</v>
      </c>
    </row>
    <row r="5" spans="1:3" x14ac:dyDescent="0.3">
      <c r="A5">
        <v>994</v>
      </c>
      <c r="B5">
        <v>6</v>
      </c>
      <c r="C5">
        <f t="shared" ca="1" si="0"/>
        <v>1</v>
      </c>
    </row>
    <row r="6" spans="1:3" x14ac:dyDescent="0.3">
      <c r="A6">
        <v>992</v>
      </c>
      <c r="B6">
        <v>8</v>
      </c>
      <c r="C6">
        <f t="shared" ca="1" si="0"/>
        <v>2</v>
      </c>
    </row>
    <row r="7" spans="1:3" x14ac:dyDescent="0.3">
      <c r="A7">
        <v>990</v>
      </c>
      <c r="B7">
        <v>10</v>
      </c>
      <c r="C7">
        <f t="shared" ca="1" si="0"/>
        <v>4</v>
      </c>
    </row>
    <row r="8" spans="1:3" x14ac:dyDescent="0.3">
      <c r="A8">
        <v>988</v>
      </c>
      <c r="B8">
        <v>12</v>
      </c>
      <c r="C8">
        <f t="shared" ca="1" si="0"/>
        <v>1</v>
      </c>
    </row>
    <row r="9" spans="1:3" x14ac:dyDescent="0.3">
      <c r="A9">
        <v>986</v>
      </c>
      <c r="B9">
        <v>14</v>
      </c>
      <c r="C9">
        <f t="shared" ca="1" si="0"/>
        <v>4</v>
      </c>
    </row>
    <row r="10" spans="1:3" x14ac:dyDescent="0.3">
      <c r="A10">
        <v>984</v>
      </c>
      <c r="B10">
        <v>16</v>
      </c>
      <c r="C10">
        <f t="shared" ca="1" si="0"/>
        <v>1</v>
      </c>
    </row>
    <row r="11" spans="1:3" x14ac:dyDescent="0.3">
      <c r="A11">
        <v>982</v>
      </c>
      <c r="B11">
        <v>18</v>
      </c>
      <c r="C11">
        <f t="shared" ca="1" si="0"/>
        <v>4</v>
      </c>
    </row>
    <row r="12" spans="1:3" x14ac:dyDescent="0.3">
      <c r="A12">
        <v>980</v>
      </c>
      <c r="B12">
        <v>20</v>
      </c>
      <c r="C12">
        <f t="shared" ca="1" si="0"/>
        <v>1</v>
      </c>
    </row>
    <row r="13" spans="1:3" x14ac:dyDescent="0.3">
      <c r="A13">
        <v>978</v>
      </c>
      <c r="B13">
        <v>22</v>
      </c>
      <c r="C13">
        <f t="shared" ca="1" si="0"/>
        <v>7</v>
      </c>
    </row>
    <row r="14" spans="1:3" x14ac:dyDescent="0.3">
      <c r="A14">
        <v>976</v>
      </c>
      <c r="B14">
        <v>24</v>
      </c>
      <c r="C14">
        <f t="shared" ca="1" si="0"/>
        <v>7</v>
      </c>
    </row>
    <row r="15" spans="1:3" x14ac:dyDescent="0.3">
      <c r="A15">
        <v>974</v>
      </c>
      <c r="B15">
        <v>26</v>
      </c>
      <c r="C15">
        <f t="shared" ca="1" si="0"/>
        <v>1</v>
      </c>
    </row>
    <row r="16" spans="1:3" x14ac:dyDescent="0.3">
      <c r="A16">
        <v>972</v>
      </c>
      <c r="B16">
        <v>28</v>
      </c>
      <c r="C16">
        <f t="shared" ca="1" si="0"/>
        <v>2</v>
      </c>
    </row>
    <row r="17" spans="1:3" x14ac:dyDescent="0.3">
      <c r="A17">
        <v>970</v>
      </c>
      <c r="B17">
        <v>30</v>
      </c>
      <c r="C17">
        <f t="shared" ca="1" si="0"/>
        <v>14</v>
      </c>
    </row>
    <row r="18" spans="1:3" x14ac:dyDescent="0.3">
      <c r="A18">
        <v>968</v>
      </c>
      <c r="B18">
        <v>32</v>
      </c>
      <c r="C18">
        <f t="shared" ca="1" si="0"/>
        <v>16</v>
      </c>
    </row>
    <row r="19" spans="1:3" x14ac:dyDescent="0.3">
      <c r="A19">
        <v>966</v>
      </c>
      <c r="B19">
        <v>34</v>
      </c>
      <c r="C19">
        <f t="shared" ca="1" si="0"/>
        <v>14</v>
      </c>
    </row>
    <row r="20" spans="1:3" x14ac:dyDescent="0.3">
      <c r="A20">
        <v>964</v>
      </c>
      <c r="B20">
        <v>36</v>
      </c>
      <c r="C20">
        <f t="shared" ca="1" si="0"/>
        <v>4</v>
      </c>
    </row>
    <row r="21" spans="1:3" x14ac:dyDescent="0.3">
      <c r="A21">
        <v>962</v>
      </c>
      <c r="B21">
        <v>38</v>
      </c>
      <c r="C21">
        <f t="shared" ca="1" si="0"/>
        <v>19</v>
      </c>
    </row>
    <row r="22" spans="1:3" x14ac:dyDescent="0.3">
      <c r="A22">
        <v>960</v>
      </c>
      <c r="B22">
        <v>40</v>
      </c>
      <c r="C22">
        <f t="shared" ca="1" si="0"/>
        <v>2</v>
      </c>
    </row>
    <row r="23" spans="1:3" x14ac:dyDescent="0.3">
      <c r="A23">
        <v>958</v>
      </c>
      <c r="B23">
        <v>42</v>
      </c>
      <c r="C23">
        <f t="shared" ca="1" si="0"/>
        <v>3</v>
      </c>
    </row>
    <row r="24" spans="1:3" x14ac:dyDescent="0.3">
      <c r="A24">
        <v>956</v>
      </c>
      <c r="B24">
        <v>44</v>
      </c>
      <c r="C24">
        <f t="shared" ca="1" si="0"/>
        <v>10</v>
      </c>
    </row>
    <row r="25" spans="1:3" x14ac:dyDescent="0.3">
      <c r="A25">
        <v>954</v>
      </c>
      <c r="B25">
        <v>46</v>
      </c>
      <c r="C25">
        <f t="shared" ca="1" si="0"/>
        <v>15</v>
      </c>
    </row>
    <row r="26" spans="1:3" x14ac:dyDescent="0.3">
      <c r="A26">
        <v>952</v>
      </c>
      <c r="B26">
        <v>48</v>
      </c>
      <c r="C26">
        <f t="shared" ca="1" si="0"/>
        <v>21</v>
      </c>
    </row>
    <row r="27" spans="1:3" x14ac:dyDescent="0.3">
      <c r="A27">
        <v>950</v>
      </c>
      <c r="B27">
        <v>50</v>
      </c>
      <c r="C27">
        <f t="shared" ca="1" si="0"/>
        <v>11</v>
      </c>
    </row>
    <row r="28" spans="1:3" x14ac:dyDescent="0.3">
      <c r="A28">
        <v>948</v>
      </c>
      <c r="B28">
        <v>50</v>
      </c>
      <c r="C28">
        <f t="shared" ca="1" si="0"/>
        <v>21</v>
      </c>
    </row>
    <row r="29" spans="1:3" x14ac:dyDescent="0.3">
      <c r="A29">
        <v>946</v>
      </c>
      <c r="B29">
        <v>50</v>
      </c>
      <c r="C29">
        <f t="shared" ca="1" si="0"/>
        <v>13</v>
      </c>
    </row>
    <row r="30" spans="1:3" x14ac:dyDescent="0.3">
      <c r="A30">
        <v>944</v>
      </c>
      <c r="B30">
        <v>50</v>
      </c>
      <c r="C30">
        <f t="shared" ca="1" si="0"/>
        <v>2</v>
      </c>
    </row>
    <row r="31" spans="1:3" x14ac:dyDescent="0.3">
      <c r="A31">
        <v>942</v>
      </c>
      <c r="B31">
        <v>50</v>
      </c>
      <c r="C31">
        <f t="shared" ca="1" si="0"/>
        <v>0</v>
      </c>
    </row>
    <row r="32" spans="1:3" x14ac:dyDescent="0.3">
      <c r="A32">
        <v>940</v>
      </c>
      <c r="B32">
        <v>50</v>
      </c>
      <c r="C32">
        <f t="shared" ca="1" si="0"/>
        <v>2</v>
      </c>
    </row>
    <row r="33" spans="1:3" x14ac:dyDescent="0.3">
      <c r="A33">
        <v>938</v>
      </c>
      <c r="B33">
        <v>50</v>
      </c>
      <c r="C33">
        <f t="shared" ca="1" si="0"/>
        <v>11</v>
      </c>
    </row>
    <row r="34" spans="1:3" x14ac:dyDescent="0.3">
      <c r="A34">
        <v>936</v>
      </c>
      <c r="B34">
        <v>50</v>
      </c>
      <c r="C34">
        <f t="shared" ca="1" si="0"/>
        <v>25</v>
      </c>
    </row>
    <row r="35" spans="1:3" x14ac:dyDescent="0.3">
      <c r="A35">
        <v>934</v>
      </c>
      <c r="B35">
        <v>50</v>
      </c>
      <c r="C35">
        <f t="shared" ca="1" si="0"/>
        <v>4</v>
      </c>
    </row>
    <row r="36" spans="1:3" x14ac:dyDescent="0.3">
      <c r="A36">
        <v>932</v>
      </c>
      <c r="B36">
        <v>50</v>
      </c>
      <c r="C36">
        <f t="shared" ca="1" si="0"/>
        <v>6</v>
      </c>
    </row>
    <row r="37" spans="1:3" x14ac:dyDescent="0.3">
      <c r="A37">
        <v>930</v>
      </c>
      <c r="B37">
        <v>50</v>
      </c>
      <c r="C37">
        <f t="shared" ca="1" si="0"/>
        <v>13</v>
      </c>
    </row>
    <row r="38" spans="1:3" x14ac:dyDescent="0.3">
      <c r="A38">
        <v>928</v>
      </c>
      <c r="B38">
        <v>50</v>
      </c>
      <c r="C38">
        <f t="shared" ca="1" si="0"/>
        <v>16</v>
      </c>
    </row>
    <row r="39" spans="1:3" x14ac:dyDescent="0.3">
      <c r="A39">
        <v>926</v>
      </c>
      <c r="B39">
        <v>50</v>
      </c>
      <c r="C39">
        <f t="shared" ca="1" si="0"/>
        <v>10</v>
      </c>
    </row>
    <row r="40" spans="1:3" x14ac:dyDescent="0.3">
      <c r="A40">
        <v>924</v>
      </c>
      <c r="B40">
        <v>50</v>
      </c>
      <c r="C40">
        <f t="shared" ca="1" si="0"/>
        <v>8</v>
      </c>
    </row>
    <row r="41" spans="1:3" x14ac:dyDescent="0.3">
      <c r="A41">
        <v>922</v>
      </c>
      <c r="B41">
        <v>50</v>
      </c>
      <c r="C41">
        <f t="shared" ca="1" si="0"/>
        <v>16</v>
      </c>
    </row>
    <row r="42" spans="1:3" x14ac:dyDescent="0.3">
      <c r="A42">
        <v>920</v>
      </c>
      <c r="B42">
        <v>50</v>
      </c>
      <c r="C42">
        <f t="shared" ca="1" si="0"/>
        <v>4</v>
      </c>
    </row>
    <row r="43" spans="1:3" x14ac:dyDescent="0.3">
      <c r="A43">
        <v>918</v>
      </c>
      <c r="B43">
        <v>50</v>
      </c>
      <c r="C43">
        <f t="shared" ca="1" si="0"/>
        <v>11</v>
      </c>
    </row>
    <row r="44" spans="1:3" x14ac:dyDescent="0.3">
      <c r="A44">
        <v>916</v>
      </c>
      <c r="B44">
        <v>50</v>
      </c>
      <c r="C44">
        <f t="shared" ca="1" si="0"/>
        <v>15</v>
      </c>
    </row>
    <row r="45" spans="1:3" x14ac:dyDescent="0.3">
      <c r="A45">
        <v>914</v>
      </c>
      <c r="B45">
        <v>50</v>
      </c>
      <c r="C45">
        <f t="shared" ca="1" si="0"/>
        <v>23</v>
      </c>
    </row>
    <row r="46" spans="1:3" x14ac:dyDescent="0.3">
      <c r="A46">
        <v>912</v>
      </c>
      <c r="B46">
        <v>50</v>
      </c>
      <c r="C46">
        <f t="shared" ca="1" si="0"/>
        <v>19</v>
      </c>
    </row>
    <row r="47" spans="1:3" x14ac:dyDescent="0.3">
      <c r="A47">
        <v>910</v>
      </c>
      <c r="B47">
        <v>50</v>
      </c>
      <c r="C47">
        <f t="shared" ca="1" si="0"/>
        <v>20</v>
      </c>
    </row>
    <row r="48" spans="1:3" x14ac:dyDescent="0.3">
      <c r="A48">
        <v>908</v>
      </c>
      <c r="B48">
        <v>50</v>
      </c>
      <c r="C48">
        <f t="shared" ca="1" si="0"/>
        <v>9</v>
      </c>
    </row>
    <row r="49" spans="1:3" x14ac:dyDescent="0.3">
      <c r="A49">
        <v>906</v>
      </c>
      <c r="B49">
        <v>50</v>
      </c>
      <c r="C49">
        <f t="shared" ca="1" si="0"/>
        <v>20</v>
      </c>
    </row>
    <row r="50" spans="1:3" x14ac:dyDescent="0.3">
      <c r="A50">
        <v>904</v>
      </c>
      <c r="B50">
        <v>50</v>
      </c>
      <c r="C50">
        <f t="shared" ca="1" si="0"/>
        <v>23</v>
      </c>
    </row>
    <row r="51" spans="1:3" x14ac:dyDescent="0.3">
      <c r="A51">
        <v>902</v>
      </c>
      <c r="B51">
        <v>50</v>
      </c>
      <c r="C51">
        <f t="shared" ca="1" si="0"/>
        <v>2</v>
      </c>
    </row>
    <row r="52" spans="1:3" x14ac:dyDescent="0.3">
      <c r="A52">
        <v>900</v>
      </c>
      <c r="B52">
        <v>50</v>
      </c>
      <c r="C52">
        <f t="shared" ca="1" si="0"/>
        <v>13</v>
      </c>
    </row>
    <row r="53" spans="1:3" x14ac:dyDescent="0.3">
      <c r="A53">
        <v>898</v>
      </c>
      <c r="B53">
        <v>50</v>
      </c>
      <c r="C53">
        <f t="shared" ca="1" si="0"/>
        <v>21</v>
      </c>
    </row>
    <row r="54" spans="1:3" x14ac:dyDescent="0.3">
      <c r="A54">
        <v>896</v>
      </c>
      <c r="B54">
        <v>50</v>
      </c>
      <c r="C54">
        <f t="shared" ca="1" si="0"/>
        <v>18</v>
      </c>
    </row>
    <row r="55" spans="1:3" x14ac:dyDescent="0.3">
      <c r="A55">
        <v>894</v>
      </c>
      <c r="B55">
        <v>50</v>
      </c>
      <c r="C55">
        <f t="shared" ca="1" si="0"/>
        <v>21</v>
      </c>
    </row>
    <row r="56" spans="1:3" x14ac:dyDescent="0.3">
      <c r="A56">
        <v>892</v>
      </c>
      <c r="B56">
        <v>50</v>
      </c>
      <c r="C56">
        <f t="shared" ca="1" si="0"/>
        <v>20</v>
      </c>
    </row>
    <row r="57" spans="1:3" x14ac:dyDescent="0.3">
      <c r="A57">
        <v>890</v>
      </c>
      <c r="B57">
        <v>50</v>
      </c>
      <c r="C57">
        <f t="shared" ca="1" si="0"/>
        <v>1</v>
      </c>
    </row>
    <row r="58" spans="1:3" x14ac:dyDescent="0.3">
      <c r="A58">
        <v>888</v>
      </c>
      <c r="B58">
        <v>50</v>
      </c>
      <c r="C58">
        <f t="shared" ca="1" si="0"/>
        <v>9</v>
      </c>
    </row>
    <row r="59" spans="1:3" x14ac:dyDescent="0.3">
      <c r="A59">
        <v>886</v>
      </c>
      <c r="B59">
        <v>50</v>
      </c>
      <c r="C59">
        <f t="shared" ca="1" si="0"/>
        <v>22</v>
      </c>
    </row>
    <row r="60" spans="1:3" x14ac:dyDescent="0.3">
      <c r="A60">
        <v>884</v>
      </c>
      <c r="B60">
        <v>50</v>
      </c>
      <c r="C60">
        <f t="shared" ca="1" si="0"/>
        <v>17</v>
      </c>
    </row>
    <row r="61" spans="1:3" x14ac:dyDescent="0.3">
      <c r="A61">
        <v>882</v>
      </c>
      <c r="B61">
        <v>50</v>
      </c>
      <c r="C61">
        <f t="shared" ca="1" si="0"/>
        <v>1</v>
      </c>
    </row>
    <row r="62" spans="1:3" x14ac:dyDescent="0.3">
      <c r="A62">
        <v>880</v>
      </c>
      <c r="B62">
        <v>50</v>
      </c>
      <c r="C62">
        <f t="shared" ca="1" si="0"/>
        <v>6</v>
      </c>
    </row>
    <row r="63" spans="1:3" x14ac:dyDescent="0.3">
      <c r="A63">
        <v>878</v>
      </c>
      <c r="B63">
        <v>50</v>
      </c>
      <c r="C63">
        <f t="shared" ca="1" si="0"/>
        <v>24</v>
      </c>
    </row>
    <row r="64" spans="1:3" x14ac:dyDescent="0.3">
      <c r="A64">
        <v>876</v>
      </c>
      <c r="B64">
        <v>50</v>
      </c>
      <c r="C64">
        <f t="shared" ca="1" si="0"/>
        <v>24</v>
      </c>
    </row>
    <row r="65" spans="1:3" x14ac:dyDescent="0.3">
      <c r="A65">
        <v>874</v>
      </c>
      <c r="B65">
        <v>50</v>
      </c>
      <c r="C65">
        <f t="shared" ca="1" si="0"/>
        <v>15</v>
      </c>
    </row>
    <row r="66" spans="1:3" x14ac:dyDescent="0.3">
      <c r="A66">
        <v>872</v>
      </c>
      <c r="B66">
        <v>50</v>
      </c>
      <c r="C66">
        <f t="shared" ca="1" si="0"/>
        <v>7</v>
      </c>
    </row>
    <row r="67" spans="1:3" x14ac:dyDescent="0.3">
      <c r="A67">
        <v>870</v>
      </c>
      <c r="B67">
        <v>50</v>
      </c>
      <c r="C67">
        <f t="shared" ref="C67:C102" ca="1" si="1">RANDBETWEEN(0,B67/2)</f>
        <v>21</v>
      </c>
    </row>
    <row r="68" spans="1:3" x14ac:dyDescent="0.3">
      <c r="A68">
        <v>868</v>
      </c>
      <c r="B68">
        <v>50</v>
      </c>
      <c r="C68">
        <f t="shared" ca="1" si="1"/>
        <v>14</v>
      </c>
    </row>
    <row r="69" spans="1:3" x14ac:dyDescent="0.3">
      <c r="A69">
        <v>866</v>
      </c>
      <c r="B69">
        <v>50</v>
      </c>
      <c r="C69">
        <f t="shared" ca="1" si="1"/>
        <v>2</v>
      </c>
    </row>
    <row r="70" spans="1:3" x14ac:dyDescent="0.3">
      <c r="A70">
        <v>864</v>
      </c>
      <c r="B70">
        <v>50</v>
      </c>
      <c r="C70">
        <f t="shared" ca="1" si="1"/>
        <v>19</v>
      </c>
    </row>
    <row r="71" spans="1:3" x14ac:dyDescent="0.3">
      <c r="A71">
        <v>862</v>
      </c>
      <c r="B71">
        <v>50</v>
      </c>
      <c r="C71">
        <f t="shared" ca="1" si="1"/>
        <v>2</v>
      </c>
    </row>
    <row r="72" spans="1:3" x14ac:dyDescent="0.3">
      <c r="A72">
        <v>860</v>
      </c>
      <c r="B72">
        <v>50</v>
      </c>
      <c r="C72">
        <f t="shared" ca="1" si="1"/>
        <v>6</v>
      </c>
    </row>
    <row r="73" spans="1:3" x14ac:dyDescent="0.3">
      <c r="A73">
        <v>858</v>
      </c>
      <c r="B73">
        <v>50</v>
      </c>
      <c r="C73">
        <f t="shared" ca="1" si="1"/>
        <v>23</v>
      </c>
    </row>
    <row r="74" spans="1:3" x14ac:dyDescent="0.3">
      <c r="A74">
        <v>856</v>
      </c>
      <c r="B74">
        <v>50</v>
      </c>
      <c r="C74">
        <f t="shared" ca="1" si="1"/>
        <v>5</v>
      </c>
    </row>
    <row r="75" spans="1:3" x14ac:dyDescent="0.3">
      <c r="A75">
        <v>854</v>
      </c>
      <c r="B75">
        <v>50</v>
      </c>
      <c r="C75">
        <f t="shared" ca="1" si="1"/>
        <v>14</v>
      </c>
    </row>
    <row r="76" spans="1:3" x14ac:dyDescent="0.3">
      <c r="A76">
        <v>852</v>
      </c>
      <c r="B76">
        <v>50</v>
      </c>
      <c r="C76">
        <f t="shared" ca="1" si="1"/>
        <v>5</v>
      </c>
    </row>
    <row r="77" spans="1:3" x14ac:dyDescent="0.3">
      <c r="A77">
        <v>850</v>
      </c>
      <c r="B77">
        <v>50</v>
      </c>
      <c r="C77">
        <f t="shared" ca="1" si="1"/>
        <v>12</v>
      </c>
    </row>
    <row r="78" spans="1:3" x14ac:dyDescent="0.3">
      <c r="A78">
        <v>848</v>
      </c>
      <c r="B78">
        <v>48</v>
      </c>
      <c r="C78">
        <f t="shared" ca="1" si="1"/>
        <v>22</v>
      </c>
    </row>
    <row r="79" spans="1:3" x14ac:dyDescent="0.3">
      <c r="A79">
        <v>846</v>
      </c>
      <c r="B79">
        <v>46</v>
      </c>
      <c r="C79">
        <f t="shared" ca="1" si="1"/>
        <v>14</v>
      </c>
    </row>
    <row r="80" spans="1:3" x14ac:dyDescent="0.3">
      <c r="A80">
        <v>844</v>
      </c>
      <c r="B80">
        <v>44</v>
      </c>
      <c r="C80">
        <f t="shared" ca="1" si="1"/>
        <v>0</v>
      </c>
    </row>
    <row r="81" spans="1:3" x14ac:dyDescent="0.3">
      <c r="A81">
        <v>842</v>
      </c>
      <c r="B81">
        <v>42</v>
      </c>
      <c r="C81">
        <f t="shared" ca="1" si="1"/>
        <v>19</v>
      </c>
    </row>
    <row r="82" spans="1:3" x14ac:dyDescent="0.3">
      <c r="A82">
        <v>840</v>
      </c>
      <c r="B82">
        <v>40</v>
      </c>
      <c r="C82">
        <f t="shared" ca="1" si="1"/>
        <v>9</v>
      </c>
    </row>
    <row r="83" spans="1:3" x14ac:dyDescent="0.3">
      <c r="A83">
        <v>838</v>
      </c>
      <c r="B83">
        <v>38</v>
      </c>
      <c r="C83">
        <f t="shared" ca="1" si="1"/>
        <v>17</v>
      </c>
    </row>
    <row r="84" spans="1:3" x14ac:dyDescent="0.3">
      <c r="A84">
        <v>836</v>
      </c>
      <c r="B84">
        <v>36</v>
      </c>
      <c r="C84">
        <f t="shared" ca="1" si="1"/>
        <v>10</v>
      </c>
    </row>
    <row r="85" spans="1:3" x14ac:dyDescent="0.3">
      <c r="A85">
        <v>834</v>
      </c>
      <c r="B85">
        <v>34</v>
      </c>
      <c r="C85">
        <f t="shared" ca="1" si="1"/>
        <v>7</v>
      </c>
    </row>
    <row r="86" spans="1:3" x14ac:dyDescent="0.3">
      <c r="A86">
        <v>832</v>
      </c>
      <c r="B86">
        <v>32</v>
      </c>
      <c r="C86">
        <f t="shared" ca="1" si="1"/>
        <v>2</v>
      </c>
    </row>
    <row r="87" spans="1:3" x14ac:dyDescent="0.3">
      <c r="A87">
        <v>830</v>
      </c>
      <c r="B87">
        <v>30</v>
      </c>
      <c r="C87">
        <f t="shared" ca="1" si="1"/>
        <v>12</v>
      </c>
    </row>
    <row r="88" spans="1:3" x14ac:dyDescent="0.3">
      <c r="A88">
        <v>828</v>
      </c>
      <c r="B88">
        <v>28</v>
      </c>
      <c r="C88">
        <f t="shared" ca="1" si="1"/>
        <v>14</v>
      </c>
    </row>
    <row r="89" spans="1:3" x14ac:dyDescent="0.3">
      <c r="A89">
        <v>826</v>
      </c>
      <c r="B89">
        <v>26</v>
      </c>
      <c r="C89">
        <f t="shared" ca="1" si="1"/>
        <v>1</v>
      </c>
    </row>
    <row r="90" spans="1:3" x14ac:dyDescent="0.3">
      <c r="A90">
        <v>824</v>
      </c>
      <c r="B90">
        <v>24</v>
      </c>
      <c r="C90">
        <f t="shared" ca="1" si="1"/>
        <v>5</v>
      </c>
    </row>
    <row r="91" spans="1:3" x14ac:dyDescent="0.3">
      <c r="A91">
        <v>822</v>
      </c>
      <c r="B91">
        <v>22</v>
      </c>
      <c r="C91">
        <f t="shared" ca="1" si="1"/>
        <v>9</v>
      </c>
    </row>
    <row r="92" spans="1:3" x14ac:dyDescent="0.3">
      <c r="A92">
        <v>820</v>
      </c>
      <c r="B92">
        <v>20</v>
      </c>
      <c r="C92">
        <f t="shared" ca="1" si="1"/>
        <v>5</v>
      </c>
    </row>
    <row r="93" spans="1:3" x14ac:dyDescent="0.3">
      <c r="A93">
        <v>818</v>
      </c>
      <c r="B93">
        <v>18</v>
      </c>
      <c r="C93">
        <f t="shared" ca="1" si="1"/>
        <v>4</v>
      </c>
    </row>
    <row r="94" spans="1:3" x14ac:dyDescent="0.3">
      <c r="A94">
        <v>816</v>
      </c>
      <c r="B94">
        <v>16</v>
      </c>
      <c r="C94">
        <f t="shared" ca="1" si="1"/>
        <v>8</v>
      </c>
    </row>
    <row r="95" spans="1:3" x14ac:dyDescent="0.3">
      <c r="A95">
        <v>814</v>
      </c>
      <c r="B95">
        <v>14</v>
      </c>
      <c r="C95">
        <f t="shared" ca="1" si="1"/>
        <v>0</v>
      </c>
    </row>
    <row r="96" spans="1:3" x14ac:dyDescent="0.3">
      <c r="A96">
        <v>812</v>
      </c>
      <c r="B96">
        <v>12</v>
      </c>
      <c r="C96">
        <f t="shared" ca="1" si="1"/>
        <v>5</v>
      </c>
    </row>
    <row r="97" spans="1:3" x14ac:dyDescent="0.3">
      <c r="A97">
        <v>810</v>
      </c>
      <c r="B97">
        <v>10</v>
      </c>
      <c r="C97">
        <f t="shared" ca="1" si="1"/>
        <v>5</v>
      </c>
    </row>
    <row r="98" spans="1:3" x14ac:dyDescent="0.3">
      <c r="A98">
        <v>808</v>
      </c>
      <c r="B98">
        <v>8</v>
      </c>
      <c r="C98">
        <f t="shared" ca="1" si="1"/>
        <v>2</v>
      </c>
    </row>
    <row r="99" spans="1:3" x14ac:dyDescent="0.3">
      <c r="A99">
        <v>806</v>
      </c>
      <c r="B99">
        <v>6</v>
      </c>
      <c r="C99">
        <f t="shared" ca="1" si="1"/>
        <v>1</v>
      </c>
    </row>
    <row r="100" spans="1:3" x14ac:dyDescent="0.3">
      <c r="A100">
        <v>804</v>
      </c>
      <c r="B100">
        <v>4</v>
      </c>
      <c r="C100">
        <f t="shared" ca="1" si="1"/>
        <v>2</v>
      </c>
    </row>
    <row r="101" spans="1:3" x14ac:dyDescent="0.3">
      <c r="A101">
        <v>802</v>
      </c>
      <c r="B101">
        <v>2</v>
      </c>
      <c r="C101">
        <f t="shared" ca="1" si="1"/>
        <v>0</v>
      </c>
    </row>
    <row r="102" spans="1:3" x14ac:dyDescent="0.3">
      <c r="A102">
        <v>800</v>
      </c>
      <c r="B102">
        <v>0</v>
      </c>
      <c r="C102">
        <f t="shared" ca="1" si="1"/>
        <v>0</v>
      </c>
    </row>
  </sheetData>
  <sheetProtection sheet="1" objects="1" scenarios="1"/>
  <phoneticPr fontId="3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KTR</dc:creator>
  <cp:lastModifiedBy>KTR</cp:lastModifiedBy>
  <dcterms:created xsi:type="dcterms:W3CDTF">2022-04-21T06:48:11Z</dcterms:created>
  <dcterms:modified xsi:type="dcterms:W3CDTF">2022-04-22T07:12:43Z</dcterms:modified>
</cp:coreProperties>
</file>