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cx19\Documents\카카오톡 받은 파일\"/>
    </mc:Choice>
  </mc:AlternateContent>
  <xr:revisionPtr revIDLastSave="0" documentId="13_ncr:1_{BD2A4CA5-EFE4-48D4-A2F7-7549BF2BA369}" xr6:coauthVersionLast="47" xr6:coauthVersionMax="47" xr10:uidLastSave="{00000000-0000-0000-0000-000000000000}"/>
  <bookViews>
    <workbookView xWindow="-120" yWindow="-120" windowWidth="51840" windowHeight="21240" xr2:uid="{486F3583-E070-4AAA-B146-92FA0CCBD5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10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2" i="1"/>
  <c r="N34" i="1"/>
  <c r="H44" i="1" s="1"/>
  <c r="N14" i="1"/>
  <c r="N6" i="1"/>
  <c r="N2" i="1"/>
  <c r="F41" i="1" l="1"/>
  <c r="F40" i="1"/>
  <c r="F28" i="1"/>
  <c r="F34" i="1"/>
  <c r="F46" i="1"/>
  <c r="F32" i="1"/>
  <c r="C46" i="1"/>
  <c r="C38" i="1"/>
  <c r="C30" i="1"/>
  <c r="C22" i="1"/>
  <c r="C14" i="1"/>
  <c r="C6" i="1"/>
  <c r="C45" i="1"/>
  <c r="C37" i="1"/>
  <c r="C33" i="1"/>
  <c r="C25" i="1"/>
  <c r="C17" i="1"/>
  <c r="C5" i="1"/>
  <c r="C44" i="1"/>
  <c r="C40" i="1"/>
  <c r="C36" i="1"/>
  <c r="C32" i="1"/>
  <c r="C28" i="1"/>
  <c r="C24" i="1"/>
  <c r="C20" i="1"/>
  <c r="C16" i="1"/>
  <c r="C12" i="1"/>
  <c r="C8" i="1"/>
  <c r="C4" i="1"/>
  <c r="C42" i="1"/>
  <c r="C34" i="1"/>
  <c r="C26" i="1"/>
  <c r="C18" i="1"/>
  <c r="C10" i="1"/>
  <c r="C41" i="1"/>
  <c r="C29" i="1"/>
  <c r="C21" i="1"/>
  <c r="C13" i="1"/>
  <c r="C9" i="1"/>
  <c r="C47" i="1"/>
  <c r="C43" i="1"/>
  <c r="C39" i="1"/>
  <c r="C35" i="1"/>
  <c r="C31" i="1"/>
  <c r="C27" i="1"/>
  <c r="C23" i="1"/>
  <c r="C19" i="1"/>
  <c r="C15" i="1"/>
  <c r="C11" i="1"/>
  <c r="C7" i="1"/>
  <c r="C3" i="1"/>
  <c r="C2" i="1"/>
  <c r="H11" i="1"/>
  <c r="D20" i="1"/>
  <c r="D21" i="1"/>
  <c r="D13" i="1"/>
  <c r="D25" i="1"/>
  <c r="D14" i="1"/>
  <c r="D18" i="1"/>
  <c r="D22" i="1"/>
  <c r="D26" i="1"/>
  <c r="D11" i="1"/>
  <c r="D15" i="1"/>
  <c r="D19" i="1"/>
  <c r="D23" i="1"/>
  <c r="D27" i="1"/>
  <c r="D12" i="1"/>
  <c r="D16" i="1"/>
  <c r="D24" i="1"/>
  <c r="D10" i="1"/>
  <c r="D17" i="1"/>
  <c r="F45" i="1"/>
  <c r="F37" i="1"/>
  <c r="F30" i="1"/>
  <c r="H29" i="1"/>
  <c r="D30" i="1"/>
  <c r="D43" i="1"/>
  <c r="D31" i="1"/>
  <c r="D39" i="1"/>
  <c r="D32" i="1"/>
  <c r="D36" i="1"/>
  <c r="D40" i="1"/>
  <c r="D44" i="1"/>
  <c r="D28" i="1"/>
  <c r="D29" i="1"/>
  <c r="D33" i="1"/>
  <c r="D37" i="1"/>
  <c r="D41" i="1"/>
  <c r="D45" i="1"/>
  <c r="D34" i="1"/>
  <c r="D38" i="1"/>
  <c r="D42" i="1"/>
  <c r="D46" i="1"/>
  <c r="D35" i="1"/>
  <c r="D47" i="1"/>
  <c r="F42" i="1"/>
  <c r="F36" i="1"/>
  <c r="F29" i="1"/>
  <c r="H7" i="1"/>
  <c r="D5" i="1"/>
  <c r="D9" i="1"/>
  <c r="D6" i="1"/>
  <c r="D4" i="1"/>
  <c r="D7" i="1"/>
  <c r="D8" i="1"/>
  <c r="F3" i="1"/>
  <c r="D3" i="1"/>
  <c r="D2" i="1"/>
  <c r="F44" i="1"/>
  <c r="F38" i="1"/>
  <c r="F33" i="1"/>
  <c r="H40" i="1"/>
  <c r="H36" i="1"/>
  <c r="H28" i="1"/>
  <c r="H32" i="1"/>
  <c r="F4" i="1"/>
  <c r="F6" i="1"/>
  <c r="F26" i="1"/>
  <c r="F22" i="1"/>
  <c r="F18" i="1"/>
  <c r="F14" i="1"/>
  <c r="H2" i="1"/>
  <c r="H4" i="1"/>
  <c r="H6" i="1"/>
  <c r="H26" i="1"/>
  <c r="H22" i="1"/>
  <c r="H18" i="1"/>
  <c r="H14" i="1"/>
  <c r="F9" i="1"/>
  <c r="F5" i="1"/>
  <c r="F25" i="1"/>
  <c r="F21" i="1"/>
  <c r="F17" i="1"/>
  <c r="F13" i="1"/>
  <c r="F47" i="1"/>
  <c r="F43" i="1"/>
  <c r="F39" i="1"/>
  <c r="F35" i="1"/>
  <c r="F31" i="1"/>
  <c r="H3" i="1"/>
  <c r="H9" i="1"/>
  <c r="H5" i="1"/>
  <c r="H25" i="1"/>
  <c r="H21" i="1"/>
  <c r="H17" i="1"/>
  <c r="H13" i="1"/>
  <c r="H47" i="1"/>
  <c r="H43" i="1"/>
  <c r="H39" i="1"/>
  <c r="H35" i="1"/>
  <c r="H31" i="1"/>
  <c r="F2" i="1"/>
  <c r="F8" i="1"/>
  <c r="F10" i="1"/>
  <c r="F24" i="1"/>
  <c r="F20" i="1"/>
  <c r="F16" i="1"/>
  <c r="F12" i="1"/>
  <c r="H8" i="1"/>
  <c r="H10" i="1"/>
  <c r="H24" i="1"/>
  <c r="H20" i="1"/>
  <c r="H16" i="1"/>
  <c r="H12" i="1"/>
  <c r="H46" i="1"/>
  <c r="H42" i="1"/>
  <c r="H38" i="1"/>
  <c r="H34" i="1"/>
  <c r="H30" i="1"/>
  <c r="F7" i="1"/>
  <c r="F27" i="1"/>
  <c r="F23" i="1"/>
  <c r="F19" i="1"/>
  <c r="F15" i="1"/>
  <c r="F11" i="1"/>
  <c r="H27" i="1"/>
  <c r="H23" i="1"/>
  <c r="H19" i="1"/>
  <c r="H15" i="1"/>
  <c r="H45" i="1"/>
  <c r="H41" i="1"/>
  <c r="H37" i="1"/>
  <c r="H33" i="1"/>
  <c r="J5" i="1"/>
  <c r="J6" i="1"/>
  <c r="J7" i="1"/>
  <c r="J8" i="1"/>
  <c r="J9" i="1"/>
  <c r="J4" i="1"/>
  <c r="J3" i="1"/>
  <c r="J2" i="1"/>
  <c r="E6" i="1" l="1"/>
  <c r="E10" i="1"/>
  <c r="E14" i="1"/>
  <c r="E18" i="1"/>
  <c r="E22" i="1"/>
  <c r="E26" i="1"/>
  <c r="E34" i="1"/>
  <c r="E42" i="1"/>
  <c r="E3" i="1"/>
  <c r="E7" i="1"/>
  <c r="E11" i="1"/>
  <c r="E15" i="1"/>
  <c r="E19" i="1"/>
  <c r="E23" i="1"/>
  <c r="E27" i="1"/>
  <c r="E31" i="1"/>
  <c r="E35" i="1"/>
  <c r="E39" i="1"/>
  <c r="E43" i="1"/>
  <c r="E47" i="1"/>
  <c r="E4" i="1"/>
  <c r="E8" i="1"/>
  <c r="E12" i="1"/>
  <c r="E16" i="1"/>
  <c r="E20" i="1"/>
  <c r="E24" i="1"/>
  <c r="E28" i="1"/>
  <c r="E32" i="1"/>
  <c r="E36" i="1"/>
  <c r="E40" i="1"/>
  <c r="E44" i="1"/>
  <c r="E2" i="1"/>
  <c r="E5" i="1"/>
  <c r="E9" i="1"/>
  <c r="E13" i="1"/>
  <c r="E17" i="1"/>
  <c r="E21" i="1"/>
  <c r="E25" i="1"/>
  <c r="E29" i="1"/>
  <c r="E33" i="1"/>
  <c r="E37" i="1"/>
  <c r="E41" i="1"/>
  <c r="E45" i="1"/>
  <c r="E30" i="1"/>
  <c r="E38" i="1"/>
  <c r="E46" i="1"/>
  <c r="I5" i="1"/>
  <c r="I9" i="1"/>
  <c r="I13" i="1"/>
  <c r="V7" i="1" s="1"/>
  <c r="I17" i="1"/>
  <c r="V11" i="1" s="1"/>
  <c r="I21" i="1"/>
  <c r="V15" i="1" s="1"/>
  <c r="I25" i="1"/>
  <c r="V19" i="1" s="1"/>
  <c r="I29" i="1"/>
  <c r="V23" i="1" s="1"/>
  <c r="I33" i="1"/>
  <c r="V27" i="1" s="1"/>
  <c r="I37" i="1"/>
  <c r="V31" i="1" s="1"/>
  <c r="I41" i="1"/>
  <c r="V35" i="1" s="1"/>
  <c r="I45" i="1"/>
  <c r="V39" i="1" s="1"/>
  <c r="I6" i="1"/>
  <c r="I10" i="1"/>
  <c r="V4" i="1" s="1"/>
  <c r="I14" i="1"/>
  <c r="V8" i="1" s="1"/>
  <c r="I18" i="1"/>
  <c r="V12" i="1" s="1"/>
  <c r="I22" i="1"/>
  <c r="V16" i="1" s="1"/>
  <c r="I26" i="1"/>
  <c r="V20" i="1" s="1"/>
  <c r="I30" i="1"/>
  <c r="V24" i="1" s="1"/>
  <c r="I34" i="1"/>
  <c r="V28" i="1" s="1"/>
  <c r="I38" i="1"/>
  <c r="V32" i="1" s="1"/>
  <c r="I42" i="1"/>
  <c r="V36" i="1" s="1"/>
  <c r="I46" i="1"/>
  <c r="V40" i="1" s="1"/>
  <c r="I32" i="1"/>
  <c r="V26" i="1" s="1"/>
  <c r="I3" i="1"/>
  <c r="V3" i="1" s="1"/>
  <c r="I7" i="1"/>
  <c r="I11" i="1"/>
  <c r="V5" i="1" s="1"/>
  <c r="I15" i="1"/>
  <c r="V9" i="1" s="1"/>
  <c r="I19" i="1"/>
  <c r="V13" i="1" s="1"/>
  <c r="I23" i="1"/>
  <c r="V17" i="1" s="1"/>
  <c r="I27" i="1"/>
  <c r="V21" i="1" s="1"/>
  <c r="I31" i="1"/>
  <c r="V25" i="1" s="1"/>
  <c r="I35" i="1"/>
  <c r="V29" i="1" s="1"/>
  <c r="I39" i="1"/>
  <c r="V33" i="1" s="1"/>
  <c r="I43" i="1"/>
  <c r="V37" i="1" s="1"/>
  <c r="I47" i="1"/>
  <c r="V41" i="1" s="1"/>
  <c r="I4" i="1"/>
  <c r="I8" i="1"/>
  <c r="I12" i="1"/>
  <c r="V6" i="1" s="1"/>
  <c r="I16" i="1"/>
  <c r="V10" i="1" s="1"/>
  <c r="I20" i="1"/>
  <c r="V14" i="1" s="1"/>
  <c r="I24" i="1"/>
  <c r="V18" i="1" s="1"/>
  <c r="I28" i="1"/>
  <c r="V22" i="1" s="1"/>
  <c r="I36" i="1"/>
  <c r="V30" i="1" s="1"/>
  <c r="I40" i="1"/>
  <c r="V34" i="1" s="1"/>
  <c r="I44" i="1"/>
  <c r="V38" i="1" s="1"/>
  <c r="I2" i="1"/>
  <c r="V2" i="1" s="1"/>
  <c r="G7" i="1"/>
  <c r="G11" i="1"/>
  <c r="G15" i="1"/>
  <c r="G19" i="1"/>
  <c r="G23" i="1"/>
  <c r="G27" i="1"/>
  <c r="G31" i="1"/>
  <c r="G35" i="1"/>
  <c r="G39" i="1"/>
  <c r="G43" i="1"/>
  <c r="G47" i="1"/>
  <c r="G8" i="1"/>
  <c r="G12" i="1"/>
  <c r="G16" i="1"/>
  <c r="G20" i="1"/>
  <c r="G24" i="1"/>
  <c r="G28" i="1"/>
  <c r="G32" i="1"/>
  <c r="G36" i="1"/>
  <c r="G40" i="1"/>
  <c r="G44" i="1"/>
  <c r="G4" i="1"/>
  <c r="G5" i="1"/>
  <c r="G9" i="1"/>
  <c r="G13" i="1"/>
  <c r="G17" i="1"/>
  <c r="G21" i="1"/>
  <c r="G25" i="1"/>
  <c r="G29" i="1"/>
  <c r="G33" i="1"/>
  <c r="G37" i="1"/>
  <c r="G41" i="1"/>
  <c r="G45" i="1"/>
  <c r="G3" i="1"/>
  <c r="G6" i="1"/>
  <c r="G10" i="1"/>
  <c r="G14" i="1"/>
  <c r="G18" i="1"/>
  <c r="G22" i="1"/>
  <c r="G26" i="1"/>
  <c r="G30" i="1"/>
  <c r="G34" i="1"/>
  <c r="G38" i="1"/>
  <c r="G42" i="1"/>
  <c r="G46" i="1"/>
  <c r="G2" i="1"/>
  <c r="F59" i="1" l="1"/>
  <c r="F60" i="1" s="1"/>
  <c r="E59" i="1"/>
  <c r="E60" i="1" s="1"/>
  <c r="D59" i="1"/>
  <c r="E51" i="1"/>
  <c r="E52" i="1" s="1"/>
  <c r="D51" i="1"/>
  <c r="D52" i="1" s="1"/>
  <c r="C51" i="1"/>
  <c r="C52" i="1" s="1"/>
  <c r="B51" i="1"/>
  <c r="F55" i="1"/>
  <c r="F56" i="1" s="1"/>
  <c r="B55" i="1"/>
  <c r="E55" i="1"/>
  <c r="E56" i="1" s="1"/>
  <c r="D55" i="1"/>
  <c r="D56" i="1" s="1"/>
  <c r="C55" i="1"/>
  <c r="C56" i="1" s="1"/>
  <c r="Q16" i="1"/>
  <c r="R16" i="1"/>
  <c r="P16" i="1"/>
  <c r="D60" i="1" l="1"/>
  <c r="W38" i="1"/>
  <c r="W12" i="1"/>
  <c r="W19" i="1"/>
  <c r="W39" i="1"/>
  <c r="W37" i="1"/>
  <c r="W11" i="1"/>
  <c r="W7" i="1"/>
  <c r="W27" i="1"/>
  <c r="W35" i="1"/>
  <c r="W34" i="1"/>
  <c r="W30" i="1"/>
  <c r="W15" i="1"/>
  <c r="W26" i="1"/>
  <c r="W22" i="1"/>
  <c r="W18" i="1"/>
  <c r="W3" i="1"/>
  <c r="W25" i="1"/>
  <c r="W10" i="1"/>
  <c r="W6" i="1"/>
  <c r="W2" i="1"/>
  <c r="W23" i="1"/>
  <c r="W33" i="1"/>
  <c r="W29" i="1"/>
  <c r="W14" i="1"/>
  <c r="W21" i="1"/>
  <c r="W17" i="1"/>
  <c r="W9" i="1"/>
  <c r="W5" i="1"/>
  <c r="W16" i="1"/>
  <c r="W13" i="1"/>
  <c r="W32" i="1"/>
  <c r="W40" i="1"/>
  <c r="W8" i="1"/>
  <c r="W41" i="1"/>
  <c r="W20" i="1"/>
  <c r="W28" i="1"/>
  <c r="W36" i="1"/>
  <c r="W24" i="1"/>
  <c r="W31" i="1"/>
  <c r="W4" i="1"/>
  <c r="Y2" i="1"/>
  <c r="Y3" i="1"/>
  <c r="Y7" i="1"/>
  <c r="Y11" i="1"/>
  <c r="Y15" i="1"/>
  <c r="Y19" i="1"/>
  <c r="Y23" i="1"/>
  <c r="Y27" i="1"/>
  <c r="Y31" i="1"/>
  <c r="Y35" i="1"/>
  <c r="Y4" i="1"/>
  <c r="Y8" i="1"/>
  <c r="Y12" i="1"/>
  <c r="Y16" i="1"/>
  <c r="Y20" i="1"/>
  <c r="Y24" i="1"/>
  <c r="Y28" i="1"/>
  <c r="Y32" i="1"/>
  <c r="Y36" i="1"/>
  <c r="Y40" i="1"/>
  <c r="Y44" i="1"/>
  <c r="Y5" i="1"/>
  <c r="Y9" i="1"/>
  <c r="Y13" i="1"/>
  <c r="Y17" i="1"/>
  <c r="Y21" i="1"/>
  <c r="Y25" i="1"/>
  <c r="Y29" i="1"/>
  <c r="Y33" i="1"/>
  <c r="Y37" i="1"/>
  <c r="Y41" i="1"/>
  <c r="Y45" i="1"/>
  <c r="Y6" i="1"/>
  <c r="Y10" i="1"/>
  <c r="Y14" i="1"/>
  <c r="Y18" i="1"/>
  <c r="Y22" i="1"/>
  <c r="Y26" i="1"/>
  <c r="Y30" i="1"/>
  <c r="Y34" i="1"/>
  <c r="Y38" i="1"/>
  <c r="Y42" i="1"/>
  <c r="Y46" i="1"/>
  <c r="Y39" i="1"/>
  <c r="Y43" i="1"/>
  <c r="Y47" i="1"/>
  <c r="B52" i="1"/>
  <c r="Q20" i="1" s="1"/>
  <c r="S20" i="1" s="1"/>
  <c r="Z42" i="1"/>
  <c r="Z46" i="1"/>
  <c r="Z43" i="1"/>
  <c r="Z44" i="1"/>
  <c r="Z45" i="1"/>
  <c r="Z47" i="1"/>
  <c r="Z3" i="1"/>
  <c r="Z7" i="1"/>
  <c r="Z11" i="1"/>
  <c r="Z15" i="1"/>
  <c r="Z19" i="1"/>
  <c r="Z23" i="1"/>
  <c r="Z27" i="1"/>
  <c r="Z31" i="1"/>
  <c r="Z35" i="1"/>
  <c r="Z39" i="1"/>
  <c r="Z9" i="1"/>
  <c r="Z17" i="1"/>
  <c r="Z25" i="1"/>
  <c r="Z37" i="1"/>
  <c r="Z6" i="1"/>
  <c r="Z10" i="1"/>
  <c r="Z18" i="1"/>
  <c r="Z26" i="1"/>
  <c r="Z38" i="1"/>
  <c r="Z4" i="1"/>
  <c r="Z8" i="1"/>
  <c r="Z12" i="1"/>
  <c r="Z16" i="1"/>
  <c r="Z20" i="1"/>
  <c r="Z24" i="1"/>
  <c r="Z28" i="1"/>
  <c r="Z32" i="1"/>
  <c r="Z36" i="1"/>
  <c r="Z40" i="1"/>
  <c r="Z5" i="1"/>
  <c r="Z13" i="1"/>
  <c r="Z21" i="1"/>
  <c r="Z29" i="1"/>
  <c r="Z33" i="1"/>
  <c r="Z41" i="1"/>
  <c r="Z14" i="1"/>
  <c r="Z22" i="1"/>
  <c r="Z30" i="1"/>
  <c r="Z34" i="1"/>
  <c r="Z2" i="1"/>
  <c r="B56" i="1"/>
  <c r="Q36" i="1" l="1"/>
  <c r="S36" i="1" s="1"/>
  <c r="S34" i="1"/>
  <c r="Q38" i="1"/>
  <c r="S38" i="1" s="1"/>
  <c r="Q37" i="1"/>
  <c r="S37" i="1" s="1"/>
  <c r="Q35" i="1"/>
  <c r="Q22" i="1"/>
  <c r="S22" i="1" s="1"/>
  <c r="S18" i="1"/>
  <c r="Q21" i="1"/>
  <c r="S21" i="1" s="1"/>
  <c r="Q19" i="1"/>
  <c r="S19" i="1" s="1"/>
  <c r="Q30" i="1"/>
  <c r="S26" i="1"/>
  <c r="Q28" i="1"/>
  <c r="Q27" i="1"/>
  <c r="Q29" i="1"/>
  <c r="S35" i="1" l="1"/>
  <c r="S40" i="1" s="1"/>
  <c r="S24" i="1"/>
  <c r="S27" i="1"/>
  <c r="S30" i="1"/>
  <c r="S29" i="1"/>
  <c r="S28" i="1"/>
  <c r="A59" i="1" l="1"/>
  <c r="S32" i="1"/>
  <c r="A55" i="1" s="1"/>
  <c r="A51" i="1"/>
  <c r="U61" i="1" l="1"/>
  <c r="V61" i="1"/>
  <c r="U60" i="1"/>
  <c r="V60" i="1"/>
  <c r="T60" i="1"/>
  <c r="T61" i="1"/>
  <c r="R51" i="1"/>
  <c r="U51" i="1"/>
  <c r="S51" i="1"/>
  <c r="T51" i="1"/>
  <c r="R50" i="1"/>
  <c r="T50" i="1"/>
  <c r="U50" i="1"/>
  <c r="S50" i="1"/>
  <c r="R55" i="1"/>
  <c r="S55" i="1"/>
  <c r="T55" i="1"/>
  <c r="U55" i="1"/>
  <c r="V55" i="1"/>
  <c r="R56" i="1"/>
  <c r="S56" i="1"/>
  <c r="T56" i="1"/>
  <c r="U56" i="1"/>
  <c r="V56" i="1"/>
</calcChain>
</file>

<file path=xl/sharedStrings.xml><?xml version="1.0" encoding="utf-8"?>
<sst xmlns="http://schemas.openxmlformats.org/spreadsheetml/2006/main" count="372" uniqueCount="108">
  <si>
    <t>체력</t>
    <phoneticPr fontId="2" type="noConversion"/>
  </si>
  <si>
    <t>1500~5000</t>
    <phoneticPr fontId="2" type="noConversion"/>
  </si>
  <si>
    <t>2500~5000</t>
    <phoneticPr fontId="2" type="noConversion"/>
  </si>
  <si>
    <t>전투특성</t>
    <phoneticPr fontId="2" type="noConversion"/>
  </si>
  <si>
    <t>기본효과</t>
    <phoneticPr fontId="2" type="noConversion"/>
  </si>
  <si>
    <t>치명</t>
    <phoneticPr fontId="2" type="noConversion"/>
  </si>
  <si>
    <t>신속</t>
    <phoneticPr fontId="2" type="noConversion"/>
  </si>
  <si>
    <t>특화</t>
    <phoneticPr fontId="2" type="noConversion"/>
  </si>
  <si>
    <t>제압</t>
    <phoneticPr fontId="2" type="noConversion"/>
  </si>
  <si>
    <t>인내</t>
    <phoneticPr fontId="2" type="noConversion"/>
  </si>
  <si>
    <t>숙련</t>
    <phoneticPr fontId="2" type="noConversion"/>
  </si>
  <si>
    <t>61~120</t>
    <phoneticPr fontId="2" type="noConversion"/>
  </si>
  <si>
    <t>특수효과(기본)</t>
    <phoneticPr fontId="2" type="noConversion"/>
  </si>
  <si>
    <t>오뚝이</t>
    <phoneticPr fontId="2" type="noConversion"/>
  </si>
  <si>
    <t>돌진</t>
    <phoneticPr fontId="2" type="noConversion"/>
  </si>
  <si>
    <t>강타</t>
    <phoneticPr fontId="2" type="noConversion"/>
  </si>
  <si>
    <t>타격</t>
    <phoneticPr fontId="2" type="noConversion"/>
  </si>
  <si>
    <t>마나회수</t>
    <phoneticPr fontId="2" type="noConversion"/>
  </si>
  <si>
    <t>속공</t>
    <phoneticPr fontId="2" type="noConversion"/>
  </si>
  <si>
    <t>투자</t>
    <phoneticPr fontId="2" type="noConversion"/>
  </si>
  <si>
    <t>반전</t>
    <phoneticPr fontId="2" type="noConversion"/>
  </si>
  <si>
    <t>멸시</t>
    <phoneticPr fontId="2" type="noConversion"/>
  </si>
  <si>
    <t>회생</t>
    <phoneticPr fontId="2" type="noConversion"/>
  </si>
  <si>
    <t>긴급수혈</t>
    <phoneticPr fontId="2" type="noConversion"/>
  </si>
  <si>
    <t>응급처치</t>
    <phoneticPr fontId="2" type="noConversion"/>
  </si>
  <si>
    <t>앵콜</t>
    <phoneticPr fontId="2" type="noConversion"/>
  </si>
  <si>
    <t>하/중/상</t>
    <phoneticPr fontId="2" type="noConversion"/>
  </si>
  <si>
    <t>특수효과(부여)</t>
    <phoneticPr fontId="2" type="noConversion"/>
  </si>
  <si>
    <t>쐐기</t>
    <phoneticPr fontId="2" type="noConversion"/>
  </si>
  <si>
    <t>망치</t>
    <phoneticPr fontId="2" type="noConversion"/>
  </si>
  <si>
    <t>순환</t>
    <phoneticPr fontId="2" type="noConversion"/>
  </si>
  <si>
    <t>열정</t>
    <phoneticPr fontId="2" type="noConversion"/>
  </si>
  <si>
    <t>냉정</t>
    <phoneticPr fontId="2" type="noConversion"/>
  </si>
  <si>
    <t>비수</t>
    <phoneticPr fontId="2" type="noConversion"/>
  </si>
  <si>
    <t>약점노출</t>
    <phoneticPr fontId="2" type="noConversion"/>
  </si>
  <si>
    <t>깨달음</t>
    <phoneticPr fontId="2" type="noConversion"/>
  </si>
  <si>
    <t>응원</t>
    <phoneticPr fontId="2" type="noConversion"/>
  </si>
  <si>
    <t>수확</t>
    <phoneticPr fontId="2" type="noConversion"/>
  </si>
  <si>
    <t>보상</t>
    <phoneticPr fontId="2" type="noConversion"/>
  </si>
  <si>
    <t>우월</t>
    <phoneticPr fontId="2" type="noConversion"/>
  </si>
  <si>
    <t>습격</t>
    <phoneticPr fontId="2" type="noConversion"/>
  </si>
  <si>
    <t>정밀</t>
    <phoneticPr fontId="2" type="noConversion"/>
  </si>
  <si>
    <t>상처약화</t>
    <phoneticPr fontId="2" type="noConversion"/>
  </si>
  <si>
    <t>분개</t>
    <phoneticPr fontId="2" type="noConversion"/>
  </si>
  <si>
    <t>기습</t>
    <phoneticPr fontId="2" type="noConversion"/>
  </si>
  <si>
    <t>결투</t>
    <phoneticPr fontId="2" type="noConversion"/>
  </si>
  <si>
    <t>적립</t>
    <phoneticPr fontId="2" type="noConversion"/>
  </si>
  <si>
    <t>효과</t>
    <phoneticPr fontId="2" type="noConversion"/>
  </si>
  <si>
    <t>수치</t>
    <phoneticPr fontId="2" type="noConversion"/>
  </si>
  <si>
    <t>결과</t>
    <phoneticPr fontId="2" type="noConversion"/>
  </si>
  <si>
    <t>효과</t>
    <phoneticPr fontId="2" type="noConversion"/>
  </si>
  <si>
    <t>확률1</t>
    <phoneticPr fontId="2" type="noConversion"/>
  </si>
  <si>
    <t>확률2</t>
    <phoneticPr fontId="2" type="noConversion"/>
  </si>
  <si>
    <t>상중하 확률</t>
    <phoneticPr fontId="2" type="noConversion"/>
  </si>
  <si>
    <t>하</t>
    <phoneticPr fontId="2" type="noConversion"/>
  </si>
  <si>
    <t>중</t>
    <phoneticPr fontId="2" type="noConversion"/>
  </si>
  <si>
    <t>상</t>
    <phoneticPr fontId="2" type="noConversion"/>
  </si>
  <si>
    <t>누계1</t>
    <phoneticPr fontId="2" type="noConversion"/>
  </si>
  <si>
    <t>누계2</t>
    <phoneticPr fontId="2" type="noConversion"/>
  </si>
  <si>
    <t>옵션1</t>
    <phoneticPr fontId="2" type="noConversion"/>
  </si>
  <si>
    <t>옵션2</t>
    <phoneticPr fontId="2" type="noConversion"/>
  </si>
  <si>
    <t>임의값</t>
    <phoneticPr fontId="2" type="noConversion"/>
  </si>
  <si>
    <t>부여X확률</t>
    <phoneticPr fontId="2" type="noConversion"/>
  </si>
  <si>
    <t>누계0</t>
    <phoneticPr fontId="2" type="noConversion"/>
  </si>
  <si>
    <t>입수 옵션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</si>
  <si>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</si>
  <si>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</si>
  <si>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</si>
  <si>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</si>
  <si>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전투특성 2개 이전</t>
    <phoneticPr fontId="2" type="noConversion"/>
  </si>
  <si>
    <t>전투특성 2개 이후</t>
    <phoneticPr fontId="2" type="noConversion"/>
  </si>
  <si>
    <t>최대 생명력</t>
    <phoneticPr fontId="2" type="noConversion"/>
  </si>
  <si>
    <t>물리 방어력</t>
    <phoneticPr fontId="2" type="noConversion"/>
  </si>
  <si>
    <t>마법 방어력</t>
    <phoneticPr fontId="2" type="noConversion"/>
  </si>
  <si>
    <t>에러 여부</t>
    <phoneticPr fontId="2" type="noConversion"/>
  </si>
  <si>
    <t>옵션3</t>
    <phoneticPr fontId="2" type="noConversion"/>
  </si>
  <si>
    <t>옵션4</t>
    <phoneticPr fontId="2" type="noConversion"/>
  </si>
  <si>
    <t>옵션5</t>
    <phoneticPr fontId="2" type="noConversion"/>
  </si>
  <si>
    <t>번호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</si>
  <si>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</si>
  <si>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</si>
  <si>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</si>
  <si>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</si>
  <si>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합산</t>
    <phoneticPr fontId="2" type="noConversion"/>
  </si>
  <si>
    <t>C그룹 중복</t>
    <phoneticPr fontId="2" type="noConversion"/>
  </si>
  <si>
    <t>D그룹 중복</t>
    <phoneticPr fontId="2" type="noConversion"/>
  </si>
  <si>
    <t>B그룹 중복</t>
    <phoneticPr fontId="2" type="noConversion"/>
  </si>
  <si>
    <t>A그룹 중복</t>
    <phoneticPr fontId="2" type="noConversion"/>
  </si>
  <si>
    <t>옵션 중복</t>
    <phoneticPr fontId="2" type="noConversion"/>
  </si>
  <si>
    <t>팔찌 옵션</t>
    <phoneticPr fontId="2" type="noConversion"/>
  </si>
  <si>
    <t>수치</t>
    <phoneticPr fontId="2" type="noConversion"/>
  </si>
  <si>
    <t>무기 공격력</t>
    <phoneticPr fontId="2" type="noConversion"/>
  </si>
  <si>
    <t>힘/민첩/지능</t>
    <phoneticPr fontId="2" type="noConversion"/>
  </si>
  <si>
    <t>최대 마나</t>
    <phoneticPr fontId="2" type="noConversion"/>
  </si>
  <si>
    <t>전투 중 생명력 회복량</t>
    <phoneticPr fontId="2" type="noConversion"/>
  </si>
  <si>
    <t>4옵션</t>
    <phoneticPr fontId="2" type="noConversion"/>
  </si>
  <si>
    <t>5옵션</t>
    <phoneticPr fontId="2" type="noConversion"/>
  </si>
  <si>
    <t>4옵션</t>
    <phoneticPr fontId="2" type="noConversion"/>
  </si>
  <si>
    <t>5옵션</t>
    <phoneticPr fontId="2" type="noConversion"/>
  </si>
  <si>
    <t>결과</t>
    <phoneticPr fontId="2" type="noConversion"/>
  </si>
  <si>
    <t>그룹</t>
    <phoneticPr fontId="2" type="noConversion"/>
  </si>
  <si>
    <t>효과</t>
    <phoneticPr fontId="2" type="noConversion"/>
  </si>
  <si>
    <t>커스텀</t>
    <phoneticPr fontId="2" type="noConversion"/>
  </si>
  <si>
    <t>커스텀</t>
    <phoneticPr fontId="2" type="noConversion"/>
  </si>
  <si>
    <t>치명</t>
  </si>
  <si>
    <t>특화</t>
  </si>
  <si>
    <t>B</t>
    <phoneticPr fontId="2" type="noConversion"/>
  </si>
  <si>
    <t>B그룹 중복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</si>
</sst>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2"/>
      <color rgb="FFFF0000"/>
      <name val="Arial"/>
      <family val="2"/>
    </font>
    <font>
      <sz val="11"/>
      <color rgb="FF9C5700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9C5700"/>
      <name val="맑은 고딕"/>
      <family val="3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79998168889431442"/>
        <bgColor indexed="65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9" borderId="22" applyNumberFormat="0" applyAlignment="0" applyProtection="0">
      <alignment vertical="center"/>
    </xf>
    <xf numFmtId="0" fontId="10" fillId="9" borderId="33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2" borderId="4" xfId="1" applyFont="1" applyBorder="1">
      <alignment vertical="center"/>
    </xf>
    <xf numFmtId="0" fontId="0" fillId="2" borderId="5" xfId="1" applyFont="1" applyBorder="1">
      <alignment vertical="center"/>
    </xf>
    <xf numFmtId="0" fontId="1" fillId="3" borderId="2" xfId="2" applyBorder="1">
      <alignment vertical="center"/>
    </xf>
    <xf numFmtId="0" fontId="1" fillId="3" borderId="3" xfId="2" applyBorder="1">
      <alignment vertical="center"/>
    </xf>
    <xf numFmtId="0" fontId="0" fillId="0" borderId="0" xfId="0" applyAlignment="1">
      <alignment horizontal="right" vertical="center"/>
    </xf>
    <xf numFmtId="9" fontId="0" fillId="0" borderId="0" xfId="0" applyNumberFormat="1">
      <alignment vertical="center"/>
    </xf>
    <xf numFmtId="0" fontId="1" fillId="4" borderId="6" xfId="3" applyBorder="1">
      <alignment vertical="center"/>
    </xf>
    <xf numFmtId="0" fontId="1" fillId="4" borderId="8" xfId="3" applyBorder="1">
      <alignment vertical="center"/>
    </xf>
    <xf numFmtId="0" fontId="1" fillId="4" borderId="7" xfId="3" applyBorder="1">
      <alignment vertical="center"/>
    </xf>
    <xf numFmtId="0" fontId="0" fillId="2" borderId="11" xfId="1" applyFont="1" applyBorder="1">
      <alignment vertical="center"/>
    </xf>
    <xf numFmtId="0" fontId="0" fillId="2" borderId="12" xfId="1" applyFont="1" applyBorder="1">
      <alignment vertical="center"/>
    </xf>
    <xf numFmtId="0" fontId="0" fillId="2" borderId="13" xfId="1" applyFont="1" applyBorder="1">
      <alignment vertical="center"/>
    </xf>
    <xf numFmtId="0" fontId="0" fillId="2" borderId="14" xfId="1" applyFont="1" applyBorder="1">
      <alignment vertical="center"/>
    </xf>
    <xf numFmtId="0" fontId="0" fillId="2" borderId="15" xfId="1" applyFont="1" applyBorder="1">
      <alignment vertical="center"/>
    </xf>
    <xf numFmtId="0" fontId="1" fillId="3" borderId="19" xfId="2" applyBorder="1">
      <alignment vertical="center"/>
    </xf>
    <xf numFmtId="0" fontId="1" fillId="3" borderId="20" xfId="2" applyBorder="1">
      <alignment vertical="center"/>
    </xf>
    <xf numFmtId="9" fontId="4" fillId="7" borderId="16" xfId="6" applyNumberFormat="1" applyBorder="1">
      <alignment vertical="center"/>
    </xf>
    <xf numFmtId="9" fontId="4" fillId="7" borderId="17" xfId="6" applyNumberFormat="1" applyBorder="1">
      <alignment vertical="center"/>
    </xf>
    <xf numFmtId="9" fontId="4" fillId="7" borderId="18" xfId="6" applyNumberFormat="1" applyBorder="1">
      <alignment vertical="center"/>
    </xf>
    <xf numFmtId="0" fontId="0" fillId="0" borderId="0" xfId="0" applyNumberFormat="1">
      <alignment vertical="center"/>
    </xf>
    <xf numFmtId="0" fontId="1" fillId="3" borderId="23" xfId="2" applyBorder="1">
      <alignment vertical="center"/>
    </xf>
    <xf numFmtId="0" fontId="1" fillId="3" borderId="24" xfId="2" applyBorder="1">
      <alignment vertical="center"/>
    </xf>
    <xf numFmtId="0" fontId="0" fillId="2" borderId="2" xfId="1" applyFont="1" applyBorder="1">
      <alignment vertical="center"/>
    </xf>
    <xf numFmtId="0" fontId="0" fillId="2" borderId="3" xfId="1" applyFont="1" applyBorder="1">
      <alignment vertical="center"/>
    </xf>
    <xf numFmtId="0" fontId="0" fillId="2" borderId="25" xfId="1" applyFont="1" applyBorder="1">
      <alignment vertical="center"/>
    </xf>
    <xf numFmtId="0" fontId="0" fillId="2" borderId="26" xfId="1" applyFont="1" applyBorder="1">
      <alignment vertical="center"/>
    </xf>
    <xf numFmtId="0" fontId="0" fillId="0" borderId="28" xfId="0" applyBorder="1">
      <alignment vertical="center"/>
    </xf>
    <xf numFmtId="0" fontId="0" fillId="0" borderId="30" xfId="0" applyBorder="1">
      <alignment vertical="center"/>
    </xf>
    <xf numFmtId="0" fontId="8" fillId="0" borderId="0" xfId="0" applyFont="1" applyAlignment="1">
      <alignment horizontal="center" vertical="center"/>
    </xf>
    <xf numFmtId="0" fontId="7" fillId="9" borderId="31" xfId="8" applyBorder="1" applyAlignment="1">
      <alignment horizontal="center" vertical="center"/>
    </xf>
    <xf numFmtId="0" fontId="7" fillId="9" borderId="32" xfId="8" applyBorder="1" applyAlignment="1">
      <alignment horizontal="center" vertical="center"/>
    </xf>
    <xf numFmtId="0" fontId="9" fillId="8" borderId="6" xfId="7" applyFont="1" applyBorder="1" applyAlignment="1">
      <alignment horizontal="center" vertical="center"/>
    </xf>
    <xf numFmtId="0" fontId="9" fillId="8" borderId="8" xfId="7" applyFont="1" applyBorder="1" applyAlignment="1">
      <alignment horizontal="center" vertical="center"/>
    </xf>
    <xf numFmtId="0" fontId="0" fillId="10" borderId="34" xfId="0" applyFill="1" applyBorder="1">
      <alignment vertical="center"/>
    </xf>
    <xf numFmtId="0" fontId="8" fillId="10" borderId="35" xfId="0" applyFont="1" applyFill="1" applyBorder="1" applyAlignment="1">
      <alignment horizontal="center" vertical="center"/>
    </xf>
    <xf numFmtId="0" fontId="0" fillId="10" borderId="36" xfId="0" applyFill="1" applyBorder="1">
      <alignment vertical="center"/>
    </xf>
    <xf numFmtId="0" fontId="0" fillId="10" borderId="37" xfId="0" applyFill="1" applyBorder="1">
      <alignment vertical="center"/>
    </xf>
    <xf numFmtId="0" fontId="0" fillId="10" borderId="38" xfId="0" applyFill="1" applyBorder="1">
      <alignment vertical="center"/>
    </xf>
    <xf numFmtId="0" fontId="0" fillId="10" borderId="39" xfId="0" applyFill="1" applyBorder="1">
      <alignment vertical="center"/>
    </xf>
    <xf numFmtId="0" fontId="8" fillId="10" borderId="40" xfId="0" applyFont="1" applyFill="1" applyBorder="1" applyAlignment="1">
      <alignment horizontal="center" vertical="center"/>
    </xf>
    <xf numFmtId="0" fontId="0" fillId="10" borderId="41" xfId="0" applyFill="1" applyBorder="1">
      <alignment vertical="center"/>
    </xf>
    <xf numFmtId="0" fontId="10" fillId="9" borderId="42" xfId="9" applyBorder="1" applyAlignment="1">
      <alignment horizontal="center" vertical="center"/>
    </xf>
    <xf numFmtId="0" fontId="10" fillId="9" borderId="43" xfId="9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4" xfId="0" applyNumberFormat="1" applyBorder="1">
      <alignment vertical="center"/>
    </xf>
    <xf numFmtId="9" fontId="0" fillId="0" borderId="44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0" xfId="0" applyNumberFormat="1" applyBorder="1">
      <alignment vertical="center"/>
    </xf>
    <xf numFmtId="9" fontId="0" fillId="0" borderId="0" xfId="0" applyNumberFormat="1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6" xfId="0" applyNumberFormat="1" applyBorder="1">
      <alignment vertical="center"/>
    </xf>
    <xf numFmtId="9" fontId="0" fillId="0" borderId="46" xfId="0" applyNumberFormat="1" applyBorder="1">
      <alignment vertical="center"/>
    </xf>
    <xf numFmtId="0" fontId="0" fillId="0" borderId="47" xfId="0" applyBorder="1">
      <alignment vertical="center"/>
    </xf>
    <xf numFmtId="0" fontId="1" fillId="12" borderId="9" xfId="11" applyBorder="1">
      <alignment vertical="center"/>
    </xf>
    <xf numFmtId="0" fontId="1" fillId="12" borderId="27" xfId="11" applyBorder="1">
      <alignment vertical="center"/>
    </xf>
    <xf numFmtId="0" fontId="1" fillId="11" borderId="29" xfId="10" applyBorder="1">
      <alignment vertical="center"/>
    </xf>
    <xf numFmtId="0" fontId="1" fillId="11" borderId="30" xfId="10" applyBorder="1">
      <alignment vertical="center"/>
    </xf>
    <xf numFmtId="0" fontId="0" fillId="10" borderId="10" xfId="0" applyFill="1" applyBorder="1" applyAlignment="1">
      <alignment horizontal="left" vertical="center"/>
    </xf>
    <xf numFmtId="0" fontId="0" fillId="10" borderId="28" xfId="0" applyFill="1" applyBorder="1" applyAlignment="1">
      <alignment horizontal="left" vertical="center"/>
    </xf>
    <xf numFmtId="0" fontId="0" fillId="10" borderId="30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0" borderId="29" xfId="0" applyFill="1" applyBorder="1" applyAlignment="1">
      <alignment horizontal="left" vertical="center"/>
    </xf>
    <xf numFmtId="0" fontId="0" fillId="10" borderId="9" xfId="0" applyFill="1" applyBorder="1">
      <alignment vertical="center"/>
    </xf>
    <xf numFmtId="0" fontId="0" fillId="10" borderId="27" xfId="0" applyFill="1" applyBorder="1">
      <alignment vertical="center"/>
    </xf>
    <xf numFmtId="0" fontId="0" fillId="10" borderId="29" xfId="0" applyFill="1" applyBorder="1">
      <alignment vertical="center"/>
    </xf>
    <xf numFmtId="0" fontId="11" fillId="13" borderId="48" xfId="12" applyBorder="1">
      <alignment vertical="center"/>
    </xf>
    <xf numFmtId="0" fontId="1" fillId="3" borderId="3" xfId="2" applyNumberFormat="1" applyBorder="1">
      <alignment vertical="center"/>
    </xf>
    <xf numFmtId="0" fontId="1" fillId="14" borderId="48" xfId="13" applyBorder="1" applyAlignment="1">
      <alignment horizontal="center" vertical="center"/>
    </xf>
    <xf numFmtId="0" fontId="1" fillId="12" borderId="10" xfId="11" applyBorder="1">
      <alignment vertical="center"/>
    </xf>
    <xf numFmtId="0" fontId="1" fillId="17" borderId="10" xfId="16" applyBorder="1">
      <alignment vertical="center"/>
    </xf>
    <xf numFmtId="0" fontId="1" fillId="17" borderId="28" xfId="16" applyBorder="1">
      <alignment vertical="center"/>
    </xf>
    <xf numFmtId="9" fontId="4" fillId="7" borderId="49" xfId="6" applyNumberFormat="1" applyBorder="1">
      <alignment vertical="center"/>
    </xf>
    <xf numFmtId="9" fontId="4" fillId="7" borderId="46" xfId="6" applyNumberFormat="1" applyBorder="1">
      <alignment vertical="center"/>
    </xf>
    <xf numFmtId="0" fontId="0" fillId="0" borderId="45" xfId="0" applyNumberFormat="1" applyBorder="1">
      <alignment vertical="center"/>
    </xf>
    <xf numFmtId="9" fontId="0" fillId="0" borderId="45" xfId="0" applyNumberFormat="1" applyBorder="1">
      <alignment vertical="center"/>
    </xf>
    <xf numFmtId="0" fontId="0" fillId="0" borderId="27" xfId="0" applyFill="1" applyBorder="1" applyAlignment="1">
      <alignment horizontal="center" vertical="center"/>
    </xf>
    <xf numFmtId="0" fontId="5" fillId="0" borderId="29" xfId="0" applyFont="1" applyBorder="1">
      <alignment vertical="center"/>
    </xf>
    <xf numFmtId="0" fontId="5" fillId="0" borderId="45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9" fontId="0" fillId="0" borderId="28" xfId="0" applyNumberFormat="1" applyBorder="1">
      <alignment vertical="center"/>
    </xf>
    <xf numFmtId="9" fontId="0" fillId="0" borderId="30" xfId="0" applyNumberFormat="1" applyBorder="1">
      <alignment vertical="center"/>
    </xf>
    <xf numFmtId="0" fontId="11" fillId="13" borderId="44" xfId="12" applyBorder="1">
      <alignment vertical="center"/>
    </xf>
    <xf numFmtId="0" fontId="11" fillId="13" borderId="10" xfId="12" applyBorder="1">
      <alignment vertical="center"/>
    </xf>
    <xf numFmtId="0" fontId="3" fillId="6" borderId="48" xfId="5" applyBorder="1">
      <alignment vertical="center"/>
    </xf>
    <xf numFmtId="0" fontId="1" fillId="12" borderId="46" xfId="11" applyNumberFormat="1" applyBorder="1">
      <alignment vertical="center"/>
    </xf>
    <xf numFmtId="9" fontId="1" fillId="12" borderId="46" xfId="11" applyNumberFormat="1" applyBorder="1">
      <alignment vertical="center"/>
    </xf>
    <xf numFmtId="9" fontId="1" fillId="12" borderId="47" xfId="11" applyNumberFormat="1" applyBorder="1">
      <alignment vertical="center"/>
    </xf>
    <xf numFmtId="0" fontId="1" fillId="12" borderId="21" xfId="11" applyBorder="1">
      <alignment vertical="center"/>
    </xf>
    <xf numFmtId="0" fontId="1" fillId="5" borderId="48" xfId="4" applyBorder="1" applyAlignment="1">
      <alignment horizontal="center" vertical="center"/>
    </xf>
    <xf numFmtId="9" fontId="1" fillId="12" borderId="48" xfId="11" applyNumberFormat="1" applyBorder="1">
      <alignment vertical="center"/>
    </xf>
    <xf numFmtId="0" fontId="3" fillId="6" borderId="48" xfId="5" applyBorder="1" applyAlignment="1">
      <alignment horizontal="center" vertical="center"/>
    </xf>
    <xf numFmtId="0" fontId="1" fillId="15" borderId="6" xfId="14" applyBorder="1" applyAlignment="1">
      <alignment horizontal="center" vertical="center"/>
    </xf>
    <xf numFmtId="0" fontId="1" fillId="15" borderId="7" xfId="14" applyBorder="1" applyAlignment="1">
      <alignment horizontal="center" vertical="center"/>
    </xf>
    <xf numFmtId="0" fontId="1" fillId="15" borderId="8" xfId="14" applyBorder="1" applyAlignment="1">
      <alignment horizontal="center" vertical="center"/>
    </xf>
    <xf numFmtId="0" fontId="1" fillId="16" borderId="48" xfId="15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1" fillId="13" borderId="6" xfId="12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2" borderId="6" xfId="1" applyFont="1" applyBorder="1">
      <alignment vertical="center"/>
    </xf>
  </cellXfs>
  <cellStyles count="17">
    <cellStyle name="20% - 강조색3" xfId="16" builtinId="38"/>
    <cellStyle name="40% - 강조색1" xfId="14" builtinId="31"/>
    <cellStyle name="40% - 강조색3" xfId="11" builtinId="39"/>
    <cellStyle name="40% - 강조색4" xfId="2" builtinId="43"/>
    <cellStyle name="40% - 강조색5" xfId="3" builtinId="47"/>
    <cellStyle name="60% - 강조색1" xfId="15" builtinId="32"/>
    <cellStyle name="60% - 강조색2" xfId="10" builtinId="36"/>
    <cellStyle name="60% - 강조색4" xfId="13" builtinId="44"/>
    <cellStyle name="60% - 강조색5" xfId="4" builtinId="48"/>
    <cellStyle name="강조색2" xfId="12" builtinId="33"/>
    <cellStyle name="계산" xfId="8" builtinId="22"/>
    <cellStyle name="나쁨" xfId="6" builtinId="27"/>
    <cellStyle name="메모" xfId="1" builtinId="10"/>
    <cellStyle name="보통" xfId="7" builtinId="28"/>
    <cellStyle name="좋음" xfId="5" builtinId="26"/>
    <cellStyle name="출력" xfId="9" builtinId="21"/>
    <cellStyle name="표준" xfId="0" builtinId="0"/>
  </cellStyles>
  <dxfs count="5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6EC9B-E358-4F24-86A6-573B1C839072}">
  <dimension ref="A1:AF63"/>
  <sheetViews>
    <sheetView tabSelected="1" topLeftCell="A24" zoomScaleNormal="100" workbookViewId="0">
      <selection activeCell="N60" sqref="N60"/>
    </sheetView>
  </sheetViews>
  <sheetFormatPr defaultRowHeight="16.5" x14ac:dyDescent="0.3"/>
  <cols>
    <col min="1" max="1" width="19.625" customWidth="1"/>
    <col min="2" max="2" width="9.875" customWidth="1"/>
    <col min="3" max="3" width="9.25" style="20" customWidth="1"/>
    <col min="4" max="4" width="9" style="6" customWidth="1"/>
    <col min="5" max="5" width="9" customWidth="1"/>
    <col min="10" max="10" width="10.625" customWidth="1"/>
    <col min="13" max="13" width="19.625" customWidth="1"/>
    <col min="14" max="14" width="10.625" customWidth="1"/>
    <col min="16" max="23" width="10.625" customWidth="1"/>
    <col min="24" max="24" width="17.25" customWidth="1"/>
    <col min="25" max="26" width="8.75" customWidth="1"/>
    <col min="27" max="27" width="9.375" style="29" customWidth="1"/>
    <col min="28" max="32" width="14.625" style="29" customWidth="1"/>
  </cols>
  <sheetData>
    <row r="1" spans="1:26" ht="17.25" thickBot="1" x14ac:dyDescent="0.35">
      <c r="A1" s="88" t="s">
        <v>50</v>
      </c>
      <c r="B1" s="92" t="s">
        <v>61</v>
      </c>
      <c r="C1" s="89" t="s">
        <v>78</v>
      </c>
      <c r="D1" s="90" t="s">
        <v>62</v>
      </c>
      <c r="E1" s="90" t="s">
        <v>63</v>
      </c>
      <c r="F1" s="90" t="s">
        <v>51</v>
      </c>
      <c r="G1" s="90" t="s">
        <v>57</v>
      </c>
      <c r="H1" s="90" t="s">
        <v>52</v>
      </c>
      <c r="I1" s="91" t="s">
        <v>58</v>
      </c>
      <c r="J1" s="93" t="s">
        <v>49</v>
      </c>
      <c r="K1" s="94" t="s">
        <v>100</v>
      </c>
      <c r="L1" s="6"/>
      <c r="M1" s="95" t="s">
        <v>47</v>
      </c>
      <c r="N1" s="95" t="s">
        <v>48</v>
      </c>
      <c r="P1" s="99" t="s">
        <v>53</v>
      </c>
      <c r="U1" s="88" t="s">
        <v>50</v>
      </c>
      <c r="V1" s="72" t="s">
        <v>58</v>
      </c>
      <c r="W1" s="106" t="s">
        <v>102</v>
      </c>
      <c r="X1" s="88" t="s">
        <v>101</v>
      </c>
      <c r="Y1" s="86" t="s">
        <v>95</v>
      </c>
      <c r="Z1" s="87" t="s">
        <v>96</v>
      </c>
    </row>
    <row r="2" spans="1:26" x14ac:dyDescent="0.3">
      <c r="A2" s="10" t="s">
        <v>0</v>
      </c>
      <c r="B2" s="48">
        <f ca="1">RAND()</f>
        <v>0.49041635990877464</v>
      </c>
      <c r="C2" s="49">
        <f ca="1">RANK(B2,$B$2:$B$47,0)</f>
        <v>28</v>
      </c>
      <c r="D2" s="50">
        <f>$L$5/$N$2</f>
        <v>0.19</v>
      </c>
      <c r="E2" s="50">
        <f>SUM($D$2:D2)</f>
        <v>0.19</v>
      </c>
      <c r="F2" s="50">
        <f>$M$5/$N$2</f>
        <v>0.17499999999999999</v>
      </c>
      <c r="G2" s="50">
        <f>SUM($F$2:F2)</f>
        <v>0.17499999999999999</v>
      </c>
      <c r="H2" s="50">
        <f>$N$5/$N$2</f>
        <v>0.25</v>
      </c>
      <c r="I2" s="50">
        <f>SUM($H$2:H2)</f>
        <v>0.25</v>
      </c>
      <c r="J2" s="7">
        <f ca="1">RANDBETWEEN(1500,5000)</f>
        <v>3756</v>
      </c>
      <c r="K2" s="27" t="s">
        <v>65</v>
      </c>
      <c r="M2" s="3" t="s">
        <v>4</v>
      </c>
      <c r="N2" s="4">
        <f>COUNTA(M3:M4)</f>
        <v>2</v>
      </c>
      <c r="P2" s="96" t="s">
        <v>56</v>
      </c>
      <c r="Q2" s="6"/>
      <c r="U2" s="10" t="s">
        <v>0</v>
      </c>
      <c r="V2" s="84">
        <f>I2</f>
        <v>0.25</v>
      </c>
      <c r="W2" s="107">
        <f ca="1">COUNTIF($B$59:$F$59,U2)</f>
        <v>0</v>
      </c>
      <c r="X2" s="10" t="s">
        <v>0</v>
      </c>
      <c r="Y2" s="48">
        <f ca="1">COUNTIF($B$51:$E$51,A2)</f>
        <v>0</v>
      </c>
      <c r="Z2" s="27">
        <f t="shared" ref="Z2:Z47" ca="1" si="0">COUNTIF($B$55:$F$55,A2)</f>
        <v>1</v>
      </c>
    </row>
    <row r="3" spans="1:26" ht="17.25" thickBot="1" x14ac:dyDescent="0.35">
      <c r="A3" s="11" t="s">
        <v>92</v>
      </c>
      <c r="B3" s="48">
        <f t="shared" ref="B3:B47" ca="1" si="1">RAND()</f>
        <v>0.50209755104026821</v>
      </c>
      <c r="C3" s="49">
        <f ca="1">RANK(B3,$B$2:$B$47,0)</f>
        <v>27</v>
      </c>
      <c r="D3" s="50">
        <f>$L$5/$N$2</f>
        <v>0.19</v>
      </c>
      <c r="E3" s="50">
        <f>SUM($D$2:D3)</f>
        <v>0.38</v>
      </c>
      <c r="F3" s="50">
        <f>$M$5/$N$2</f>
        <v>0.17499999999999999</v>
      </c>
      <c r="G3" s="50">
        <f>SUM($F$2:F3)</f>
        <v>0.35</v>
      </c>
      <c r="H3" s="50">
        <f>$N$5/$N$2</f>
        <v>0.25</v>
      </c>
      <c r="I3" s="50">
        <f>SUM($H$2:H3)</f>
        <v>0.5</v>
      </c>
      <c r="J3" s="8">
        <f ca="1">RANDBETWEEN(1500,5000)</f>
        <v>4830</v>
      </c>
      <c r="K3" s="27" t="s">
        <v>65</v>
      </c>
      <c r="M3" s="1" t="s">
        <v>0</v>
      </c>
      <c r="N3" s="2" t="s">
        <v>1</v>
      </c>
      <c r="P3" s="97" t="s">
        <v>55</v>
      </c>
      <c r="Q3" s="6"/>
      <c r="U3" s="11" t="s">
        <v>92</v>
      </c>
      <c r="V3" s="84">
        <f>I3</f>
        <v>0.5</v>
      </c>
      <c r="W3" s="107">
        <f t="shared" ref="W3:W40" ca="1" si="2">COUNTIF($B$59:$F$59,U3)</f>
        <v>0</v>
      </c>
      <c r="X3" s="11" t="s">
        <v>92</v>
      </c>
      <c r="Y3" s="48">
        <f t="shared" ref="Y3:Y47" ca="1" si="3">COUNTIF($B$51:$E$51,A3)</f>
        <v>0</v>
      </c>
      <c r="Z3" s="27">
        <f t="shared" ca="1" si="0"/>
        <v>1</v>
      </c>
    </row>
    <row r="4" spans="1:26" ht="17.25" thickBot="1" x14ac:dyDescent="0.35">
      <c r="A4" s="10" t="s">
        <v>5</v>
      </c>
      <c r="B4" s="48">
        <f t="shared" ca="1" si="1"/>
        <v>0.24627551663135039</v>
      </c>
      <c r="C4" s="49">
        <f t="shared" ref="C4:C47" ca="1" si="4">RANK(B4,$B$2:$B$47,0)</f>
        <v>40</v>
      </c>
      <c r="D4" s="50">
        <f>$L$13/$N$6</f>
        <v>5.3333333333333337E-2</v>
      </c>
      <c r="E4" s="50">
        <f>SUM($D$2:D4)</f>
        <v>0.43333333333333335</v>
      </c>
      <c r="F4" s="50">
        <f>$M$13/$N$6</f>
        <v>4.9999999999999996E-2</v>
      </c>
      <c r="G4" s="50">
        <f>SUM($F$2:F4)</f>
        <v>0.39999999999999997</v>
      </c>
      <c r="H4" s="50">
        <f>$N$13/$N$6</f>
        <v>0</v>
      </c>
      <c r="I4" s="50">
        <f>SUM($H$2:H4)</f>
        <v>0.5</v>
      </c>
      <c r="J4" s="7">
        <f ca="1">RANDBETWEEN(61,120)</f>
        <v>88</v>
      </c>
      <c r="K4" s="27" t="s">
        <v>66</v>
      </c>
      <c r="M4" s="25" t="s">
        <v>92</v>
      </c>
      <c r="N4" s="26" t="s">
        <v>2</v>
      </c>
      <c r="P4" s="97" t="s">
        <v>55</v>
      </c>
      <c r="U4" s="10" t="s">
        <v>71</v>
      </c>
      <c r="V4" s="84">
        <f t="shared" ref="V4:V41" si="5">I10</f>
        <v>0.52222222222222225</v>
      </c>
      <c r="W4" s="107">
        <f t="shared" ca="1" si="2"/>
        <v>0</v>
      </c>
      <c r="X4" s="10" t="s">
        <v>5</v>
      </c>
      <c r="Y4" s="48">
        <f t="shared" ca="1" si="3"/>
        <v>0</v>
      </c>
      <c r="Z4" s="27">
        <f t="shared" ca="1" si="0"/>
        <v>0</v>
      </c>
    </row>
    <row r="5" spans="1:26" ht="17.25" thickBot="1" x14ac:dyDescent="0.35">
      <c r="A5" s="12" t="s">
        <v>6</v>
      </c>
      <c r="B5" s="48">
        <f t="shared" ca="1" si="1"/>
        <v>0.67248004960815155</v>
      </c>
      <c r="C5" s="49">
        <f t="shared" ca="1" si="4"/>
        <v>16</v>
      </c>
      <c r="D5" s="50">
        <f t="shared" ref="D5:D9" si="6">$L$13/$N$6</f>
        <v>5.3333333333333337E-2</v>
      </c>
      <c r="E5" s="50">
        <f>SUM($D$2:D5)</f>
        <v>0.48666666666666669</v>
      </c>
      <c r="F5" s="50">
        <f t="shared" ref="F5:F9" si="7">$M$13/$N$6</f>
        <v>4.9999999999999996E-2</v>
      </c>
      <c r="G5" s="50">
        <f>SUM($F$2:F5)</f>
        <v>0.44999999999999996</v>
      </c>
      <c r="H5" s="50">
        <f t="shared" ref="H5:H9" si="8">$N$13/$N$6</f>
        <v>0</v>
      </c>
      <c r="I5" s="50">
        <f>SUM($H$2:H5)</f>
        <v>0.5</v>
      </c>
      <c r="J5" s="9">
        <f t="shared" ref="J5:J9" ca="1" si="9">RANDBETWEEN(61,120)</f>
        <v>67</v>
      </c>
      <c r="K5" s="27" t="s">
        <v>66</v>
      </c>
      <c r="L5" s="75">
        <v>0.38</v>
      </c>
      <c r="M5" s="18">
        <v>0.35</v>
      </c>
      <c r="N5" s="19">
        <v>0.5</v>
      </c>
      <c r="P5" s="97" t="s">
        <v>55</v>
      </c>
      <c r="U5" s="12" t="s">
        <v>93</v>
      </c>
      <c r="V5" s="84">
        <f t="shared" si="5"/>
        <v>0.54444444444444451</v>
      </c>
      <c r="W5" s="107">
        <f t="shared" ca="1" si="2"/>
        <v>0</v>
      </c>
      <c r="X5" s="12" t="s">
        <v>6</v>
      </c>
      <c r="Y5" s="48">
        <f t="shared" ca="1" si="3"/>
        <v>1</v>
      </c>
      <c r="Z5" s="27">
        <f t="shared" ca="1" si="0"/>
        <v>0</v>
      </c>
    </row>
    <row r="6" spans="1:26" x14ac:dyDescent="0.3">
      <c r="A6" s="12" t="s">
        <v>7</v>
      </c>
      <c r="B6" s="48">
        <f t="shared" ca="1" si="1"/>
        <v>0.44974507190232749</v>
      </c>
      <c r="C6" s="49">
        <f t="shared" ca="1" si="4"/>
        <v>29</v>
      </c>
      <c r="D6" s="50">
        <f t="shared" si="6"/>
        <v>5.3333333333333337E-2</v>
      </c>
      <c r="E6" s="50">
        <f>SUM($D$2:D6)</f>
        <v>0.54</v>
      </c>
      <c r="F6" s="50">
        <f t="shared" si="7"/>
        <v>4.9999999999999996E-2</v>
      </c>
      <c r="G6" s="50">
        <f>SUM($F$2:F6)</f>
        <v>0.49999999999999994</v>
      </c>
      <c r="H6" s="50">
        <f t="shared" si="8"/>
        <v>0</v>
      </c>
      <c r="I6" s="50">
        <f>SUM($H$2:H6)</f>
        <v>0.5</v>
      </c>
      <c r="J6" s="9">
        <f t="shared" ca="1" si="9"/>
        <v>120</v>
      </c>
      <c r="K6" s="27" t="s">
        <v>66</v>
      </c>
      <c r="M6" s="15" t="s">
        <v>3</v>
      </c>
      <c r="N6" s="16">
        <f>COUNTA(M7:M12)</f>
        <v>6</v>
      </c>
      <c r="P6" s="97" t="s">
        <v>54</v>
      </c>
      <c r="Q6" s="6"/>
      <c r="U6" s="12" t="s">
        <v>72</v>
      </c>
      <c r="V6" s="84">
        <f t="shared" si="5"/>
        <v>0.56666666666666676</v>
      </c>
      <c r="W6" s="107">
        <f t="shared" ca="1" si="2"/>
        <v>0</v>
      </c>
      <c r="X6" s="12" t="s">
        <v>7</v>
      </c>
      <c r="Y6" s="48">
        <f t="shared" ca="1" si="3"/>
        <v>0</v>
      </c>
      <c r="Z6" s="27">
        <f t="shared" ca="1" si="0"/>
        <v>1</v>
      </c>
    </row>
    <row r="7" spans="1:26" x14ac:dyDescent="0.3">
      <c r="A7" s="12" t="s">
        <v>8</v>
      </c>
      <c r="B7" s="48">
        <f t="shared" ca="1" si="1"/>
        <v>0.82597552623172998</v>
      </c>
      <c r="C7" s="49">
        <f t="shared" ca="1" si="4"/>
        <v>10</v>
      </c>
      <c r="D7" s="50">
        <f t="shared" si="6"/>
        <v>5.3333333333333337E-2</v>
      </c>
      <c r="E7" s="50">
        <f>SUM($D$2:D7)</f>
        <v>0.59333333333333338</v>
      </c>
      <c r="F7" s="50">
        <f t="shared" si="7"/>
        <v>4.9999999999999996E-2</v>
      </c>
      <c r="G7" s="50">
        <f>SUM($F$2:F7)</f>
        <v>0.54999999999999993</v>
      </c>
      <c r="H7" s="50">
        <f t="shared" si="8"/>
        <v>0</v>
      </c>
      <c r="I7" s="50">
        <f>SUM($H$2:H7)</f>
        <v>0.5</v>
      </c>
      <c r="J7" s="9">
        <f t="shared" ca="1" si="9"/>
        <v>66</v>
      </c>
      <c r="K7" s="27" t="s">
        <v>66</v>
      </c>
      <c r="M7" s="1" t="s">
        <v>5</v>
      </c>
      <c r="N7" s="2" t="s">
        <v>11</v>
      </c>
      <c r="P7" s="97" t="s">
        <v>54</v>
      </c>
      <c r="U7" s="12" t="s">
        <v>73</v>
      </c>
      <c r="V7" s="84">
        <f t="shared" si="5"/>
        <v>0.58888888888888902</v>
      </c>
      <c r="W7" s="107">
        <f t="shared" ca="1" si="2"/>
        <v>0</v>
      </c>
      <c r="X7" s="12" t="s">
        <v>8</v>
      </c>
      <c r="Y7" s="48">
        <f t="shared" ca="1" si="3"/>
        <v>0</v>
      </c>
      <c r="Z7" s="27">
        <f t="shared" ca="1" si="0"/>
        <v>0</v>
      </c>
    </row>
    <row r="8" spans="1:26" x14ac:dyDescent="0.3">
      <c r="A8" s="12" t="s">
        <v>9</v>
      </c>
      <c r="B8" s="48">
        <f t="shared" ca="1" si="1"/>
        <v>0.82720840682713148</v>
      </c>
      <c r="C8" s="49">
        <f t="shared" ca="1" si="4"/>
        <v>9</v>
      </c>
      <c r="D8" s="50">
        <f t="shared" si="6"/>
        <v>5.3333333333333337E-2</v>
      </c>
      <c r="E8" s="50">
        <f>SUM($D$2:D8)</f>
        <v>0.64666666666666672</v>
      </c>
      <c r="F8" s="50">
        <f t="shared" si="7"/>
        <v>4.9999999999999996E-2</v>
      </c>
      <c r="G8" s="50">
        <f>SUM($F$2:F8)</f>
        <v>0.6</v>
      </c>
      <c r="H8" s="50">
        <f t="shared" si="8"/>
        <v>0</v>
      </c>
      <c r="I8" s="50">
        <f>SUM($H$2:H8)</f>
        <v>0.5</v>
      </c>
      <c r="J8" s="9">
        <f t="shared" ca="1" si="9"/>
        <v>69</v>
      </c>
      <c r="K8" s="27" t="s">
        <v>66</v>
      </c>
      <c r="M8" s="1" t="s">
        <v>6</v>
      </c>
      <c r="N8" s="2" t="s">
        <v>11</v>
      </c>
      <c r="P8" s="97" t="s">
        <v>54</v>
      </c>
      <c r="U8" s="12" t="s">
        <v>13</v>
      </c>
      <c r="V8" s="84">
        <f t="shared" si="5"/>
        <v>0.61111111111111127</v>
      </c>
      <c r="W8" s="107">
        <f t="shared" ca="1" si="2"/>
        <v>0</v>
      </c>
      <c r="X8" s="12" t="s">
        <v>9</v>
      </c>
      <c r="Y8" s="48">
        <f t="shared" ca="1" si="3"/>
        <v>1</v>
      </c>
      <c r="Z8" s="27">
        <f t="shared" ca="1" si="0"/>
        <v>1</v>
      </c>
    </row>
    <row r="9" spans="1:26" ht="17.25" thickBot="1" x14ac:dyDescent="0.35">
      <c r="A9" s="11" t="s">
        <v>10</v>
      </c>
      <c r="B9" s="48">
        <f t="shared" ca="1" si="1"/>
        <v>0.28835047775946698</v>
      </c>
      <c r="C9" s="49">
        <f t="shared" ca="1" si="4"/>
        <v>38</v>
      </c>
      <c r="D9" s="50">
        <f t="shared" si="6"/>
        <v>5.3333333333333337E-2</v>
      </c>
      <c r="E9" s="50">
        <f>SUM($D$2:D9)</f>
        <v>0.70000000000000007</v>
      </c>
      <c r="F9" s="50">
        <f t="shared" si="7"/>
        <v>4.9999999999999996E-2</v>
      </c>
      <c r="G9" s="50">
        <f>SUM($F$2:F9)</f>
        <v>0.65</v>
      </c>
      <c r="H9" s="50">
        <f t="shared" si="8"/>
        <v>0</v>
      </c>
      <c r="I9" s="50">
        <f>SUM($H$2:H9)</f>
        <v>0.5</v>
      </c>
      <c r="J9" s="8">
        <f t="shared" ca="1" si="9"/>
        <v>74</v>
      </c>
      <c r="K9" s="27" t="s">
        <v>66</v>
      </c>
      <c r="M9" s="1" t="s">
        <v>7</v>
      </c>
      <c r="N9" s="2" t="s">
        <v>11</v>
      </c>
      <c r="P9" s="97" t="s">
        <v>54</v>
      </c>
      <c r="U9" s="12" t="s">
        <v>14</v>
      </c>
      <c r="V9" s="84">
        <f t="shared" si="5"/>
        <v>0.63333333333333353</v>
      </c>
      <c r="W9" s="107">
        <f t="shared" ca="1" si="2"/>
        <v>1</v>
      </c>
      <c r="X9" s="11" t="s">
        <v>10</v>
      </c>
      <c r="Y9" s="48">
        <f t="shared" ca="1" si="3"/>
        <v>0</v>
      </c>
      <c r="Z9" s="27">
        <f t="shared" ca="1" si="0"/>
        <v>0</v>
      </c>
    </row>
    <row r="10" spans="1:26" x14ac:dyDescent="0.3">
      <c r="A10" s="10" t="s">
        <v>71</v>
      </c>
      <c r="B10" s="48">
        <f t="shared" ca="1" si="1"/>
        <v>0.85258903602405334</v>
      </c>
      <c r="C10" s="49">
        <f t="shared" ca="1" si="4"/>
        <v>6</v>
      </c>
      <c r="D10" s="50">
        <f>$L$33/$N$14</f>
        <v>1.6666666666666666E-2</v>
      </c>
      <c r="E10" s="50">
        <f>SUM($D$2:D10)</f>
        <v>0.71666666666666679</v>
      </c>
      <c r="F10" s="50">
        <f>$M$33/$N$14</f>
        <v>1.5555555555555557E-2</v>
      </c>
      <c r="G10" s="50">
        <f>SUM($F$2:F10)</f>
        <v>0.66555555555555557</v>
      </c>
      <c r="H10" s="50">
        <f>$N$33/$N$14</f>
        <v>2.2222222222222223E-2</v>
      </c>
      <c r="I10" s="50">
        <f>SUM($H$2:H10)</f>
        <v>0.52222222222222225</v>
      </c>
      <c r="J10" s="7" t="str">
        <f ca="1">INDEX($P$2:$P$11,RANDBETWEEN(1,COUNTA($P$2:$P$11)),1)</f>
        <v>하</v>
      </c>
      <c r="K10" s="27" t="s">
        <v>67</v>
      </c>
      <c r="M10" s="1" t="s">
        <v>8</v>
      </c>
      <c r="N10" s="2" t="s">
        <v>11</v>
      </c>
      <c r="P10" s="97" t="s">
        <v>54</v>
      </c>
      <c r="U10" s="12" t="s">
        <v>15</v>
      </c>
      <c r="V10" s="84">
        <f t="shared" si="5"/>
        <v>0.65555555555555578</v>
      </c>
      <c r="W10" s="107">
        <f t="shared" ca="1" si="2"/>
        <v>0</v>
      </c>
      <c r="X10" s="10" t="s">
        <v>71</v>
      </c>
      <c r="Y10" s="48">
        <f t="shared" ca="1" si="3"/>
        <v>0</v>
      </c>
      <c r="Z10" s="27">
        <f t="shared" ca="1" si="0"/>
        <v>0</v>
      </c>
    </row>
    <row r="11" spans="1:26" ht="17.25" thickBot="1" x14ac:dyDescent="0.35">
      <c r="A11" s="12" t="s">
        <v>93</v>
      </c>
      <c r="B11" s="48">
        <f t="shared" ca="1" si="1"/>
        <v>0.54548803153999559</v>
      </c>
      <c r="C11" s="49">
        <f t="shared" ca="1" si="4"/>
        <v>23</v>
      </c>
      <c r="D11" s="50">
        <f t="shared" ref="D11:D27" si="10">$L$33/$N$14</f>
        <v>1.6666666666666666E-2</v>
      </c>
      <c r="E11" s="50">
        <f>SUM($D$2:D11)</f>
        <v>0.7333333333333335</v>
      </c>
      <c r="F11" s="50">
        <f t="shared" ref="F11:F27" si="11">$M$33/$N$14</f>
        <v>1.5555555555555557E-2</v>
      </c>
      <c r="G11" s="50">
        <f>SUM($F$2:F11)</f>
        <v>0.68111111111111111</v>
      </c>
      <c r="H11" s="50">
        <f t="shared" ref="H11:H27" si="12">$N$33/$N$14</f>
        <v>2.2222222222222223E-2</v>
      </c>
      <c r="I11" s="50">
        <f>SUM($H$2:H11)</f>
        <v>0.54444444444444451</v>
      </c>
      <c r="J11" s="9" t="str">
        <f t="shared" ref="J11:J47" ca="1" si="13">INDEX($P$2:$P$11,RANDBETWEEN(1,COUNTA($P$2:$P$11)),1)</f>
        <v>중</v>
      </c>
      <c r="K11" s="27" t="s">
        <v>67</v>
      </c>
      <c r="M11" s="1" t="s">
        <v>9</v>
      </c>
      <c r="N11" s="2" t="s">
        <v>11</v>
      </c>
      <c r="P11" s="98" t="s">
        <v>54</v>
      </c>
      <c r="U11" s="12" t="s">
        <v>16</v>
      </c>
      <c r="V11" s="84">
        <f t="shared" si="5"/>
        <v>0.67777777777777803</v>
      </c>
      <c r="W11" s="107">
        <f t="shared" ca="1" si="2"/>
        <v>0</v>
      </c>
      <c r="X11" s="12" t="s">
        <v>93</v>
      </c>
      <c r="Y11" s="48">
        <f t="shared" ca="1" si="3"/>
        <v>0</v>
      </c>
      <c r="Z11" s="27">
        <f t="shared" ca="1" si="0"/>
        <v>0</v>
      </c>
    </row>
    <row r="12" spans="1:26" ht="17.25" thickBot="1" x14ac:dyDescent="0.35">
      <c r="A12" s="12" t="s">
        <v>72</v>
      </c>
      <c r="B12" s="48">
        <f t="shared" ca="1" si="1"/>
        <v>0.51211891763465889</v>
      </c>
      <c r="C12" s="49">
        <f t="shared" ca="1" si="4"/>
        <v>25</v>
      </c>
      <c r="D12" s="50">
        <f t="shared" si="10"/>
        <v>1.6666666666666666E-2</v>
      </c>
      <c r="E12" s="50">
        <f>SUM($D$2:D12)</f>
        <v>0.75000000000000022</v>
      </c>
      <c r="F12" s="50">
        <f t="shared" si="11"/>
        <v>1.5555555555555557E-2</v>
      </c>
      <c r="G12" s="50">
        <f>SUM($F$2:F12)</f>
        <v>0.69666666666666666</v>
      </c>
      <c r="H12" s="50">
        <f t="shared" si="12"/>
        <v>2.2222222222222223E-2</v>
      </c>
      <c r="I12" s="50">
        <f>SUM($H$2:H12)</f>
        <v>0.56666666666666676</v>
      </c>
      <c r="J12" s="9" t="str">
        <f t="shared" ca="1" si="13"/>
        <v>하</v>
      </c>
      <c r="K12" s="27" t="s">
        <v>67</v>
      </c>
      <c r="M12" s="13" t="s">
        <v>10</v>
      </c>
      <c r="N12" s="14" t="s">
        <v>11</v>
      </c>
      <c r="U12" s="12" t="s">
        <v>17</v>
      </c>
      <c r="V12" s="84">
        <f t="shared" si="5"/>
        <v>0.70000000000000029</v>
      </c>
      <c r="W12" s="107">
        <f t="shared" ca="1" si="2"/>
        <v>0</v>
      </c>
      <c r="X12" s="12" t="s">
        <v>72</v>
      </c>
      <c r="Y12" s="48">
        <f t="shared" ca="1" si="3"/>
        <v>0</v>
      </c>
      <c r="Z12" s="27">
        <f t="shared" ca="1" si="0"/>
        <v>0</v>
      </c>
    </row>
    <row r="13" spans="1:26" ht="17.25" thickBot="1" x14ac:dyDescent="0.35">
      <c r="A13" s="12" t="s">
        <v>73</v>
      </c>
      <c r="B13" s="48">
        <f t="shared" ca="1" si="1"/>
        <v>0.80771754020561826</v>
      </c>
      <c r="C13" s="49">
        <f t="shared" ca="1" si="4"/>
        <v>13</v>
      </c>
      <c r="D13" s="50">
        <f t="shared" si="10"/>
        <v>1.6666666666666666E-2</v>
      </c>
      <c r="E13" s="50">
        <f>SUM($D$2:D13)</f>
        <v>0.76666666666666694</v>
      </c>
      <c r="F13" s="50">
        <f t="shared" si="11"/>
        <v>1.5555555555555557E-2</v>
      </c>
      <c r="G13" s="50">
        <f>SUM($F$2:F13)</f>
        <v>0.7122222222222222</v>
      </c>
      <c r="H13" s="50">
        <f t="shared" si="12"/>
        <v>2.2222222222222223E-2</v>
      </c>
      <c r="I13" s="50">
        <f>SUM($H$2:H13)</f>
        <v>0.58888888888888902</v>
      </c>
      <c r="J13" s="9" t="str">
        <f t="shared" ca="1" si="13"/>
        <v>하</v>
      </c>
      <c r="K13" s="27" t="s">
        <v>67</v>
      </c>
      <c r="L13" s="76">
        <v>0.32</v>
      </c>
      <c r="M13" s="18">
        <v>0.3</v>
      </c>
      <c r="N13" s="19">
        <v>0</v>
      </c>
      <c r="P13" s="104"/>
      <c r="Q13" s="100" t="s">
        <v>69</v>
      </c>
      <c r="R13" s="102" t="s">
        <v>70</v>
      </c>
      <c r="U13" s="12" t="s">
        <v>18</v>
      </c>
      <c r="V13" s="84">
        <f t="shared" si="5"/>
        <v>0.72222222222222254</v>
      </c>
      <c r="W13" s="107">
        <f t="shared" ca="1" si="2"/>
        <v>1</v>
      </c>
      <c r="X13" s="12" t="s">
        <v>73</v>
      </c>
      <c r="Y13" s="48">
        <f t="shared" ca="1" si="3"/>
        <v>0</v>
      </c>
      <c r="Z13" s="27">
        <f t="shared" ca="1" si="0"/>
        <v>0</v>
      </c>
    </row>
    <row r="14" spans="1:26" ht="17.25" thickBot="1" x14ac:dyDescent="0.35">
      <c r="A14" s="12" t="s">
        <v>13</v>
      </c>
      <c r="B14" s="48">
        <f t="shared" ca="1" si="1"/>
        <v>0.57474943851226212</v>
      </c>
      <c r="C14" s="49">
        <f t="shared" ca="1" si="4"/>
        <v>21</v>
      </c>
      <c r="D14" s="50">
        <f t="shared" si="10"/>
        <v>1.6666666666666666E-2</v>
      </c>
      <c r="E14" s="50">
        <f>SUM($D$2:D14)</f>
        <v>0.78333333333333366</v>
      </c>
      <c r="F14" s="50">
        <f t="shared" si="11"/>
        <v>1.5555555555555557E-2</v>
      </c>
      <c r="G14" s="50">
        <f>SUM($F$2:F14)</f>
        <v>0.72777777777777775</v>
      </c>
      <c r="H14" s="50">
        <f t="shared" si="12"/>
        <v>2.2222222222222223E-2</v>
      </c>
      <c r="I14" s="50">
        <f>SUM($H$2:H14)</f>
        <v>0.61111111111111127</v>
      </c>
      <c r="J14" s="9" t="str">
        <f t="shared" ca="1" si="13"/>
        <v>중</v>
      </c>
      <c r="K14" s="27" t="s">
        <v>67</v>
      </c>
      <c r="M14" s="21" t="s">
        <v>12</v>
      </c>
      <c r="N14" s="22">
        <f>COUNTA(M15:M32)</f>
        <v>18</v>
      </c>
      <c r="P14" s="105"/>
      <c r="Q14" s="101"/>
      <c r="R14" s="103"/>
      <c r="U14" s="12" t="s">
        <v>19</v>
      </c>
      <c r="V14" s="84">
        <f t="shared" si="5"/>
        <v>0.7444444444444448</v>
      </c>
      <c r="W14" s="107">
        <f t="shared" ca="1" si="2"/>
        <v>0</v>
      </c>
      <c r="X14" s="12" t="s">
        <v>13</v>
      </c>
      <c r="Y14" s="48">
        <f t="shared" ca="1" si="3"/>
        <v>0</v>
      </c>
      <c r="Z14" s="27">
        <f t="shared" ca="1" si="0"/>
        <v>0</v>
      </c>
    </row>
    <row r="15" spans="1:26" x14ac:dyDescent="0.3">
      <c r="A15" s="12" t="s">
        <v>14</v>
      </c>
      <c r="B15" s="48">
        <f t="shared" ca="1" si="1"/>
        <v>0.52686465872611143</v>
      </c>
      <c r="C15" s="49">
        <f t="shared" ca="1" si="4"/>
        <v>24</v>
      </c>
      <c r="D15" s="50">
        <f t="shared" si="10"/>
        <v>1.6666666666666666E-2</v>
      </c>
      <c r="E15" s="50">
        <f>SUM($D$2:D15)</f>
        <v>0.80000000000000038</v>
      </c>
      <c r="F15" s="50">
        <f t="shared" si="11"/>
        <v>1.5555555555555557E-2</v>
      </c>
      <c r="G15" s="50">
        <f>SUM($F$2:F15)</f>
        <v>0.74333333333333329</v>
      </c>
      <c r="H15" s="50">
        <f t="shared" si="12"/>
        <v>2.2222222222222223E-2</v>
      </c>
      <c r="I15" s="50">
        <f>SUM($H$2:H15)</f>
        <v>0.63333333333333353</v>
      </c>
      <c r="J15" s="9" t="str">
        <f t="shared" ca="1" si="13"/>
        <v>상</v>
      </c>
      <c r="K15" s="27" t="s">
        <v>67</v>
      </c>
      <c r="M15" s="23" t="s">
        <v>71</v>
      </c>
      <c r="N15" s="24" t="s">
        <v>26</v>
      </c>
      <c r="O15" s="5"/>
      <c r="P15" s="79" t="s">
        <v>64</v>
      </c>
      <c r="Q15" s="82" t="s">
        <v>59</v>
      </c>
      <c r="R15" s="83" t="s">
        <v>60</v>
      </c>
      <c r="U15" s="12" t="s">
        <v>20</v>
      </c>
      <c r="V15" s="84">
        <f t="shared" si="5"/>
        <v>0.76666666666666705</v>
      </c>
      <c r="W15" s="107">
        <f t="shared" ca="1" si="2"/>
        <v>0</v>
      </c>
      <c r="X15" s="12" t="s">
        <v>14</v>
      </c>
      <c r="Y15" s="48">
        <f t="shared" ca="1" si="3"/>
        <v>0</v>
      </c>
      <c r="Z15" s="27">
        <f t="shared" ca="1" si="0"/>
        <v>0</v>
      </c>
    </row>
    <row r="16" spans="1:26" ht="17.25" thickBot="1" x14ac:dyDescent="0.35">
      <c r="A16" s="12" t="s">
        <v>15</v>
      </c>
      <c r="B16" s="48">
        <f t="shared" ca="1" si="1"/>
        <v>0.31224260420787187</v>
      </c>
      <c r="C16" s="49">
        <f t="shared" ca="1" si="4"/>
        <v>36</v>
      </c>
      <c r="D16" s="50">
        <f t="shared" si="10"/>
        <v>1.6666666666666666E-2</v>
      </c>
      <c r="E16" s="50">
        <f>SUM($D$2:D16)</f>
        <v>0.8166666666666671</v>
      </c>
      <c r="F16" s="50">
        <f t="shared" si="11"/>
        <v>1.5555555555555557E-2</v>
      </c>
      <c r="G16" s="50">
        <f>SUM($F$2:F16)</f>
        <v>0.75888888888888884</v>
      </c>
      <c r="H16" s="50">
        <f t="shared" si="12"/>
        <v>2.2222222222222223E-2</v>
      </c>
      <c r="I16" s="50">
        <f>SUM($H$2:H16)</f>
        <v>0.65555555555555578</v>
      </c>
      <c r="J16" s="9" t="str">
        <f t="shared" ca="1" si="13"/>
        <v>하</v>
      </c>
      <c r="K16" s="27" t="s">
        <v>67</v>
      </c>
      <c r="M16" s="1" t="s">
        <v>93</v>
      </c>
      <c r="N16" s="2" t="s">
        <v>26</v>
      </c>
      <c r="O16" s="5"/>
      <c r="P16" s="80" t="str">
        <f ca="1">INDEX($A$2:$A$27,COUNTIF($E$2:$E$27,"&lt;="&amp;RAND())+1)</f>
        <v>숙련</v>
      </c>
      <c r="Q16" s="81" t="str">
        <f ca="1">INDEX(A$2:A$47,COUNTIF($G$2:$G$47,"&lt;="&amp;RAND())+1)</f>
        <v>숙련</v>
      </c>
      <c r="R16" s="28" t="str">
        <f ca="1">INDEX($U$2:$U$41,COUNTIF($V$2:$V$41,"&lt;="&amp;RAND())+1)</f>
        <v>비수</v>
      </c>
      <c r="U16" s="12" t="s">
        <v>21</v>
      </c>
      <c r="V16" s="84">
        <f t="shared" si="5"/>
        <v>0.78888888888888931</v>
      </c>
      <c r="W16" s="107">
        <f t="shared" ca="1" si="2"/>
        <v>0</v>
      </c>
      <c r="X16" s="12" t="s">
        <v>15</v>
      </c>
      <c r="Y16" s="48">
        <f t="shared" ca="1" si="3"/>
        <v>2</v>
      </c>
      <c r="Z16" s="27">
        <f t="shared" ca="1" si="0"/>
        <v>1</v>
      </c>
    </row>
    <row r="17" spans="1:26" ht="17.25" thickBot="1" x14ac:dyDescent="0.35">
      <c r="A17" s="12" t="s">
        <v>16</v>
      </c>
      <c r="B17" s="48">
        <f t="shared" ca="1" si="1"/>
        <v>0.99571245337730707</v>
      </c>
      <c r="C17" s="49">
        <f t="shared" ca="1" si="4"/>
        <v>1</v>
      </c>
      <c r="D17" s="50">
        <f t="shared" si="10"/>
        <v>1.6666666666666666E-2</v>
      </c>
      <c r="E17" s="50">
        <f>SUM($D$2:D17)</f>
        <v>0.83333333333333381</v>
      </c>
      <c r="F17" s="50">
        <f t="shared" si="11"/>
        <v>1.5555555555555557E-2</v>
      </c>
      <c r="G17" s="50">
        <f>SUM($F$2:F17)</f>
        <v>0.77444444444444438</v>
      </c>
      <c r="H17" s="50">
        <f t="shared" si="12"/>
        <v>2.2222222222222223E-2</v>
      </c>
      <c r="I17" s="50">
        <f>SUM($H$2:H17)</f>
        <v>0.67777777777777803</v>
      </c>
      <c r="J17" s="9" t="str">
        <f t="shared" ca="1" si="13"/>
        <v>중</v>
      </c>
      <c r="K17" s="27" t="s">
        <v>67</v>
      </c>
      <c r="M17" s="1" t="s">
        <v>72</v>
      </c>
      <c r="N17" s="2" t="s">
        <v>26</v>
      </c>
      <c r="O17" s="5"/>
      <c r="U17" s="12" t="s">
        <v>94</v>
      </c>
      <c r="V17" s="84">
        <f t="shared" si="5"/>
        <v>0.81111111111111156</v>
      </c>
      <c r="W17" s="107">
        <f t="shared" ca="1" si="2"/>
        <v>0</v>
      </c>
      <c r="X17" s="12" t="s">
        <v>16</v>
      </c>
      <c r="Y17" s="48">
        <f t="shared" ca="1" si="3"/>
        <v>0</v>
      </c>
      <c r="Z17" s="27">
        <f t="shared" ca="1" si="0"/>
        <v>0</v>
      </c>
    </row>
    <row r="18" spans="1:26" ht="17.25" thickBot="1" x14ac:dyDescent="0.35">
      <c r="A18" s="12" t="s">
        <v>17</v>
      </c>
      <c r="B18" s="48">
        <f t="shared" ca="1" si="1"/>
        <v>0.88493648624004229</v>
      </c>
      <c r="C18" s="49">
        <f t="shared" ca="1" si="4"/>
        <v>4</v>
      </c>
      <c r="D18" s="50">
        <f t="shared" si="10"/>
        <v>1.6666666666666666E-2</v>
      </c>
      <c r="E18" s="50">
        <f>SUM($D$2:D18)</f>
        <v>0.85000000000000053</v>
      </c>
      <c r="F18" s="50">
        <f t="shared" si="11"/>
        <v>1.5555555555555557E-2</v>
      </c>
      <c r="G18" s="50">
        <f>SUM($F$2:F18)</f>
        <v>0.78999999999999992</v>
      </c>
      <c r="H18" s="50">
        <f t="shared" si="12"/>
        <v>2.2222222222222223E-2</v>
      </c>
      <c r="I18" s="50">
        <f>SUM($H$2:H18)</f>
        <v>0.70000000000000029</v>
      </c>
      <c r="J18" s="9" t="str">
        <f t="shared" ca="1" si="13"/>
        <v>하</v>
      </c>
      <c r="K18" s="27" t="s">
        <v>67</v>
      </c>
      <c r="M18" s="1" t="s">
        <v>73</v>
      </c>
      <c r="N18" s="2" t="s">
        <v>26</v>
      </c>
      <c r="Q18" s="69" t="s">
        <v>97</v>
      </c>
      <c r="R18" s="56" t="s">
        <v>88</v>
      </c>
      <c r="S18" s="73">
        <f ca="1">COUNTIF($Y$2:$Y$47,"&gt;1")</f>
        <v>1</v>
      </c>
      <c r="U18" s="12" t="s">
        <v>22</v>
      </c>
      <c r="V18" s="84">
        <f t="shared" si="5"/>
        <v>0.83333333333333381</v>
      </c>
      <c r="W18" s="107">
        <f t="shared" ca="1" si="2"/>
        <v>0</v>
      </c>
      <c r="X18" s="12" t="s">
        <v>17</v>
      </c>
      <c r="Y18" s="48">
        <f t="shared" ca="1" si="3"/>
        <v>0</v>
      </c>
      <c r="Z18" s="27">
        <f t="shared" ca="1" si="0"/>
        <v>0</v>
      </c>
    </row>
    <row r="19" spans="1:26" x14ac:dyDescent="0.3">
      <c r="A19" s="12" t="s">
        <v>18</v>
      </c>
      <c r="B19" s="48">
        <f t="shared" ca="1" si="1"/>
        <v>0.64923321208906259</v>
      </c>
      <c r="C19" s="49">
        <f t="shared" ca="1" si="4"/>
        <v>18</v>
      </c>
      <c r="D19" s="50">
        <f t="shared" si="10"/>
        <v>1.6666666666666666E-2</v>
      </c>
      <c r="E19" s="50">
        <f>SUM($D$2:D19)</f>
        <v>0.86666666666666725</v>
      </c>
      <c r="F19" s="50">
        <f t="shared" si="11"/>
        <v>1.5555555555555557E-2</v>
      </c>
      <c r="G19" s="50">
        <f>SUM($F$2:F19)</f>
        <v>0.80555555555555547</v>
      </c>
      <c r="H19" s="50">
        <f t="shared" si="12"/>
        <v>2.2222222222222223E-2</v>
      </c>
      <c r="I19" s="50">
        <f>SUM($H$2:H19)</f>
        <v>0.72222222222222254</v>
      </c>
      <c r="J19" s="9" t="str">
        <f t="shared" ca="1" si="13"/>
        <v>중</v>
      </c>
      <c r="K19" s="27" t="s">
        <v>67</v>
      </c>
      <c r="M19" s="1" t="s">
        <v>13</v>
      </c>
      <c r="N19" s="2" t="s">
        <v>26</v>
      </c>
      <c r="P19" s="66" t="s">
        <v>65</v>
      </c>
      <c r="Q19" s="60">
        <f ca="1">COUNTIF($B$52:$F$52,$K$2)</f>
        <v>0</v>
      </c>
      <c r="R19" s="57" t="s">
        <v>87</v>
      </c>
      <c r="S19" s="74">
        <f ca="1">COUNTIF($Q$19,"&gt;2")</f>
        <v>0</v>
      </c>
      <c r="U19" s="12" t="s">
        <v>23</v>
      </c>
      <c r="V19" s="84">
        <f t="shared" si="5"/>
        <v>0.85555555555555607</v>
      </c>
      <c r="W19" s="107">
        <f t="shared" ca="1" si="2"/>
        <v>0</v>
      </c>
      <c r="X19" s="12" t="s">
        <v>18</v>
      </c>
      <c r="Y19" s="48">
        <f t="shared" ca="1" si="3"/>
        <v>0</v>
      </c>
      <c r="Z19" s="27">
        <f t="shared" ca="1" si="0"/>
        <v>0</v>
      </c>
    </row>
    <row r="20" spans="1:26" x14ac:dyDescent="0.3">
      <c r="A20" s="12" t="s">
        <v>19</v>
      </c>
      <c r="B20" s="48">
        <f t="shared" ca="1" si="1"/>
        <v>0.67121943199103873</v>
      </c>
      <c r="C20" s="49">
        <f t="shared" ca="1" si="4"/>
        <v>17</v>
      </c>
      <c r="D20" s="50">
        <f t="shared" si="10"/>
        <v>1.6666666666666666E-2</v>
      </c>
      <c r="E20" s="50">
        <f>SUM($D$2:D20)</f>
        <v>0.88333333333333397</v>
      </c>
      <c r="F20" s="50">
        <f t="shared" si="11"/>
        <v>1.5555555555555557E-2</v>
      </c>
      <c r="G20" s="50">
        <f>SUM($F$2:F20)</f>
        <v>0.82111111111111101</v>
      </c>
      <c r="H20" s="50">
        <f t="shared" si="12"/>
        <v>2.2222222222222223E-2</v>
      </c>
      <c r="I20" s="50">
        <f>SUM($H$2:H20)</f>
        <v>0.7444444444444448</v>
      </c>
      <c r="J20" s="9" t="str">
        <f t="shared" ca="1" si="13"/>
        <v>상</v>
      </c>
      <c r="K20" s="27" t="s">
        <v>67</v>
      </c>
      <c r="M20" s="1" t="s">
        <v>14</v>
      </c>
      <c r="N20" s="2" t="s">
        <v>26</v>
      </c>
      <c r="P20" s="67" t="s">
        <v>66</v>
      </c>
      <c r="Q20" s="61">
        <f ca="1">COUNTIF($B$52:$F$52,$K$4)</f>
        <v>2</v>
      </c>
      <c r="R20" s="57" t="s">
        <v>86</v>
      </c>
      <c r="S20" s="74">
        <f ca="1">COUNTIF($Q$20,"&gt;2")</f>
        <v>0</v>
      </c>
      <c r="U20" s="12" t="s">
        <v>24</v>
      </c>
      <c r="V20" s="84">
        <f t="shared" si="5"/>
        <v>0.87777777777777832</v>
      </c>
      <c r="W20" s="107">
        <f t="shared" ca="1" si="2"/>
        <v>0</v>
      </c>
      <c r="X20" s="12" t="s">
        <v>19</v>
      </c>
      <c r="Y20" s="48">
        <f t="shared" ca="1" si="3"/>
        <v>0</v>
      </c>
      <c r="Z20" s="27">
        <f t="shared" ca="1" si="0"/>
        <v>0</v>
      </c>
    </row>
    <row r="21" spans="1:26" ht="17.25" thickBot="1" x14ac:dyDescent="0.35">
      <c r="A21" s="12" t="s">
        <v>20</v>
      </c>
      <c r="B21" s="48">
        <f t="shared" ca="1" si="1"/>
        <v>0.41381044735981032</v>
      </c>
      <c r="C21" s="49">
        <f t="shared" ca="1" si="4"/>
        <v>30</v>
      </c>
      <c r="D21" s="50">
        <f t="shared" si="10"/>
        <v>1.6666666666666666E-2</v>
      </c>
      <c r="E21" s="50">
        <f>SUM($D$2:D21)</f>
        <v>0.90000000000000069</v>
      </c>
      <c r="F21" s="50">
        <f t="shared" si="11"/>
        <v>1.5555555555555557E-2</v>
      </c>
      <c r="G21" s="50">
        <f>SUM($F$2:F21)</f>
        <v>0.83666666666666656</v>
      </c>
      <c r="H21" s="50">
        <f t="shared" si="12"/>
        <v>2.2222222222222223E-2</v>
      </c>
      <c r="I21" s="50">
        <f>SUM($H$2:H21)</f>
        <v>0.76666666666666705</v>
      </c>
      <c r="J21" s="9" t="str">
        <f t="shared" ca="1" si="13"/>
        <v>상</v>
      </c>
      <c r="K21" s="27" t="s">
        <v>67</v>
      </c>
      <c r="M21" s="1" t="s">
        <v>15</v>
      </c>
      <c r="N21" s="2" t="s">
        <v>26</v>
      </c>
      <c r="P21" s="67" t="s">
        <v>67</v>
      </c>
      <c r="Q21" s="61">
        <f ca="1">COUNTIF($B$52:$F$52,$K$10)</f>
        <v>2</v>
      </c>
      <c r="R21" s="57" t="s">
        <v>84</v>
      </c>
      <c r="S21" s="74">
        <f ca="1">COUNTIF($Q$21,"&gt;3")</f>
        <v>0</v>
      </c>
      <c r="U21" s="11" t="s">
        <v>25</v>
      </c>
      <c r="V21" s="84">
        <f t="shared" si="5"/>
        <v>0.90000000000000058</v>
      </c>
      <c r="W21" s="107">
        <f t="shared" ca="1" si="2"/>
        <v>0</v>
      </c>
      <c r="X21" s="12" t="s">
        <v>20</v>
      </c>
      <c r="Y21" s="48">
        <f t="shared" ca="1" si="3"/>
        <v>0</v>
      </c>
      <c r="Z21" s="27">
        <f t="shared" ca="1" si="0"/>
        <v>0</v>
      </c>
    </row>
    <row r="22" spans="1:26" ht="17.25" thickBot="1" x14ac:dyDescent="0.35">
      <c r="A22" s="12" t="s">
        <v>21</v>
      </c>
      <c r="B22" s="48">
        <f t="shared" ca="1" si="1"/>
        <v>0.82584277692327879</v>
      </c>
      <c r="C22" s="49">
        <f t="shared" ca="1" si="4"/>
        <v>11</v>
      </c>
      <c r="D22" s="50">
        <f t="shared" si="10"/>
        <v>1.6666666666666666E-2</v>
      </c>
      <c r="E22" s="50">
        <f>SUM($D$2:D22)</f>
        <v>0.91666666666666741</v>
      </c>
      <c r="F22" s="50">
        <f t="shared" si="11"/>
        <v>1.5555555555555557E-2</v>
      </c>
      <c r="G22" s="50">
        <f>SUM($F$2:F22)</f>
        <v>0.8522222222222221</v>
      </c>
      <c r="H22" s="50">
        <f t="shared" si="12"/>
        <v>2.2222222222222223E-2</v>
      </c>
      <c r="I22" s="50">
        <f>SUM($H$2:H22)</f>
        <v>0.78888888888888931</v>
      </c>
      <c r="J22" s="9" t="str">
        <f t="shared" ca="1" si="13"/>
        <v>하</v>
      </c>
      <c r="K22" s="27" t="s">
        <v>67</v>
      </c>
      <c r="M22" s="1" t="s">
        <v>16</v>
      </c>
      <c r="N22" s="2" t="s">
        <v>26</v>
      </c>
      <c r="P22" s="68" t="s">
        <v>68</v>
      </c>
      <c r="Q22" s="62">
        <f ca="1">COUNTIF($B$52:$F$52,$K$28)</f>
        <v>0</v>
      </c>
      <c r="R22" s="57" t="s">
        <v>85</v>
      </c>
      <c r="S22" s="74">
        <f ca="1">COUNTIF($Q$22,"&gt;3")</f>
        <v>0</v>
      </c>
      <c r="U22" s="10" t="s">
        <v>28</v>
      </c>
      <c r="V22" s="84">
        <f t="shared" si="5"/>
        <v>0.90500000000000058</v>
      </c>
      <c r="W22" s="107">
        <f t="shared" ca="1" si="2"/>
        <v>0</v>
      </c>
      <c r="X22" s="12" t="s">
        <v>21</v>
      </c>
      <c r="Y22" s="48">
        <f t="shared" ca="1" si="3"/>
        <v>0</v>
      </c>
      <c r="Z22" s="27">
        <f t="shared" ca="1" si="0"/>
        <v>0</v>
      </c>
    </row>
    <row r="23" spans="1:26" x14ac:dyDescent="0.3">
      <c r="A23" s="12" t="s">
        <v>94</v>
      </c>
      <c r="B23" s="48">
        <f t="shared" ca="1" si="1"/>
        <v>9.5311532731304216E-2</v>
      </c>
      <c r="C23" s="49">
        <f t="shared" ca="1" si="4"/>
        <v>44</v>
      </c>
      <c r="D23" s="50">
        <f t="shared" si="10"/>
        <v>1.6666666666666666E-2</v>
      </c>
      <c r="E23" s="50">
        <f>SUM($D$2:D23)</f>
        <v>0.93333333333333413</v>
      </c>
      <c r="F23" s="50">
        <f t="shared" si="11"/>
        <v>1.5555555555555557E-2</v>
      </c>
      <c r="G23" s="50">
        <f>SUM($F$2:F23)</f>
        <v>0.86777777777777765</v>
      </c>
      <c r="H23" s="50">
        <f t="shared" si="12"/>
        <v>2.2222222222222223E-2</v>
      </c>
      <c r="I23" s="50">
        <f>SUM($H$2:H23)</f>
        <v>0.81111111111111156</v>
      </c>
      <c r="J23" s="9" t="str">
        <f t="shared" ca="1" si="13"/>
        <v>하</v>
      </c>
      <c r="K23" s="27" t="s">
        <v>67</v>
      </c>
      <c r="M23" s="1" t="s">
        <v>17</v>
      </c>
      <c r="N23" s="2" t="s">
        <v>26</v>
      </c>
      <c r="R23" s="57"/>
      <c r="S23" s="74"/>
      <c r="U23" s="12" t="s">
        <v>29</v>
      </c>
      <c r="V23" s="84">
        <f t="shared" si="5"/>
        <v>0.91000000000000059</v>
      </c>
      <c r="W23" s="107">
        <f t="shared" ca="1" si="2"/>
        <v>0</v>
      </c>
      <c r="X23" s="12" t="s">
        <v>94</v>
      </c>
      <c r="Y23" s="48">
        <f t="shared" ca="1" si="3"/>
        <v>0</v>
      </c>
      <c r="Z23" s="27">
        <f t="shared" ca="1" si="0"/>
        <v>0</v>
      </c>
    </row>
    <row r="24" spans="1:26" ht="17.25" thickBot="1" x14ac:dyDescent="0.35">
      <c r="A24" s="12" t="s">
        <v>22</v>
      </c>
      <c r="B24" s="48">
        <f t="shared" ca="1" si="1"/>
        <v>0.25632275010217276</v>
      </c>
      <c r="C24" s="49">
        <f t="shared" ca="1" si="4"/>
        <v>39</v>
      </c>
      <c r="D24" s="50">
        <f t="shared" si="10"/>
        <v>1.6666666666666666E-2</v>
      </c>
      <c r="E24" s="50">
        <f>SUM($D$2:D24)</f>
        <v>0.95000000000000084</v>
      </c>
      <c r="F24" s="50">
        <f t="shared" si="11"/>
        <v>1.5555555555555557E-2</v>
      </c>
      <c r="G24" s="50">
        <f>SUM($F$2:F24)</f>
        <v>0.88333333333333319</v>
      </c>
      <c r="H24" s="50">
        <f t="shared" si="12"/>
        <v>2.2222222222222223E-2</v>
      </c>
      <c r="I24" s="50">
        <f>SUM($H$2:H24)</f>
        <v>0.83333333333333381</v>
      </c>
      <c r="J24" s="9" t="str">
        <f t="shared" ca="1" si="13"/>
        <v>상</v>
      </c>
      <c r="K24" s="27" t="s">
        <v>67</v>
      </c>
      <c r="M24" s="1" t="s">
        <v>18</v>
      </c>
      <c r="N24" s="2" t="s">
        <v>26</v>
      </c>
      <c r="R24" s="58" t="s">
        <v>83</v>
      </c>
      <c r="S24" s="59">
        <f ca="1">SUM($S$18:$S$22)</f>
        <v>1</v>
      </c>
      <c r="U24" s="12" t="s">
        <v>30</v>
      </c>
      <c r="V24" s="84">
        <f t="shared" si="5"/>
        <v>0.91500000000000059</v>
      </c>
      <c r="W24" s="107">
        <f t="shared" ca="1" si="2"/>
        <v>0</v>
      </c>
      <c r="X24" s="12" t="s">
        <v>22</v>
      </c>
      <c r="Y24" s="48">
        <f t="shared" ca="1" si="3"/>
        <v>0</v>
      </c>
      <c r="Z24" s="27">
        <f t="shared" ca="1" si="0"/>
        <v>0</v>
      </c>
    </row>
    <row r="25" spans="1:26" ht="17.25" thickBot="1" x14ac:dyDescent="0.35">
      <c r="A25" s="12" t="s">
        <v>23</v>
      </c>
      <c r="B25" s="48">
        <f t="shared" ca="1" si="1"/>
        <v>0.9439041107538485</v>
      </c>
      <c r="C25" s="49">
        <f t="shared" ca="1" si="4"/>
        <v>2</v>
      </c>
      <c r="D25" s="50">
        <f t="shared" si="10"/>
        <v>1.6666666666666666E-2</v>
      </c>
      <c r="E25" s="50">
        <f>SUM($D$2:D25)</f>
        <v>0.96666666666666756</v>
      </c>
      <c r="F25" s="50">
        <f t="shared" si="11"/>
        <v>1.5555555555555557E-2</v>
      </c>
      <c r="G25" s="50">
        <f>SUM($F$2:F25)</f>
        <v>0.89888888888888874</v>
      </c>
      <c r="H25" s="50">
        <f t="shared" si="12"/>
        <v>2.2222222222222223E-2</v>
      </c>
      <c r="I25" s="50">
        <f>SUM($H$2:H25)</f>
        <v>0.85555555555555607</v>
      </c>
      <c r="J25" s="9" t="str">
        <f t="shared" ca="1" si="13"/>
        <v>중</v>
      </c>
      <c r="K25" s="27" t="s">
        <v>67</v>
      </c>
      <c r="M25" s="1" t="s">
        <v>19</v>
      </c>
      <c r="N25" s="2" t="s">
        <v>26</v>
      </c>
      <c r="U25" s="12" t="s">
        <v>31</v>
      </c>
      <c r="V25" s="84">
        <f t="shared" si="5"/>
        <v>0.9200000000000006</v>
      </c>
      <c r="W25" s="107">
        <f t="shared" ca="1" si="2"/>
        <v>0</v>
      </c>
      <c r="X25" s="12" t="s">
        <v>23</v>
      </c>
      <c r="Y25" s="48">
        <f t="shared" ca="1" si="3"/>
        <v>0</v>
      </c>
      <c r="Z25" s="27">
        <f t="shared" ca="1" si="0"/>
        <v>0</v>
      </c>
    </row>
    <row r="26" spans="1:26" ht="17.25" thickBot="1" x14ac:dyDescent="0.35">
      <c r="A26" s="12" t="s">
        <v>24</v>
      </c>
      <c r="B26" s="48">
        <f t="shared" ca="1" si="1"/>
        <v>0.55762531657652281</v>
      </c>
      <c r="C26" s="49">
        <f t="shared" ca="1" si="4"/>
        <v>22</v>
      </c>
      <c r="D26" s="50">
        <f t="shared" si="10"/>
        <v>1.6666666666666666E-2</v>
      </c>
      <c r="E26" s="50">
        <f>SUM($D$2:D26)</f>
        <v>0.98333333333333428</v>
      </c>
      <c r="F26" s="50">
        <f t="shared" si="11"/>
        <v>1.5555555555555557E-2</v>
      </c>
      <c r="G26" s="50">
        <f>SUM($F$2:F26)</f>
        <v>0.91444444444444428</v>
      </c>
      <c r="H26" s="50">
        <f t="shared" si="12"/>
        <v>2.2222222222222223E-2</v>
      </c>
      <c r="I26" s="50">
        <f>SUM($H$2:H26)</f>
        <v>0.87777777777777832</v>
      </c>
      <c r="J26" s="9" t="str">
        <f t="shared" ca="1" si="13"/>
        <v>중</v>
      </c>
      <c r="K26" s="27" t="s">
        <v>67</v>
      </c>
      <c r="M26" s="1" t="s">
        <v>20</v>
      </c>
      <c r="N26" s="2" t="s">
        <v>26</v>
      </c>
      <c r="Q26" s="69" t="s">
        <v>98</v>
      </c>
      <c r="R26" s="56" t="s">
        <v>88</v>
      </c>
      <c r="S26" s="73">
        <f ca="1">COUNTIF($Z$2:$Z$47,"&gt;1")</f>
        <v>0</v>
      </c>
      <c r="U26" s="12" t="s">
        <v>32</v>
      </c>
      <c r="V26" s="84">
        <f t="shared" si="5"/>
        <v>0.9250000000000006</v>
      </c>
      <c r="W26" s="107">
        <f t="shared" ca="1" si="2"/>
        <v>0</v>
      </c>
      <c r="X26" s="12" t="s">
        <v>24</v>
      </c>
      <c r="Y26" s="48">
        <f t="shared" ca="1" si="3"/>
        <v>0</v>
      </c>
      <c r="Z26" s="27">
        <f t="shared" ca="1" si="0"/>
        <v>0</v>
      </c>
    </row>
    <row r="27" spans="1:26" ht="17.25" thickBot="1" x14ac:dyDescent="0.35">
      <c r="A27" s="11" t="s">
        <v>25</v>
      </c>
      <c r="B27" s="48">
        <f t="shared" ca="1" si="1"/>
        <v>0.18060799697778307</v>
      </c>
      <c r="C27" s="49">
        <f t="shared" ca="1" si="4"/>
        <v>43</v>
      </c>
      <c r="D27" s="50">
        <f t="shared" si="10"/>
        <v>1.6666666666666666E-2</v>
      </c>
      <c r="E27" s="50">
        <f>SUM($D$2:D27)</f>
        <v>1.0000000000000009</v>
      </c>
      <c r="F27" s="50">
        <f t="shared" si="11"/>
        <v>1.5555555555555557E-2</v>
      </c>
      <c r="G27" s="50">
        <f>SUM($F$2:F27)</f>
        <v>0.92999999999999983</v>
      </c>
      <c r="H27" s="50">
        <f t="shared" si="12"/>
        <v>2.2222222222222223E-2</v>
      </c>
      <c r="I27" s="50">
        <f>SUM($H$2:H27)</f>
        <v>0.90000000000000058</v>
      </c>
      <c r="J27" s="8" t="str">
        <f t="shared" ca="1" si="13"/>
        <v>하</v>
      </c>
      <c r="K27" s="27" t="s">
        <v>67</v>
      </c>
      <c r="M27" s="1" t="s">
        <v>21</v>
      </c>
      <c r="N27" s="2" t="s">
        <v>26</v>
      </c>
      <c r="P27" s="63" t="s">
        <v>79</v>
      </c>
      <c r="Q27" s="60">
        <f ca="1">COUNTIF($B$56:$F$56,$K$2)</f>
        <v>2</v>
      </c>
      <c r="R27" s="57" t="s">
        <v>87</v>
      </c>
      <c r="S27" s="74">
        <f ca="1">COUNTIF($Q$27,"&gt;2")</f>
        <v>0</v>
      </c>
      <c r="U27" s="12" t="s">
        <v>33</v>
      </c>
      <c r="V27" s="84">
        <f t="shared" si="5"/>
        <v>0.9300000000000006</v>
      </c>
      <c r="W27" s="107">
        <f t="shared" ca="1" si="2"/>
        <v>0</v>
      </c>
      <c r="X27" s="11" t="s">
        <v>25</v>
      </c>
      <c r="Y27" s="48">
        <f t="shared" ca="1" si="3"/>
        <v>0</v>
      </c>
      <c r="Z27" s="27">
        <f t="shared" ca="1" si="0"/>
        <v>0</v>
      </c>
    </row>
    <row r="28" spans="1:26" x14ac:dyDescent="0.3">
      <c r="A28" s="10" t="s">
        <v>28</v>
      </c>
      <c r="B28" s="48">
        <f t="shared" ca="1" si="1"/>
        <v>0.35016376415915884</v>
      </c>
      <c r="C28" s="49">
        <f t="shared" ca="1" si="4"/>
        <v>33</v>
      </c>
      <c r="D28" s="50">
        <f>$L$55/$N$34</f>
        <v>0</v>
      </c>
      <c r="E28" s="50">
        <f>SUM($D$2:D28)</f>
        <v>1.0000000000000009</v>
      </c>
      <c r="F28" s="50">
        <f>$M$55/$N$34</f>
        <v>3.5000000000000005E-3</v>
      </c>
      <c r="G28" s="50">
        <f>SUM($F$2:F28)</f>
        <v>0.93349999999999977</v>
      </c>
      <c r="H28" s="50">
        <f>$N$55/$N$34</f>
        <v>5.0000000000000001E-3</v>
      </c>
      <c r="I28" s="50">
        <f>SUM($H$2:H28)</f>
        <v>0.90500000000000058</v>
      </c>
      <c r="J28" s="7" t="str">
        <f t="shared" ca="1" si="13"/>
        <v>하</v>
      </c>
      <c r="K28" s="27" t="s">
        <v>68</v>
      </c>
      <c r="M28" s="1" t="s">
        <v>94</v>
      </c>
      <c r="N28" s="2" t="s">
        <v>26</v>
      </c>
      <c r="P28" s="64" t="s">
        <v>80</v>
      </c>
      <c r="Q28" s="61">
        <f ca="1">COUNTIF($B$56:$F$56,$K$4)</f>
        <v>2</v>
      </c>
      <c r="R28" s="57" t="s">
        <v>86</v>
      </c>
      <c r="S28" s="74">
        <f ca="1">COUNTIF($Q$28,"&gt;2")</f>
        <v>0</v>
      </c>
      <c r="U28" s="12" t="s">
        <v>34</v>
      </c>
      <c r="V28" s="84">
        <f t="shared" si="5"/>
        <v>0.93500000000000061</v>
      </c>
      <c r="W28" s="107">
        <f t="shared" ca="1" si="2"/>
        <v>0</v>
      </c>
      <c r="X28" s="10" t="s">
        <v>28</v>
      </c>
      <c r="Y28" s="48">
        <f t="shared" ca="1" si="3"/>
        <v>0</v>
      </c>
      <c r="Z28" s="27">
        <f t="shared" ca="1" si="0"/>
        <v>0</v>
      </c>
    </row>
    <row r="29" spans="1:26" x14ac:dyDescent="0.3">
      <c r="A29" s="12" t="s">
        <v>29</v>
      </c>
      <c r="B29" s="48">
        <f t="shared" ca="1" si="1"/>
        <v>0.21498929032682701</v>
      </c>
      <c r="C29" s="49">
        <f t="shared" ca="1" si="4"/>
        <v>41</v>
      </c>
      <c r="D29" s="50">
        <f t="shared" ref="D29:D47" si="14">$L$55/$N$34</f>
        <v>0</v>
      </c>
      <c r="E29" s="50">
        <f>SUM($D$2:D29)</f>
        <v>1.0000000000000009</v>
      </c>
      <c r="F29" s="50">
        <f t="shared" ref="F29:F47" si="15">$M$55/$N$34</f>
        <v>3.5000000000000005E-3</v>
      </c>
      <c r="G29" s="50">
        <f>SUM($F$2:F29)</f>
        <v>0.93699999999999972</v>
      </c>
      <c r="H29" s="50">
        <f t="shared" ref="H29:H47" si="16">$N$55/$N$34</f>
        <v>5.0000000000000001E-3</v>
      </c>
      <c r="I29" s="50">
        <f>SUM($H$2:H29)</f>
        <v>0.91000000000000059</v>
      </c>
      <c r="J29" s="9" t="str">
        <f t="shared" ca="1" si="13"/>
        <v>하</v>
      </c>
      <c r="K29" s="27" t="s">
        <v>68</v>
      </c>
      <c r="M29" s="1" t="s">
        <v>22</v>
      </c>
      <c r="N29" s="2" t="s">
        <v>26</v>
      </c>
      <c r="P29" s="64" t="s">
        <v>81</v>
      </c>
      <c r="Q29" s="61">
        <f ca="1">COUNTIF($B$56:$F$56,$K$10)</f>
        <v>1</v>
      </c>
      <c r="R29" s="57" t="s">
        <v>84</v>
      </c>
      <c r="S29" s="74">
        <f ca="1">COUNTIF($Q$29,"&gt;3")</f>
        <v>0</v>
      </c>
      <c r="U29" s="12" t="s">
        <v>35</v>
      </c>
      <c r="V29" s="84">
        <f t="shared" si="5"/>
        <v>0.94000000000000061</v>
      </c>
      <c r="W29" s="107">
        <f t="shared" ca="1" si="2"/>
        <v>0</v>
      </c>
      <c r="X29" s="12" t="s">
        <v>29</v>
      </c>
      <c r="Y29" s="48">
        <f t="shared" ca="1" si="3"/>
        <v>0</v>
      </c>
      <c r="Z29" s="27">
        <f t="shared" ca="1" si="0"/>
        <v>0</v>
      </c>
    </row>
    <row r="30" spans="1:26" ht="17.25" thickBot="1" x14ac:dyDescent="0.35">
      <c r="A30" s="12" t="s">
        <v>30</v>
      </c>
      <c r="B30" s="48">
        <f t="shared" ca="1" si="1"/>
        <v>0.83529568914486563</v>
      </c>
      <c r="C30" s="49">
        <f t="shared" ca="1" si="4"/>
        <v>8</v>
      </c>
      <c r="D30" s="50">
        <f t="shared" si="14"/>
        <v>0</v>
      </c>
      <c r="E30" s="50">
        <f>SUM($D$2:D30)</f>
        <v>1.0000000000000009</v>
      </c>
      <c r="F30" s="50">
        <f t="shared" si="15"/>
        <v>3.5000000000000005E-3</v>
      </c>
      <c r="G30" s="50">
        <f>SUM($F$2:F30)</f>
        <v>0.94049999999999967</v>
      </c>
      <c r="H30" s="50">
        <f t="shared" si="16"/>
        <v>5.0000000000000001E-3</v>
      </c>
      <c r="I30" s="50">
        <f>SUM($H$2:H30)</f>
        <v>0.91500000000000059</v>
      </c>
      <c r="J30" s="9" t="str">
        <f t="shared" ca="1" si="13"/>
        <v>하</v>
      </c>
      <c r="K30" s="27" t="s">
        <v>68</v>
      </c>
      <c r="M30" s="1" t="s">
        <v>23</v>
      </c>
      <c r="N30" s="2" t="s">
        <v>26</v>
      </c>
      <c r="P30" s="65" t="s">
        <v>82</v>
      </c>
      <c r="Q30" s="62">
        <f ca="1">COUNTIF($B$56:$F$56,$K$28)</f>
        <v>0</v>
      </c>
      <c r="R30" s="57" t="s">
        <v>85</v>
      </c>
      <c r="S30" s="74">
        <f ca="1">COUNTIF($Q$30,"&gt;3")</f>
        <v>0</v>
      </c>
      <c r="U30" s="12" t="s">
        <v>36</v>
      </c>
      <c r="V30" s="84">
        <f t="shared" si="5"/>
        <v>0.94500000000000062</v>
      </c>
      <c r="W30" s="107">
        <f t="shared" ca="1" si="2"/>
        <v>0</v>
      </c>
      <c r="X30" s="12" t="s">
        <v>30</v>
      </c>
      <c r="Y30" s="48">
        <f t="shared" ca="1" si="3"/>
        <v>0</v>
      </c>
      <c r="Z30" s="27">
        <f t="shared" ca="1" si="0"/>
        <v>0</v>
      </c>
    </row>
    <row r="31" spans="1:26" x14ac:dyDescent="0.3">
      <c r="A31" s="12" t="s">
        <v>31</v>
      </c>
      <c r="B31" s="48">
        <f t="shared" ca="1" si="1"/>
        <v>0.31926082598735106</v>
      </c>
      <c r="C31" s="49">
        <f t="shared" ca="1" si="4"/>
        <v>34</v>
      </c>
      <c r="D31" s="50">
        <f t="shared" si="14"/>
        <v>0</v>
      </c>
      <c r="E31" s="50">
        <f>SUM($D$2:D31)</f>
        <v>1.0000000000000009</v>
      </c>
      <c r="F31" s="50">
        <f t="shared" si="15"/>
        <v>3.5000000000000005E-3</v>
      </c>
      <c r="G31" s="50">
        <f>SUM($F$2:F31)</f>
        <v>0.94399999999999962</v>
      </c>
      <c r="H31" s="50">
        <f t="shared" si="16"/>
        <v>5.0000000000000001E-3</v>
      </c>
      <c r="I31" s="50">
        <f>SUM($H$2:H31)</f>
        <v>0.9200000000000006</v>
      </c>
      <c r="J31" s="9" t="str">
        <f t="shared" ca="1" si="13"/>
        <v>하</v>
      </c>
      <c r="K31" s="27" t="s">
        <v>68</v>
      </c>
      <c r="M31" s="1" t="s">
        <v>24</v>
      </c>
      <c r="N31" s="2" t="s">
        <v>26</v>
      </c>
      <c r="R31" s="57"/>
      <c r="S31" s="74"/>
      <c r="U31" s="12" t="s">
        <v>37</v>
      </c>
      <c r="V31" s="84">
        <f t="shared" si="5"/>
        <v>0.95000000000000062</v>
      </c>
      <c r="W31" s="107">
        <f t="shared" ca="1" si="2"/>
        <v>0</v>
      </c>
      <c r="X31" s="12" t="s">
        <v>31</v>
      </c>
      <c r="Y31" s="48">
        <f t="shared" ca="1" si="3"/>
        <v>0</v>
      </c>
      <c r="Z31" s="27">
        <f t="shared" ca="1" si="0"/>
        <v>0</v>
      </c>
    </row>
    <row r="32" spans="1:26" ht="17.25" thickBot="1" x14ac:dyDescent="0.35">
      <c r="A32" s="12" t="s">
        <v>32</v>
      </c>
      <c r="B32" s="48">
        <f t="shared" ca="1" si="1"/>
        <v>0.38582026287302607</v>
      </c>
      <c r="C32" s="49">
        <f t="shared" ca="1" si="4"/>
        <v>31</v>
      </c>
      <c r="D32" s="50">
        <f t="shared" si="14"/>
        <v>0</v>
      </c>
      <c r="E32" s="50">
        <f>SUM($D$2:D32)</f>
        <v>1.0000000000000009</v>
      </c>
      <c r="F32" s="50">
        <f t="shared" si="15"/>
        <v>3.5000000000000005E-3</v>
      </c>
      <c r="G32" s="50">
        <f>SUM($F$2:F32)</f>
        <v>0.94749999999999956</v>
      </c>
      <c r="H32" s="50">
        <f t="shared" si="16"/>
        <v>5.0000000000000001E-3</v>
      </c>
      <c r="I32" s="50">
        <f>SUM($H$2:H32)</f>
        <v>0.9250000000000006</v>
      </c>
      <c r="J32" s="9" t="str">
        <f t="shared" ca="1" si="13"/>
        <v>하</v>
      </c>
      <c r="K32" s="27" t="s">
        <v>68</v>
      </c>
      <c r="M32" s="25" t="s">
        <v>25</v>
      </c>
      <c r="N32" s="26" t="s">
        <v>26</v>
      </c>
      <c r="R32" s="58" t="s">
        <v>83</v>
      </c>
      <c r="S32" s="59">
        <f ca="1">SUM($S$26:$S$30)</f>
        <v>0</v>
      </c>
      <c r="U32" s="12" t="s">
        <v>38</v>
      </c>
      <c r="V32" s="84">
        <f t="shared" si="5"/>
        <v>0.95500000000000063</v>
      </c>
      <c r="W32" s="107">
        <f t="shared" ca="1" si="2"/>
        <v>0</v>
      </c>
      <c r="X32" s="12" t="s">
        <v>32</v>
      </c>
      <c r="Y32" s="48">
        <f t="shared" ca="1" si="3"/>
        <v>0</v>
      </c>
      <c r="Z32" s="27">
        <f t="shared" ca="1" si="0"/>
        <v>0</v>
      </c>
    </row>
    <row r="33" spans="1:26" ht="17.25" thickBot="1" x14ac:dyDescent="0.35">
      <c r="A33" s="12" t="s">
        <v>33</v>
      </c>
      <c r="B33" s="48">
        <f t="shared" ca="1" si="1"/>
        <v>0.62036905552287569</v>
      </c>
      <c r="C33" s="49">
        <f t="shared" ca="1" si="4"/>
        <v>19</v>
      </c>
      <c r="D33" s="50">
        <f t="shared" si="14"/>
        <v>0</v>
      </c>
      <c r="E33" s="50">
        <f>SUM($D$2:D33)</f>
        <v>1.0000000000000009</v>
      </c>
      <c r="F33" s="50">
        <f t="shared" si="15"/>
        <v>3.5000000000000005E-3</v>
      </c>
      <c r="G33" s="50">
        <f>SUM($F$2:F33)</f>
        <v>0.95099999999999951</v>
      </c>
      <c r="H33" s="50">
        <f t="shared" si="16"/>
        <v>5.0000000000000001E-3</v>
      </c>
      <c r="I33" s="50">
        <f>SUM($H$2:H33)</f>
        <v>0.9300000000000006</v>
      </c>
      <c r="J33" s="9" t="str">
        <f t="shared" ca="1" si="13"/>
        <v>중</v>
      </c>
      <c r="K33" s="27" t="s">
        <v>68</v>
      </c>
      <c r="L33" s="75">
        <v>0.3</v>
      </c>
      <c r="M33" s="18">
        <v>0.28000000000000003</v>
      </c>
      <c r="N33" s="19">
        <v>0.4</v>
      </c>
      <c r="U33" s="12" t="s">
        <v>91</v>
      </c>
      <c r="V33" s="84">
        <f t="shared" si="5"/>
        <v>0.96000000000000063</v>
      </c>
      <c r="W33" s="107">
        <f t="shared" ca="1" si="2"/>
        <v>0</v>
      </c>
      <c r="X33" s="12" t="s">
        <v>33</v>
      </c>
      <c r="Y33" s="48">
        <f t="shared" ca="1" si="3"/>
        <v>0</v>
      </c>
      <c r="Z33" s="27">
        <f t="shared" ca="1" si="0"/>
        <v>0</v>
      </c>
    </row>
    <row r="34" spans="1:26" ht="17.25" thickBot="1" x14ac:dyDescent="0.35">
      <c r="A34" s="12" t="s">
        <v>34</v>
      </c>
      <c r="B34" s="48">
        <f t="shared" ca="1" si="1"/>
        <v>4.1075644509686038E-3</v>
      </c>
      <c r="C34" s="49">
        <f t="shared" ca="1" si="4"/>
        <v>46</v>
      </c>
      <c r="D34" s="50">
        <f t="shared" si="14"/>
        <v>0</v>
      </c>
      <c r="E34" s="50">
        <f>SUM($D$2:D34)</f>
        <v>1.0000000000000009</v>
      </c>
      <c r="F34" s="50">
        <f t="shared" si="15"/>
        <v>3.5000000000000005E-3</v>
      </c>
      <c r="G34" s="50">
        <f>SUM($F$2:F34)</f>
        <v>0.95449999999999946</v>
      </c>
      <c r="H34" s="50">
        <f t="shared" si="16"/>
        <v>5.0000000000000001E-3</v>
      </c>
      <c r="I34" s="50">
        <f>SUM($H$2:H34)</f>
        <v>0.93500000000000061</v>
      </c>
      <c r="J34" s="9" t="str">
        <f t="shared" ca="1" si="13"/>
        <v>하</v>
      </c>
      <c r="K34" s="27" t="s">
        <v>68</v>
      </c>
      <c r="M34" s="3" t="s">
        <v>27</v>
      </c>
      <c r="N34" s="70">
        <f>COUNTA(M35:M54)</f>
        <v>20</v>
      </c>
      <c r="Q34" s="69" t="s">
        <v>103</v>
      </c>
      <c r="R34" s="56" t="s">
        <v>88</v>
      </c>
      <c r="S34" s="73">
        <f ca="1">COUNTIF($W$2:$W$41,"&gt;1")</f>
        <v>0</v>
      </c>
      <c r="U34" s="12" t="s">
        <v>39</v>
      </c>
      <c r="V34" s="84">
        <f t="shared" si="5"/>
        <v>0.96500000000000064</v>
      </c>
      <c r="W34" s="107">
        <f t="shared" ca="1" si="2"/>
        <v>0</v>
      </c>
      <c r="X34" s="12" t="s">
        <v>34</v>
      </c>
      <c r="Y34" s="48">
        <f t="shared" ca="1" si="3"/>
        <v>0</v>
      </c>
      <c r="Z34" s="27">
        <f t="shared" ca="1" si="0"/>
        <v>0</v>
      </c>
    </row>
    <row r="35" spans="1:26" x14ac:dyDescent="0.3">
      <c r="A35" s="12" t="s">
        <v>35</v>
      </c>
      <c r="B35" s="48">
        <f t="shared" ca="1" si="1"/>
        <v>0.88081108465573332</v>
      </c>
      <c r="C35" s="49">
        <f t="shared" ca="1" si="4"/>
        <v>5</v>
      </c>
      <c r="D35" s="50">
        <f t="shared" si="14"/>
        <v>0</v>
      </c>
      <c r="E35" s="50">
        <f>SUM($D$2:D35)</f>
        <v>1.0000000000000009</v>
      </c>
      <c r="F35" s="50">
        <f t="shared" si="15"/>
        <v>3.5000000000000005E-3</v>
      </c>
      <c r="G35" s="50">
        <f>SUM($F$2:F35)</f>
        <v>0.95799999999999941</v>
      </c>
      <c r="H35" s="50">
        <f t="shared" si="16"/>
        <v>5.0000000000000001E-3</v>
      </c>
      <c r="I35" s="50">
        <f>SUM($H$2:H35)</f>
        <v>0.94000000000000061</v>
      </c>
      <c r="J35" s="9" t="str">
        <f t="shared" ca="1" si="13"/>
        <v>중</v>
      </c>
      <c r="K35" s="27" t="s">
        <v>68</v>
      </c>
      <c r="M35" s="1" t="s">
        <v>28</v>
      </c>
      <c r="N35" s="2" t="s">
        <v>26</v>
      </c>
      <c r="P35" s="63" t="s">
        <v>65</v>
      </c>
      <c r="Q35" s="60">
        <f ca="1">COUNTIF($B$60:$F$60,$K$2)</f>
        <v>0</v>
      </c>
      <c r="R35" s="57" t="s">
        <v>87</v>
      </c>
      <c r="S35" s="74">
        <f ca="1">COUNTIF($Q$35,"&gt;2")</f>
        <v>0</v>
      </c>
      <c r="U35" s="12" t="s">
        <v>40</v>
      </c>
      <c r="V35" s="84">
        <f t="shared" si="5"/>
        <v>0.97000000000000064</v>
      </c>
      <c r="W35" s="107">
        <f t="shared" ca="1" si="2"/>
        <v>0</v>
      </c>
      <c r="X35" s="12" t="s">
        <v>35</v>
      </c>
      <c r="Y35" s="48">
        <f t="shared" ca="1" si="3"/>
        <v>0</v>
      </c>
      <c r="Z35" s="27">
        <f t="shared" ca="1" si="0"/>
        <v>0</v>
      </c>
    </row>
    <row r="36" spans="1:26" x14ac:dyDescent="0.3">
      <c r="A36" s="12" t="s">
        <v>36</v>
      </c>
      <c r="B36" s="48">
        <f t="shared" ca="1" si="1"/>
        <v>0.31632530454071672</v>
      </c>
      <c r="C36" s="49">
        <f t="shared" ca="1" si="4"/>
        <v>35</v>
      </c>
      <c r="D36" s="50">
        <f t="shared" si="14"/>
        <v>0</v>
      </c>
      <c r="E36" s="50">
        <f>SUM($D$2:D36)</f>
        <v>1.0000000000000009</v>
      </c>
      <c r="F36" s="50">
        <f t="shared" si="15"/>
        <v>3.5000000000000005E-3</v>
      </c>
      <c r="G36" s="50">
        <f>SUM($F$2:F36)</f>
        <v>0.96149999999999936</v>
      </c>
      <c r="H36" s="50">
        <f t="shared" si="16"/>
        <v>5.0000000000000001E-3</v>
      </c>
      <c r="I36" s="50">
        <f>SUM($H$2:H36)</f>
        <v>0.94500000000000062</v>
      </c>
      <c r="J36" s="9" t="str">
        <f t="shared" ca="1" si="13"/>
        <v>상</v>
      </c>
      <c r="K36" s="27" t="s">
        <v>68</v>
      </c>
      <c r="M36" s="1" t="s">
        <v>29</v>
      </c>
      <c r="N36" s="2" t="s">
        <v>26</v>
      </c>
      <c r="P36" s="67" t="s">
        <v>106</v>
      </c>
      <c r="Q36" s="61">
        <f ca="1">COUNTIF($B$60:$F$60,$K$4)</f>
        <v>1</v>
      </c>
      <c r="R36" s="57" t="s">
        <v>107</v>
      </c>
      <c r="S36" s="74">
        <f ca="1">COUNTIF($Q$36,"&gt;0")</f>
        <v>1</v>
      </c>
      <c r="U36" s="12" t="s">
        <v>41</v>
      </c>
      <c r="V36" s="84">
        <f t="shared" si="5"/>
        <v>0.97500000000000064</v>
      </c>
      <c r="W36" s="107">
        <f t="shared" ca="1" si="2"/>
        <v>0</v>
      </c>
      <c r="X36" s="12" t="s">
        <v>36</v>
      </c>
      <c r="Y36" s="48">
        <f t="shared" ca="1" si="3"/>
        <v>0</v>
      </c>
      <c r="Z36" s="27">
        <f t="shared" ca="1" si="0"/>
        <v>0</v>
      </c>
    </row>
    <row r="37" spans="1:26" x14ac:dyDescent="0.3">
      <c r="A37" s="12" t="s">
        <v>37</v>
      </c>
      <c r="B37" s="48">
        <f t="shared" ca="1" si="1"/>
        <v>0.20141635808937797</v>
      </c>
      <c r="C37" s="49">
        <f t="shared" ca="1" si="4"/>
        <v>42</v>
      </c>
      <c r="D37" s="50">
        <f t="shared" si="14"/>
        <v>0</v>
      </c>
      <c r="E37" s="50">
        <f>SUM($D$2:D37)</f>
        <v>1.0000000000000009</v>
      </c>
      <c r="F37" s="50">
        <f t="shared" si="15"/>
        <v>3.5000000000000005E-3</v>
      </c>
      <c r="G37" s="50">
        <f>SUM($F$2:F37)</f>
        <v>0.9649999999999993</v>
      </c>
      <c r="H37" s="50">
        <f t="shared" si="16"/>
        <v>5.0000000000000001E-3</v>
      </c>
      <c r="I37" s="50">
        <f>SUM($H$2:H37)</f>
        <v>0.95000000000000062</v>
      </c>
      <c r="J37" s="9" t="str">
        <f t="shared" ca="1" si="13"/>
        <v>하</v>
      </c>
      <c r="K37" s="27" t="s">
        <v>68</v>
      </c>
      <c r="M37" s="1" t="s">
        <v>30</v>
      </c>
      <c r="N37" s="2" t="s">
        <v>26</v>
      </c>
      <c r="P37" s="64" t="s">
        <v>67</v>
      </c>
      <c r="Q37" s="61">
        <f ca="1">COUNTIF($B$60:$F$60,$K$10)</f>
        <v>2</v>
      </c>
      <c r="R37" s="57" t="s">
        <v>84</v>
      </c>
      <c r="S37" s="74">
        <f ca="1">COUNTIF($Q$37,"&gt;3")</f>
        <v>0</v>
      </c>
      <c r="U37" s="12" t="s">
        <v>42</v>
      </c>
      <c r="V37" s="84">
        <f t="shared" si="5"/>
        <v>0.98000000000000065</v>
      </c>
      <c r="W37" s="107">
        <f t="shared" ca="1" si="2"/>
        <v>0</v>
      </c>
      <c r="X37" s="12" t="s">
        <v>37</v>
      </c>
      <c r="Y37" s="48">
        <f t="shared" ca="1" si="3"/>
        <v>0</v>
      </c>
      <c r="Z37" s="27">
        <f t="shared" ca="1" si="0"/>
        <v>0</v>
      </c>
    </row>
    <row r="38" spans="1:26" ht="17.25" thickBot="1" x14ac:dyDescent="0.35">
      <c r="A38" s="12" t="s">
        <v>38</v>
      </c>
      <c r="B38" s="48">
        <f t="shared" ca="1" si="1"/>
        <v>0.50860990327448696</v>
      </c>
      <c r="C38" s="49">
        <f t="shared" ca="1" si="4"/>
        <v>26</v>
      </c>
      <c r="D38" s="50">
        <f t="shared" si="14"/>
        <v>0</v>
      </c>
      <c r="E38" s="50">
        <f>SUM($D$2:D38)</f>
        <v>1.0000000000000009</v>
      </c>
      <c r="F38" s="50">
        <f t="shared" si="15"/>
        <v>3.5000000000000005E-3</v>
      </c>
      <c r="G38" s="50">
        <f>SUM($F$2:F38)</f>
        <v>0.96849999999999925</v>
      </c>
      <c r="H38" s="50">
        <f t="shared" si="16"/>
        <v>5.0000000000000001E-3</v>
      </c>
      <c r="I38" s="50">
        <f>SUM($H$2:H38)</f>
        <v>0.95500000000000063</v>
      </c>
      <c r="J38" s="9" t="str">
        <f t="shared" ca="1" si="13"/>
        <v>하</v>
      </c>
      <c r="K38" s="27" t="s">
        <v>68</v>
      </c>
      <c r="M38" s="1" t="s">
        <v>31</v>
      </c>
      <c r="N38" s="2" t="s">
        <v>26</v>
      </c>
      <c r="P38" s="65" t="s">
        <v>68</v>
      </c>
      <c r="Q38" s="62">
        <f ca="1">COUNTIF($B$60:$F$60,$K$28)</f>
        <v>0</v>
      </c>
      <c r="R38" s="57" t="s">
        <v>85</v>
      </c>
      <c r="S38" s="74">
        <f ca="1">COUNTIF($Q$38,"&gt;3")</f>
        <v>0</v>
      </c>
      <c r="U38" s="12" t="s">
        <v>43</v>
      </c>
      <c r="V38" s="84">
        <f t="shared" si="5"/>
        <v>0.98500000000000065</v>
      </c>
      <c r="W38" s="107">
        <f t="shared" ca="1" si="2"/>
        <v>0</v>
      </c>
      <c r="X38" s="12" t="s">
        <v>38</v>
      </c>
      <c r="Y38" s="48">
        <f t="shared" ca="1" si="3"/>
        <v>0</v>
      </c>
      <c r="Z38" s="27">
        <f t="shared" ca="1" si="0"/>
        <v>0</v>
      </c>
    </row>
    <row r="39" spans="1:26" x14ac:dyDescent="0.3">
      <c r="A39" s="12" t="s">
        <v>91</v>
      </c>
      <c r="B39" s="48">
        <f t="shared" ca="1" si="1"/>
        <v>0.61282376431825003</v>
      </c>
      <c r="C39" s="49">
        <f t="shared" ca="1" si="4"/>
        <v>20</v>
      </c>
      <c r="D39" s="50">
        <f t="shared" si="14"/>
        <v>0</v>
      </c>
      <c r="E39" s="50">
        <f>SUM($D$2:D39)</f>
        <v>1.0000000000000009</v>
      </c>
      <c r="F39" s="50">
        <f t="shared" si="15"/>
        <v>3.5000000000000005E-3</v>
      </c>
      <c r="G39" s="50">
        <f>SUM($F$2:F39)</f>
        <v>0.9719999999999992</v>
      </c>
      <c r="H39" s="50">
        <f t="shared" si="16"/>
        <v>5.0000000000000001E-3</v>
      </c>
      <c r="I39" s="50">
        <f>SUM($H$2:H39)</f>
        <v>0.96000000000000063</v>
      </c>
      <c r="J39" s="9" t="str">
        <f t="shared" ca="1" si="13"/>
        <v>상</v>
      </c>
      <c r="K39" s="27" t="s">
        <v>68</v>
      </c>
      <c r="M39" s="1" t="s">
        <v>32</v>
      </c>
      <c r="N39" s="2" t="s">
        <v>26</v>
      </c>
      <c r="R39" s="57"/>
      <c r="S39" s="74"/>
      <c r="U39" s="12" t="s">
        <v>44</v>
      </c>
      <c r="V39" s="84">
        <f t="shared" si="5"/>
        <v>0.99000000000000066</v>
      </c>
      <c r="W39" s="107">
        <f t="shared" ca="1" si="2"/>
        <v>0</v>
      </c>
      <c r="X39" s="12" t="s">
        <v>91</v>
      </c>
      <c r="Y39" s="48">
        <f t="shared" ca="1" si="3"/>
        <v>0</v>
      </c>
      <c r="Z39" s="27">
        <f t="shared" ca="1" si="0"/>
        <v>0</v>
      </c>
    </row>
    <row r="40" spans="1:26" ht="17.25" thickBot="1" x14ac:dyDescent="0.35">
      <c r="A40" s="12" t="s">
        <v>39</v>
      </c>
      <c r="B40" s="48">
        <f t="shared" ca="1" si="1"/>
        <v>0.93184747793834133</v>
      </c>
      <c r="C40" s="49">
        <f t="shared" ca="1" si="4"/>
        <v>3</v>
      </c>
      <c r="D40" s="50">
        <f t="shared" si="14"/>
        <v>0</v>
      </c>
      <c r="E40" s="50">
        <f>SUM($D$2:D40)</f>
        <v>1.0000000000000009</v>
      </c>
      <c r="F40" s="50">
        <f t="shared" si="15"/>
        <v>3.5000000000000005E-3</v>
      </c>
      <c r="G40" s="50">
        <f>SUM($F$2:F40)</f>
        <v>0.97549999999999915</v>
      </c>
      <c r="H40" s="50">
        <f t="shared" si="16"/>
        <v>5.0000000000000001E-3</v>
      </c>
      <c r="I40" s="50">
        <f>SUM($H$2:H40)</f>
        <v>0.96500000000000064</v>
      </c>
      <c r="J40" s="9" t="str">
        <f t="shared" ca="1" si="13"/>
        <v>하</v>
      </c>
      <c r="K40" s="27" t="s">
        <v>68</v>
      </c>
      <c r="M40" s="1" t="s">
        <v>33</v>
      </c>
      <c r="N40" s="2" t="s">
        <v>26</v>
      </c>
      <c r="R40" s="58" t="s">
        <v>83</v>
      </c>
      <c r="S40" s="59">
        <f ca="1">SUM($S$34:$S$38)</f>
        <v>1</v>
      </c>
      <c r="U40" s="12" t="s">
        <v>45</v>
      </c>
      <c r="V40" s="84">
        <f t="shared" si="5"/>
        <v>0.99500000000000066</v>
      </c>
      <c r="W40" s="107">
        <f t="shared" ca="1" si="2"/>
        <v>0</v>
      </c>
      <c r="X40" s="12" t="s">
        <v>39</v>
      </c>
      <c r="Y40" s="48">
        <f t="shared" ca="1" si="3"/>
        <v>0</v>
      </c>
      <c r="Z40" s="27">
        <f t="shared" ca="1" si="0"/>
        <v>0</v>
      </c>
    </row>
    <row r="41" spans="1:26" ht="17.25" thickBot="1" x14ac:dyDescent="0.35">
      <c r="A41" s="12" t="s">
        <v>40</v>
      </c>
      <c r="B41" s="48">
        <f t="shared" ca="1" si="1"/>
        <v>0.71930496869048999</v>
      </c>
      <c r="C41" s="49">
        <f t="shared" ca="1" si="4"/>
        <v>14</v>
      </c>
      <c r="D41" s="50">
        <f t="shared" si="14"/>
        <v>0</v>
      </c>
      <c r="E41" s="50">
        <f>SUM($D$2:D41)</f>
        <v>1.0000000000000009</v>
      </c>
      <c r="F41" s="50">
        <f t="shared" si="15"/>
        <v>3.5000000000000005E-3</v>
      </c>
      <c r="G41" s="50">
        <f>SUM($F$2:F41)</f>
        <v>0.97899999999999909</v>
      </c>
      <c r="H41" s="50">
        <f t="shared" si="16"/>
        <v>5.0000000000000001E-3</v>
      </c>
      <c r="I41" s="50">
        <f>SUM($H$2:H41)</f>
        <v>0.97000000000000064</v>
      </c>
      <c r="J41" s="9" t="str">
        <f t="shared" ca="1" si="13"/>
        <v>하</v>
      </c>
      <c r="K41" s="27" t="s">
        <v>68</v>
      </c>
      <c r="M41" s="1" t="s">
        <v>34</v>
      </c>
      <c r="N41" s="2" t="s">
        <v>26</v>
      </c>
      <c r="U41" s="11" t="s">
        <v>46</v>
      </c>
      <c r="V41" s="85">
        <f t="shared" si="5"/>
        <v>1.0000000000000007</v>
      </c>
      <c r="W41" s="108">
        <f ca="1">COUNTIF($B$59:$F$59,U41)</f>
        <v>0</v>
      </c>
      <c r="X41" s="12" t="s">
        <v>40</v>
      </c>
      <c r="Y41" s="48">
        <f t="shared" ca="1" si="3"/>
        <v>0</v>
      </c>
      <c r="Z41" s="27">
        <f t="shared" ca="1" si="0"/>
        <v>0</v>
      </c>
    </row>
    <row r="42" spans="1:26" x14ac:dyDescent="0.3">
      <c r="A42" s="12" t="s">
        <v>41</v>
      </c>
      <c r="B42" s="48">
        <f t="shared" ca="1" si="1"/>
        <v>0.83804456619445677</v>
      </c>
      <c r="C42" s="49">
        <f t="shared" ca="1" si="4"/>
        <v>7</v>
      </c>
      <c r="D42" s="50">
        <f t="shared" si="14"/>
        <v>0</v>
      </c>
      <c r="E42" s="50">
        <f>SUM($D$2:D42)</f>
        <v>1.0000000000000009</v>
      </c>
      <c r="F42" s="50">
        <f t="shared" si="15"/>
        <v>3.5000000000000005E-3</v>
      </c>
      <c r="G42" s="50">
        <f>SUM($F$2:F42)</f>
        <v>0.98249999999999904</v>
      </c>
      <c r="H42" s="50">
        <f t="shared" si="16"/>
        <v>5.0000000000000001E-3</v>
      </c>
      <c r="I42" s="50">
        <f>SUM($H$2:H42)</f>
        <v>0.97500000000000064</v>
      </c>
      <c r="J42" s="9" t="str">
        <f t="shared" ca="1" si="13"/>
        <v>중</v>
      </c>
      <c r="K42" s="27" t="s">
        <v>68</v>
      </c>
      <c r="M42" s="1" t="s">
        <v>35</v>
      </c>
      <c r="N42" s="2" t="s">
        <v>26</v>
      </c>
      <c r="X42" s="12" t="s">
        <v>41</v>
      </c>
      <c r="Y42" s="48">
        <f t="shared" ca="1" si="3"/>
        <v>0</v>
      </c>
      <c r="Z42" s="27">
        <f t="shared" ca="1" si="0"/>
        <v>0</v>
      </c>
    </row>
    <row r="43" spans="1:26" x14ac:dyDescent="0.3">
      <c r="A43" s="12" t="s">
        <v>42</v>
      </c>
      <c r="B43" s="48">
        <f t="shared" ca="1" si="1"/>
        <v>0.69759178138772893</v>
      </c>
      <c r="C43" s="49">
        <f t="shared" ca="1" si="4"/>
        <v>15</v>
      </c>
      <c r="D43" s="50">
        <f t="shared" si="14"/>
        <v>0</v>
      </c>
      <c r="E43" s="50">
        <f>SUM($D$2:D43)</f>
        <v>1.0000000000000009</v>
      </c>
      <c r="F43" s="50">
        <f t="shared" si="15"/>
        <v>3.5000000000000005E-3</v>
      </c>
      <c r="G43" s="50">
        <f>SUM($F$2:F43)</f>
        <v>0.98599999999999899</v>
      </c>
      <c r="H43" s="50">
        <f t="shared" si="16"/>
        <v>5.0000000000000001E-3</v>
      </c>
      <c r="I43" s="50">
        <f>SUM($H$2:H43)</f>
        <v>0.98000000000000065</v>
      </c>
      <c r="J43" s="9" t="str">
        <f t="shared" ca="1" si="13"/>
        <v>하</v>
      </c>
      <c r="K43" s="27" t="s">
        <v>68</v>
      </c>
      <c r="M43" s="1" t="s">
        <v>36</v>
      </c>
      <c r="N43" s="2" t="s">
        <v>26</v>
      </c>
      <c r="X43" s="12" t="s">
        <v>42</v>
      </c>
      <c r="Y43" s="48">
        <f t="shared" ca="1" si="3"/>
        <v>0</v>
      </c>
      <c r="Z43" s="27">
        <f t="shared" ca="1" si="0"/>
        <v>0</v>
      </c>
    </row>
    <row r="44" spans="1:26" x14ac:dyDescent="0.3">
      <c r="A44" s="12" t="s">
        <v>43</v>
      </c>
      <c r="B44" s="48">
        <f t="shared" ca="1" si="1"/>
        <v>0.81653796963392811</v>
      </c>
      <c r="C44" s="49">
        <f t="shared" ca="1" si="4"/>
        <v>12</v>
      </c>
      <c r="D44" s="50">
        <f t="shared" si="14"/>
        <v>0</v>
      </c>
      <c r="E44" s="50">
        <f>SUM($D$2:D44)</f>
        <v>1.0000000000000009</v>
      </c>
      <c r="F44" s="50">
        <f t="shared" si="15"/>
        <v>3.5000000000000005E-3</v>
      </c>
      <c r="G44" s="50">
        <f>SUM($F$2:F44)</f>
        <v>0.98949999999999894</v>
      </c>
      <c r="H44" s="50">
        <f t="shared" si="16"/>
        <v>5.0000000000000001E-3</v>
      </c>
      <c r="I44" s="50">
        <f>SUM($H$2:H44)</f>
        <v>0.98500000000000065</v>
      </c>
      <c r="J44" s="9" t="str">
        <f t="shared" ca="1" si="13"/>
        <v>상</v>
      </c>
      <c r="K44" s="27" t="s">
        <v>68</v>
      </c>
      <c r="M44" s="1" t="s">
        <v>37</v>
      </c>
      <c r="N44" s="2" t="s">
        <v>26</v>
      </c>
      <c r="X44" s="12" t="s">
        <v>43</v>
      </c>
      <c r="Y44" s="48">
        <f t="shared" ca="1" si="3"/>
        <v>0</v>
      </c>
      <c r="Z44" s="27">
        <f t="shared" ca="1" si="0"/>
        <v>0</v>
      </c>
    </row>
    <row r="45" spans="1:26" x14ac:dyDescent="0.3">
      <c r="A45" s="12" t="s">
        <v>44</v>
      </c>
      <c r="B45" s="48">
        <f t="shared" ca="1" si="1"/>
        <v>2.5037048175856835E-2</v>
      </c>
      <c r="C45" s="49">
        <f t="shared" ca="1" si="4"/>
        <v>45</v>
      </c>
      <c r="D45" s="50">
        <f t="shared" si="14"/>
        <v>0</v>
      </c>
      <c r="E45" s="50">
        <f>SUM($D$2:D45)</f>
        <v>1.0000000000000009</v>
      </c>
      <c r="F45" s="50">
        <f t="shared" si="15"/>
        <v>3.5000000000000005E-3</v>
      </c>
      <c r="G45" s="50">
        <f>SUM($F$2:F45)</f>
        <v>0.99299999999999888</v>
      </c>
      <c r="H45" s="50">
        <f t="shared" si="16"/>
        <v>5.0000000000000001E-3</v>
      </c>
      <c r="I45" s="50">
        <f>SUM($H$2:H45)</f>
        <v>0.99000000000000066</v>
      </c>
      <c r="J45" s="9" t="str">
        <f t="shared" ca="1" si="13"/>
        <v>하</v>
      </c>
      <c r="K45" s="27" t="s">
        <v>68</v>
      </c>
      <c r="M45" s="1" t="s">
        <v>38</v>
      </c>
      <c r="N45" s="2" t="s">
        <v>26</v>
      </c>
      <c r="X45" s="12" t="s">
        <v>44</v>
      </c>
      <c r="Y45" s="48">
        <f t="shared" ca="1" si="3"/>
        <v>0</v>
      </c>
      <c r="Z45" s="27">
        <f t="shared" ca="1" si="0"/>
        <v>0</v>
      </c>
    </row>
    <row r="46" spans="1:26" ht="17.25" thickBot="1" x14ac:dyDescent="0.35">
      <c r="A46" s="12" t="s">
        <v>45</v>
      </c>
      <c r="B46" s="48">
        <f t="shared" ca="1" si="1"/>
        <v>0.36763996045129688</v>
      </c>
      <c r="C46" s="49">
        <f t="shared" ca="1" si="4"/>
        <v>32</v>
      </c>
      <c r="D46" s="50">
        <f t="shared" si="14"/>
        <v>0</v>
      </c>
      <c r="E46" s="50">
        <f>SUM($D$2:D46)</f>
        <v>1.0000000000000009</v>
      </c>
      <c r="F46" s="50">
        <f t="shared" si="15"/>
        <v>3.5000000000000005E-3</v>
      </c>
      <c r="G46" s="50">
        <f>SUM($F$2:F46)</f>
        <v>0.99649999999999883</v>
      </c>
      <c r="H46" s="50">
        <f t="shared" si="16"/>
        <v>5.0000000000000001E-3</v>
      </c>
      <c r="I46" s="50">
        <f>SUM($H$2:H46)</f>
        <v>0.99500000000000066</v>
      </c>
      <c r="J46" s="9" t="str">
        <f t="shared" ca="1" si="13"/>
        <v>하</v>
      </c>
      <c r="K46" s="27" t="s">
        <v>68</v>
      </c>
      <c r="M46" s="1" t="s">
        <v>91</v>
      </c>
      <c r="N46" s="2" t="s">
        <v>26</v>
      </c>
      <c r="X46" s="12" t="s">
        <v>45</v>
      </c>
      <c r="Y46" s="48">
        <f t="shared" ca="1" si="3"/>
        <v>0</v>
      </c>
      <c r="Z46" s="27">
        <f t="shared" ca="1" si="0"/>
        <v>0</v>
      </c>
    </row>
    <row r="47" spans="1:26" ht="17.25" thickBot="1" x14ac:dyDescent="0.35">
      <c r="A47" s="11" t="s">
        <v>46</v>
      </c>
      <c r="B47" s="51">
        <f t="shared" ca="1" si="1"/>
        <v>0.30087142236419895</v>
      </c>
      <c r="C47" s="77">
        <f t="shared" ca="1" si="4"/>
        <v>37</v>
      </c>
      <c r="D47" s="78">
        <f t="shared" si="14"/>
        <v>0</v>
      </c>
      <c r="E47" s="78">
        <f>SUM($D$2:D47)</f>
        <v>1.0000000000000009</v>
      </c>
      <c r="F47" s="78">
        <f t="shared" si="15"/>
        <v>3.5000000000000005E-3</v>
      </c>
      <c r="G47" s="78">
        <f>SUM($F$2:F47)</f>
        <v>0.99999999999999878</v>
      </c>
      <c r="H47" s="78">
        <f t="shared" si="16"/>
        <v>5.0000000000000001E-3</v>
      </c>
      <c r="I47" s="78">
        <f>SUM($H$2:H47)</f>
        <v>1.0000000000000007</v>
      </c>
      <c r="J47" s="8" t="str">
        <f t="shared" ca="1" si="13"/>
        <v>중</v>
      </c>
      <c r="K47" s="28" t="s">
        <v>68</v>
      </c>
      <c r="M47" s="1" t="s">
        <v>39</v>
      </c>
      <c r="N47" s="2" t="s">
        <v>26</v>
      </c>
      <c r="P47" s="71" t="s">
        <v>99</v>
      </c>
      <c r="X47" s="11" t="s">
        <v>46</v>
      </c>
      <c r="Y47" s="51">
        <f t="shared" ca="1" si="3"/>
        <v>0</v>
      </c>
      <c r="Z47" s="28">
        <f t="shared" ca="1" si="0"/>
        <v>0</v>
      </c>
    </row>
    <row r="48" spans="1:26" ht="17.25" thickBot="1" x14ac:dyDescent="0.35">
      <c r="M48" s="1" t="s">
        <v>40</v>
      </c>
      <c r="N48" s="2" t="s">
        <v>26</v>
      </c>
    </row>
    <row r="49" spans="1:23" ht="18" thickTop="1" thickBot="1" x14ac:dyDescent="0.35">
      <c r="A49" s="69" t="s">
        <v>95</v>
      </c>
      <c r="B49" s="52"/>
      <c r="C49" s="53"/>
      <c r="D49" s="54"/>
      <c r="E49" s="52"/>
      <c r="F49" s="55"/>
      <c r="M49" s="1" t="s">
        <v>41</v>
      </c>
      <c r="N49" s="2" t="s">
        <v>26</v>
      </c>
      <c r="P49" s="34" t="s">
        <v>97</v>
      </c>
      <c r="Q49" s="35"/>
      <c r="R49" s="35"/>
      <c r="S49" s="35"/>
      <c r="T49" s="35"/>
      <c r="U49" s="35"/>
      <c r="V49" s="35"/>
      <c r="W49" s="36"/>
    </row>
    <row r="50" spans="1:23" x14ac:dyDescent="0.3">
      <c r="A50" s="109" t="s">
        <v>74</v>
      </c>
      <c r="B50" s="44" t="s">
        <v>59</v>
      </c>
      <c r="C50" s="45" t="s">
        <v>60</v>
      </c>
      <c r="D50" s="46" t="s">
        <v>75</v>
      </c>
      <c r="E50" s="44" t="s">
        <v>76</v>
      </c>
      <c r="F50" s="47"/>
      <c r="M50" s="1" t="s">
        <v>42</v>
      </c>
      <c r="N50" s="2" t="s">
        <v>26</v>
      </c>
      <c r="P50" s="37"/>
      <c r="Q50" s="32" t="s">
        <v>89</v>
      </c>
      <c r="R50" s="42" t="str">
        <f ca="1">IF($A$51="사용 가능",VLOOKUP(B51,$A$2:$K$47,1,FALSE),"X")</f>
        <v>X</v>
      </c>
      <c r="S50" s="42" t="str">
        <f ca="1">IF($A$51="사용 가능",VLOOKUP(C51,$A$2:$K$47,1,FALSE),"X")</f>
        <v>X</v>
      </c>
      <c r="T50" s="42" t="str">
        <f ca="1">IF($A$51="사용 가능",VLOOKUP(D51,$A$2:$K$47,1,FALSE),"X")</f>
        <v>X</v>
      </c>
      <c r="U50" s="42" t="str">
        <f ca="1">IF($A$51="사용 가능",VLOOKUP(E51,$A$2:$K$47,1,FALSE),"X")</f>
        <v>X</v>
      </c>
      <c r="V50" s="43"/>
      <c r="W50" s="38"/>
    </row>
    <row r="51" spans="1:23" ht="17.25" thickBot="1" x14ac:dyDescent="0.35">
      <c r="A51" s="107" t="str">
        <f ca="1">IF(S24=0,"사용 가능","사용 불가")</f>
        <v>사용 불가</v>
      </c>
      <c r="B51" s="48" t="str">
        <f ca="1">INDEX(A$2:A$47,COUNTIF($G$2:$G$47,"&lt;="&amp;RAND())+1)</f>
        <v>인내</v>
      </c>
      <c r="C51" s="49" t="str">
        <f ca="1">INDEX(A$2:A$47,COUNTIF($G$2:$G$47,"&lt;="&amp;RAND())+1)</f>
        <v>신속</v>
      </c>
      <c r="D51" s="50" t="str">
        <f ca="1">INDEX(A$2:A$47,COUNTIF($G$2:$G$47,"&lt;="&amp;RAND())+1)</f>
        <v>강타</v>
      </c>
      <c r="E51" s="48" t="str">
        <f ca="1">INDEX(A$2:A$47,COUNTIF($G$2:$G$47,"&lt;="&amp;RAND())+1)</f>
        <v>강타</v>
      </c>
      <c r="F51" s="27"/>
      <c r="M51" s="1" t="s">
        <v>43</v>
      </c>
      <c r="N51" s="2" t="s">
        <v>26</v>
      </c>
      <c r="P51" s="37"/>
      <c r="Q51" s="33" t="s">
        <v>48</v>
      </c>
      <c r="R51" s="30" t="str">
        <f ca="1">IF($A$51="사용 가능",VLOOKUP(B51,$A$2:$K$47,10,FALSE),"X")</f>
        <v>X</v>
      </c>
      <c r="S51" s="30" t="str">
        <f ca="1">IF($A$51="사용 가능",VLOOKUP(C51,$A$2:$K$47,10,FALSE),"X")</f>
        <v>X</v>
      </c>
      <c r="T51" s="30" t="str">
        <f ca="1">IF($A$51="사용 가능",VLOOKUP(D51,$A$2:$K$47,10,FALSE),"X")</f>
        <v>X</v>
      </c>
      <c r="U51" s="30" t="str">
        <f ca="1">IF($A$51="사용 가능",VLOOKUP(E51,$A$2:$K$47,10,FALSE),"X")</f>
        <v>X</v>
      </c>
      <c r="V51" s="31"/>
      <c r="W51" s="38"/>
    </row>
    <row r="52" spans="1:23" ht="17.25" thickBot="1" x14ac:dyDescent="0.35">
      <c r="A52" s="108"/>
      <c r="B52" s="51" t="str">
        <f ca="1">VLOOKUP(B51,$A$2:$K$47,11,FALSE)</f>
        <v>B</v>
      </c>
      <c r="C52" s="51" t="str">
        <f t="shared" ref="C52:E52" ca="1" si="17">VLOOKUP(C51,$A$2:$K$47,11,FALSE)</f>
        <v>B</v>
      </c>
      <c r="D52" s="51" t="str">
        <f t="shared" ca="1" si="17"/>
        <v>C</v>
      </c>
      <c r="E52" s="51" t="str">
        <f t="shared" ca="1" si="17"/>
        <v>C</v>
      </c>
      <c r="F52" s="28"/>
      <c r="M52" s="1" t="s">
        <v>44</v>
      </c>
      <c r="N52" s="2" t="s">
        <v>26</v>
      </c>
      <c r="P52" s="39"/>
      <c r="Q52" s="40"/>
      <c r="R52" s="40"/>
      <c r="S52" s="40"/>
      <c r="T52" s="40"/>
      <c r="U52" s="40"/>
      <c r="V52" s="40"/>
      <c r="W52" s="41"/>
    </row>
    <row r="53" spans="1:23" ht="17.25" thickBot="1" x14ac:dyDescent="0.35">
      <c r="A53" s="69" t="s">
        <v>96</v>
      </c>
      <c r="B53" s="52"/>
      <c r="C53" s="53"/>
      <c r="D53" s="54"/>
      <c r="E53" s="52"/>
      <c r="F53" s="55"/>
      <c r="M53" s="1" t="s">
        <v>45</v>
      </c>
      <c r="N53" s="2" t="s">
        <v>26</v>
      </c>
    </row>
    <row r="54" spans="1:23" ht="18" thickTop="1" thickBot="1" x14ac:dyDescent="0.35">
      <c r="A54" s="109" t="s">
        <v>74</v>
      </c>
      <c r="B54" s="44" t="s">
        <v>59</v>
      </c>
      <c r="C54" s="45" t="s">
        <v>60</v>
      </c>
      <c r="D54" s="46" t="s">
        <v>75</v>
      </c>
      <c r="E54" s="44" t="s">
        <v>76</v>
      </c>
      <c r="F54" s="47" t="s">
        <v>77</v>
      </c>
      <c r="M54" s="25" t="s">
        <v>46</v>
      </c>
      <c r="N54" s="26" t="s">
        <v>26</v>
      </c>
      <c r="P54" s="34" t="s">
        <v>98</v>
      </c>
      <c r="Q54" s="35"/>
      <c r="R54" s="35"/>
      <c r="S54" s="35"/>
      <c r="T54" s="35"/>
      <c r="U54" s="35"/>
      <c r="V54" s="35"/>
      <c r="W54" s="36"/>
    </row>
    <row r="55" spans="1:23" ht="17.25" thickBot="1" x14ac:dyDescent="0.35">
      <c r="A55" s="107" t="str">
        <f ca="1">IF(S32=0,"사용 가능","사용 불가")</f>
        <v>사용 가능</v>
      </c>
      <c r="B55" s="48" t="str">
        <f ca="1">INDEX(A$2:A$47,COUNTIF($G$2:$G$47,"&lt;="&amp;RAND())+1)</f>
        <v>힘/민첩/지능</v>
      </c>
      <c r="C55" s="49" t="str">
        <f ca="1">INDEX(A$2:A$47,COUNTIF($G$2:$G$47,"&lt;="&amp;RAND())+1)</f>
        <v>특화</v>
      </c>
      <c r="D55" s="50" t="str">
        <f ca="1">INDEX(A$2:A$47,COUNTIF($G$2:$G$47,"&lt;="&amp;RAND())+1)</f>
        <v>체력</v>
      </c>
      <c r="E55" s="48" t="str">
        <f ca="1">INDEX(A$2:A$47,COUNTIF($G$2:$G$47,"&lt;="&amp;RAND())+1)</f>
        <v>강타</v>
      </c>
      <c r="F55" s="27" t="str">
        <f ca="1">INDEX(A$2:A$47,COUNTIF($G$2:$G$47,"&lt;="&amp;RAND())+1)</f>
        <v>인내</v>
      </c>
      <c r="L55" s="17">
        <v>0</v>
      </c>
      <c r="M55" s="18">
        <v>7.0000000000000007E-2</v>
      </c>
      <c r="N55" s="19">
        <v>0.1</v>
      </c>
      <c r="P55" s="37"/>
      <c r="Q55" s="32" t="s">
        <v>89</v>
      </c>
      <c r="R55" s="42" t="str">
        <f ca="1">IF($A$55="사용 가능",VLOOKUP(B55,$A$2:$K$47,1,FALSE),"X")</f>
        <v>힘/민첩/지능</v>
      </c>
      <c r="S55" s="42" t="str">
        <f ca="1">IF($A$55="사용 가능",VLOOKUP(C55,$A$2:$K$47,1,FALSE),"X")</f>
        <v>특화</v>
      </c>
      <c r="T55" s="42" t="str">
        <f ca="1">IF($A$55="사용 가능",VLOOKUP(D55,$A$2:$K$47,1,FALSE),"X")</f>
        <v>체력</v>
      </c>
      <c r="U55" s="42" t="str">
        <f ca="1">IF($A$55="사용 가능",VLOOKUP(E55,$A$2:$K$47,1,FALSE),"X")</f>
        <v>강타</v>
      </c>
      <c r="V55" s="43" t="str">
        <f ca="1">IF($A$55="사용 가능",VLOOKUP(F55,$A$2:$K$47,1,FALSE),"X")</f>
        <v>인내</v>
      </c>
      <c r="W55" s="38"/>
    </row>
    <row r="56" spans="1:23" ht="17.25" thickBot="1" x14ac:dyDescent="0.35">
      <c r="A56" s="108"/>
      <c r="B56" s="51" t="str">
        <f ca="1">VLOOKUP(B55,$A$2:$K$47,11,FALSE)</f>
        <v>A</v>
      </c>
      <c r="C56" s="51" t="str">
        <f t="shared" ref="C56:F56" ca="1" si="18">VLOOKUP(C55,$A$2:$K$47,11,FALSE)</f>
        <v>B</v>
      </c>
      <c r="D56" s="51" t="str">
        <f t="shared" ca="1" si="18"/>
        <v>A</v>
      </c>
      <c r="E56" s="51" t="str">
        <f t="shared" ca="1" si="18"/>
        <v>C</v>
      </c>
      <c r="F56" s="28" t="str">
        <f t="shared" ca="1" si="18"/>
        <v>B</v>
      </c>
      <c r="P56" s="37"/>
      <c r="Q56" s="33" t="s">
        <v>90</v>
      </c>
      <c r="R56" s="30">
        <f ca="1">IF($A$55="사용 가능",VLOOKUP(B55,$A$2:$K$47,10,FALSE),"X")</f>
        <v>4830</v>
      </c>
      <c r="S56" s="30">
        <f ca="1">IF($A$55="사용 가능",VLOOKUP(C55,$A$2:$K$47,10,FALSE),"X")</f>
        <v>120</v>
      </c>
      <c r="T56" s="30">
        <f ca="1">IF($A$55="사용 가능",VLOOKUP(D55,$A$2:$K$47,10,FALSE),"X")</f>
        <v>3756</v>
      </c>
      <c r="U56" s="30" t="str">
        <f ca="1">IF($A$55="사용 가능",VLOOKUP(E55,$A$2:$K$47,10,FALSE),"X")</f>
        <v>하</v>
      </c>
      <c r="V56" s="31">
        <f ca="1">IF($A$55="사용 가능",VLOOKUP(F55,$A$2:$K$47,10,FALSE),"X")</f>
        <v>69</v>
      </c>
      <c r="W56" s="38"/>
    </row>
    <row r="57" spans="1:23" ht="17.25" thickBot="1" x14ac:dyDescent="0.35">
      <c r="A57" s="69" t="s">
        <v>103</v>
      </c>
      <c r="B57" s="52"/>
      <c r="C57" s="53"/>
      <c r="D57" s="54"/>
      <c r="E57" s="52"/>
      <c r="F57" s="55"/>
      <c r="P57" s="39"/>
      <c r="Q57" s="40"/>
      <c r="R57" s="40"/>
      <c r="S57" s="40"/>
      <c r="T57" s="40"/>
      <c r="U57" s="40"/>
      <c r="V57" s="40"/>
      <c r="W57" s="41"/>
    </row>
    <row r="58" spans="1:23" ht="17.25" thickBot="1" x14ac:dyDescent="0.35">
      <c r="A58" s="109" t="s">
        <v>74</v>
      </c>
      <c r="B58" s="44"/>
      <c r="C58" s="45"/>
      <c r="D58" s="46" t="s">
        <v>75</v>
      </c>
      <c r="E58" s="44" t="s">
        <v>76</v>
      </c>
      <c r="F58" s="47" t="s">
        <v>77</v>
      </c>
    </row>
    <row r="59" spans="1:23" ht="18" thickTop="1" thickBot="1" x14ac:dyDescent="0.35">
      <c r="A59" s="107" t="str">
        <f ca="1">IF(S40=0,"사용 가능","사용 불가")</f>
        <v>사용 불가</v>
      </c>
      <c r="B59" s="48"/>
      <c r="C59" s="49"/>
      <c r="D59" s="50" t="str">
        <f ca="1">INDEX(A$2:A$47,COUNTIF($G$2:$G$47,"&lt;="&amp;RAND())+1)</f>
        <v>속공</v>
      </c>
      <c r="E59" s="48" t="str">
        <f ca="1">INDEX(A$2:A$47,COUNTIF($G$2:$G$47,"&lt;="&amp;RAND())+1)</f>
        <v>돌진</v>
      </c>
      <c r="F59" s="27" t="str">
        <f ca="1">INDEX(A$2:A$47,COUNTIF($G$2:$G$47,"&lt;="&amp;RAND())+1)</f>
        <v>인내</v>
      </c>
      <c r="P59" s="34" t="s">
        <v>103</v>
      </c>
      <c r="Q59" s="35"/>
      <c r="R59" s="35"/>
      <c r="S59" s="35"/>
      <c r="T59" s="35"/>
      <c r="U59" s="35"/>
      <c r="V59" s="35"/>
      <c r="W59" s="36"/>
    </row>
    <row r="60" spans="1:23" ht="17.25" thickBot="1" x14ac:dyDescent="0.35">
      <c r="A60" s="108"/>
      <c r="B60" s="51"/>
      <c r="C60" s="51"/>
      <c r="D60" s="51" t="str">
        <f t="shared" ref="D60:F60" ca="1" si="19">VLOOKUP(D59,$A$2:$K$47,11,FALSE)</f>
        <v>C</v>
      </c>
      <c r="E60" s="51" t="str">
        <f t="shared" ca="1" si="19"/>
        <v>C</v>
      </c>
      <c r="F60" s="28" t="str">
        <f t="shared" ca="1" si="19"/>
        <v>B</v>
      </c>
      <c r="P60" s="37"/>
      <c r="Q60" s="32" t="s">
        <v>89</v>
      </c>
      <c r="R60" s="42" t="s">
        <v>104</v>
      </c>
      <c r="S60" s="42" t="s">
        <v>105</v>
      </c>
      <c r="T60" s="42" t="str">
        <f ca="1">IF($A$59="사용 가능",VLOOKUP(D59,$A$2:$K$47,1,FALSE),"X")</f>
        <v>X</v>
      </c>
      <c r="U60" s="42" t="str">
        <f t="shared" ref="U60:V60" ca="1" si="20">IF($A$59="사용 가능",VLOOKUP(E59,$A$2:$K$47,1,FALSE),"X")</f>
        <v>X</v>
      </c>
      <c r="V60" s="43" t="str">
        <f t="shared" ca="1" si="20"/>
        <v>X</v>
      </c>
      <c r="W60" s="38"/>
    </row>
    <row r="61" spans="1:23" ht="17.25" thickBot="1" x14ac:dyDescent="0.35">
      <c r="P61" s="37"/>
      <c r="Q61" s="33" t="s">
        <v>48</v>
      </c>
      <c r="R61" s="30">
        <v>100</v>
      </c>
      <c r="S61" s="30">
        <v>100</v>
      </c>
      <c r="T61" s="30" t="str">
        <f ca="1">IF($A$59="사용 가능",VLOOKUP(D59,$A$2:$K$47,10,FALSE),"X")</f>
        <v>X</v>
      </c>
      <c r="U61" s="30" t="str">
        <f t="shared" ref="U61:V61" ca="1" si="21">IF($A$59="사용 가능",VLOOKUP(E59,$A$2:$K$47,10,FALSE),"X")</f>
        <v>X</v>
      </c>
      <c r="V61" s="31" t="str">
        <f t="shared" ca="1" si="21"/>
        <v>X</v>
      </c>
      <c r="W61" s="38"/>
    </row>
    <row r="62" spans="1:23" ht="17.25" thickBot="1" x14ac:dyDescent="0.35">
      <c r="P62" s="39"/>
      <c r="Q62" s="40"/>
      <c r="R62" s="40"/>
      <c r="S62" s="40"/>
      <c r="T62" s="40"/>
      <c r="U62" s="40"/>
      <c r="V62" s="40"/>
      <c r="W62" s="41"/>
    </row>
    <row r="63" spans="1:23" ht="17.25" thickTop="1" x14ac:dyDescent="0.3"/>
  </sheetData>
  <mergeCells count="3">
    <mergeCell ref="Q13:Q14"/>
    <mergeCell ref="R13:R14"/>
    <mergeCell ref="P13:P14"/>
  </mergeCells>
  <phoneticPr fontId="2" type="noConversion"/>
  <conditionalFormatting sqref="R55:V55">
    <cfRule type="cellIs" dxfId="4" priority="3" operator="equal">
      <formula>"쐐기, 망치, 순환, 열정, 냉정, 우월, 습격, 정밀, 기습, 결투"</formula>
    </cfRule>
  </conditionalFormatting>
  <conditionalFormatting sqref="R50:V50">
    <cfRule type="cellIs" dxfId="3" priority="2" operator="equal">
      <formula>"쐐기, 망치, 순환, 열정, 냉정, 우월, 습격, 정밀, 기습, 결투"</formula>
    </cfRule>
  </conditionalFormatting>
  <conditionalFormatting sqref="R60:V60">
    <cfRule type="cellIs" dxfId="2" priority="1" operator="equal">
      <formula>"쐐기, 망치, 순환, 열정, 냉정, 우월, 습격, 정밀, 기습, 결투"</formula>
    </cfRule>
  </conditionalFormatting>
  <dataValidations count="1">
    <dataValidation type="list" allowBlank="1" showInputMessage="1" showErrorMessage="1" sqref="R60:S60" xr:uid="{73DE8C69-0916-4587-9210-731668B195F4}">
      <formula1>"치명, 특화, 신속"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KTR</dc:creator>
  <cp:lastModifiedBy>류제민</cp:lastModifiedBy>
  <dcterms:created xsi:type="dcterms:W3CDTF">2022-04-20T02:12:05Z</dcterms:created>
  <dcterms:modified xsi:type="dcterms:W3CDTF">2022-04-20T15:32:01Z</dcterms:modified>
</cp:coreProperties>
</file>