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chan\Desktop\"/>
    </mc:Choice>
  </mc:AlternateContent>
  <xr:revisionPtr revIDLastSave="0" documentId="13_ncr:1_{3AD27C12-3F96-4DE7-9FB5-859235F5AC93}" xr6:coauthVersionLast="47" xr6:coauthVersionMax="47" xr10:uidLastSave="{00000000-0000-0000-0000-000000000000}"/>
  <bookViews>
    <workbookView xWindow="-108" yWindow="-108" windowWidth="23256" windowHeight="12576" xr2:uid="{6BEDA394-5F60-42D4-A0FD-A1B683AD7E70}"/>
  </bookViews>
  <sheets>
    <sheet name="메인" sheetId="1" r:id="rId1"/>
    <sheet name="호감도 정보" sheetId="6" r:id="rId2"/>
    <sheet name="등급표" sheetId="5" r:id="rId3"/>
    <sheet name="행동" sheetId="4" r:id="rId4"/>
  </sheets>
  <definedNames>
    <definedName name="_xlnm._FilterDatabase" localSheetId="0" hidden="1">메인!$A$1:$J$239</definedName>
    <definedName name="_xlnm._FilterDatabase" localSheetId="1" hidden="1">'호감도 정보'!$G$121:$G$157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2" i="1"/>
  <c r="F158" i="6"/>
  <c r="D158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D115" i="6"/>
  <c r="F115" i="6"/>
  <c r="E70" i="1"/>
  <c r="E71" i="1"/>
  <c r="E72" i="1"/>
  <c r="E73" i="1"/>
  <c r="E74" i="1"/>
  <c r="E75" i="1"/>
  <c r="E76" i="1"/>
  <c r="E77" i="1"/>
  <c r="E78" i="1"/>
  <c r="E79" i="1"/>
  <c r="E80" i="1"/>
  <c r="E59" i="1"/>
  <c r="E60" i="1"/>
  <c r="E61" i="1"/>
  <c r="E62" i="1"/>
  <c r="E63" i="1"/>
  <c r="E64" i="1"/>
  <c r="E65" i="1"/>
  <c r="E66" i="1"/>
  <c r="E67" i="1"/>
  <c r="E68" i="1"/>
  <c r="E6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H149" i="6" l="1"/>
  <c r="J149" i="6" s="1"/>
  <c r="H153" i="6"/>
  <c r="J153" i="6" s="1"/>
  <c r="H141" i="6"/>
  <c r="J141" i="6" s="1"/>
  <c r="H129" i="6"/>
  <c r="J129" i="6" s="1"/>
  <c r="F62" i="1"/>
  <c r="G62" i="1" s="1"/>
  <c r="F72" i="1"/>
  <c r="H147" i="6"/>
  <c r="J147" i="6" s="1"/>
  <c r="F80" i="1"/>
  <c r="H123" i="6"/>
  <c r="J123" i="6" s="1"/>
  <c r="F66" i="1"/>
  <c r="H151" i="6"/>
  <c r="J151" i="6" s="1"/>
  <c r="H127" i="6"/>
  <c r="J127" i="6" s="1"/>
  <c r="H145" i="6"/>
  <c r="J145" i="6" s="1"/>
  <c r="H137" i="6"/>
  <c r="J137" i="6" s="1"/>
  <c r="H143" i="6"/>
  <c r="J143" i="6" s="1"/>
  <c r="H155" i="6"/>
  <c r="J155" i="6" s="1"/>
  <c r="H131" i="6"/>
  <c r="J131" i="6" s="1"/>
  <c r="F64" i="1"/>
  <c r="H121" i="6"/>
  <c r="J121" i="6" s="1"/>
  <c r="H139" i="6"/>
  <c r="J139" i="6" s="1"/>
  <c r="H157" i="6"/>
  <c r="J157" i="6" s="1"/>
  <c r="F79" i="1"/>
  <c r="F77" i="1"/>
  <c r="H119" i="6"/>
  <c r="J119" i="6" s="1"/>
  <c r="F75" i="1"/>
  <c r="H117" i="6"/>
  <c r="J117" i="6" s="1"/>
  <c r="F60" i="1"/>
  <c r="F73" i="1"/>
  <c r="F70" i="1"/>
  <c r="H125" i="6"/>
  <c r="J125" i="6" s="1"/>
  <c r="F78" i="1"/>
  <c r="F65" i="1"/>
  <c r="H115" i="6"/>
  <c r="J115" i="6" s="1"/>
  <c r="F76" i="1"/>
  <c r="F63" i="1"/>
  <c r="F74" i="1"/>
  <c r="F61" i="1"/>
  <c r="H133" i="6"/>
  <c r="J133" i="6" s="1"/>
  <c r="H135" i="6"/>
  <c r="J135" i="6" s="1"/>
  <c r="F71" i="1"/>
  <c r="F69" i="1"/>
  <c r="F68" i="1"/>
  <c r="F67" i="1"/>
  <c r="W4" i="5"/>
  <c r="W5" i="5" s="1"/>
  <c r="W6" i="5" s="1"/>
  <c r="W7" i="5" s="1"/>
  <c r="W8" i="5" s="1"/>
  <c r="W9" i="5" s="1"/>
  <c r="W10" i="5" s="1"/>
  <c r="W3" i="5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G80" i="1" l="1"/>
  <c r="I73" i="1"/>
  <c r="I64" i="1"/>
  <c r="G66" i="1"/>
  <c r="I72" i="1"/>
  <c r="G60" i="1"/>
  <c r="G79" i="1"/>
  <c r="G70" i="1"/>
  <c r="G75" i="1"/>
  <c r="I80" i="1"/>
  <c r="G64" i="1"/>
  <c r="G72" i="1"/>
  <c r="I75" i="1"/>
  <c r="I60" i="1"/>
  <c r="I62" i="1"/>
  <c r="I70" i="1"/>
  <c r="I77" i="1"/>
  <c r="G77" i="1"/>
  <c r="I66" i="1"/>
  <c r="I79" i="1"/>
  <c r="G73" i="1"/>
  <c r="I63" i="1"/>
  <c r="G63" i="1"/>
  <c r="G76" i="1"/>
  <c r="I76" i="1"/>
  <c r="G78" i="1"/>
  <c r="I78" i="1"/>
  <c r="G68" i="1"/>
  <c r="I68" i="1"/>
  <c r="G71" i="1"/>
  <c r="I71" i="1"/>
  <c r="I61" i="1"/>
  <c r="G61" i="1"/>
  <c r="I74" i="1"/>
  <c r="G74" i="1"/>
  <c r="G65" i="1"/>
  <c r="I65" i="1"/>
  <c r="G67" i="1"/>
  <c r="I67" i="1"/>
  <c r="G69" i="1"/>
  <c r="I69" i="1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F1" i="6"/>
  <c r="D1" i="6"/>
  <c r="S3" i="5"/>
  <c r="S4" i="5" s="1"/>
  <c r="S5" i="5" s="1"/>
  <c r="S6" i="5" s="1"/>
  <c r="S7" i="5" s="1"/>
  <c r="S8" i="5" s="1"/>
  <c r="S9" i="5" s="1"/>
  <c r="S10" i="5" s="1"/>
  <c r="K3" i="5"/>
  <c r="K4" i="5" s="1"/>
  <c r="K5" i="5" s="1"/>
  <c r="K6" i="5" s="1"/>
  <c r="K7" i="5" s="1"/>
  <c r="K8" i="5" s="1"/>
  <c r="K9" i="5" s="1"/>
  <c r="K10" i="5" s="1"/>
  <c r="C3" i="5"/>
  <c r="C4" i="5" s="1"/>
  <c r="C5" i="5" s="1"/>
  <c r="C6" i="5" s="1"/>
  <c r="C7" i="5" s="1"/>
  <c r="C8" i="5" s="1"/>
  <c r="C9" i="5" s="1"/>
  <c r="C10" i="5" s="1"/>
  <c r="G3" i="5"/>
  <c r="G4" i="5" s="1"/>
  <c r="G5" i="5" s="1"/>
  <c r="G6" i="5" s="1"/>
  <c r="G7" i="5" s="1"/>
  <c r="G8" i="5" s="1"/>
  <c r="G9" i="5" s="1"/>
  <c r="G10" i="5" s="1"/>
  <c r="O3" i="5"/>
  <c r="O4" i="5" s="1"/>
  <c r="O5" i="5" s="1"/>
  <c r="O6" i="5" s="1"/>
  <c r="O7" i="5" s="1"/>
  <c r="O8" i="5" s="1"/>
  <c r="O9" i="5" s="1"/>
  <c r="O10" i="5" s="1"/>
  <c r="H13" i="6" l="1"/>
  <c r="H7" i="6"/>
  <c r="H3" i="6"/>
  <c r="J3" i="6" s="1"/>
  <c r="H11" i="6"/>
  <c r="H9" i="6"/>
  <c r="J9" i="6" s="1"/>
  <c r="F59" i="1"/>
  <c r="H5" i="6"/>
  <c r="J5" i="6" s="1"/>
  <c r="H15" i="6"/>
  <c r="J15" i="6" s="1"/>
  <c r="H27" i="6"/>
  <c r="J27" i="6" s="1"/>
  <c r="H75" i="6"/>
  <c r="J75" i="6" s="1"/>
  <c r="H63" i="6"/>
  <c r="J63" i="6" s="1"/>
  <c r="H51" i="6"/>
  <c r="J51" i="6" s="1"/>
  <c r="J13" i="6"/>
  <c r="H39" i="6"/>
  <c r="J39" i="6" s="1"/>
  <c r="H61" i="6"/>
  <c r="J61" i="6" s="1"/>
  <c r="H67" i="6"/>
  <c r="J67" i="6" s="1"/>
  <c r="J7" i="6"/>
  <c r="H55" i="6"/>
  <c r="J55" i="6" s="1"/>
  <c r="H31" i="6"/>
  <c r="J31" i="6" s="1"/>
  <c r="H53" i="6"/>
  <c r="J53" i="6" s="1"/>
  <c r="H29" i="6"/>
  <c r="J29" i="6" s="1"/>
  <c r="H79" i="6"/>
  <c r="J79" i="6" s="1"/>
  <c r="H43" i="6"/>
  <c r="J43" i="6" s="1"/>
  <c r="H19" i="6"/>
  <c r="J19" i="6" s="1"/>
  <c r="H77" i="6"/>
  <c r="J77" i="6" s="1"/>
  <c r="H65" i="6"/>
  <c r="J65" i="6" s="1"/>
  <c r="H41" i="6"/>
  <c r="J41" i="6" s="1"/>
  <c r="H17" i="6"/>
  <c r="J17" i="6" s="1"/>
  <c r="H49" i="6"/>
  <c r="J49" i="6" s="1"/>
  <c r="H25" i="6"/>
  <c r="J25" i="6" s="1"/>
  <c r="H45" i="6"/>
  <c r="J45" i="6" s="1"/>
  <c r="H21" i="6"/>
  <c r="J21" i="6" s="1"/>
  <c r="H33" i="6"/>
  <c r="J33" i="6" s="1"/>
  <c r="H57" i="6"/>
  <c r="J57" i="6" s="1"/>
  <c r="H69" i="6"/>
  <c r="J69" i="6" s="1"/>
  <c r="F36" i="1"/>
  <c r="F44" i="1"/>
  <c r="H85" i="6"/>
  <c r="J85" i="6" s="1"/>
  <c r="H73" i="6"/>
  <c r="J73" i="6" s="1"/>
  <c r="F38" i="1"/>
  <c r="F43" i="1"/>
  <c r="H83" i="6"/>
  <c r="J83" i="6" s="1"/>
  <c r="H59" i="6"/>
  <c r="J59" i="6" s="1"/>
  <c r="H35" i="6"/>
  <c r="J35" i="6" s="1"/>
  <c r="J11" i="6"/>
  <c r="F54" i="1"/>
  <c r="H105" i="6"/>
  <c r="J105" i="6" s="1"/>
  <c r="F53" i="1"/>
  <c r="H103" i="6"/>
  <c r="J103" i="6" s="1"/>
  <c r="H1" i="6"/>
  <c r="J1" i="6" s="1"/>
  <c r="F47" i="1"/>
  <c r="H91" i="6"/>
  <c r="J91" i="6" s="1"/>
  <c r="F58" i="1"/>
  <c r="H113" i="6"/>
  <c r="J113" i="6" s="1"/>
  <c r="F52" i="1"/>
  <c r="H101" i="6"/>
  <c r="J101" i="6" s="1"/>
  <c r="F46" i="1"/>
  <c r="H89" i="6"/>
  <c r="J89" i="6" s="1"/>
  <c r="F57" i="1"/>
  <c r="H111" i="6"/>
  <c r="J111" i="6" s="1"/>
  <c r="F51" i="1"/>
  <c r="H99" i="6"/>
  <c r="J99" i="6" s="1"/>
  <c r="F45" i="1"/>
  <c r="H87" i="6"/>
  <c r="J87" i="6" s="1"/>
  <c r="H37" i="6"/>
  <c r="J37" i="6" s="1"/>
  <c r="F20" i="1"/>
  <c r="F42" i="1"/>
  <c r="H81" i="6"/>
  <c r="J81" i="6" s="1"/>
  <c r="H97" i="6"/>
  <c r="J97" i="6" s="1"/>
  <c r="F50" i="1"/>
  <c r="H93" i="6"/>
  <c r="J93" i="6" s="1"/>
  <c r="F48" i="1"/>
  <c r="F56" i="1"/>
  <c r="H109" i="6"/>
  <c r="J109" i="6" s="1"/>
  <c r="F55" i="1"/>
  <c r="H107" i="6"/>
  <c r="J107" i="6" s="1"/>
  <c r="H95" i="6"/>
  <c r="J95" i="6" s="1"/>
  <c r="F49" i="1"/>
  <c r="H71" i="6"/>
  <c r="J71" i="6" s="1"/>
  <c r="F37" i="1"/>
  <c r="H47" i="6"/>
  <c r="J47" i="6" s="1"/>
  <c r="H23" i="6"/>
  <c r="J23" i="6" s="1"/>
  <c r="F41" i="1"/>
  <c r="F40" i="1"/>
  <c r="F39" i="1"/>
  <c r="F8" i="1"/>
  <c r="F32" i="1"/>
  <c r="F14" i="1"/>
  <c r="F33" i="1"/>
  <c r="F15" i="1"/>
  <c r="F9" i="1"/>
  <c r="F3" i="1"/>
  <c r="F19" i="1"/>
  <c r="F13" i="1"/>
  <c r="F7" i="1"/>
  <c r="F18" i="1"/>
  <c r="F12" i="1"/>
  <c r="F6" i="1"/>
  <c r="F35" i="1"/>
  <c r="F17" i="1"/>
  <c r="F11" i="1"/>
  <c r="F5" i="1"/>
  <c r="F2" i="1"/>
  <c r="F34" i="1"/>
  <c r="F16" i="1"/>
  <c r="F10" i="1"/>
  <c r="F4" i="1"/>
  <c r="F27" i="1"/>
  <c r="F26" i="1"/>
  <c r="F30" i="1"/>
  <c r="F31" i="1"/>
  <c r="F29" i="1"/>
  <c r="F28" i="1"/>
  <c r="F25" i="1"/>
  <c r="F24" i="1"/>
  <c r="F23" i="1"/>
  <c r="F22" i="1"/>
  <c r="F21" i="1"/>
  <c r="I5" i="1" l="1"/>
  <c r="I6" i="1"/>
  <c r="I8" i="1"/>
  <c r="I26" i="1"/>
  <c r="I12" i="1"/>
  <c r="G39" i="1"/>
  <c r="I27" i="1"/>
  <c r="G40" i="1"/>
  <c r="I28" i="1"/>
  <c r="I7" i="1"/>
  <c r="G41" i="1"/>
  <c r="I23" i="1"/>
  <c r="I3" i="1"/>
  <c r="I29" i="1"/>
  <c r="I14" i="1"/>
  <c r="I31" i="1"/>
  <c r="I4" i="1"/>
  <c r="I21" i="1"/>
  <c r="I10" i="1"/>
  <c r="I13" i="1"/>
  <c r="I22" i="1"/>
  <c r="I24" i="1"/>
  <c r="I9" i="1"/>
  <c r="I25" i="1"/>
  <c r="I11" i="1"/>
  <c r="G59" i="1"/>
  <c r="I59" i="1"/>
  <c r="I46" i="1"/>
  <c r="G46" i="1"/>
  <c r="G37" i="1"/>
  <c r="I37" i="1"/>
  <c r="I42" i="1"/>
  <c r="G42" i="1"/>
  <c r="G52" i="1"/>
  <c r="I52" i="1"/>
  <c r="I49" i="1"/>
  <c r="G49" i="1"/>
  <c r="I20" i="1"/>
  <c r="G58" i="1"/>
  <c r="I58" i="1"/>
  <c r="I43" i="1"/>
  <c r="G43" i="1"/>
  <c r="G55" i="1"/>
  <c r="I55" i="1"/>
  <c r="I45" i="1"/>
  <c r="G45" i="1"/>
  <c r="G47" i="1"/>
  <c r="I47" i="1"/>
  <c r="G38" i="1"/>
  <c r="I38" i="1"/>
  <c r="I51" i="1"/>
  <c r="G51" i="1"/>
  <c r="G56" i="1"/>
  <c r="I56" i="1"/>
  <c r="I48" i="1"/>
  <c r="G48" i="1"/>
  <c r="I53" i="1"/>
  <c r="G53" i="1"/>
  <c r="I44" i="1"/>
  <c r="G44" i="1"/>
  <c r="I57" i="1"/>
  <c r="G57" i="1"/>
  <c r="G36" i="1"/>
  <c r="I36" i="1"/>
  <c r="I50" i="1"/>
  <c r="G50" i="1"/>
  <c r="I54" i="1"/>
  <c r="G54" i="1"/>
  <c r="I18" i="1"/>
  <c r="I16" i="1"/>
  <c r="I19" i="1"/>
  <c r="I34" i="1"/>
  <c r="I33" i="1"/>
  <c r="I17" i="1"/>
  <c r="I15" i="1"/>
  <c r="I35" i="1"/>
  <c r="I32" i="1"/>
  <c r="I2" i="1"/>
  <c r="I30" i="1"/>
  <c r="I41" i="1"/>
  <c r="I40" i="1"/>
  <c r="I39" i="1"/>
  <c r="G6" i="1"/>
  <c r="G8" i="1"/>
  <c r="G10" i="1"/>
  <c r="G9" i="1"/>
  <c r="G32" i="1"/>
  <c r="G24" i="1"/>
  <c r="G15" i="1"/>
  <c r="G35" i="1"/>
  <c r="G33" i="1"/>
  <c r="G18" i="1"/>
  <c r="G11" i="1"/>
  <c r="G5" i="1"/>
  <c r="G16" i="1"/>
  <c r="G19" i="1"/>
  <c r="G34" i="1"/>
  <c r="G17" i="1"/>
  <c r="G27" i="1"/>
  <c r="G26" i="1"/>
  <c r="G30" i="1"/>
  <c r="G31" i="1"/>
  <c r="G29" i="1"/>
  <c r="G28" i="1"/>
  <c r="G25" i="1"/>
  <c r="G23" i="1"/>
  <c r="G22" i="1"/>
  <c r="G20" i="1"/>
  <c r="G21" i="1"/>
  <c r="G4" i="1"/>
  <c r="G3" i="1"/>
  <c r="G2" i="1"/>
  <c r="G12" i="1"/>
  <c r="G14" i="1"/>
  <c r="G7" i="1"/>
  <c r="G13" i="1"/>
</calcChain>
</file>

<file path=xl/sharedStrings.xml><?xml version="1.0" encoding="utf-8"?>
<sst xmlns="http://schemas.openxmlformats.org/spreadsheetml/2006/main" count="635" uniqueCount="208">
  <si>
    <t>NPC</t>
    <phoneticPr fontId="3" type="noConversion"/>
  </si>
  <si>
    <t>전체 호감도</t>
    <phoneticPr fontId="3" type="noConversion"/>
  </si>
  <si>
    <t>하루 최대량</t>
    <phoneticPr fontId="3" type="noConversion"/>
  </si>
  <si>
    <t>레온하트</t>
    <phoneticPr fontId="3" type="noConversion"/>
  </si>
  <si>
    <t>보1</t>
    <phoneticPr fontId="3" type="noConversion"/>
  </si>
  <si>
    <t>보2</t>
    <phoneticPr fontId="3" type="noConversion"/>
  </si>
  <si>
    <t>관1</t>
    <phoneticPr fontId="3" type="noConversion"/>
  </si>
  <si>
    <t>관2</t>
    <phoneticPr fontId="3" type="noConversion"/>
  </si>
  <si>
    <t>관3</t>
    <phoneticPr fontId="3" type="noConversion"/>
  </si>
  <si>
    <t>우1</t>
    <phoneticPr fontId="3" type="noConversion"/>
  </si>
  <si>
    <t>우2</t>
    <phoneticPr fontId="3" type="noConversion"/>
  </si>
  <si>
    <t>우3</t>
    <phoneticPr fontId="3" type="noConversion"/>
  </si>
  <si>
    <t>신뢰</t>
    <phoneticPr fontId="3" type="noConversion"/>
  </si>
  <si>
    <t>손인사</t>
    <phoneticPr fontId="3" type="noConversion"/>
  </si>
  <si>
    <t>시리아</t>
    <phoneticPr fontId="3" type="noConversion"/>
  </si>
  <si>
    <t>사랑</t>
    <phoneticPr fontId="3" type="noConversion"/>
  </si>
  <si>
    <t>마음</t>
    <phoneticPr fontId="3" type="noConversion"/>
  </si>
  <si>
    <t>공명</t>
    <phoneticPr fontId="3" type="noConversion"/>
  </si>
  <si>
    <t>지역</t>
    <phoneticPr fontId="3" type="noConversion"/>
  </si>
  <si>
    <t>슬픔</t>
    <phoneticPr fontId="3" type="noConversion"/>
  </si>
  <si>
    <t>유디아</t>
    <phoneticPr fontId="3" type="noConversion"/>
  </si>
  <si>
    <t>소금사막의천둥</t>
    <phoneticPr fontId="3" type="noConversion"/>
  </si>
  <si>
    <t>대화</t>
    <phoneticPr fontId="3" type="noConversion"/>
  </si>
  <si>
    <t>모리나</t>
    <phoneticPr fontId="3" type="noConversion"/>
  </si>
  <si>
    <t>숲</t>
    <phoneticPr fontId="3" type="noConversion"/>
  </si>
  <si>
    <t>긍정</t>
    <phoneticPr fontId="3" type="noConversion"/>
  </si>
  <si>
    <t>검색</t>
    <phoneticPr fontId="3" type="noConversion"/>
  </si>
  <si>
    <t>루테란서부</t>
    <phoneticPr fontId="3" type="noConversion"/>
  </si>
  <si>
    <t>장인우르르</t>
    <phoneticPr fontId="3" type="noConversion"/>
  </si>
  <si>
    <t>용기</t>
    <phoneticPr fontId="3" type="noConversion"/>
  </si>
  <si>
    <t>박수</t>
    <phoneticPr fontId="3" type="noConversion"/>
  </si>
  <si>
    <t>루테란동부</t>
    <phoneticPr fontId="3" type="noConversion"/>
  </si>
  <si>
    <t>실리안</t>
    <phoneticPr fontId="3" type="noConversion"/>
  </si>
  <si>
    <t>유혹</t>
    <phoneticPr fontId="3" type="noConversion"/>
  </si>
  <si>
    <t>격려</t>
    <phoneticPr fontId="3" type="noConversion"/>
  </si>
  <si>
    <t>진격</t>
    <phoneticPr fontId="3" type="noConversion"/>
  </si>
  <si>
    <t>비비안</t>
    <phoneticPr fontId="3" type="noConversion"/>
  </si>
  <si>
    <t>엘리제로나운</t>
    <phoneticPr fontId="3" type="noConversion"/>
  </si>
  <si>
    <t>노링턴로나운</t>
    <phoneticPr fontId="3" type="noConversion"/>
  </si>
  <si>
    <t>수습대장장이터너</t>
    <phoneticPr fontId="3" type="noConversion"/>
  </si>
  <si>
    <t>칼스</t>
    <phoneticPr fontId="3" type="noConversion"/>
  </si>
  <si>
    <t>애정</t>
    <phoneticPr fontId="3" type="noConversion"/>
  </si>
  <si>
    <t>애교</t>
    <phoneticPr fontId="3" type="noConversion"/>
  </si>
  <si>
    <t>구걸</t>
    <phoneticPr fontId="3" type="noConversion"/>
  </si>
  <si>
    <t>경의</t>
    <phoneticPr fontId="3" type="noConversion"/>
  </si>
  <si>
    <t>부끄럼</t>
    <phoneticPr fontId="3" type="noConversion"/>
  </si>
  <si>
    <t>웃음</t>
    <phoneticPr fontId="3" type="noConversion"/>
  </si>
  <si>
    <t>퍼센트</t>
    <phoneticPr fontId="3" type="noConversion"/>
  </si>
  <si>
    <t>소모일</t>
    <phoneticPr fontId="3" type="noConversion"/>
  </si>
  <si>
    <t>No.</t>
    <phoneticPr fontId="3" type="noConversion"/>
  </si>
  <si>
    <t>황혼</t>
    <phoneticPr fontId="3" type="noConversion"/>
  </si>
  <si>
    <t>별빛</t>
    <phoneticPr fontId="3" type="noConversion"/>
  </si>
  <si>
    <t>천상</t>
    <phoneticPr fontId="3" type="noConversion"/>
  </si>
  <si>
    <t>고요</t>
    <phoneticPr fontId="3" type="noConversion"/>
  </si>
  <si>
    <t>영원</t>
    <phoneticPr fontId="3" type="noConversion"/>
  </si>
  <si>
    <t>회상</t>
    <phoneticPr fontId="3" type="noConversion"/>
  </si>
  <si>
    <t>봄</t>
    <phoneticPr fontId="3" type="noConversion"/>
  </si>
  <si>
    <t>로맨틱</t>
    <phoneticPr fontId="3" type="noConversion"/>
  </si>
  <si>
    <t>영혼</t>
    <phoneticPr fontId="3" type="noConversion"/>
  </si>
  <si>
    <t>조화</t>
    <phoneticPr fontId="3" type="noConversion"/>
  </si>
  <si>
    <t>태양</t>
    <phoneticPr fontId="3" type="noConversion"/>
  </si>
  <si>
    <t>고급</t>
    <phoneticPr fontId="3" type="noConversion"/>
  </si>
  <si>
    <t>희귀</t>
    <phoneticPr fontId="3" type="noConversion"/>
  </si>
  <si>
    <t>영웅</t>
    <phoneticPr fontId="3" type="noConversion"/>
  </si>
  <si>
    <t>전설</t>
    <phoneticPr fontId="3" type="noConversion"/>
  </si>
  <si>
    <t>유물</t>
    <phoneticPr fontId="3" type="noConversion"/>
  </si>
  <si>
    <t>등급</t>
    <phoneticPr fontId="3" type="noConversion"/>
  </si>
  <si>
    <t>공중부양</t>
    <phoneticPr fontId="3" type="noConversion"/>
  </si>
  <si>
    <t>정중</t>
    <phoneticPr fontId="3" type="noConversion"/>
  </si>
  <si>
    <t>항복</t>
    <phoneticPr fontId="3" type="noConversion"/>
  </si>
  <si>
    <t>지루함</t>
    <phoneticPr fontId="3" type="noConversion"/>
  </si>
  <si>
    <t>할라할라</t>
    <phoneticPr fontId="3" type="noConversion"/>
  </si>
  <si>
    <t>기지개</t>
    <phoneticPr fontId="3" type="noConversion"/>
  </si>
  <si>
    <t>건배</t>
    <phoneticPr fontId="3" type="noConversion"/>
  </si>
  <si>
    <t>키스</t>
    <phoneticPr fontId="3" type="noConversion"/>
  </si>
  <si>
    <t>기도</t>
    <phoneticPr fontId="3" type="noConversion"/>
  </si>
  <si>
    <t>표효</t>
    <phoneticPr fontId="3" type="noConversion"/>
  </si>
  <si>
    <t>위협</t>
    <phoneticPr fontId="3" type="noConversion"/>
  </si>
  <si>
    <t>휘파람</t>
    <phoneticPr fontId="3" type="noConversion"/>
  </si>
  <si>
    <t>우마르카</t>
    <phoneticPr fontId="3" type="noConversion"/>
  </si>
  <si>
    <t>라일라이</t>
    <phoneticPr fontId="3" type="noConversion"/>
  </si>
  <si>
    <t>맹세</t>
    <phoneticPr fontId="3" type="noConversion"/>
  </si>
  <si>
    <t>춤</t>
    <phoneticPr fontId="3" type="noConversion"/>
  </si>
  <si>
    <t>부정</t>
    <phoneticPr fontId="3" type="noConversion"/>
  </si>
  <si>
    <t>환호</t>
    <phoneticPr fontId="3" type="noConversion"/>
  </si>
  <si>
    <t>기쁨</t>
    <phoneticPr fontId="3" type="noConversion"/>
  </si>
  <si>
    <t>도발</t>
    <phoneticPr fontId="3" type="noConversion"/>
  </si>
  <si>
    <t>아픔</t>
    <phoneticPr fontId="3" type="noConversion"/>
  </si>
  <si>
    <t>폭소</t>
    <phoneticPr fontId="3" type="noConversion"/>
  </si>
  <si>
    <t>뽐내기</t>
    <phoneticPr fontId="3" type="noConversion"/>
  </si>
  <si>
    <t>파도의춤</t>
    <phoneticPr fontId="3" type="noConversion"/>
  </si>
  <si>
    <t>네리아_루테란</t>
    <phoneticPr fontId="3" type="noConversion"/>
  </si>
  <si>
    <t>네리아_길기파도</t>
    <phoneticPr fontId="3" type="noConversion"/>
  </si>
  <si>
    <t>네리아_레온하트</t>
    <phoneticPr fontId="3" type="noConversion"/>
  </si>
  <si>
    <t>모카모카</t>
    <phoneticPr fontId="3" type="noConversion"/>
  </si>
  <si>
    <t>다쿠쿠</t>
    <phoneticPr fontId="3" type="noConversion"/>
  </si>
  <si>
    <t>토토마</t>
    <phoneticPr fontId="3" type="noConversion"/>
  </si>
  <si>
    <t>토토이크</t>
    <phoneticPr fontId="3" type="noConversion"/>
  </si>
  <si>
    <t>애니츠</t>
    <phoneticPr fontId="3" type="noConversion"/>
  </si>
  <si>
    <t>여울</t>
    <phoneticPr fontId="3" type="noConversion"/>
  </si>
  <si>
    <t>소랑</t>
    <phoneticPr fontId="3" type="noConversion"/>
  </si>
  <si>
    <t>사샤</t>
    <phoneticPr fontId="3" type="noConversion"/>
  </si>
  <si>
    <t>바스티안</t>
    <phoneticPr fontId="3" type="noConversion"/>
  </si>
  <si>
    <t>네리아_슈테른</t>
    <phoneticPr fontId="3" type="noConversion"/>
  </si>
  <si>
    <t>오네</t>
    <phoneticPr fontId="3" type="noConversion"/>
  </si>
  <si>
    <t>아르데타인</t>
    <phoneticPr fontId="3" type="noConversion"/>
  </si>
  <si>
    <t>베른북부</t>
    <phoneticPr fontId="3" type="noConversion"/>
  </si>
  <si>
    <t>에아달린</t>
    <phoneticPr fontId="3" type="noConversion"/>
  </si>
  <si>
    <t>아델</t>
    <phoneticPr fontId="3" type="noConversion"/>
  </si>
  <si>
    <t>기드온</t>
    <phoneticPr fontId="3" type="noConversion"/>
  </si>
  <si>
    <t>아나벨</t>
    <phoneticPr fontId="3" type="noConversion"/>
  </si>
  <si>
    <t>페일린</t>
    <phoneticPr fontId="3" type="noConversion"/>
  </si>
  <si>
    <t>포포</t>
    <phoneticPr fontId="3" type="noConversion"/>
  </si>
  <si>
    <t>슈샤이어</t>
    <phoneticPr fontId="3" type="noConversion"/>
  </si>
  <si>
    <t>처녀귀신련</t>
    <phoneticPr fontId="3" type="noConversion"/>
  </si>
  <si>
    <t>일반</t>
    <phoneticPr fontId="3" type="noConversion"/>
  </si>
  <si>
    <t>용병세이라</t>
    <phoneticPr fontId="3" type="noConversion"/>
  </si>
  <si>
    <t>모험가셀피아</t>
    <phoneticPr fontId="3" type="noConversion"/>
  </si>
  <si>
    <t>포효</t>
    <phoneticPr fontId="3" type="noConversion"/>
  </si>
  <si>
    <t>목장주인쥬드</t>
    <phoneticPr fontId="3" type="noConversion"/>
  </si>
  <si>
    <t>여명단자베른</t>
    <phoneticPr fontId="3" type="noConversion"/>
  </si>
  <si>
    <t>잿빛늑대단다데스</t>
    <phoneticPr fontId="3" type="noConversion"/>
  </si>
  <si>
    <t>아제나</t>
    <phoneticPr fontId="3" type="noConversion"/>
  </si>
  <si>
    <t>오렐다</t>
    <phoneticPr fontId="3" type="noConversion"/>
  </si>
  <si>
    <t>엘레노아</t>
    <phoneticPr fontId="3" type="noConversion"/>
  </si>
  <si>
    <t>로헨델</t>
    <phoneticPr fontId="3" type="noConversion"/>
  </si>
  <si>
    <t>케이사르</t>
    <phoneticPr fontId="3" type="noConversion"/>
  </si>
  <si>
    <t>네리아_위대한성</t>
    <phoneticPr fontId="3" type="noConversion"/>
  </si>
  <si>
    <t>댄서이마르</t>
    <phoneticPr fontId="3" type="noConversion"/>
  </si>
  <si>
    <t>욘</t>
    <phoneticPr fontId="3" type="noConversion"/>
  </si>
  <si>
    <t>페데리코</t>
    <phoneticPr fontId="3" type="noConversion"/>
  </si>
  <si>
    <t>루티아</t>
    <phoneticPr fontId="3" type="noConversion"/>
  </si>
  <si>
    <t>나비</t>
    <phoneticPr fontId="3" type="noConversion"/>
  </si>
  <si>
    <t>비올레</t>
    <phoneticPr fontId="3" type="noConversion"/>
  </si>
  <si>
    <t>다람쥐욤</t>
    <phoneticPr fontId="3" type="noConversion"/>
  </si>
  <si>
    <t>하리야</t>
    <phoneticPr fontId="3" type="noConversion"/>
  </si>
  <si>
    <t>자하라</t>
    <phoneticPr fontId="3" type="noConversion"/>
  </si>
  <si>
    <t>니아</t>
    <phoneticPr fontId="3" type="noConversion"/>
  </si>
  <si>
    <t>샤나</t>
    <phoneticPr fontId="3" type="noConversion"/>
  </si>
  <si>
    <t>나기</t>
    <phoneticPr fontId="3" type="noConversion"/>
  </si>
  <si>
    <t>리루</t>
    <phoneticPr fontId="3" type="noConversion"/>
  </si>
  <si>
    <t>여우사피아노</t>
    <phoneticPr fontId="3" type="noConversion"/>
  </si>
  <si>
    <t>베르베로</t>
    <phoneticPr fontId="3" type="noConversion"/>
  </si>
  <si>
    <t>알비온</t>
    <phoneticPr fontId="3" type="noConversion"/>
  </si>
  <si>
    <t>페이튼</t>
    <phoneticPr fontId="3" type="noConversion"/>
  </si>
  <si>
    <t>파푸니카</t>
    <phoneticPr fontId="3" type="noConversion"/>
  </si>
  <si>
    <t>질록</t>
    <phoneticPr fontId="3" type="noConversion"/>
  </si>
  <si>
    <t>루드백</t>
    <phoneticPr fontId="3" type="noConversion"/>
  </si>
  <si>
    <t>신디</t>
    <phoneticPr fontId="3" type="noConversion"/>
  </si>
  <si>
    <t>베른남부</t>
    <phoneticPr fontId="3" type="noConversion"/>
  </si>
  <si>
    <t>절대효율</t>
    <phoneticPr fontId="3" type="noConversion"/>
  </si>
  <si>
    <t>상대효율</t>
    <phoneticPr fontId="3" type="noConversion"/>
  </si>
  <si>
    <t>니나브</t>
  </si>
  <si>
    <t>니나브</t>
    <phoneticPr fontId="3" type="noConversion"/>
  </si>
  <si>
    <t>로웬</t>
    <phoneticPr fontId="3" type="noConversion"/>
  </si>
  <si>
    <t>대항해</t>
    <phoneticPr fontId="3" type="noConversion"/>
  </si>
  <si>
    <t>마리</t>
  </si>
  <si>
    <t>마리</t>
    <phoneticPr fontId="3" type="noConversion"/>
  </si>
  <si>
    <t>진저웨일</t>
  </si>
  <si>
    <t>진저웨일</t>
    <phoneticPr fontId="3" type="noConversion"/>
  </si>
  <si>
    <t>검은이빨</t>
  </si>
  <si>
    <t>검은이빨</t>
    <phoneticPr fontId="3" type="noConversion"/>
  </si>
  <si>
    <t>푸른눈의칼바서스</t>
  </si>
  <si>
    <t>푸른눈의칼바서스</t>
    <phoneticPr fontId="3" type="noConversion"/>
  </si>
  <si>
    <t>크리스틴</t>
  </si>
  <si>
    <t>크리스틴</t>
    <phoneticPr fontId="3" type="noConversion"/>
  </si>
  <si>
    <t>사일러스</t>
  </si>
  <si>
    <t>사일러스</t>
    <phoneticPr fontId="3" type="noConversion"/>
  </si>
  <si>
    <t>앙케</t>
  </si>
  <si>
    <t>앙케</t>
    <phoneticPr fontId="3" type="noConversion"/>
  </si>
  <si>
    <t>젠로드</t>
  </si>
  <si>
    <t>젠로드</t>
    <phoneticPr fontId="3" type="noConversion"/>
  </si>
  <si>
    <t>에르제베트</t>
  </si>
  <si>
    <t>에르제베트</t>
    <phoneticPr fontId="3" type="noConversion"/>
  </si>
  <si>
    <t>토토장로</t>
  </si>
  <si>
    <t>토토장로</t>
    <phoneticPr fontId="3" type="noConversion"/>
  </si>
  <si>
    <t>연애고수핸리</t>
  </si>
  <si>
    <t>연애고수핸리</t>
    <phoneticPr fontId="3" type="noConversion"/>
  </si>
  <si>
    <t>표루소녀엠마</t>
  </si>
  <si>
    <t>표루소녀엠마</t>
    <phoneticPr fontId="3" type="noConversion"/>
  </si>
  <si>
    <t>고비우스24세</t>
  </si>
  <si>
    <t>고비우스24세</t>
    <phoneticPr fontId="3" type="noConversion"/>
  </si>
  <si>
    <t>타냐벤텀</t>
  </si>
  <si>
    <t>타냐벤텀</t>
    <phoneticPr fontId="3" type="noConversion"/>
  </si>
  <si>
    <t>샐리</t>
  </si>
  <si>
    <t>샐리</t>
    <phoneticPr fontId="3" type="noConversion"/>
  </si>
  <si>
    <t>벨리타</t>
  </si>
  <si>
    <t>벨리타</t>
    <phoneticPr fontId="3" type="noConversion"/>
  </si>
  <si>
    <t>네스</t>
  </si>
  <si>
    <t>네스</t>
    <phoneticPr fontId="3" type="noConversion"/>
  </si>
  <si>
    <t>푸푸</t>
  </si>
  <si>
    <t>푸푸</t>
    <phoneticPr fontId="3" type="noConversion"/>
  </si>
  <si>
    <t>난민파밀리아</t>
  </si>
  <si>
    <t>난민파밀리아</t>
    <phoneticPr fontId="3" type="noConversion"/>
  </si>
  <si>
    <t>트리시온</t>
    <phoneticPr fontId="3" type="noConversion"/>
  </si>
  <si>
    <t>베아트리스</t>
  </si>
  <si>
    <t>베아트리스</t>
    <phoneticPr fontId="3" type="noConversion"/>
  </si>
  <si>
    <t>피엘라</t>
  </si>
  <si>
    <t>피엘라</t>
    <phoneticPr fontId="3" type="noConversion"/>
  </si>
  <si>
    <t>늑대</t>
    <phoneticPr fontId="3" type="noConversion"/>
  </si>
  <si>
    <t>의문</t>
    <phoneticPr fontId="3" type="noConversion"/>
  </si>
  <si>
    <t>놀람</t>
    <phoneticPr fontId="3" type="noConversion"/>
  </si>
  <si>
    <t>차마시기</t>
    <phoneticPr fontId="3" type="noConversion"/>
  </si>
  <si>
    <t>분노</t>
    <phoneticPr fontId="3" type="noConversion"/>
  </si>
  <si>
    <t>무릎꿇기</t>
    <phoneticPr fontId="3" type="noConversion"/>
  </si>
  <si>
    <t>운기조식</t>
    <phoneticPr fontId="3" type="noConversion"/>
  </si>
  <si>
    <t>좌절</t>
    <phoneticPr fontId="3" type="noConversion"/>
  </si>
  <si>
    <t>검색창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</si>
</sst>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"/>
    <numFmt numFmtId="178" formatCode="0_);[Red]\(0\)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3"/>
      <color theme="1"/>
      <name val="을유1945 SemiBold"/>
      <family val="3"/>
      <charset val="129"/>
    </font>
    <font>
      <sz val="13"/>
      <color theme="7"/>
      <name val="을유1945 SemiBold"/>
      <family val="3"/>
      <charset val="129"/>
    </font>
    <font>
      <sz val="13"/>
      <color theme="9"/>
      <name val="을유1945 SemiBold"/>
      <family val="3"/>
      <charset val="129"/>
    </font>
    <font>
      <sz val="13"/>
      <color theme="8"/>
      <name val="을유1945 SemiBold"/>
      <family val="3"/>
      <charset val="129"/>
    </font>
    <font>
      <sz val="13"/>
      <color theme="4"/>
      <name val="을유1945 SemiBold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3"/>
      <color theme="0"/>
      <name val="빛의 계승자 Bold"/>
      <family val="3"/>
      <charset val="129"/>
    </font>
    <font>
      <sz val="11"/>
      <color theme="1"/>
      <name val="맑은 고딕"/>
      <family val="3"/>
      <charset val="129"/>
      <scheme val="minor"/>
    </font>
    <font>
      <sz val="13"/>
      <color theme="0"/>
      <name val="Arial Unicode MS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634B8"/>
        <bgColor indexed="64"/>
      </patternFill>
    </fill>
    <fill>
      <patternFill patternType="solid">
        <fgColor rgb="FF72CA02"/>
        <bgColor indexed="64"/>
      </patternFill>
    </fill>
    <fill>
      <patternFill patternType="solid">
        <fgColor rgb="FF008AC3"/>
        <bgColor indexed="64"/>
      </patternFill>
    </fill>
    <fill>
      <patternFill patternType="solid">
        <fgColor rgb="FFD85101"/>
        <bgColor indexed="64"/>
      </patternFill>
    </fill>
    <fill>
      <patternFill patternType="solid">
        <fgColor rgb="FF323232"/>
        <bgColor indexed="64"/>
      </patternFill>
    </fill>
    <fill>
      <patternFill patternType="solid">
        <fgColor rgb="FFEE8B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">
    <cellStyle name="백분율" xfId="1" builtinId="5"/>
    <cellStyle name="좋음" xfId="2" builtinId="26"/>
    <cellStyle name="표준" xfId="0" builtinId="0"/>
  </cellStyles>
  <dxfs count="54"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rgb="FFD85101"/>
        </patternFill>
      </fill>
    </dxf>
    <dxf>
      <fill>
        <patternFill>
          <bgColor rgb="FF9634B8"/>
        </patternFill>
      </fill>
    </dxf>
    <dxf>
      <fill>
        <patternFill>
          <bgColor rgb="FF008AC3"/>
        </patternFill>
      </fill>
    </dxf>
    <dxf>
      <fill>
        <patternFill>
          <bgColor rgb="FFEE8B00"/>
        </patternFill>
      </fill>
    </dxf>
    <dxf>
      <fill>
        <patternFill>
          <bgColor rgb="FF72CA02"/>
        </patternFill>
      </fill>
    </dxf>
    <dxf>
      <fill>
        <patternFill patternType="solid">
          <bgColor rgb="FF464646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rgb="FFD85101"/>
        </patternFill>
      </fill>
    </dxf>
    <dxf>
      <fill>
        <patternFill>
          <bgColor rgb="FF9634B8"/>
        </patternFill>
      </fill>
    </dxf>
    <dxf>
      <fill>
        <patternFill>
          <bgColor rgb="FF008AC3"/>
        </patternFill>
      </fill>
    </dxf>
    <dxf>
      <fill>
        <patternFill>
          <bgColor rgb="FFEE8B00"/>
        </patternFill>
      </fill>
    </dxf>
    <dxf>
      <fill>
        <patternFill>
          <bgColor rgb="FF72CA02"/>
        </patternFill>
      </fill>
    </dxf>
    <dxf>
      <fill>
        <patternFill patternType="solid">
          <bgColor rgb="FF464646"/>
        </patternFill>
      </fill>
    </dxf>
    <dxf>
      <fill>
        <patternFill>
          <bgColor rgb="FFD85101"/>
        </patternFill>
      </fill>
    </dxf>
    <dxf>
      <fill>
        <patternFill>
          <bgColor rgb="FF9634B8"/>
        </patternFill>
      </fill>
    </dxf>
    <dxf>
      <fill>
        <patternFill>
          <bgColor rgb="FF008AC3"/>
        </patternFill>
      </fill>
    </dxf>
    <dxf>
      <fill>
        <patternFill>
          <bgColor rgb="FFEE8B00"/>
        </patternFill>
      </fill>
    </dxf>
    <dxf>
      <fill>
        <patternFill>
          <bgColor rgb="FF72CA02"/>
        </patternFill>
      </fill>
    </dxf>
    <dxf>
      <fill>
        <patternFill patternType="solid">
          <bgColor rgb="FF464646"/>
        </patternFill>
      </fill>
    </dxf>
    <dxf>
      <fill>
        <patternFill>
          <bgColor rgb="FFD85101"/>
        </patternFill>
      </fill>
    </dxf>
    <dxf>
      <fill>
        <patternFill>
          <bgColor rgb="FF9634B8"/>
        </patternFill>
      </fill>
    </dxf>
    <dxf>
      <fill>
        <patternFill>
          <bgColor rgb="FF008AC3"/>
        </patternFill>
      </fill>
    </dxf>
    <dxf>
      <fill>
        <patternFill>
          <bgColor rgb="FFEE8B00"/>
        </patternFill>
      </fill>
    </dxf>
    <dxf>
      <fill>
        <patternFill>
          <bgColor rgb="FF72CA02"/>
        </patternFill>
      </fill>
    </dxf>
    <dxf>
      <fill>
        <patternFill patternType="solid">
          <bgColor rgb="FF464646"/>
        </patternFill>
      </fill>
    </dxf>
    <dxf>
      <fill>
        <patternFill>
          <bgColor rgb="FFD85101"/>
        </patternFill>
      </fill>
    </dxf>
    <dxf>
      <fill>
        <patternFill>
          <bgColor rgb="FF9634B8"/>
        </patternFill>
      </fill>
    </dxf>
    <dxf>
      <fill>
        <patternFill>
          <bgColor rgb="FF008AC3"/>
        </patternFill>
      </fill>
    </dxf>
    <dxf>
      <fill>
        <patternFill>
          <bgColor rgb="FFEE8B00"/>
        </patternFill>
      </fill>
    </dxf>
    <dxf>
      <fill>
        <patternFill>
          <bgColor rgb="FF72CA02"/>
        </patternFill>
      </fill>
    </dxf>
    <dxf>
      <fill>
        <patternFill patternType="solid">
          <bgColor rgb="FF464646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rgb="FFD85101"/>
        </patternFill>
      </fill>
    </dxf>
    <dxf>
      <fill>
        <patternFill>
          <bgColor rgb="FF9634B8"/>
        </patternFill>
      </fill>
    </dxf>
    <dxf>
      <fill>
        <patternFill>
          <bgColor rgb="FF008AC3"/>
        </patternFill>
      </fill>
    </dxf>
    <dxf>
      <fill>
        <patternFill>
          <bgColor rgb="FFEE8B00"/>
        </patternFill>
      </fill>
    </dxf>
    <dxf>
      <fill>
        <patternFill>
          <bgColor rgb="FF72CA02"/>
        </patternFill>
      </fill>
    </dxf>
    <dxf>
      <fill>
        <patternFill patternType="solid">
          <bgColor rgb="FF464646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D85101"/>
      <color rgb="FF72CA02"/>
      <color rgb="FF464646"/>
      <color rgb="FFEE8B00"/>
      <color rgb="FF9634B8"/>
      <color rgb="FF008AC3"/>
      <color rgb="FF323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238125</xdr:colOff>
      <xdr:row>13</xdr:row>
      <xdr:rowOff>114300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ED245E-36E2-43FA-B4B3-5F9C8559ACC1}"/>
            </a:ext>
          </a:extLst>
        </xdr:cNvPr>
        <xdr:cNvSpPr txBox="1"/>
      </xdr:nvSpPr>
      <xdr:spPr>
        <a:xfrm>
          <a:off x="8420100" y="325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99250-6BDD-4B86-8A4C-644BEBE99063}">
  <dimension ref="A1:O80"/>
  <sheetViews>
    <sheetView showGridLines="0" tabSelected="1" workbookViewId="0">
      <pane ySplit="1" topLeftCell="A2" activePane="bottomLeft" state="frozen"/>
      <selection pane="bottomLeft" activeCell="J10" sqref="J10"/>
    </sheetView>
  </sheetViews>
  <sheetFormatPr defaultRowHeight="17.399999999999999"/>
  <cols>
    <col min="1" max="1" width="9" style="32"/>
    <col min="2" max="2" width="20.59765625" style="20" customWidth="1"/>
    <col min="3" max="3" width="15.59765625" style="20" customWidth="1"/>
    <col min="4" max="4" width="10.59765625" style="21" customWidth="1"/>
    <col min="5" max="6" width="15.59765625" style="20" customWidth="1"/>
    <col min="7" max="7" width="10.59765625" style="22" customWidth="1"/>
    <col min="8" max="8" width="10.59765625" style="20" customWidth="1"/>
    <col min="9" max="10" width="11.59765625" style="31" customWidth="1"/>
    <col min="11" max="12" width="8.796875" style="9"/>
    <col min="13" max="14" width="9" style="33"/>
    <col min="15" max="16384" width="8.796875" style="9"/>
  </cols>
  <sheetData>
    <row r="1" spans="1:15">
      <c r="A1" s="28" t="s">
        <v>49</v>
      </c>
      <c r="B1" s="24" t="s">
        <v>0</v>
      </c>
      <c r="C1" s="24" t="s">
        <v>18</v>
      </c>
      <c r="D1" s="7" t="s">
        <v>66</v>
      </c>
      <c r="E1" s="24" t="s">
        <v>1</v>
      </c>
      <c r="F1" s="24" t="s">
        <v>2</v>
      </c>
      <c r="G1" s="26" t="s">
        <v>47</v>
      </c>
      <c r="H1" s="24" t="s">
        <v>48</v>
      </c>
      <c r="I1" s="29" t="s">
        <v>150</v>
      </c>
      <c r="J1" s="34" t="s">
        <v>151</v>
      </c>
      <c r="M1" s="10" t="s">
        <v>26</v>
      </c>
      <c r="N1" s="40" t="s">
        <v>207</v>
      </c>
      <c r="O1" s="40"/>
    </row>
    <row r="2" spans="1:15" customFormat="1">
      <c r="A2" s="19">
        <v>1</v>
      </c>
      <c r="B2" s="23" t="str">
        <f>'호감도 정보'!A1</f>
        <v>네리아_레온하트</v>
      </c>
      <c r="C2" s="23" t="s">
        <v>3</v>
      </c>
      <c r="D2" s="12" t="s">
        <v>62</v>
      </c>
      <c r="E2" s="23">
        <f>IF(D2="일반",등급표!$C$10,IF(D2="고급",등급표!$G$10,IF(D2="희귀",등급표!$K$10,IF(D2="영웅",등급표!$O$10,IF(D2="전설",등급표!$S$10,IF(D2="유물",등급표!$W$10,0))))))</f>
        <v>37900</v>
      </c>
      <c r="F2" s="23">
        <f>SUM('호감도 정보'!$D1:$D2,'호감도 정보'!$F1:$F2)</f>
        <v>775</v>
      </c>
      <c r="G2" s="27">
        <f t="shared" ref="G2:G33" si="0">F2/E2</f>
        <v>2.0448548812664908E-2</v>
      </c>
      <c r="H2" s="39">
        <f>ROUNDUP(E2/F2,0)</f>
        <v>49</v>
      </c>
      <c r="I2" s="30">
        <f t="shared" ref="I2:I33" si="1">ROUNDUP(2000/F2,1)</f>
        <v>2.6</v>
      </c>
      <c r="J2" s="30">
        <v>7.7</v>
      </c>
      <c r="M2" s="1"/>
      <c r="N2" s="1"/>
    </row>
    <row r="3" spans="1:15" customFormat="1">
      <c r="A3" s="19">
        <v>2</v>
      </c>
      <c r="B3" s="23" t="str">
        <f>'호감도 정보'!A3</f>
        <v>시리아</v>
      </c>
      <c r="C3" s="23" t="s">
        <v>3</v>
      </c>
      <c r="D3" s="12" t="s">
        <v>115</v>
      </c>
      <c r="E3" s="23">
        <f>IF(D3="일반",등급표!$C$10,IF(D3="고급",등급표!$G$10,IF(D3="희귀",등급표!$K$10,IF(D3="영웅",등급표!$O$10,IF(D3="전설",등급표!$S$10,IF(D3="유물",등급표!$W$10,0))))))</f>
        <v>5900</v>
      </c>
      <c r="F3" s="23">
        <f>SUM('호감도 정보'!$D3:$D4,'호감도 정보'!$F3:$F4)</f>
        <v>600</v>
      </c>
      <c r="G3" s="27">
        <f t="shared" si="0"/>
        <v>0.10169491525423729</v>
      </c>
      <c r="H3" s="39">
        <f t="shared" ref="H3:H66" si="2">ROUNDUP(E3/F3,0)</f>
        <v>10</v>
      </c>
      <c r="I3" s="30">
        <f t="shared" si="1"/>
        <v>3.4</v>
      </c>
      <c r="J3" s="30">
        <v>6.7</v>
      </c>
      <c r="M3" s="1"/>
      <c r="N3" s="1"/>
    </row>
    <row r="4" spans="1:15" customFormat="1">
      <c r="A4" s="19">
        <v>3</v>
      </c>
      <c r="B4" s="23" t="str">
        <f>'호감도 정보'!A5</f>
        <v>소금사막의천둥</v>
      </c>
      <c r="C4" s="23" t="s">
        <v>20</v>
      </c>
      <c r="D4" s="12" t="s">
        <v>61</v>
      </c>
      <c r="E4" s="23">
        <f>IF(D4="일반",등급표!$C$10,IF(D4="고급",등급표!$G$10,IF(D4="희귀",등급표!$K$10,IF(D4="영웅",등급표!$O$10,IF(D4="전설",등급표!$S$10,IF(D4="유물",등급표!$W$10,0))))))</f>
        <v>17800</v>
      </c>
      <c r="F4" s="23">
        <f>SUM('호감도 정보'!$D5:$D6,'호감도 정보'!$F5:$F6)</f>
        <v>600</v>
      </c>
      <c r="G4" s="27">
        <f t="shared" si="0"/>
        <v>3.3707865168539325E-2</v>
      </c>
      <c r="H4" s="39">
        <f t="shared" si="2"/>
        <v>30</v>
      </c>
      <c r="I4" s="30">
        <f t="shared" si="1"/>
        <v>3.4</v>
      </c>
      <c r="J4" s="30">
        <v>6.7</v>
      </c>
      <c r="M4" s="1"/>
      <c r="N4" s="1"/>
    </row>
    <row r="5" spans="1:15" customFormat="1">
      <c r="A5" s="19">
        <v>4</v>
      </c>
      <c r="B5" s="23" t="str">
        <f>'호감도 정보'!A7</f>
        <v>모리나</v>
      </c>
      <c r="C5" s="23" t="s">
        <v>20</v>
      </c>
      <c r="D5" s="12" t="s">
        <v>115</v>
      </c>
      <c r="E5" s="23">
        <f>IF(D5="일반",등급표!$C$10,IF(D5="고급",등급표!$G$10,IF(D5="희귀",등급표!$K$10,IF(D5="영웅",등급표!$O$10,IF(D5="전설",등급표!$S$10,IF(D5="유물",등급표!$W$10,0))))))</f>
        <v>5900</v>
      </c>
      <c r="F5" s="23">
        <f>SUM('호감도 정보'!$D7:$D8,'호감도 정보'!$F7:$F8)</f>
        <v>525</v>
      </c>
      <c r="G5" s="27">
        <f t="shared" si="0"/>
        <v>8.8983050847457626E-2</v>
      </c>
      <c r="H5" s="39">
        <f t="shared" si="2"/>
        <v>12</v>
      </c>
      <c r="I5" s="30">
        <f t="shared" si="1"/>
        <v>3.9</v>
      </c>
      <c r="J5" s="30">
        <v>7.6</v>
      </c>
      <c r="M5" s="1"/>
      <c r="N5" s="1"/>
    </row>
    <row r="6" spans="1:15" customFormat="1">
      <c r="A6" s="19">
        <v>5</v>
      </c>
      <c r="B6" s="23" t="str">
        <f>'호감도 정보'!A9</f>
        <v>장인우르르</v>
      </c>
      <c r="C6" s="23" t="s">
        <v>27</v>
      </c>
      <c r="D6" s="12" t="s">
        <v>61</v>
      </c>
      <c r="E6" s="23">
        <f>IF(D6="일반",등급표!$C$10,IF(D6="고급",등급표!$G$10,IF(D6="희귀",등급표!$K$10,IF(D6="영웅",등급표!$O$10,IF(D6="전설",등급표!$S$10,IF(D6="유물",등급표!$W$10,0))))))</f>
        <v>17800</v>
      </c>
      <c r="F6" s="23">
        <f>SUM('호감도 정보'!$D9:$D10,'호감도 정보'!$F9:$F10)</f>
        <v>500</v>
      </c>
      <c r="G6" s="27">
        <f t="shared" si="0"/>
        <v>2.8089887640449437E-2</v>
      </c>
      <c r="H6" s="39">
        <f t="shared" si="2"/>
        <v>36</v>
      </c>
      <c r="I6" s="30">
        <f t="shared" si="1"/>
        <v>4</v>
      </c>
      <c r="J6" s="30">
        <v>8</v>
      </c>
      <c r="M6" s="1"/>
      <c r="N6" s="1"/>
    </row>
    <row r="7" spans="1:15" customFormat="1">
      <c r="A7" s="19">
        <v>6</v>
      </c>
      <c r="B7" s="23" t="str">
        <f>'호감도 정보'!A11</f>
        <v>실리안</v>
      </c>
      <c r="C7" s="23" t="s">
        <v>31</v>
      </c>
      <c r="D7" s="12" t="s">
        <v>64</v>
      </c>
      <c r="E7" s="23">
        <f>IF(D7="일반",등급표!$C$10,IF(D7="고급",등급표!$G$10,IF(D7="희귀",등급표!$K$10,IF(D7="영웅",등급표!$O$10,IF(D7="전설",등급표!$S$10,IF(D7="유물",등급표!$W$10,0))))))</f>
        <v>77700</v>
      </c>
      <c r="F7" s="23">
        <f>SUM('호감도 정보'!$D11:$D12,'호감도 정보'!$F11:$F12)</f>
        <v>1275</v>
      </c>
      <c r="G7" s="27">
        <f t="shared" si="0"/>
        <v>1.6409266409266408E-2</v>
      </c>
      <c r="H7" s="39">
        <f t="shared" si="2"/>
        <v>61</v>
      </c>
      <c r="I7" s="30">
        <f t="shared" si="1"/>
        <v>1.6</v>
      </c>
      <c r="J7" s="30">
        <v>6.3</v>
      </c>
      <c r="M7" s="1"/>
      <c r="N7" s="1"/>
    </row>
    <row r="8" spans="1:15" customFormat="1">
      <c r="A8" s="19">
        <v>7</v>
      </c>
      <c r="B8" s="23" t="str">
        <f>'호감도 정보'!A13</f>
        <v>비비안</v>
      </c>
      <c r="C8" s="23" t="s">
        <v>31</v>
      </c>
      <c r="D8" s="12" t="s">
        <v>115</v>
      </c>
      <c r="E8" s="23">
        <f>IF(D8="일반",등급표!$C$10,IF(D8="고급",등급표!$G$10,IF(D8="희귀",등급표!$K$10,IF(D8="영웅",등급표!$O$10,IF(D8="전설",등급표!$S$10,IF(D8="유물",등급표!$W$10,0))))))</f>
        <v>5900</v>
      </c>
      <c r="F8" s="23">
        <f>SUM('호감도 정보'!$D13:$D14,'호감도 정보'!$F13:$F14)</f>
        <v>550</v>
      </c>
      <c r="G8" s="27">
        <f t="shared" si="0"/>
        <v>9.3220338983050849E-2</v>
      </c>
      <c r="H8" s="39">
        <f t="shared" si="2"/>
        <v>11</v>
      </c>
      <c r="I8" s="30">
        <f t="shared" si="1"/>
        <v>3.7</v>
      </c>
      <c r="J8" s="30">
        <v>7.3</v>
      </c>
      <c r="M8" s="1"/>
      <c r="N8" s="1"/>
    </row>
    <row r="9" spans="1:15" customFormat="1">
      <c r="A9" s="19">
        <v>8</v>
      </c>
      <c r="B9" s="23" t="str">
        <f>'호감도 정보'!A15</f>
        <v>네리아_루테란</v>
      </c>
      <c r="C9" s="23" t="s">
        <v>31</v>
      </c>
      <c r="D9" s="12" t="s">
        <v>62</v>
      </c>
      <c r="E9" s="23">
        <f>IF(D9="일반",등급표!$C$10,IF(D9="고급",등급표!$G$10,IF(D9="희귀",등급표!$K$10,IF(D9="영웅",등급표!$O$10,IF(D9="전설",등급표!$S$10,IF(D9="유물",등급표!$W$10,0))))))</f>
        <v>37900</v>
      </c>
      <c r="F9" s="23">
        <f>SUM('호감도 정보'!$D15:$D16,'호감도 정보'!$F15:$F16)</f>
        <v>800</v>
      </c>
      <c r="G9" s="27">
        <f t="shared" si="0"/>
        <v>2.1108179419525065E-2</v>
      </c>
      <c r="H9" s="39">
        <f t="shared" si="2"/>
        <v>48</v>
      </c>
      <c r="I9" s="30">
        <f t="shared" si="1"/>
        <v>2.5</v>
      </c>
      <c r="J9" s="30">
        <v>7.5</v>
      </c>
      <c r="M9" s="1"/>
      <c r="N9" s="1"/>
    </row>
    <row r="10" spans="1:15" customFormat="1">
      <c r="A10" s="19">
        <v>9</v>
      </c>
      <c r="B10" s="23" t="str">
        <f>'호감도 정보'!A17</f>
        <v>엘리제로나운</v>
      </c>
      <c r="C10" s="23" t="s">
        <v>31</v>
      </c>
      <c r="D10" s="12" t="s">
        <v>115</v>
      </c>
      <c r="E10" s="23">
        <f>IF(D10="일반",등급표!$C$10,IF(D10="고급",등급표!$G$10,IF(D10="희귀",등급표!$K$10,IF(D10="영웅",등급표!$O$10,IF(D10="전설",등급표!$S$10,IF(D10="유물",등급표!$W$10,0))))))</f>
        <v>5900</v>
      </c>
      <c r="F10" s="23">
        <f>SUM('호감도 정보'!$D17:$D18,'호감도 정보'!$F17:$F18)</f>
        <v>500</v>
      </c>
      <c r="G10" s="27">
        <f t="shared" si="0"/>
        <v>8.4745762711864403E-2</v>
      </c>
      <c r="H10" s="39">
        <f t="shared" si="2"/>
        <v>12</v>
      </c>
      <c r="I10" s="30">
        <f t="shared" si="1"/>
        <v>4</v>
      </c>
      <c r="J10" s="30">
        <v>8</v>
      </c>
      <c r="M10" s="1"/>
      <c r="N10" s="1"/>
    </row>
    <row r="11" spans="1:15" customFormat="1">
      <c r="A11" s="19">
        <v>10</v>
      </c>
      <c r="B11" s="23" t="str">
        <f>'호감도 정보'!A19</f>
        <v>노링턴로나운</v>
      </c>
      <c r="C11" s="23" t="s">
        <v>31</v>
      </c>
      <c r="D11" s="12" t="s">
        <v>115</v>
      </c>
      <c r="E11" s="23">
        <f>IF(D11="일반",등급표!$C$10,IF(D11="고급",등급표!$G$10,IF(D11="희귀",등급표!$K$10,IF(D11="영웅",등급표!$O$10,IF(D11="전설",등급표!$S$10,IF(D11="유물",등급표!$W$10,0))))))</f>
        <v>5900</v>
      </c>
      <c r="F11" s="23">
        <f>SUM('호감도 정보'!$D19:$D20,'호감도 정보'!$F19:$F20)</f>
        <v>550</v>
      </c>
      <c r="G11" s="27">
        <f t="shared" si="0"/>
        <v>9.3220338983050849E-2</v>
      </c>
      <c r="H11" s="39">
        <f t="shared" si="2"/>
        <v>11</v>
      </c>
      <c r="I11" s="30">
        <f t="shared" si="1"/>
        <v>3.7</v>
      </c>
      <c r="J11" s="30">
        <v>7.3</v>
      </c>
      <c r="M11" s="1"/>
      <c r="N11" s="1"/>
    </row>
    <row r="12" spans="1:15" customFormat="1">
      <c r="A12" s="19">
        <v>11</v>
      </c>
      <c r="B12" s="23" t="str">
        <f>'호감도 정보'!A21</f>
        <v>수습대장장이터너</v>
      </c>
      <c r="C12" s="23" t="s">
        <v>31</v>
      </c>
      <c r="D12" s="12" t="s">
        <v>115</v>
      </c>
      <c r="E12" s="23">
        <f>IF(D12="일반",등급표!$C$10,IF(D12="고급",등급표!$G$10,IF(D12="희귀",등급표!$K$10,IF(D12="영웅",등급표!$O$10,IF(D12="전설",등급표!$S$10,IF(D12="유물",등급표!$W$10,0))))))</f>
        <v>5900</v>
      </c>
      <c r="F12" s="23">
        <f>SUM('호감도 정보'!$D21:$D22,'호감도 정보'!$F23:$F24)</f>
        <v>800</v>
      </c>
      <c r="G12" s="27">
        <f t="shared" si="0"/>
        <v>0.13559322033898305</v>
      </c>
      <c r="H12" s="39">
        <f t="shared" si="2"/>
        <v>8</v>
      </c>
      <c r="I12" s="30">
        <f t="shared" si="1"/>
        <v>2.5</v>
      </c>
      <c r="J12" s="30">
        <v>8</v>
      </c>
      <c r="M12" s="1"/>
      <c r="N12" s="1"/>
    </row>
    <row r="13" spans="1:15" customFormat="1">
      <c r="A13" s="19">
        <v>12</v>
      </c>
      <c r="B13" s="23" t="str">
        <f>'호감도 정보'!A23</f>
        <v>칼스</v>
      </c>
      <c r="C13" s="23" t="s">
        <v>31</v>
      </c>
      <c r="D13" s="12" t="s">
        <v>64</v>
      </c>
      <c r="E13" s="23">
        <f>IF(D13="일반",등급표!$C$10,IF(D13="고급",등급표!$G$10,IF(D13="희귀",등급표!$K$10,IF(D13="영웅",등급표!$O$10,IF(D13="전설",등급표!$S$10,IF(D13="유물",등급표!$W$10,0))))))</f>
        <v>77700</v>
      </c>
      <c r="F13" s="23">
        <f>SUM('호감도 정보'!$D23:$D24,'호감도 정보'!$F23:$F24)</f>
        <v>1075</v>
      </c>
      <c r="G13" s="27">
        <f t="shared" si="0"/>
        <v>1.3835263835263836E-2</v>
      </c>
      <c r="H13" s="39">
        <f t="shared" si="2"/>
        <v>73</v>
      </c>
      <c r="I13" s="30">
        <f t="shared" si="1"/>
        <v>1.9000000000000001</v>
      </c>
      <c r="J13" s="30">
        <v>7.4</v>
      </c>
      <c r="M13" s="1"/>
      <c r="N13" s="1"/>
    </row>
    <row r="14" spans="1:15" customFormat="1">
      <c r="A14" s="19">
        <v>13</v>
      </c>
      <c r="B14" s="23" t="str">
        <f>'호감도 정보'!A25</f>
        <v>네리아_길기파도</v>
      </c>
      <c r="C14" s="23" t="s">
        <v>31</v>
      </c>
      <c r="D14" s="12" t="s">
        <v>62</v>
      </c>
      <c r="E14" s="23">
        <f>IF(D14="일반",등급표!$C$10,IF(D14="고급",등급표!$G$10,IF(D14="희귀",등급표!$K$10,IF(D14="영웅",등급표!$O$10,IF(D14="전설",등급표!$S$10,IF(D14="유물",등급표!$W$10,0))))))</f>
        <v>37900</v>
      </c>
      <c r="F14" s="23">
        <f>SUM('호감도 정보'!$D25:$D26,'호감도 정보'!$F25:$F26)</f>
        <v>925</v>
      </c>
      <c r="G14" s="27">
        <f t="shared" si="0"/>
        <v>2.4406332453825858E-2</v>
      </c>
      <c r="H14" s="39">
        <f t="shared" si="2"/>
        <v>41</v>
      </c>
      <c r="I14" s="30">
        <f t="shared" si="1"/>
        <v>2.2000000000000002</v>
      </c>
      <c r="J14" s="30">
        <v>6.5</v>
      </c>
      <c r="M14" s="1"/>
      <c r="N14" s="1"/>
    </row>
    <row r="15" spans="1:15" customFormat="1">
      <c r="A15" s="19">
        <v>14</v>
      </c>
      <c r="B15" s="23" t="str">
        <f>'호감도 정보'!A27</f>
        <v>다쿠쿠</v>
      </c>
      <c r="C15" s="23" t="s">
        <v>97</v>
      </c>
      <c r="D15" s="12" t="s">
        <v>115</v>
      </c>
      <c r="E15" s="23">
        <f>IF(D15="일반",등급표!$C$10,IF(D15="고급",등급표!$G$10,IF(D15="희귀",등급표!$K$10,IF(D15="영웅",등급표!$O$10,IF(D15="전설",등급표!$S$10,IF(D15="유물",등급표!$W$10,0))))))</f>
        <v>5900</v>
      </c>
      <c r="F15" s="23">
        <f>SUM('호감도 정보'!$D27:$D28,'호감도 정보'!$F27:$F28)</f>
        <v>600</v>
      </c>
      <c r="G15" s="27">
        <f t="shared" si="0"/>
        <v>0.10169491525423729</v>
      </c>
      <c r="H15" s="39">
        <f t="shared" si="2"/>
        <v>10</v>
      </c>
      <c r="I15" s="30">
        <f t="shared" si="1"/>
        <v>3.4</v>
      </c>
      <c r="J15" s="30">
        <v>6.7</v>
      </c>
      <c r="M15" s="1"/>
      <c r="N15" s="1"/>
    </row>
    <row r="16" spans="1:15" customFormat="1">
      <c r="A16" s="19">
        <v>15</v>
      </c>
      <c r="B16" s="23" t="str">
        <f>'호감도 정보'!A29</f>
        <v>모카모카</v>
      </c>
      <c r="C16" s="23" t="s">
        <v>97</v>
      </c>
      <c r="D16" s="12" t="s">
        <v>61</v>
      </c>
      <c r="E16" s="23">
        <f>IF(D16="일반",등급표!$C$10,IF(D16="고급",등급표!$G$10,IF(D16="희귀",등급표!$K$10,IF(D16="영웅",등급표!$O$10,IF(D16="전설",등급표!$S$10,IF(D16="유물",등급표!$W$10,0))))))</f>
        <v>17800</v>
      </c>
      <c r="F16" s="23">
        <f>SUM('호감도 정보'!$D29:$D30,'호감도 정보'!$F31:$F32)</f>
        <v>525</v>
      </c>
      <c r="G16" s="27">
        <f t="shared" si="0"/>
        <v>2.9494382022471909E-2</v>
      </c>
      <c r="H16" s="39">
        <f t="shared" si="2"/>
        <v>34</v>
      </c>
      <c r="I16" s="30">
        <f t="shared" si="1"/>
        <v>3.9</v>
      </c>
      <c r="J16" s="30">
        <v>8</v>
      </c>
      <c r="M16" s="1"/>
      <c r="N16" s="1"/>
    </row>
    <row r="17" spans="1:14" customFormat="1">
      <c r="A17" s="19">
        <v>16</v>
      </c>
      <c r="B17" s="23" t="s">
        <v>96</v>
      </c>
      <c r="C17" s="23" t="s">
        <v>97</v>
      </c>
      <c r="D17" s="12" t="s">
        <v>115</v>
      </c>
      <c r="E17" s="23">
        <f>IF(D17="일반",등급표!$C$10,IF(D17="고급",등급표!$G$10,IF(D17="희귀",등급표!$K$10,IF(D17="영웅",등급표!$O$10,IF(D17="전설",등급표!$S$10,IF(D17="유물",등급표!$W$10,0))))))</f>
        <v>5900</v>
      </c>
      <c r="F17" s="23">
        <f>SUM('호감도 정보'!$D31:$D32,'호감도 정보'!$F31:$F32)</f>
        <v>525</v>
      </c>
      <c r="G17" s="27">
        <f t="shared" si="0"/>
        <v>8.8983050847457626E-2</v>
      </c>
      <c r="H17" s="39">
        <f t="shared" si="2"/>
        <v>12</v>
      </c>
      <c r="I17" s="30">
        <f t="shared" si="1"/>
        <v>3.9</v>
      </c>
      <c r="J17" s="30">
        <v>7.6</v>
      </c>
      <c r="M17" s="1"/>
      <c r="N17" s="1"/>
    </row>
    <row r="18" spans="1:14" customFormat="1">
      <c r="A18" s="19">
        <v>17</v>
      </c>
      <c r="B18" s="23" t="s">
        <v>100</v>
      </c>
      <c r="C18" s="23" t="s">
        <v>98</v>
      </c>
      <c r="D18" s="12" t="s">
        <v>115</v>
      </c>
      <c r="E18" s="23">
        <f>IF(D18="일반",등급표!$C$10,IF(D18="고급",등급표!$G$10,IF(D18="희귀",등급표!$K$10,IF(D18="영웅",등급표!$O$10,IF(D18="전설",등급표!$S$10,IF(D18="유물",등급표!$W$10,0))))))</f>
        <v>5900</v>
      </c>
      <c r="F18" s="23">
        <f>SUM('호감도 정보'!$D33:$D34,'호감도 정보'!$F33:$F34)</f>
        <v>525</v>
      </c>
      <c r="G18" s="27">
        <f t="shared" si="0"/>
        <v>8.8983050847457626E-2</v>
      </c>
      <c r="H18" s="39">
        <f t="shared" si="2"/>
        <v>12</v>
      </c>
      <c r="I18" s="30">
        <f t="shared" si="1"/>
        <v>3.9</v>
      </c>
      <c r="J18" s="30">
        <v>7.6</v>
      </c>
      <c r="M18" s="1"/>
      <c r="N18" s="1"/>
    </row>
    <row r="19" spans="1:14" customFormat="1">
      <c r="A19" s="19">
        <v>18</v>
      </c>
      <c r="B19" s="23" t="s">
        <v>114</v>
      </c>
      <c r="C19" s="23" t="s">
        <v>98</v>
      </c>
      <c r="D19" s="12" t="s">
        <v>115</v>
      </c>
      <c r="E19" s="23">
        <f>IF(D19="일반",등급표!$C$10,IF(D19="고급",등급표!$G$10,IF(D19="희귀",등급표!$K$10,IF(D19="영웅",등급표!$O$10,IF(D19="전설",등급표!$S$10,IF(D19="유물",등급표!$W$10,0))))))</f>
        <v>5900</v>
      </c>
      <c r="F19" s="23">
        <f>SUM('호감도 정보'!$D35:$D36,'호감도 정보'!$F35:$F36)</f>
        <v>600</v>
      </c>
      <c r="G19" s="27">
        <f t="shared" si="0"/>
        <v>0.10169491525423729</v>
      </c>
      <c r="H19" s="39">
        <f t="shared" si="2"/>
        <v>10</v>
      </c>
      <c r="I19" s="30">
        <f t="shared" si="1"/>
        <v>3.4</v>
      </c>
      <c r="J19" s="30">
        <v>6.7</v>
      </c>
      <c r="M19" s="1"/>
      <c r="N19" s="1"/>
    </row>
    <row r="20" spans="1:14" customFormat="1">
      <c r="A20" s="19">
        <v>19</v>
      </c>
      <c r="B20" s="23" t="s">
        <v>99</v>
      </c>
      <c r="C20" s="23" t="s">
        <v>98</v>
      </c>
      <c r="D20" s="12" t="s">
        <v>61</v>
      </c>
      <c r="E20" s="23">
        <f>IF(D20="일반",등급표!$C$10,IF(D20="고급",등급표!$G$10,IF(D20="희귀",등급표!$K$10,IF(D20="영웅",등급표!$O$10,IF(D20="전설",등급표!$S$10,IF(D20="유물",등급표!$W$10,0))))))</f>
        <v>17800</v>
      </c>
      <c r="F20" s="23">
        <f>SUM('호감도 정보'!$D37:$D38,'호감도 정보'!$F37:$F38)</f>
        <v>600</v>
      </c>
      <c r="G20" s="27">
        <f t="shared" si="0"/>
        <v>3.3707865168539325E-2</v>
      </c>
      <c r="H20" s="39">
        <f t="shared" si="2"/>
        <v>30</v>
      </c>
      <c r="I20" s="30">
        <f t="shared" si="1"/>
        <v>3.4</v>
      </c>
      <c r="J20" s="30">
        <v>6.7</v>
      </c>
      <c r="M20" s="1"/>
      <c r="N20" s="1"/>
    </row>
    <row r="21" spans="1:14" customFormat="1">
      <c r="A21" s="19">
        <v>20</v>
      </c>
      <c r="B21" s="23" t="s">
        <v>101</v>
      </c>
      <c r="C21" s="23" t="s">
        <v>105</v>
      </c>
      <c r="D21" s="12" t="s">
        <v>64</v>
      </c>
      <c r="E21" s="23">
        <f>IF(D21="일반",등급표!$C$10,IF(D21="고급",등급표!$G$10,IF(D21="희귀",등급표!$K$10,IF(D21="영웅",등급표!$O$10,IF(D21="전설",등급표!$S$10,IF(D21="유물",등급표!$W$10,0))))))</f>
        <v>77700</v>
      </c>
      <c r="F21" s="23">
        <f>SUM('호감도 정보'!$D39:$D40,'호감도 정보'!$F39:$F40)</f>
        <v>1275</v>
      </c>
      <c r="G21" s="27">
        <f t="shared" si="0"/>
        <v>1.6409266409266408E-2</v>
      </c>
      <c r="H21" s="39">
        <f t="shared" si="2"/>
        <v>61</v>
      </c>
      <c r="I21" s="30">
        <f t="shared" si="1"/>
        <v>1.6</v>
      </c>
      <c r="J21" s="30">
        <v>6.3</v>
      </c>
      <c r="M21" s="1"/>
      <c r="N21" s="1"/>
    </row>
    <row r="22" spans="1:14" customFormat="1">
      <c r="A22" s="19">
        <v>21</v>
      </c>
      <c r="B22" s="23" t="s">
        <v>102</v>
      </c>
      <c r="C22" s="23" t="s">
        <v>105</v>
      </c>
      <c r="D22" s="12" t="s">
        <v>62</v>
      </c>
      <c r="E22" s="23">
        <f>IF(D22="일반",등급표!$C$10,IF(D22="고급",등급표!$G$10,IF(D22="희귀",등급표!$K$10,IF(D22="영웅",등급표!$O$10,IF(D22="전설",등급표!$S$10,IF(D22="유물",등급표!$W$10,0))))))</f>
        <v>37900</v>
      </c>
      <c r="F22" s="23">
        <f>SUM('호감도 정보'!$D41:$D42,'호감도 정보'!$F41:$F42)</f>
        <v>875</v>
      </c>
      <c r="G22" s="27">
        <f t="shared" si="0"/>
        <v>2.308707124010554E-2</v>
      </c>
      <c r="H22" s="39">
        <f t="shared" si="2"/>
        <v>44</v>
      </c>
      <c r="I22" s="30">
        <f t="shared" si="1"/>
        <v>2.3000000000000003</v>
      </c>
      <c r="J22" s="30">
        <v>6.9</v>
      </c>
      <c r="M22" s="1"/>
      <c r="N22" s="1"/>
    </row>
    <row r="23" spans="1:14" customFormat="1">
      <c r="A23" s="19">
        <v>22</v>
      </c>
      <c r="B23" s="23" t="s">
        <v>103</v>
      </c>
      <c r="C23" s="23" t="s">
        <v>105</v>
      </c>
      <c r="D23" s="12" t="s">
        <v>62</v>
      </c>
      <c r="E23" s="23">
        <f>IF(D23="일반",등급표!$C$10,IF(D23="고급",등급표!$G$10,IF(D23="희귀",등급표!$K$10,IF(D23="영웅",등급표!$O$10,IF(D23="전설",등급표!$S$10,IF(D23="유물",등급표!$W$10,0))))))</f>
        <v>37900</v>
      </c>
      <c r="F23" s="23">
        <f>SUM('호감도 정보'!$D43:$D44,'호감도 정보'!$F43:$F44)</f>
        <v>800</v>
      </c>
      <c r="G23" s="27">
        <f t="shared" si="0"/>
        <v>2.1108179419525065E-2</v>
      </c>
      <c r="H23" s="39">
        <f t="shared" si="2"/>
        <v>48</v>
      </c>
      <c r="I23" s="30">
        <f t="shared" si="1"/>
        <v>2.5</v>
      </c>
      <c r="J23" s="30">
        <v>7.5</v>
      </c>
      <c r="M23" s="1"/>
      <c r="N23" s="1"/>
    </row>
    <row r="24" spans="1:14" customFormat="1">
      <c r="A24" s="19">
        <v>23</v>
      </c>
      <c r="B24" s="23" t="s">
        <v>116</v>
      </c>
      <c r="C24" s="23" t="s">
        <v>105</v>
      </c>
      <c r="D24" s="12" t="s">
        <v>61</v>
      </c>
      <c r="E24" s="23">
        <f>IF(D24="일반",등급표!$C$10,IF(D24="고급",등급표!$G$10,IF(D24="희귀",등급표!$K$10,IF(D24="영웅",등급표!$O$10,IF(D24="전설",등급표!$S$10,IF(D24="유물",등급표!$W$10,0))))))</f>
        <v>17800</v>
      </c>
      <c r="F24" s="23">
        <f>SUM('호감도 정보'!$D45:$D46,'호감도 정보'!$F45:$F46)</f>
        <v>600</v>
      </c>
      <c r="G24" s="27">
        <f t="shared" si="0"/>
        <v>3.3707865168539325E-2</v>
      </c>
      <c r="H24" s="39">
        <f t="shared" si="2"/>
        <v>30</v>
      </c>
      <c r="I24" s="30">
        <f t="shared" si="1"/>
        <v>3.4</v>
      </c>
      <c r="J24" s="30">
        <v>6.7</v>
      </c>
      <c r="M24" s="1"/>
      <c r="N24" s="1"/>
    </row>
    <row r="25" spans="1:14" customFormat="1">
      <c r="A25" s="19">
        <v>24</v>
      </c>
      <c r="B25" s="23" t="s">
        <v>104</v>
      </c>
      <c r="C25" s="23" t="s">
        <v>105</v>
      </c>
      <c r="D25" s="12" t="s">
        <v>115</v>
      </c>
      <c r="E25" s="23">
        <f>IF(D25="일반",등급표!$C$10,IF(D25="고급",등급표!$G$10,IF(D25="희귀",등급표!$K$10,IF(D25="영웅",등급표!$O$10,IF(D25="전설",등급표!$S$10,IF(D25="유물",등급표!$W$10,0))))))</f>
        <v>5900</v>
      </c>
      <c r="F25" s="23">
        <f>SUM('호감도 정보'!$D47:$D48,'호감도 정보'!$F47:$F48)</f>
        <v>600</v>
      </c>
      <c r="G25" s="27">
        <f t="shared" si="0"/>
        <v>0.10169491525423729</v>
      </c>
      <c r="H25" s="39">
        <f t="shared" si="2"/>
        <v>10</v>
      </c>
      <c r="I25" s="30">
        <f t="shared" si="1"/>
        <v>3.4</v>
      </c>
      <c r="J25" s="30">
        <v>6.7</v>
      </c>
      <c r="M25" s="1"/>
      <c r="N25" s="1"/>
    </row>
    <row r="26" spans="1:14" customFormat="1">
      <c r="A26" s="19">
        <v>25</v>
      </c>
      <c r="B26" s="23" t="s">
        <v>107</v>
      </c>
      <c r="C26" s="23" t="s">
        <v>106</v>
      </c>
      <c r="D26" s="12" t="s">
        <v>64</v>
      </c>
      <c r="E26" s="23">
        <f>IF(D26="일반",등급표!$C$10,IF(D26="고급",등급표!$G$10,IF(D26="희귀",등급표!$K$10,IF(D26="영웅",등급표!$O$10,IF(D26="전설",등급표!$S$10,IF(D26="유물",등급표!$W$10,0))))))</f>
        <v>77700</v>
      </c>
      <c r="F26" s="23">
        <f>SUM('호감도 정보'!$D49:$D50,'호감도 정보'!$F49:$F50)</f>
        <v>1300</v>
      </c>
      <c r="G26" s="27">
        <f t="shared" si="0"/>
        <v>1.6731016731016731E-2</v>
      </c>
      <c r="H26" s="39">
        <f t="shared" si="2"/>
        <v>60</v>
      </c>
      <c r="I26" s="30">
        <f t="shared" si="1"/>
        <v>1.6</v>
      </c>
      <c r="J26" s="30">
        <v>6.2</v>
      </c>
      <c r="M26" s="1"/>
      <c r="N26" s="1"/>
    </row>
    <row r="27" spans="1:14" customFormat="1">
      <c r="A27" s="19">
        <v>26</v>
      </c>
      <c r="B27" s="23" t="s">
        <v>108</v>
      </c>
      <c r="C27" s="23" t="s">
        <v>106</v>
      </c>
      <c r="D27" s="12" t="s">
        <v>64</v>
      </c>
      <c r="E27" s="23">
        <f>IF(D27="일반",등급표!$C$10,IF(D27="고급",등급표!$G$10,IF(D27="희귀",등급표!$K$10,IF(D27="영웅",등급표!$O$10,IF(D27="전설",등급표!$S$10,IF(D27="유물",등급표!$W$10,0))))))</f>
        <v>77700</v>
      </c>
      <c r="F27" s="23">
        <f>SUM('호감도 정보'!$D51:$D52,'호감도 정보'!$F51:$F52)</f>
        <v>925</v>
      </c>
      <c r="G27" s="27">
        <f t="shared" si="0"/>
        <v>1.1904761904761904E-2</v>
      </c>
      <c r="H27" s="39">
        <f t="shared" si="2"/>
        <v>84</v>
      </c>
      <c r="I27" s="30">
        <f t="shared" si="1"/>
        <v>2.2000000000000002</v>
      </c>
      <c r="J27" s="30">
        <v>6.5</v>
      </c>
      <c r="M27" s="1"/>
      <c r="N27" s="1"/>
    </row>
    <row r="28" spans="1:14" customFormat="1">
      <c r="A28" s="19">
        <v>27</v>
      </c>
      <c r="B28" s="25" t="s">
        <v>109</v>
      </c>
      <c r="C28" s="25" t="s">
        <v>106</v>
      </c>
      <c r="D28" s="21" t="s">
        <v>61</v>
      </c>
      <c r="E28" s="23">
        <f>IF(D28="일반",등급표!$C$10,IF(D28="고급",등급표!$G$10,IF(D28="희귀",등급표!$K$10,IF(D28="영웅",등급표!$O$10,IF(D28="전설",등급표!$S$10,IF(D28="유물",등급표!$W$10,0))))))</f>
        <v>17800</v>
      </c>
      <c r="F28" s="23">
        <f>SUM('호감도 정보'!$D53:$D54,'호감도 정보'!$F53:$F54)</f>
        <v>525</v>
      </c>
      <c r="G28" s="27">
        <f t="shared" si="0"/>
        <v>2.9494382022471909E-2</v>
      </c>
      <c r="H28" s="39">
        <f t="shared" si="2"/>
        <v>34</v>
      </c>
      <c r="I28" s="30">
        <f t="shared" si="1"/>
        <v>3.9</v>
      </c>
      <c r="J28" s="30">
        <v>7.6</v>
      </c>
      <c r="M28" s="1"/>
      <c r="N28" s="1"/>
    </row>
    <row r="29" spans="1:14" customFormat="1">
      <c r="A29" s="19">
        <v>28</v>
      </c>
      <c r="B29" s="25" t="s">
        <v>110</v>
      </c>
      <c r="C29" s="25" t="s">
        <v>106</v>
      </c>
      <c r="D29" s="21" t="s">
        <v>61</v>
      </c>
      <c r="E29" s="23">
        <f>IF(D29="일반",등급표!$C$10,IF(D29="고급",등급표!$G$10,IF(D29="희귀",등급표!$K$10,IF(D29="영웅",등급표!$O$10,IF(D29="전설",등급표!$S$10,IF(D29="유물",등급표!$W$10,0))))))</f>
        <v>17800</v>
      </c>
      <c r="F29" s="23">
        <f>SUM('호감도 정보'!$D55:$D56,'호감도 정보'!$F55:$F56)</f>
        <v>650</v>
      </c>
      <c r="G29" s="27">
        <f t="shared" si="0"/>
        <v>3.6516853932584269E-2</v>
      </c>
      <c r="H29" s="39">
        <f t="shared" si="2"/>
        <v>28</v>
      </c>
      <c r="I29" s="30">
        <f t="shared" si="1"/>
        <v>3.1</v>
      </c>
      <c r="J29" s="30">
        <v>6.2</v>
      </c>
      <c r="M29" s="1"/>
      <c r="N29" s="1"/>
    </row>
    <row r="30" spans="1:14" customFormat="1">
      <c r="A30" s="19">
        <v>29</v>
      </c>
      <c r="B30" s="25" t="s">
        <v>111</v>
      </c>
      <c r="C30" s="25" t="s">
        <v>106</v>
      </c>
      <c r="D30" s="21" t="s">
        <v>61</v>
      </c>
      <c r="E30" s="23">
        <f>IF(D30="일반",등급표!$C$10,IF(D30="고급",등급표!$G$10,IF(D30="희귀",등급표!$K$10,IF(D30="영웅",등급표!$O$10,IF(D30="전설",등급표!$S$10,IF(D30="유물",등급표!$W$10,0))))))</f>
        <v>17800</v>
      </c>
      <c r="F30" s="23">
        <f>SUM('호감도 정보'!$D57:$D58,'호감도 정보'!$F57:$F58)</f>
        <v>525</v>
      </c>
      <c r="G30" s="27">
        <f t="shared" si="0"/>
        <v>2.9494382022471909E-2</v>
      </c>
      <c r="H30" s="39">
        <f t="shared" si="2"/>
        <v>34</v>
      </c>
      <c r="I30" s="30">
        <f t="shared" si="1"/>
        <v>3.9</v>
      </c>
      <c r="J30" s="30">
        <v>7.6</v>
      </c>
      <c r="M30" s="1"/>
      <c r="N30" s="1"/>
    </row>
    <row r="31" spans="1:14" customFormat="1">
      <c r="A31" s="19">
        <v>30</v>
      </c>
      <c r="B31" s="25" t="s">
        <v>117</v>
      </c>
      <c r="C31" s="25" t="s">
        <v>106</v>
      </c>
      <c r="D31" s="21" t="s">
        <v>115</v>
      </c>
      <c r="E31" s="23">
        <f>IF(D31="일반",등급표!$C$10,IF(D31="고급",등급표!$G$10,IF(D31="희귀",등급표!$K$10,IF(D31="영웅",등급표!$O$10,IF(D31="전설",등급표!$S$10,IF(D31="유물",등급표!$W$10,0))))))</f>
        <v>5900</v>
      </c>
      <c r="F31" s="23">
        <f>SUM('호감도 정보'!$D59:$D60,'호감도 정보'!$F59:$F60)</f>
        <v>600</v>
      </c>
      <c r="G31" s="27">
        <f t="shared" si="0"/>
        <v>0.10169491525423729</v>
      </c>
      <c r="H31" s="39">
        <f t="shared" si="2"/>
        <v>10</v>
      </c>
      <c r="I31" s="30">
        <f t="shared" si="1"/>
        <v>3.4</v>
      </c>
      <c r="J31" s="30">
        <v>6.7</v>
      </c>
      <c r="M31" s="1"/>
      <c r="N31" s="1"/>
    </row>
    <row r="32" spans="1:14" customFormat="1">
      <c r="A32" s="19">
        <v>31</v>
      </c>
      <c r="B32" s="25" t="s">
        <v>119</v>
      </c>
      <c r="C32" s="25" t="s">
        <v>113</v>
      </c>
      <c r="D32" s="21" t="s">
        <v>61</v>
      </c>
      <c r="E32" s="23">
        <f>IF(D32="일반",등급표!$C$10,IF(D32="고급",등급표!$G$10,IF(D32="희귀",등급표!$K$10,IF(D32="영웅",등급표!$O$10,IF(D32="전설",등급표!$S$10,IF(D32="유물",등급표!$W$10,0))))))</f>
        <v>17800</v>
      </c>
      <c r="F32" s="23">
        <f>SUM('호감도 정보'!$D61:$D62,'호감도 정보'!$F61:$F62)</f>
        <v>650</v>
      </c>
      <c r="G32" s="27">
        <f t="shared" si="0"/>
        <v>3.6516853932584269E-2</v>
      </c>
      <c r="H32" s="39">
        <f t="shared" si="2"/>
        <v>28</v>
      </c>
      <c r="I32" s="30">
        <f t="shared" si="1"/>
        <v>3.1</v>
      </c>
      <c r="J32" s="30">
        <v>6.2</v>
      </c>
      <c r="M32" s="1"/>
      <c r="N32" s="1"/>
    </row>
    <row r="33" spans="1:14" customFormat="1">
      <c r="A33" s="19">
        <v>32</v>
      </c>
      <c r="B33" s="25" t="s">
        <v>120</v>
      </c>
      <c r="C33" s="25" t="s">
        <v>113</v>
      </c>
      <c r="D33" s="21" t="s">
        <v>61</v>
      </c>
      <c r="E33" s="23">
        <f>IF(D33="일반",등급표!$C$10,IF(D33="고급",등급표!$G$10,IF(D33="희귀",등급표!$K$10,IF(D33="영웅",등급표!$O$10,IF(D33="전설",등급표!$S$10,IF(D33="유물",등급표!$W$10,0))))))</f>
        <v>17800</v>
      </c>
      <c r="F33" s="23">
        <f>SUM('호감도 정보'!$D63:$D64,'호감도 정보'!$F63:$F64)</f>
        <v>500</v>
      </c>
      <c r="G33" s="27">
        <f t="shared" si="0"/>
        <v>2.8089887640449437E-2</v>
      </c>
      <c r="H33" s="39">
        <f t="shared" si="2"/>
        <v>36</v>
      </c>
      <c r="I33" s="30">
        <f t="shared" si="1"/>
        <v>4</v>
      </c>
      <c r="J33" s="30">
        <v>8</v>
      </c>
      <c r="M33" s="1"/>
      <c r="N33" s="1"/>
    </row>
    <row r="34" spans="1:14" customFormat="1">
      <c r="A34" s="19">
        <v>33</v>
      </c>
      <c r="B34" s="25" t="s">
        <v>121</v>
      </c>
      <c r="C34" s="25" t="s">
        <v>113</v>
      </c>
      <c r="D34" s="21" t="s">
        <v>115</v>
      </c>
      <c r="E34" s="23">
        <f>IF(D34="일반",등급표!$C$10,IF(D34="고급",등급표!$G$10,IF(D34="희귀",등급표!$K$10,IF(D34="영웅",등급표!$O$10,IF(D34="전설",등급표!$S$10,IF(D34="유물",등급표!$W$10,0))))))</f>
        <v>5900</v>
      </c>
      <c r="F34" s="23">
        <f>SUM('호감도 정보'!$D65:$D66,'호감도 정보'!$F65:$F66)</f>
        <v>525</v>
      </c>
      <c r="G34" s="27">
        <f t="shared" ref="G34:G65" si="3">F34/E34</f>
        <v>8.8983050847457626E-2</v>
      </c>
      <c r="H34" s="39">
        <f t="shared" si="2"/>
        <v>12</v>
      </c>
      <c r="I34" s="30">
        <f t="shared" ref="I34:I65" si="4">ROUNDUP(2000/F34,1)</f>
        <v>3.9</v>
      </c>
      <c r="J34" s="30">
        <v>7.6</v>
      </c>
      <c r="M34" s="1"/>
      <c r="N34" s="1"/>
    </row>
    <row r="35" spans="1:14" customFormat="1">
      <c r="A35" s="19">
        <v>34</v>
      </c>
      <c r="B35" s="25" t="s">
        <v>112</v>
      </c>
      <c r="C35" s="25" t="s">
        <v>113</v>
      </c>
      <c r="D35" s="21" t="s">
        <v>115</v>
      </c>
      <c r="E35" s="23">
        <f>IF(D35="일반",등급표!$C$10,IF(D35="고급",등급표!$G$10,IF(D35="희귀",등급표!$K$10,IF(D35="영웅",등급표!$O$10,IF(D35="전설",등급표!$S$10,IF(D35="유물",등급표!$W$10,0))))))</f>
        <v>5900</v>
      </c>
      <c r="F35" s="23">
        <f>SUM('호감도 정보'!$D67:$D68,'호감도 정보'!$F67:$F68)</f>
        <v>525</v>
      </c>
      <c r="G35" s="27">
        <f t="shared" si="3"/>
        <v>8.8983050847457626E-2</v>
      </c>
      <c r="H35" s="39">
        <f t="shared" si="2"/>
        <v>12</v>
      </c>
      <c r="I35" s="30">
        <f t="shared" si="4"/>
        <v>3.9</v>
      </c>
      <c r="J35" s="30">
        <v>7.6</v>
      </c>
      <c r="M35" s="1"/>
      <c r="N35" s="1"/>
    </row>
    <row r="36" spans="1:14" customFormat="1">
      <c r="A36" s="19">
        <v>38</v>
      </c>
      <c r="B36" s="25" t="s">
        <v>122</v>
      </c>
      <c r="C36" s="25" t="s">
        <v>125</v>
      </c>
      <c r="D36" s="21" t="s">
        <v>64</v>
      </c>
      <c r="E36" s="23">
        <f>IF(D36="일반",등급표!$C$10,IF(D36="고급",등급표!$G$10,IF(D36="희귀",등급표!$K$10,IF(D36="영웅",등급표!$O$10,IF(D36="전설",등급표!$S$10,IF(D36="유물",등급표!$W$10,0))))))</f>
        <v>77700</v>
      </c>
      <c r="F36" s="23">
        <f>SUM('호감도 정보'!$D69:$D70,'호감도 정보'!$F69:$F70)</f>
        <v>1375</v>
      </c>
      <c r="G36" s="27">
        <f t="shared" si="3"/>
        <v>1.7696267696267698E-2</v>
      </c>
      <c r="H36" s="39">
        <f t="shared" si="2"/>
        <v>57</v>
      </c>
      <c r="I36" s="30">
        <f t="shared" si="4"/>
        <v>1.5</v>
      </c>
      <c r="J36" s="30">
        <v>5.8</v>
      </c>
      <c r="M36" s="1"/>
      <c r="N36" s="1"/>
    </row>
    <row r="37" spans="1:14" customFormat="1">
      <c r="A37" s="19">
        <v>39</v>
      </c>
      <c r="B37" s="25" t="s">
        <v>123</v>
      </c>
      <c r="C37" s="25" t="s">
        <v>125</v>
      </c>
      <c r="D37" s="21" t="s">
        <v>115</v>
      </c>
      <c r="E37" s="23">
        <f>IF(D37="일반",등급표!$C$10,IF(D37="고급",등급표!$G$10,IF(D37="희귀",등급표!$K$10,IF(D37="영웅",등급표!$O$10,IF(D37="전설",등급표!$S$10,IF(D37="유물",등급표!$W$10,0))))))</f>
        <v>5900</v>
      </c>
      <c r="F37" s="23">
        <f>SUM('호감도 정보'!$D71:$D72,'호감도 정보'!$F71:$F72)</f>
        <v>500</v>
      </c>
      <c r="G37" s="27">
        <f t="shared" si="3"/>
        <v>8.4745762711864403E-2</v>
      </c>
      <c r="H37" s="39">
        <f t="shared" si="2"/>
        <v>12</v>
      </c>
      <c r="I37" s="30">
        <f t="shared" si="4"/>
        <v>4</v>
      </c>
      <c r="J37" s="30">
        <v>8</v>
      </c>
      <c r="M37" s="1"/>
      <c r="N37" s="1"/>
    </row>
    <row r="38" spans="1:14" customFormat="1">
      <c r="A38" s="19">
        <v>40</v>
      </c>
      <c r="B38" s="25" t="s">
        <v>124</v>
      </c>
      <c r="C38" s="25" t="s">
        <v>125</v>
      </c>
      <c r="D38" s="21" t="s">
        <v>61</v>
      </c>
      <c r="E38" s="23">
        <f>IF(D38="일반",등급표!$C$10,IF(D38="고급",등급표!$G$10,IF(D38="희귀",등급표!$K$10,IF(D38="영웅",등급표!$O$10,IF(D38="전설",등급표!$S$10,IF(D38="유물",등급표!$W$10,0))))))</f>
        <v>17800</v>
      </c>
      <c r="F38" s="23">
        <f>SUM('호감도 정보'!$D73:$D74,'호감도 정보'!$F73:$F74)</f>
        <v>525</v>
      </c>
      <c r="G38" s="27">
        <f t="shared" si="3"/>
        <v>2.9494382022471909E-2</v>
      </c>
      <c r="H38" s="39">
        <f t="shared" si="2"/>
        <v>34</v>
      </c>
      <c r="I38" s="30">
        <f t="shared" si="4"/>
        <v>3.9</v>
      </c>
      <c r="J38" s="30">
        <v>7.6</v>
      </c>
      <c r="M38" s="1"/>
      <c r="N38" s="1"/>
    </row>
    <row r="39" spans="1:14" customFormat="1">
      <c r="A39" s="19">
        <v>41</v>
      </c>
      <c r="B39" s="25" t="s">
        <v>126</v>
      </c>
      <c r="C39" s="25" t="s">
        <v>129</v>
      </c>
      <c r="D39" s="21" t="s">
        <v>63</v>
      </c>
      <c r="E39" s="23">
        <f>IF(D39="일반",등급표!$C$10,IF(D39="고급",등급표!$G$10,IF(D39="희귀",등급표!$K$10,IF(D39="영웅",등급표!$O$10,IF(D39="전설",등급표!$S$10,IF(D39="유물",등급표!$W$10,0))))))</f>
        <v>57800</v>
      </c>
      <c r="F39" s="23">
        <f>SUM('호감도 정보'!$D75:$D76,'호감도 정보'!$F75:$F76)</f>
        <v>925</v>
      </c>
      <c r="G39" s="27">
        <f t="shared" si="3"/>
        <v>1.6003460207612456E-2</v>
      </c>
      <c r="H39" s="39">
        <f t="shared" si="2"/>
        <v>63</v>
      </c>
      <c r="I39" s="30">
        <f t="shared" si="4"/>
        <v>2.2000000000000002</v>
      </c>
      <c r="J39" s="30">
        <v>6.5</v>
      </c>
      <c r="M39" s="1"/>
      <c r="N39" s="1"/>
    </row>
    <row r="40" spans="1:14" customFormat="1">
      <c r="A40" s="19">
        <v>42</v>
      </c>
      <c r="B40" s="25" t="s">
        <v>127</v>
      </c>
      <c r="C40" s="25" t="s">
        <v>129</v>
      </c>
      <c r="D40" s="21" t="s">
        <v>63</v>
      </c>
      <c r="E40" s="23">
        <f>IF(D40="일반",등급표!$C$10,IF(D40="고급",등급표!$G$10,IF(D40="희귀",등급표!$K$10,IF(D40="영웅",등급표!$O$10,IF(D40="전설",등급표!$S$10,IF(D40="유물",등급표!$W$10,0))))))</f>
        <v>57800</v>
      </c>
      <c r="F40" s="23">
        <f>SUM('호감도 정보'!$D77:$D78,'호감도 정보'!$F77:$F78)</f>
        <v>1025</v>
      </c>
      <c r="G40" s="27">
        <f t="shared" si="3"/>
        <v>1.7733564013840832E-2</v>
      </c>
      <c r="H40" s="39">
        <f t="shared" si="2"/>
        <v>57</v>
      </c>
      <c r="I40" s="30">
        <f t="shared" si="4"/>
        <v>2</v>
      </c>
      <c r="J40" s="30">
        <v>5.9</v>
      </c>
      <c r="M40" s="1"/>
      <c r="N40" s="1"/>
    </row>
    <row r="41" spans="1:14" customFormat="1">
      <c r="A41" s="19">
        <v>43</v>
      </c>
      <c r="B41" s="25" t="s">
        <v>128</v>
      </c>
      <c r="C41" s="25" t="s">
        <v>129</v>
      </c>
      <c r="D41" s="21" t="s">
        <v>61</v>
      </c>
      <c r="E41" s="23">
        <f>IF(D41="일반",등급표!$C$10,IF(D41="고급",등급표!$G$10,IF(D41="희귀",등급표!$K$10,IF(D41="영웅",등급표!$O$10,IF(D41="전설",등급표!$S$10,IF(D41="유물",등급표!$W$10,0))))))</f>
        <v>17800</v>
      </c>
      <c r="F41" s="23">
        <f>SUM('호감도 정보'!$D79:$D80,'호감도 정보'!$F79:$F80)</f>
        <v>600</v>
      </c>
      <c r="G41" s="27">
        <f t="shared" si="3"/>
        <v>3.3707865168539325E-2</v>
      </c>
      <c r="H41" s="39">
        <f t="shared" si="2"/>
        <v>30</v>
      </c>
      <c r="I41" s="30">
        <f t="shared" si="4"/>
        <v>3.4</v>
      </c>
      <c r="J41" s="30">
        <v>6.7</v>
      </c>
      <c r="M41" s="1"/>
      <c r="N41" s="1"/>
    </row>
    <row r="42" spans="1:14" customFormat="1">
      <c r="A42" s="19">
        <v>44</v>
      </c>
      <c r="B42" s="25" t="s">
        <v>130</v>
      </c>
      <c r="C42" s="25" t="s">
        <v>144</v>
      </c>
      <c r="D42" s="21" t="s">
        <v>63</v>
      </c>
      <c r="E42" s="23">
        <f>IF(D42="일반",등급표!$C$10,IF(D42="고급",등급표!$G$10,IF(D42="희귀",등급표!$K$10,IF(D42="영웅",등급표!$O$10,IF(D42="전설",등급표!$S$10,IF(D42="유물",등급표!$W$10,0))))))</f>
        <v>57800</v>
      </c>
      <c r="F42" s="23">
        <f>SUM('호감도 정보'!$D81:$D82,'호감도 정보'!$F81:$F82)</f>
        <v>950</v>
      </c>
      <c r="G42" s="27">
        <f t="shared" si="3"/>
        <v>1.6435986159169549E-2</v>
      </c>
      <c r="H42" s="39">
        <f t="shared" si="2"/>
        <v>61</v>
      </c>
      <c r="I42" s="30">
        <f t="shared" si="4"/>
        <v>2.2000000000000002</v>
      </c>
      <c r="J42" s="30">
        <v>6.3</v>
      </c>
      <c r="M42" s="1"/>
      <c r="N42" s="1"/>
    </row>
    <row r="43" spans="1:14" customFormat="1">
      <c r="A43" s="19">
        <v>45</v>
      </c>
      <c r="B43" s="25" t="s">
        <v>131</v>
      </c>
      <c r="C43" s="25" t="s">
        <v>144</v>
      </c>
      <c r="D43" s="21" t="s">
        <v>63</v>
      </c>
      <c r="E43" s="23">
        <f>IF(D43="일반",등급표!$C$10,IF(D43="고급",등급표!$G$10,IF(D43="희귀",등급표!$K$10,IF(D43="영웅",등급표!$O$10,IF(D43="전설",등급표!$S$10,IF(D43="유물",등급표!$W$10,0))))))</f>
        <v>57800</v>
      </c>
      <c r="F43" s="23">
        <f>SUM('호감도 정보'!$D83:$D84,'호감도 정보'!$F83:$F84)</f>
        <v>900</v>
      </c>
      <c r="G43" s="27">
        <f t="shared" si="3"/>
        <v>1.5570934256055362E-2</v>
      </c>
      <c r="H43" s="39">
        <f t="shared" si="2"/>
        <v>65</v>
      </c>
      <c r="I43" s="30">
        <f t="shared" si="4"/>
        <v>2.3000000000000003</v>
      </c>
      <c r="J43" s="30">
        <v>6.7</v>
      </c>
      <c r="M43" s="1"/>
      <c r="N43" s="1"/>
    </row>
    <row r="44" spans="1:14" customFormat="1">
      <c r="A44" s="19">
        <v>46</v>
      </c>
      <c r="B44" s="25" t="s">
        <v>132</v>
      </c>
      <c r="C44" s="25" t="s">
        <v>144</v>
      </c>
      <c r="D44" s="21" t="s">
        <v>115</v>
      </c>
      <c r="E44" s="23">
        <f>IF(D44="일반",등급표!$C$10,IF(D44="고급",등급표!$G$10,IF(D44="희귀",등급표!$K$10,IF(D44="영웅",등급표!$O$10,IF(D44="전설",등급표!$S$10,IF(D44="유물",등급표!$W$10,0))))))</f>
        <v>5900</v>
      </c>
      <c r="F44" s="23">
        <f>SUM('호감도 정보'!$D85:$D86,'호감도 정보'!$F85:$F86)</f>
        <v>525</v>
      </c>
      <c r="G44" s="27">
        <f t="shared" si="3"/>
        <v>8.8983050847457626E-2</v>
      </c>
      <c r="H44" s="39">
        <f t="shared" si="2"/>
        <v>12</v>
      </c>
      <c r="I44" s="30">
        <f t="shared" si="4"/>
        <v>3.9</v>
      </c>
      <c r="J44" s="30">
        <v>7.6</v>
      </c>
      <c r="M44" s="1"/>
      <c r="N44" s="1"/>
    </row>
    <row r="45" spans="1:14" customFormat="1">
      <c r="A45" s="19">
        <v>47</v>
      </c>
      <c r="B45" s="25" t="s">
        <v>133</v>
      </c>
      <c r="C45" s="25" t="s">
        <v>144</v>
      </c>
      <c r="D45" s="21" t="s">
        <v>61</v>
      </c>
      <c r="E45" s="23">
        <f>IF(D45="일반",등급표!$C$10,IF(D45="고급",등급표!$G$10,IF(D45="희귀",등급표!$K$10,IF(D45="영웅",등급표!$O$10,IF(D45="전설",등급표!$S$10,IF(D45="유물",등급표!$W$10,0))))))</f>
        <v>17800</v>
      </c>
      <c r="F45" s="23">
        <f>SUM('호감도 정보'!$D87:$D88,'호감도 정보'!$F87:$F88)</f>
        <v>650</v>
      </c>
      <c r="G45" s="27">
        <f t="shared" si="3"/>
        <v>3.6516853932584269E-2</v>
      </c>
      <c r="H45" s="39">
        <f t="shared" si="2"/>
        <v>28</v>
      </c>
      <c r="I45" s="30">
        <f t="shared" si="4"/>
        <v>3.1</v>
      </c>
      <c r="J45" s="30">
        <v>6.2</v>
      </c>
      <c r="M45" s="1"/>
      <c r="N45" s="1"/>
    </row>
    <row r="46" spans="1:14" customFormat="1">
      <c r="A46" s="19">
        <v>48</v>
      </c>
      <c r="B46" s="25" t="s">
        <v>134</v>
      </c>
      <c r="C46" s="25" t="s">
        <v>145</v>
      </c>
      <c r="D46" s="21" t="s">
        <v>61</v>
      </c>
      <c r="E46" s="23">
        <f>IF(D46="일반",등급표!$C$10,IF(D46="고급",등급표!$G$10,IF(D46="희귀",등급표!$K$10,IF(D46="영웅",등급표!$O$10,IF(D46="전설",등급표!$S$10,IF(D46="유물",등급표!$W$10,0))))))</f>
        <v>17800</v>
      </c>
      <c r="F46" s="23">
        <f>SUM('호감도 정보'!$D89:$D90,'호감도 정보'!$F89:$F90)</f>
        <v>575</v>
      </c>
      <c r="G46" s="27">
        <f t="shared" si="3"/>
        <v>3.2303370786516857E-2</v>
      </c>
      <c r="H46" s="39">
        <f t="shared" si="2"/>
        <v>31</v>
      </c>
      <c r="I46" s="30">
        <f t="shared" si="4"/>
        <v>3.5</v>
      </c>
      <c r="J46" s="30">
        <v>7</v>
      </c>
      <c r="M46" s="1"/>
      <c r="N46" s="1"/>
    </row>
    <row r="47" spans="1:14" customFormat="1">
      <c r="A47" s="19">
        <v>49</v>
      </c>
      <c r="B47" s="25" t="s">
        <v>135</v>
      </c>
      <c r="C47" s="25" t="s">
        <v>145</v>
      </c>
      <c r="D47" s="21" t="s">
        <v>115</v>
      </c>
      <c r="E47" s="23">
        <f>IF(D47="일반",등급표!$C$10,IF(D47="고급",등급표!$G$10,IF(D47="희귀",등급표!$K$10,IF(D47="영웅",등급표!$O$10,IF(D47="전설",등급표!$S$10,IF(D47="유물",등급표!$W$10,0))))))</f>
        <v>5900</v>
      </c>
      <c r="F47" s="23">
        <f>SUM('호감도 정보'!$D91:$D92,'호감도 정보'!$F91:$F92)</f>
        <v>575</v>
      </c>
      <c r="G47" s="27">
        <f t="shared" si="3"/>
        <v>9.7457627118644072E-2</v>
      </c>
      <c r="H47" s="39">
        <f t="shared" si="2"/>
        <v>11</v>
      </c>
      <c r="I47" s="30">
        <f t="shared" si="4"/>
        <v>3.5</v>
      </c>
      <c r="J47" s="30">
        <v>7</v>
      </c>
      <c r="M47" s="1"/>
      <c r="N47" s="1"/>
    </row>
    <row r="48" spans="1:14" customFormat="1">
      <c r="A48" s="19">
        <v>50</v>
      </c>
      <c r="B48" s="25" t="s">
        <v>136</v>
      </c>
      <c r="C48" s="25" t="s">
        <v>145</v>
      </c>
      <c r="D48" s="21" t="s">
        <v>62</v>
      </c>
      <c r="E48" s="23">
        <f>IF(D48="일반",등급표!$C$10,IF(D48="고급",등급표!$G$10,IF(D48="희귀",등급표!$K$10,IF(D48="영웅",등급표!$O$10,IF(D48="전설",등급표!$S$10,IF(D48="유물",등급표!$W$10,0))))))</f>
        <v>37900</v>
      </c>
      <c r="F48" s="23">
        <f>SUM('호감도 정보'!$D93:$D94,'호감도 정보'!$F93:$F94)</f>
        <v>900</v>
      </c>
      <c r="G48" s="27">
        <f t="shared" si="3"/>
        <v>2.3746701846965697E-2</v>
      </c>
      <c r="H48" s="39">
        <f t="shared" si="2"/>
        <v>43</v>
      </c>
      <c r="I48" s="30">
        <f t="shared" si="4"/>
        <v>2.3000000000000003</v>
      </c>
      <c r="J48" s="30">
        <v>6.7</v>
      </c>
      <c r="M48" s="1"/>
      <c r="N48" s="1"/>
    </row>
    <row r="49" spans="1:14" customFormat="1">
      <c r="A49" s="19">
        <v>51</v>
      </c>
      <c r="B49" s="25" t="s">
        <v>137</v>
      </c>
      <c r="C49" s="25" t="s">
        <v>145</v>
      </c>
      <c r="D49" s="21" t="s">
        <v>63</v>
      </c>
      <c r="E49" s="23">
        <f>IF(D49="일반",등급표!$C$10,IF(D49="고급",등급표!$G$10,IF(D49="희귀",등급표!$K$10,IF(D49="영웅",등급표!$O$10,IF(D49="전설",등급표!$S$10,IF(D49="유물",등급표!$W$10,0))))))</f>
        <v>57800</v>
      </c>
      <c r="F49" s="23">
        <f>SUM('호감도 정보'!$D95:$D96,'호감도 정보'!$F95:$F96)</f>
        <v>950</v>
      </c>
      <c r="G49" s="27">
        <f t="shared" si="3"/>
        <v>1.6435986159169549E-2</v>
      </c>
      <c r="H49" s="39">
        <f t="shared" si="2"/>
        <v>61</v>
      </c>
      <c r="I49" s="30">
        <f t="shared" si="4"/>
        <v>2.2000000000000002</v>
      </c>
      <c r="J49" s="30">
        <v>6.3</v>
      </c>
      <c r="M49" s="1"/>
      <c r="N49" s="1"/>
    </row>
    <row r="50" spans="1:14" customFormat="1">
      <c r="A50" s="19">
        <v>52</v>
      </c>
      <c r="B50" s="25" t="s">
        <v>138</v>
      </c>
      <c r="C50" s="25" t="s">
        <v>145</v>
      </c>
      <c r="D50" s="21" t="s">
        <v>63</v>
      </c>
      <c r="E50" s="23">
        <f>IF(D50="일반",등급표!$C$10,IF(D50="고급",등급표!$G$10,IF(D50="희귀",등급표!$K$10,IF(D50="영웅",등급표!$O$10,IF(D50="전설",등급표!$S$10,IF(D50="유물",등급표!$W$10,0))))))</f>
        <v>57800</v>
      </c>
      <c r="F50" s="23">
        <f>SUM('호감도 정보'!$D97:$D98,'호감도 정보'!$F97:$F98)</f>
        <v>800</v>
      </c>
      <c r="G50" s="27">
        <f t="shared" si="3"/>
        <v>1.384083044982699E-2</v>
      </c>
      <c r="H50" s="39">
        <f t="shared" si="2"/>
        <v>73</v>
      </c>
      <c r="I50" s="30">
        <f t="shared" si="4"/>
        <v>2.5</v>
      </c>
      <c r="J50" s="30">
        <v>7.5</v>
      </c>
      <c r="M50" s="1"/>
      <c r="N50" s="1"/>
    </row>
    <row r="51" spans="1:14" customFormat="1">
      <c r="A51" s="19">
        <v>53</v>
      </c>
      <c r="B51" s="25" t="s">
        <v>139</v>
      </c>
      <c r="C51" s="25" t="s">
        <v>145</v>
      </c>
      <c r="D51" s="21" t="s">
        <v>62</v>
      </c>
      <c r="E51" s="23">
        <f>IF(D51="일반",등급표!$C$10,IF(D51="고급",등급표!$G$10,IF(D51="희귀",등급표!$K$10,IF(D51="영웅",등급표!$O$10,IF(D51="전설",등급표!$S$10,IF(D51="유물",등급표!$W$10,0))))))</f>
        <v>37900</v>
      </c>
      <c r="F51" s="23">
        <f>SUM('호감도 정보'!$D99:$D100,'호감도 정보'!$F99:$F100)</f>
        <v>900</v>
      </c>
      <c r="G51" s="27">
        <f t="shared" si="3"/>
        <v>2.3746701846965697E-2</v>
      </c>
      <c r="H51" s="39">
        <f t="shared" si="2"/>
        <v>43</v>
      </c>
      <c r="I51" s="30">
        <f t="shared" si="4"/>
        <v>2.3000000000000003</v>
      </c>
      <c r="J51" s="30">
        <v>6.7</v>
      </c>
      <c r="M51" s="1"/>
      <c r="N51" s="1"/>
    </row>
    <row r="52" spans="1:14" customFormat="1">
      <c r="A52" s="19">
        <v>54</v>
      </c>
      <c r="B52" s="25" t="s">
        <v>140</v>
      </c>
      <c r="C52" s="25" t="s">
        <v>145</v>
      </c>
      <c r="D52" s="21" t="s">
        <v>62</v>
      </c>
      <c r="E52" s="23">
        <f>IF(D52="일반",등급표!$C$10,IF(D52="고급",등급표!$G$10,IF(D52="희귀",등급표!$K$10,IF(D52="영웅",등급표!$O$10,IF(D52="전설",등급표!$S$10,IF(D52="유물",등급표!$W$10,0))))))</f>
        <v>37900</v>
      </c>
      <c r="F52" s="23">
        <f>SUM('호감도 정보'!$D101:$D102,'호감도 정보'!$F101:$F102)</f>
        <v>950</v>
      </c>
      <c r="G52" s="27">
        <f t="shared" si="3"/>
        <v>2.5065963060686015E-2</v>
      </c>
      <c r="H52" s="39">
        <f t="shared" si="2"/>
        <v>40</v>
      </c>
      <c r="I52" s="30">
        <f t="shared" si="4"/>
        <v>2.2000000000000002</v>
      </c>
      <c r="J52" s="30">
        <v>6.3</v>
      </c>
      <c r="M52" s="1"/>
      <c r="N52" s="1"/>
    </row>
    <row r="53" spans="1:14" customFormat="1">
      <c r="A53" s="19">
        <v>55</v>
      </c>
      <c r="B53" s="25" t="s">
        <v>141</v>
      </c>
      <c r="C53" s="25" t="s">
        <v>145</v>
      </c>
      <c r="D53" s="21" t="s">
        <v>115</v>
      </c>
      <c r="E53" s="23">
        <f>IF(D53="일반",등급표!$C$10,IF(D53="고급",등급표!$G$10,IF(D53="희귀",등급표!$K$10,IF(D53="영웅",등급표!$O$10,IF(D53="전설",등급표!$S$10,IF(D53="유물",등급표!$W$10,0))))))</f>
        <v>5900</v>
      </c>
      <c r="F53" s="23">
        <f>SUM('호감도 정보'!$D103:$D104,'호감도 정보'!$F103:$F104)</f>
        <v>625</v>
      </c>
      <c r="G53" s="27">
        <f t="shared" si="3"/>
        <v>0.1059322033898305</v>
      </c>
      <c r="H53" s="39">
        <f t="shared" si="2"/>
        <v>10</v>
      </c>
      <c r="I53" s="30">
        <f t="shared" si="4"/>
        <v>3.2</v>
      </c>
      <c r="J53" s="30">
        <v>6.4</v>
      </c>
      <c r="M53" s="1"/>
      <c r="N53" s="1"/>
    </row>
    <row r="54" spans="1:14" customFormat="1">
      <c r="A54" s="19">
        <v>56</v>
      </c>
      <c r="B54" s="25" t="s">
        <v>142</v>
      </c>
      <c r="C54" s="25" t="s">
        <v>145</v>
      </c>
      <c r="D54" s="21" t="s">
        <v>61</v>
      </c>
      <c r="E54" s="23">
        <f>IF(D54="일반",등급표!$C$10,IF(D54="고급",등급표!$G$10,IF(D54="희귀",등급표!$K$10,IF(D54="영웅",등급표!$O$10,IF(D54="전설",등급표!$S$10,IF(D54="유물",등급표!$W$10,0))))))</f>
        <v>17800</v>
      </c>
      <c r="F54" s="23">
        <f>SUM('호감도 정보'!$D105:$D106,'호감도 정보'!$F105:$F106)</f>
        <v>600</v>
      </c>
      <c r="G54" s="27">
        <f t="shared" si="3"/>
        <v>3.3707865168539325E-2</v>
      </c>
      <c r="H54" s="39">
        <f t="shared" si="2"/>
        <v>30</v>
      </c>
      <c r="I54" s="30">
        <f t="shared" si="4"/>
        <v>3.4</v>
      </c>
      <c r="J54" s="30">
        <v>6.7</v>
      </c>
      <c r="M54" s="1"/>
      <c r="N54" s="1"/>
    </row>
    <row r="55" spans="1:14" customFormat="1">
      <c r="A55" s="19">
        <v>57</v>
      </c>
      <c r="B55" s="25" t="s">
        <v>143</v>
      </c>
      <c r="C55" s="25" t="s">
        <v>145</v>
      </c>
      <c r="D55" s="21" t="s">
        <v>61</v>
      </c>
      <c r="E55" s="23">
        <f>IF(D55="일반",등급표!$C$10,IF(D55="고급",등급표!$G$10,IF(D55="희귀",등급표!$K$10,IF(D55="영웅",등급표!$O$10,IF(D55="전설",등급표!$S$10,IF(D55="유물",등급표!$W$10,0))))))</f>
        <v>17800</v>
      </c>
      <c r="F55" s="23">
        <f>SUM('호감도 정보'!$D107:$D108,'호감도 정보'!$F107:$F108)</f>
        <v>600</v>
      </c>
      <c r="G55" s="27">
        <f t="shared" si="3"/>
        <v>3.3707865168539325E-2</v>
      </c>
      <c r="H55" s="39">
        <f t="shared" si="2"/>
        <v>30</v>
      </c>
      <c r="I55" s="30">
        <f t="shared" si="4"/>
        <v>3.4</v>
      </c>
      <c r="J55" s="30">
        <v>6.7</v>
      </c>
      <c r="M55" s="1"/>
      <c r="N55" s="1"/>
    </row>
    <row r="56" spans="1:14" customFormat="1">
      <c r="A56" s="19">
        <v>58</v>
      </c>
      <c r="B56" s="25" t="s">
        <v>146</v>
      </c>
      <c r="C56" s="25" t="s">
        <v>149</v>
      </c>
      <c r="D56" s="21" t="s">
        <v>61</v>
      </c>
      <c r="E56" s="23">
        <f>IF(D56="일반",등급표!$C$10,IF(D56="고급",등급표!$G$10,IF(D56="희귀",등급표!$K$10,IF(D56="영웅",등급표!$O$10,IF(D56="전설",등급표!$S$10,IF(D56="유물",등급표!$W$10,0))))))</f>
        <v>17800</v>
      </c>
      <c r="F56" s="23">
        <f>SUM('호감도 정보'!$D109:$D110,'호감도 정보'!$F109:$F110)</f>
        <v>675</v>
      </c>
      <c r="G56" s="27">
        <f t="shared" si="3"/>
        <v>3.7921348314606744E-2</v>
      </c>
      <c r="H56" s="39">
        <f t="shared" si="2"/>
        <v>27</v>
      </c>
      <c r="I56" s="30">
        <f t="shared" si="4"/>
        <v>3</v>
      </c>
      <c r="J56" s="30">
        <v>5.9</v>
      </c>
      <c r="M56" s="1"/>
      <c r="N56" s="1"/>
    </row>
    <row r="57" spans="1:14" customFormat="1">
      <c r="A57" s="19">
        <v>59</v>
      </c>
      <c r="B57" s="25" t="s">
        <v>147</v>
      </c>
      <c r="C57" s="25" t="s">
        <v>149</v>
      </c>
      <c r="D57" s="21" t="s">
        <v>61</v>
      </c>
      <c r="E57" s="23">
        <f>IF(D57="일반",등급표!$C$10,IF(D57="고급",등급표!$G$10,IF(D57="희귀",등급표!$K$10,IF(D57="영웅",등급표!$O$10,IF(D57="전설",등급표!$S$10,IF(D57="유물",등급표!$W$10,0))))))</f>
        <v>17800</v>
      </c>
      <c r="F57" s="23">
        <f>SUM('호감도 정보'!$D111:$D112,'호감도 정보'!$F111:$F112)</f>
        <v>675</v>
      </c>
      <c r="G57" s="27">
        <f t="shared" si="3"/>
        <v>3.7921348314606744E-2</v>
      </c>
      <c r="H57" s="39">
        <f t="shared" si="2"/>
        <v>27</v>
      </c>
      <c r="I57" s="30">
        <f t="shared" si="4"/>
        <v>3</v>
      </c>
      <c r="J57" s="30">
        <v>5.9</v>
      </c>
      <c r="M57" s="1"/>
      <c r="N57" s="1"/>
    </row>
    <row r="58" spans="1:14" customFormat="1">
      <c r="A58" s="19">
        <v>60</v>
      </c>
      <c r="B58" s="25" t="s">
        <v>148</v>
      </c>
      <c r="C58" s="25" t="s">
        <v>149</v>
      </c>
      <c r="D58" s="21" t="s">
        <v>115</v>
      </c>
      <c r="E58" s="23">
        <f>IF(D58="일반",등급표!$C$10,IF(D58="고급",등급표!$G$10,IF(D58="희귀",등급표!$K$10,IF(D58="영웅",등급표!$O$10,IF(D58="전설",등급표!$S$10,IF(D58="유물",등급표!$W$10,0))))))</f>
        <v>5900</v>
      </c>
      <c r="F58" s="23">
        <f>SUM('호감도 정보'!$D113:$D114,'호감도 정보'!$F113:$F114)</f>
        <v>550</v>
      </c>
      <c r="G58" s="27">
        <f t="shared" si="3"/>
        <v>9.3220338983050849E-2</v>
      </c>
      <c r="H58" s="39">
        <f t="shared" si="2"/>
        <v>11</v>
      </c>
      <c r="I58" s="30">
        <f t="shared" si="4"/>
        <v>3.7</v>
      </c>
      <c r="J58" s="30">
        <v>7.3</v>
      </c>
      <c r="M58" s="1"/>
      <c r="N58" s="1"/>
    </row>
    <row r="59" spans="1:14" customFormat="1">
      <c r="A59" s="19">
        <v>61</v>
      </c>
      <c r="B59" s="25" t="s">
        <v>167</v>
      </c>
      <c r="C59" s="35" t="s">
        <v>154</v>
      </c>
      <c r="D59" s="21" t="s">
        <v>62</v>
      </c>
      <c r="E59" s="23">
        <f>IF(D59="일반",등급표!$C$10,IF(D59="고급",등급표!$G$10,IF(D59="희귀",등급표!$K$10,IF(D59="영웅",등급표!$O$10,IF(D59="전설",등급표!$S$10,IF(D59="유물",등급표!$W$10,0))))))</f>
        <v>37900</v>
      </c>
      <c r="F59" s="23">
        <f>SUM('호감도 정보'!$D113:$D114,'호감도 정보'!$F113:$F114)</f>
        <v>550</v>
      </c>
      <c r="G59" s="27">
        <f t="shared" si="3"/>
        <v>1.4511873350923483E-2</v>
      </c>
      <c r="H59" s="39">
        <f t="shared" si="2"/>
        <v>69</v>
      </c>
      <c r="I59" s="30">
        <f t="shared" si="4"/>
        <v>3.7</v>
      </c>
      <c r="J59" s="30">
        <v>8.6999999999999993</v>
      </c>
      <c r="K59" s="9"/>
      <c r="L59" s="9"/>
      <c r="M59" s="11"/>
      <c r="N59" s="11"/>
    </row>
    <row r="60" spans="1:14" customFormat="1">
      <c r="A60" s="19">
        <v>62</v>
      </c>
      <c r="B60" s="25" t="s">
        <v>169</v>
      </c>
      <c r="C60" s="35" t="s">
        <v>154</v>
      </c>
      <c r="D60" s="21" t="s">
        <v>62</v>
      </c>
      <c r="E60" s="23">
        <f>IF(D60="일반",등급표!$C$10,IF(D60="고급",등급표!$G$10,IF(D60="희귀",등급표!$K$10,IF(D60="영웅",등급표!$O$10,IF(D60="전설",등급표!$S$10,IF(D60="유물",등급표!$W$10,0))))))</f>
        <v>37900</v>
      </c>
      <c r="F60" s="23">
        <f>SUM('호감도 정보'!$D115:$D116,'호감도 정보'!$F115:$F116)</f>
        <v>825</v>
      </c>
      <c r="G60" s="27">
        <f t="shared" si="3"/>
        <v>2.1767810026385226E-2</v>
      </c>
      <c r="H60" s="39">
        <f t="shared" si="2"/>
        <v>46</v>
      </c>
      <c r="I60" s="30">
        <f t="shared" si="4"/>
        <v>2.5</v>
      </c>
      <c r="J60" s="30">
        <v>10.1</v>
      </c>
      <c r="K60" s="9"/>
      <c r="L60" s="11"/>
      <c r="M60" s="11"/>
    </row>
    <row r="61" spans="1:14" customFormat="1">
      <c r="A61" s="19">
        <v>63</v>
      </c>
      <c r="B61" s="25" t="s">
        <v>198</v>
      </c>
      <c r="C61" s="35" t="s">
        <v>154</v>
      </c>
      <c r="D61" s="21" t="s">
        <v>62</v>
      </c>
      <c r="E61" s="23">
        <f>IF(D61="일반",등급표!$C$10,IF(D61="고급",등급표!$G$10,IF(D61="희귀",등급표!$K$10,IF(D61="영웅",등급표!$O$10,IF(D61="전설",등급표!$S$10,IF(D61="유물",등급표!$W$10,0))))))</f>
        <v>37900</v>
      </c>
      <c r="F61" s="23">
        <f>SUM('호감도 정보'!$D115:$D116,'호감도 정보'!$F115:$F116)</f>
        <v>825</v>
      </c>
      <c r="G61" s="27">
        <f t="shared" si="3"/>
        <v>2.1767810026385226E-2</v>
      </c>
      <c r="H61" s="39">
        <f t="shared" si="2"/>
        <v>46</v>
      </c>
      <c r="I61" s="30">
        <f t="shared" si="4"/>
        <v>2.5</v>
      </c>
      <c r="J61" s="30">
        <v>11.5</v>
      </c>
      <c r="K61" s="9"/>
      <c r="L61" s="11"/>
      <c r="M61" s="11"/>
    </row>
    <row r="62" spans="1:14" customFormat="1">
      <c r="A62" s="19">
        <v>64</v>
      </c>
      <c r="B62" s="25" t="s">
        <v>171</v>
      </c>
      <c r="C62" s="35" t="s">
        <v>154</v>
      </c>
      <c r="D62" s="21" t="s">
        <v>61</v>
      </c>
      <c r="E62" s="23">
        <f>IF(D62="일반",등급표!$C$10,IF(D62="고급",등급표!$G$10,IF(D62="희귀",등급표!$K$10,IF(D62="영웅",등급표!$O$10,IF(D62="전설",등급표!$S$10,IF(D62="유물",등급표!$W$10,0))))))</f>
        <v>17800</v>
      </c>
      <c r="F62" s="23">
        <f>SUM('호감도 정보'!$D117:$D118,'호감도 정보'!$F117:$F118)</f>
        <v>825</v>
      </c>
      <c r="G62" s="27">
        <f t="shared" si="3"/>
        <v>4.6348314606741575E-2</v>
      </c>
      <c r="H62" s="39">
        <f t="shared" si="2"/>
        <v>22</v>
      </c>
      <c r="I62" s="30">
        <f t="shared" si="4"/>
        <v>2.5</v>
      </c>
      <c r="J62" s="30">
        <v>12.9</v>
      </c>
      <c r="K62" s="9"/>
      <c r="L62" s="11"/>
      <c r="M62" s="11"/>
    </row>
    <row r="63" spans="1:14" customFormat="1">
      <c r="A63" s="19">
        <v>65</v>
      </c>
      <c r="B63" s="25" t="s">
        <v>157</v>
      </c>
      <c r="C63" s="36" t="s">
        <v>155</v>
      </c>
      <c r="D63" s="37" t="s">
        <v>65</v>
      </c>
      <c r="E63" s="23">
        <f>IF(D63="일반",등급표!$C$10,IF(D63="고급",등급표!$G$10,IF(D63="희귀",등급표!$K$10,IF(D63="영웅",등급표!$O$10,IF(D63="전설",등급표!$S$10,IF(D63="유물",등급표!$W$10,0))))))</f>
        <v>102200</v>
      </c>
      <c r="F63" s="23">
        <f>SUM('호감도 정보'!$D117:$D118,'호감도 정보'!$F117:$F118)</f>
        <v>825</v>
      </c>
      <c r="G63" s="27">
        <f t="shared" si="3"/>
        <v>8.0724070450097843E-3</v>
      </c>
      <c r="H63" s="39">
        <f t="shared" si="2"/>
        <v>124</v>
      </c>
      <c r="I63" s="30">
        <f t="shared" si="4"/>
        <v>2.5</v>
      </c>
      <c r="J63" s="30">
        <v>14.3</v>
      </c>
      <c r="K63" s="9"/>
      <c r="L63" s="11"/>
      <c r="M63" s="11"/>
    </row>
    <row r="64" spans="1:14" customFormat="1">
      <c r="A64" s="19">
        <v>66</v>
      </c>
      <c r="B64" s="25" t="s">
        <v>153</v>
      </c>
      <c r="C64" s="36" t="s">
        <v>155</v>
      </c>
      <c r="D64" s="37" t="s">
        <v>65</v>
      </c>
      <c r="E64" s="23">
        <f>IF(D64="일반",등급표!$C$10,IF(D64="고급",등급표!$G$10,IF(D64="희귀",등급표!$K$10,IF(D64="영웅",등급표!$O$10,IF(D64="전설",등급표!$S$10,IF(D64="유물",등급표!$W$10,0))))))</f>
        <v>102200</v>
      </c>
      <c r="F64" s="23">
        <f>SUM('호감도 정보'!$D119:$D120,'호감도 정보'!$F119:$F120)</f>
        <v>825</v>
      </c>
      <c r="G64" s="27">
        <f t="shared" si="3"/>
        <v>8.0724070450097843E-3</v>
      </c>
      <c r="H64" s="39">
        <f t="shared" si="2"/>
        <v>124</v>
      </c>
      <c r="I64" s="30">
        <f t="shared" si="4"/>
        <v>2.5</v>
      </c>
      <c r="J64" s="30">
        <v>15.7</v>
      </c>
      <c r="K64" s="9"/>
      <c r="L64" s="11"/>
      <c r="M64" s="11"/>
    </row>
    <row r="65" spans="1:14" customFormat="1">
      <c r="A65" s="19">
        <v>67</v>
      </c>
      <c r="B65" s="25" t="s">
        <v>159</v>
      </c>
      <c r="C65" s="36" t="s">
        <v>155</v>
      </c>
      <c r="D65" s="21" t="s">
        <v>63</v>
      </c>
      <c r="E65" s="23">
        <f>IF(D65="일반",등급표!$C$10,IF(D65="고급",등급표!$G$10,IF(D65="희귀",등급표!$K$10,IF(D65="영웅",등급표!$O$10,IF(D65="전설",등급표!$S$10,IF(D65="유물",등급표!$W$10,0))))))</f>
        <v>57800</v>
      </c>
      <c r="F65" s="23">
        <f>SUM('호감도 정보'!$D119:$D120,'호감도 정보'!$F119:$F120)</f>
        <v>825</v>
      </c>
      <c r="G65" s="27">
        <f t="shared" si="3"/>
        <v>1.4273356401384083E-2</v>
      </c>
      <c r="H65" s="39">
        <f t="shared" si="2"/>
        <v>71</v>
      </c>
      <c r="I65" s="30">
        <f t="shared" si="4"/>
        <v>2.5</v>
      </c>
      <c r="J65" s="30">
        <v>17.100000000000001</v>
      </c>
      <c r="K65" s="9"/>
      <c r="L65" s="11"/>
      <c r="M65" s="11"/>
    </row>
    <row r="66" spans="1:14" customFormat="1">
      <c r="A66" s="19">
        <v>68</v>
      </c>
      <c r="B66" s="25" t="s">
        <v>161</v>
      </c>
      <c r="C66" s="36" t="s">
        <v>155</v>
      </c>
      <c r="D66" s="21" t="s">
        <v>64</v>
      </c>
      <c r="E66" s="23">
        <f>IF(D66="일반",등급표!$C$10,IF(D66="고급",등급표!$G$10,IF(D66="희귀",등급표!$K$10,IF(D66="영웅",등급표!$O$10,IF(D66="전설",등급표!$S$10,IF(D66="유물",등급표!$W$10,0))))))</f>
        <v>77700</v>
      </c>
      <c r="F66" s="23">
        <f>SUM('호감도 정보'!$D121:$D122,'호감도 정보'!$F121:$F122)</f>
        <v>500</v>
      </c>
      <c r="G66" s="27">
        <f t="shared" ref="G66:G97" si="5">F66/E66</f>
        <v>6.4350064350064346E-3</v>
      </c>
      <c r="H66" s="39">
        <f t="shared" si="2"/>
        <v>156</v>
      </c>
      <c r="I66" s="30">
        <f t="shared" ref="I66:I80" si="6">ROUNDUP(2000/F66,1)</f>
        <v>4</v>
      </c>
      <c r="J66" s="30">
        <v>18.5</v>
      </c>
      <c r="K66" s="9"/>
      <c r="L66" s="9"/>
      <c r="M66" s="11"/>
      <c r="N66" s="11"/>
    </row>
    <row r="67" spans="1:14" customFormat="1">
      <c r="A67" s="19">
        <v>69</v>
      </c>
      <c r="B67" s="25" t="s">
        <v>163</v>
      </c>
      <c r="C67" s="36" t="s">
        <v>155</v>
      </c>
      <c r="D67" s="21" t="s">
        <v>62</v>
      </c>
      <c r="E67" s="23">
        <f>IF(D67="일반",등급표!$C$10,IF(D67="고급",등급표!$G$10,IF(D67="희귀",등급표!$K$10,IF(D67="영웅",등급표!$O$10,IF(D67="전설",등급표!$S$10,IF(D67="유물",등급표!$W$10,0))))))</f>
        <v>37900</v>
      </c>
      <c r="F67" s="23">
        <f>SUM('호감도 정보'!$D121:$D122,'호감도 정보'!$F121:$F122)</f>
        <v>500</v>
      </c>
      <c r="G67" s="27">
        <f t="shared" si="5"/>
        <v>1.3192612137203167E-2</v>
      </c>
      <c r="H67" s="39">
        <f t="shared" ref="H67:H80" si="7">ROUNDUP(E67/F67,0)</f>
        <v>76</v>
      </c>
      <c r="I67" s="30">
        <f t="shared" si="6"/>
        <v>4</v>
      </c>
      <c r="J67" s="30">
        <v>19.899999999999999</v>
      </c>
      <c r="K67" s="9"/>
      <c r="L67" s="9"/>
      <c r="M67" s="11"/>
      <c r="N67" s="11"/>
    </row>
    <row r="68" spans="1:14" customFormat="1">
      <c r="A68" s="19">
        <v>70</v>
      </c>
      <c r="B68" s="25" t="s">
        <v>165</v>
      </c>
      <c r="C68" s="36" t="s">
        <v>155</v>
      </c>
      <c r="D68" s="21" t="s">
        <v>62</v>
      </c>
      <c r="E68" s="23">
        <f>IF(D68="일반",등급표!$C$10,IF(D68="고급",등급표!$G$10,IF(D68="희귀",등급표!$K$10,IF(D68="영웅",등급표!$O$10,IF(D68="전설",등급표!$S$10,IF(D68="유물",등급표!$W$10,0))))))</f>
        <v>37900</v>
      </c>
      <c r="F68" s="23">
        <f>SUM('호감도 정보'!$D123:$D124,'호감도 정보'!$F123:$F124)</f>
        <v>1400</v>
      </c>
      <c r="G68" s="27">
        <f t="shared" si="5"/>
        <v>3.6939313984168866E-2</v>
      </c>
      <c r="H68" s="39">
        <f t="shared" si="7"/>
        <v>28</v>
      </c>
      <c r="I68" s="30">
        <f t="shared" si="6"/>
        <v>1.5</v>
      </c>
      <c r="J68" s="30">
        <v>21.3</v>
      </c>
      <c r="K68" s="9"/>
      <c r="L68" s="9"/>
      <c r="M68" s="11"/>
      <c r="N68" s="11"/>
    </row>
    <row r="69" spans="1:14" customFormat="1">
      <c r="A69" s="19">
        <v>71</v>
      </c>
      <c r="B69" s="25" t="s">
        <v>173</v>
      </c>
      <c r="C69" s="36" t="s">
        <v>155</v>
      </c>
      <c r="D69" s="21" t="s">
        <v>62</v>
      </c>
      <c r="E69" s="23">
        <f>IF(D69="일반",등급표!$C$10,IF(D69="고급",등급표!$G$10,IF(D69="희귀",등급표!$K$10,IF(D69="영웅",등급표!$O$10,IF(D69="전설",등급표!$S$10,IF(D69="유물",등급표!$W$10,0))))))</f>
        <v>37900</v>
      </c>
      <c r="F69" s="23">
        <f>SUM('호감도 정보'!$D123:$D124,'호감도 정보'!$F123:$F124)</f>
        <v>1400</v>
      </c>
      <c r="G69" s="27">
        <f t="shared" si="5"/>
        <v>3.6939313984168866E-2</v>
      </c>
      <c r="H69" s="39">
        <f t="shared" si="7"/>
        <v>28</v>
      </c>
      <c r="I69" s="30">
        <f t="shared" si="6"/>
        <v>1.5</v>
      </c>
      <c r="J69" s="30">
        <v>22.7</v>
      </c>
      <c r="K69" s="9"/>
      <c r="L69" s="9"/>
      <c r="M69" s="11"/>
      <c r="N69" s="11"/>
    </row>
    <row r="70" spans="1:14" customFormat="1">
      <c r="A70" s="19">
        <v>72</v>
      </c>
      <c r="B70" s="25" t="s">
        <v>175</v>
      </c>
      <c r="C70" s="36" t="s">
        <v>155</v>
      </c>
      <c r="D70" s="21" t="s">
        <v>61</v>
      </c>
      <c r="E70" s="23">
        <f>IF(D70="일반",등급표!$C$10,IF(D70="고급",등급표!$G$10,IF(D70="희귀",등급표!$K$10,IF(D70="영웅",등급표!$O$10,IF(D70="전설",등급표!$S$10,IF(D70="유물",등급표!$W$10,0))))))</f>
        <v>17800</v>
      </c>
      <c r="F70" s="23">
        <f>SUM('호감도 정보'!$D125:$D126,'호감도 정보'!$F125:$F126)</f>
        <v>1175</v>
      </c>
      <c r="G70" s="27">
        <f t="shared" si="5"/>
        <v>6.6011235955056174E-2</v>
      </c>
      <c r="H70" s="39">
        <f t="shared" si="7"/>
        <v>16</v>
      </c>
      <c r="I70" s="30">
        <f t="shared" si="6"/>
        <v>1.8</v>
      </c>
      <c r="J70" s="30">
        <v>24.1</v>
      </c>
      <c r="K70" s="9"/>
      <c r="L70" s="9"/>
      <c r="M70" s="11"/>
      <c r="N70" s="11"/>
    </row>
    <row r="71" spans="1:14" customFormat="1">
      <c r="A71" s="19">
        <v>73</v>
      </c>
      <c r="B71" s="25" t="s">
        <v>177</v>
      </c>
      <c r="C71" s="36" t="s">
        <v>155</v>
      </c>
      <c r="D71" s="21" t="s">
        <v>61</v>
      </c>
      <c r="E71" s="23">
        <f>IF(D71="일반",등급표!$C$10,IF(D71="고급",등급표!$G$10,IF(D71="희귀",등급표!$K$10,IF(D71="영웅",등급표!$O$10,IF(D71="전설",등급표!$S$10,IF(D71="유물",등급표!$W$10,0))))))</f>
        <v>17800</v>
      </c>
      <c r="F71" s="23">
        <f>SUM('호감도 정보'!$D125:$D126,'호감도 정보'!$F125:$F126)</f>
        <v>1175</v>
      </c>
      <c r="G71" s="27">
        <f t="shared" si="5"/>
        <v>6.6011235955056174E-2</v>
      </c>
      <c r="H71" s="39">
        <f t="shared" si="7"/>
        <v>16</v>
      </c>
      <c r="I71" s="30">
        <f t="shared" si="6"/>
        <v>1.8</v>
      </c>
      <c r="J71" s="30">
        <v>25.5</v>
      </c>
      <c r="K71" s="9"/>
      <c r="L71" s="9"/>
      <c r="M71" s="11"/>
      <c r="N71" s="11"/>
    </row>
    <row r="72" spans="1:14" customFormat="1">
      <c r="A72" s="19">
        <v>74</v>
      </c>
      <c r="B72" s="25" t="s">
        <v>179</v>
      </c>
      <c r="C72" s="36" t="s">
        <v>155</v>
      </c>
      <c r="D72" s="21" t="s">
        <v>61</v>
      </c>
      <c r="E72" s="23">
        <f>IF(D72="일반",등급표!$C$10,IF(D72="고급",등급표!$G$10,IF(D72="희귀",등급표!$K$10,IF(D72="영웅",등급표!$O$10,IF(D72="전설",등급표!$S$10,IF(D72="유물",등급표!$W$10,0))))))</f>
        <v>17800</v>
      </c>
      <c r="F72" s="23">
        <f>SUM('호감도 정보'!$D127:$D128,'호감도 정보'!$F127:$F128)</f>
        <v>800</v>
      </c>
      <c r="G72" s="27">
        <f t="shared" si="5"/>
        <v>4.49438202247191E-2</v>
      </c>
      <c r="H72" s="39">
        <f t="shared" si="7"/>
        <v>23</v>
      </c>
      <c r="I72" s="30">
        <f t="shared" si="6"/>
        <v>2.5</v>
      </c>
      <c r="J72" s="30">
        <v>26.9</v>
      </c>
      <c r="K72" s="9"/>
      <c r="L72" s="9"/>
      <c r="M72" s="11"/>
      <c r="N72" s="11"/>
    </row>
    <row r="73" spans="1:14" customFormat="1">
      <c r="A73" s="19">
        <v>75</v>
      </c>
      <c r="B73" s="25" t="s">
        <v>181</v>
      </c>
      <c r="C73" s="36" t="s">
        <v>155</v>
      </c>
      <c r="D73" s="21" t="s">
        <v>61</v>
      </c>
      <c r="E73" s="23">
        <f>IF(D73="일반",등급표!$C$10,IF(D73="고급",등급표!$G$10,IF(D73="희귀",등급표!$K$10,IF(D73="영웅",등급표!$O$10,IF(D73="전설",등급표!$S$10,IF(D73="유물",등급표!$W$10,0))))))</f>
        <v>17800</v>
      </c>
      <c r="F73" s="23">
        <f>SUM('호감도 정보'!$D127:$D128,'호감도 정보'!$F127:$F128)</f>
        <v>800</v>
      </c>
      <c r="G73" s="27">
        <f t="shared" si="5"/>
        <v>4.49438202247191E-2</v>
      </c>
      <c r="H73" s="39">
        <f t="shared" si="7"/>
        <v>23</v>
      </c>
      <c r="I73" s="30">
        <f t="shared" si="6"/>
        <v>2.5</v>
      </c>
      <c r="J73" s="30">
        <v>28.3</v>
      </c>
      <c r="K73" s="9"/>
      <c r="L73" s="9"/>
      <c r="M73" s="11"/>
      <c r="N73" s="11"/>
    </row>
    <row r="74" spans="1:14" customFormat="1">
      <c r="A74" s="19">
        <v>76</v>
      </c>
      <c r="B74" s="25" t="s">
        <v>183</v>
      </c>
      <c r="C74" s="36" t="s">
        <v>155</v>
      </c>
      <c r="D74" s="21" t="s">
        <v>61</v>
      </c>
      <c r="E74" s="23">
        <f>IF(D74="일반",등급표!$C$10,IF(D74="고급",등급표!$G$10,IF(D74="희귀",등급표!$K$10,IF(D74="영웅",등급표!$O$10,IF(D74="전설",등급표!$S$10,IF(D74="유물",등급표!$W$10,0))))))</f>
        <v>17800</v>
      </c>
      <c r="F74" s="23">
        <f>SUM('호감도 정보'!$D129:$D130,'호감도 정보'!$F129:$F130)</f>
        <v>1400</v>
      </c>
      <c r="G74" s="27">
        <f t="shared" si="5"/>
        <v>7.8651685393258425E-2</v>
      </c>
      <c r="H74" s="39">
        <f t="shared" si="7"/>
        <v>13</v>
      </c>
      <c r="I74" s="30">
        <f t="shared" si="6"/>
        <v>1.5</v>
      </c>
      <c r="J74" s="30">
        <v>29.7</v>
      </c>
      <c r="K74" s="9"/>
      <c r="L74" s="9"/>
      <c r="M74" s="11"/>
      <c r="N74" s="11"/>
    </row>
    <row r="75" spans="1:14" customFormat="1">
      <c r="A75" s="19">
        <v>77</v>
      </c>
      <c r="B75" s="25" t="s">
        <v>185</v>
      </c>
      <c r="C75" s="36" t="s">
        <v>155</v>
      </c>
      <c r="D75" s="21" t="s">
        <v>61</v>
      </c>
      <c r="E75" s="23">
        <f>IF(D75="일반",등급표!$C$10,IF(D75="고급",등급표!$G$10,IF(D75="희귀",등급표!$K$10,IF(D75="영웅",등급표!$O$10,IF(D75="전설",등급표!$S$10,IF(D75="유물",등급표!$W$10,0))))))</f>
        <v>17800</v>
      </c>
      <c r="F75" s="23">
        <f>SUM('호감도 정보'!$D129:$D130,'호감도 정보'!$F129:$F130)</f>
        <v>1400</v>
      </c>
      <c r="G75" s="27">
        <f t="shared" si="5"/>
        <v>7.8651685393258425E-2</v>
      </c>
      <c r="H75" s="39">
        <f t="shared" si="7"/>
        <v>13</v>
      </c>
      <c r="I75" s="30">
        <f t="shared" si="6"/>
        <v>1.5</v>
      </c>
      <c r="J75" s="30">
        <v>31.1</v>
      </c>
      <c r="K75" s="9"/>
      <c r="L75" s="9"/>
      <c r="M75" s="11"/>
      <c r="N75" s="11"/>
    </row>
    <row r="76" spans="1:14" customFormat="1">
      <c r="A76" s="19">
        <v>78</v>
      </c>
      <c r="B76" s="25" t="s">
        <v>187</v>
      </c>
      <c r="C76" s="36" t="s">
        <v>155</v>
      </c>
      <c r="D76" s="21" t="s">
        <v>61</v>
      </c>
      <c r="E76" s="23">
        <f>IF(D76="일반",등급표!$C$10,IF(D76="고급",등급표!$G$10,IF(D76="희귀",등급표!$K$10,IF(D76="영웅",등급표!$O$10,IF(D76="전설",등급표!$S$10,IF(D76="유물",등급표!$W$10,0))))))</f>
        <v>17800</v>
      </c>
      <c r="F76" s="23">
        <f>SUM('호감도 정보'!$D131:$D132,'호감도 정보'!$F131:$F132)</f>
        <v>925</v>
      </c>
      <c r="G76" s="27">
        <f t="shared" si="5"/>
        <v>5.1966292134831463E-2</v>
      </c>
      <c r="H76" s="39">
        <f t="shared" si="7"/>
        <v>20</v>
      </c>
      <c r="I76" s="30">
        <f t="shared" si="6"/>
        <v>2.2000000000000002</v>
      </c>
      <c r="J76" s="30">
        <v>32.5</v>
      </c>
      <c r="K76" s="9"/>
      <c r="L76" s="9"/>
      <c r="M76" s="11"/>
      <c r="N76" s="11"/>
    </row>
    <row r="77" spans="1:14" customFormat="1">
      <c r="A77" s="19">
        <v>79</v>
      </c>
      <c r="B77" s="25" t="s">
        <v>189</v>
      </c>
      <c r="C77" s="36" t="s">
        <v>155</v>
      </c>
      <c r="D77" s="21" t="s">
        <v>61</v>
      </c>
      <c r="E77" s="23">
        <f>IF(D77="일반",등급표!$C$10,IF(D77="고급",등급표!$G$10,IF(D77="희귀",등급표!$K$10,IF(D77="영웅",등급표!$O$10,IF(D77="전설",등급표!$S$10,IF(D77="유물",등급표!$W$10,0))))))</f>
        <v>17800</v>
      </c>
      <c r="F77" s="23">
        <f>SUM('호감도 정보'!$D131:$D132,'호감도 정보'!$F131:$F132)</f>
        <v>925</v>
      </c>
      <c r="G77" s="27">
        <f t="shared" si="5"/>
        <v>5.1966292134831463E-2</v>
      </c>
      <c r="H77" s="39">
        <f t="shared" si="7"/>
        <v>20</v>
      </c>
      <c r="I77" s="30">
        <f t="shared" si="6"/>
        <v>2.2000000000000002</v>
      </c>
      <c r="J77" s="30">
        <v>33.9</v>
      </c>
      <c r="K77" s="9"/>
      <c r="L77" s="9"/>
      <c r="M77" s="11"/>
      <c r="N77" s="11"/>
    </row>
    <row r="78" spans="1:14" customFormat="1">
      <c r="A78" s="19">
        <v>80</v>
      </c>
      <c r="B78" s="25" t="s">
        <v>191</v>
      </c>
      <c r="C78" s="36" t="s">
        <v>155</v>
      </c>
      <c r="D78" s="21" t="s">
        <v>61</v>
      </c>
      <c r="E78" s="23">
        <f>IF(D78="일반",등급표!$C$10,IF(D78="고급",등급표!$G$10,IF(D78="희귀",등급표!$K$10,IF(D78="영웅",등급표!$O$10,IF(D78="전설",등급표!$S$10,IF(D78="유물",등급표!$W$10,0))))))</f>
        <v>17800</v>
      </c>
      <c r="F78" s="23">
        <f>SUM('호감도 정보'!$D133:$D134,'호감도 정보'!$F133:$F134)</f>
        <v>900</v>
      </c>
      <c r="G78" s="27">
        <f t="shared" si="5"/>
        <v>5.0561797752808987E-2</v>
      </c>
      <c r="H78" s="39">
        <f t="shared" si="7"/>
        <v>20</v>
      </c>
      <c r="I78" s="30">
        <f t="shared" si="6"/>
        <v>2.3000000000000003</v>
      </c>
      <c r="J78" s="30">
        <v>35.299999999999997</v>
      </c>
      <c r="K78" s="9"/>
      <c r="L78" s="9"/>
      <c r="M78" s="11"/>
      <c r="N78" s="11"/>
    </row>
    <row r="79" spans="1:14" customFormat="1">
      <c r="A79" s="19">
        <v>81</v>
      </c>
      <c r="B79" s="25" t="s">
        <v>193</v>
      </c>
      <c r="C79" s="36" t="s">
        <v>155</v>
      </c>
      <c r="D79" s="21" t="s">
        <v>115</v>
      </c>
      <c r="E79" s="23">
        <f>IF(D79="일반",등급표!$C$10,IF(D79="고급",등급표!$G$10,IF(D79="희귀",등급표!$K$10,IF(D79="영웅",등급표!$O$10,IF(D79="전설",등급표!$S$10,IF(D79="유물",등급표!$W$10,0))))))</f>
        <v>5900</v>
      </c>
      <c r="F79" s="23">
        <f>SUM('호감도 정보'!$D133:$D134,'호감도 정보'!$F133:$F134)</f>
        <v>900</v>
      </c>
      <c r="G79" s="27">
        <f t="shared" si="5"/>
        <v>0.15254237288135594</v>
      </c>
      <c r="H79" s="39">
        <f t="shared" si="7"/>
        <v>7</v>
      </c>
      <c r="I79" s="30">
        <f t="shared" si="6"/>
        <v>2.3000000000000003</v>
      </c>
      <c r="J79" s="30">
        <v>36.700000000000003</v>
      </c>
      <c r="K79" s="9"/>
      <c r="L79" s="9"/>
      <c r="M79" s="11"/>
      <c r="N79" s="11"/>
    </row>
    <row r="80" spans="1:14" customFormat="1">
      <c r="A80" s="20">
        <v>82</v>
      </c>
      <c r="B80" s="25" t="s">
        <v>196</v>
      </c>
      <c r="C80" s="25" t="s">
        <v>194</v>
      </c>
      <c r="D80" s="21" t="s">
        <v>64</v>
      </c>
      <c r="E80" s="23">
        <f>IF(D80="일반",등급표!$C$10,IF(D80="고급",등급표!$G$10,IF(D80="희귀",등급표!$K$10,IF(D80="영웅",등급표!$O$10,IF(D80="전설",등급표!$S$10,IF(D80="유물",등급표!$W$10,0))))))</f>
        <v>77700</v>
      </c>
      <c r="F80" s="23">
        <f>SUM('호감도 정보'!$D135:$D136,'호감도 정보'!$F135:$F136)</f>
        <v>950</v>
      </c>
      <c r="G80" s="27">
        <f t="shared" si="5"/>
        <v>1.2226512226512226E-2</v>
      </c>
      <c r="H80" s="39">
        <f t="shared" si="7"/>
        <v>82</v>
      </c>
      <c r="I80" s="30">
        <f t="shared" si="6"/>
        <v>2.2000000000000002</v>
      </c>
      <c r="J80" s="30">
        <v>38.1</v>
      </c>
      <c r="K80" s="9"/>
      <c r="L80" s="9"/>
      <c r="M80" s="11"/>
      <c r="N80" s="11"/>
    </row>
  </sheetData>
  <autoFilter ref="A1:J239" xr:uid="{2B6B42F1-7270-4C9D-A4BF-CA091D1EB7C2}">
    <sortState xmlns:xlrd2="http://schemas.microsoft.com/office/spreadsheetml/2017/richdata2" ref="A2:J239">
      <sortCondition ref="A1:A239"/>
    </sortState>
  </autoFilter>
  <mergeCells count="1">
    <mergeCell ref="N1:O1"/>
  </mergeCells>
  <phoneticPr fontId="3" type="noConversion"/>
  <conditionalFormatting sqref="B67:B73 B74:D79 A58:B62 A69:A79 D58:G58 D59:D62 A65:D66 C69:D79 A81:J1048576 A80:D80 E59:G80 A1:J2 A3:G57 H3:J80">
    <cfRule type="expression" dxfId="53" priority="59">
      <formula>SEARCH($N$1,$B1)</formula>
    </cfRule>
  </conditionalFormatting>
  <conditionalFormatting sqref="C63:C79 D1:D59 D66:D1048576">
    <cfRule type="containsText" dxfId="52" priority="41" operator="containsText" text="일반">
      <formula>NOT(ISERROR(SEARCH("일반",C1)))</formula>
    </cfRule>
    <cfRule type="containsText" dxfId="51" priority="42" operator="containsText" text="고급">
      <formula>NOT(ISERROR(SEARCH("고급",C1)))</formula>
    </cfRule>
    <cfRule type="containsText" dxfId="50" priority="43" operator="containsText" text="전설">
      <formula>NOT(ISERROR(SEARCH("전설",C1)))</formula>
    </cfRule>
    <cfRule type="containsText" dxfId="49" priority="44" operator="containsText" text="희귀">
      <formula>NOT(ISERROR(SEARCH("희귀",C1)))</formula>
    </cfRule>
    <cfRule type="containsText" dxfId="48" priority="45" operator="containsText" text="영웅">
      <formula>NOT(ISERROR(SEARCH("영웅",C1)))</formula>
    </cfRule>
    <cfRule type="containsText" dxfId="47" priority="46" operator="containsText" text="유물">
      <formula>NOT(ISERROR(SEARCH("유물",C1)))</formula>
    </cfRule>
  </conditionalFormatting>
  <conditionalFormatting sqref="C59:C62">
    <cfRule type="expression" dxfId="46" priority="104">
      <formula>SEARCH($N$1,$B58)</formula>
    </cfRule>
  </conditionalFormatting>
  <conditionalFormatting sqref="C58">
    <cfRule type="expression" dxfId="45" priority="40">
      <formula>SEARCH($N$1,$B57)</formula>
    </cfRule>
  </conditionalFormatting>
  <conditionalFormatting sqref="A63:A64 C63:D64">
    <cfRule type="expression" dxfId="44" priority="106">
      <formula>SEARCH($N$1,$B67)</formula>
    </cfRule>
  </conditionalFormatting>
  <conditionalFormatting sqref="C67:D68 A67:A68">
    <cfRule type="expression" dxfId="43" priority="110">
      <formula>SEARCH($N$1,#REF!)</formula>
    </cfRule>
  </conditionalFormatting>
  <conditionalFormatting sqref="D60">
    <cfRule type="containsText" dxfId="42" priority="27" operator="containsText" text="일반">
      <formula>NOT(ISERROR(SEARCH("일반",D60)))</formula>
    </cfRule>
    <cfRule type="containsText" dxfId="41" priority="28" operator="containsText" text="고급">
      <formula>NOT(ISERROR(SEARCH("고급",D60)))</formula>
    </cfRule>
    <cfRule type="containsText" dxfId="40" priority="29" operator="containsText" text="전설">
      <formula>NOT(ISERROR(SEARCH("전설",D60)))</formula>
    </cfRule>
    <cfRule type="containsText" dxfId="39" priority="30" operator="containsText" text="희귀">
      <formula>NOT(ISERROR(SEARCH("희귀",D60)))</formula>
    </cfRule>
    <cfRule type="containsText" dxfId="38" priority="31" operator="containsText" text="영웅">
      <formula>NOT(ISERROR(SEARCH("영웅",D60)))</formula>
    </cfRule>
    <cfRule type="containsText" dxfId="37" priority="32" operator="containsText" text="유물">
      <formula>NOT(ISERROR(SEARCH("유물",D60)))</formula>
    </cfRule>
  </conditionalFormatting>
  <conditionalFormatting sqref="D61">
    <cfRule type="containsText" dxfId="36" priority="21" operator="containsText" text="일반">
      <formula>NOT(ISERROR(SEARCH("일반",D61)))</formula>
    </cfRule>
    <cfRule type="containsText" dxfId="35" priority="22" operator="containsText" text="고급">
      <formula>NOT(ISERROR(SEARCH("고급",D61)))</formula>
    </cfRule>
    <cfRule type="containsText" dxfId="34" priority="23" operator="containsText" text="전설">
      <formula>NOT(ISERROR(SEARCH("전설",D61)))</formula>
    </cfRule>
    <cfRule type="containsText" dxfId="33" priority="24" operator="containsText" text="희귀">
      <formula>NOT(ISERROR(SEARCH("희귀",D61)))</formula>
    </cfRule>
    <cfRule type="containsText" dxfId="32" priority="25" operator="containsText" text="영웅">
      <formula>NOT(ISERROR(SEARCH("영웅",D61)))</formula>
    </cfRule>
    <cfRule type="containsText" dxfId="31" priority="26" operator="containsText" text="유물">
      <formula>NOT(ISERROR(SEARCH("유물",D61)))</formula>
    </cfRule>
  </conditionalFormatting>
  <conditionalFormatting sqref="D62">
    <cfRule type="containsText" dxfId="30" priority="15" operator="containsText" text="일반">
      <formula>NOT(ISERROR(SEARCH("일반",D62)))</formula>
    </cfRule>
    <cfRule type="containsText" dxfId="29" priority="16" operator="containsText" text="고급">
      <formula>NOT(ISERROR(SEARCH("고급",D62)))</formula>
    </cfRule>
    <cfRule type="containsText" dxfId="28" priority="17" operator="containsText" text="전설">
      <formula>NOT(ISERROR(SEARCH("전설",D62)))</formula>
    </cfRule>
    <cfRule type="containsText" dxfId="27" priority="18" operator="containsText" text="희귀">
      <formula>NOT(ISERROR(SEARCH("희귀",D62)))</formula>
    </cfRule>
    <cfRule type="containsText" dxfId="26" priority="19" operator="containsText" text="영웅">
      <formula>NOT(ISERROR(SEARCH("영웅",D62)))</formula>
    </cfRule>
    <cfRule type="containsText" dxfId="25" priority="20" operator="containsText" text="유물">
      <formula>NOT(ISERROR(SEARCH("유물",D62)))</formula>
    </cfRule>
  </conditionalFormatting>
  <conditionalFormatting sqref="D65">
    <cfRule type="containsText" dxfId="24" priority="9" operator="containsText" text="일반">
      <formula>NOT(ISERROR(SEARCH("일반",D65)))</formula>
    </cfRule>
    <cfRule type="containsText" dxfId="23" priority="10" operator="containsText" text="고급">
      <formula>NOT(ISERROR(SEARCH("고급",D65)))</formula>
    </cfRule>
    <cfRule type="containsText" dxfId="22" priority="11" operator="containsText" text="전설">
      <formula>NOT(ISERROR(SEARCH("전설",D65)))</formula>
    </cfRule>
    <cfRule type="containsText" dxfId="21" priority="12" operator="containsText" text="희귀">
      <formula>NOT(ISERROR(SEARCH("희귀",D65)))</formula>
    </cfRule>
    <cfRule type="containsText" dxfId="20" priority="13" operator="containsText" text="영웅">
      <formula>NOT(ISERROR(SEARCH("영웅",D65)))</formula>
    </cfRule>
    <cfRule type="containsText" dxfId="19" priority="14" operator="containsText" text="유물">
      <formula>NOT(ISERROR(SEARCH("유물",D65)))</formula>
    </cfRule>
  </conditionalFormatting>
  <conditionalFormatting sqref="D67">
    <cfRule type="expression" dxfId="18" priority="8">
      <formula>SEARCH($N$1,$B67)</formula>
    </cfRule>
  </conditionalFormatting>
  <conditionalFormatting sqref="D68">
    <cfRule type="expression" dxfId="17" priority="7">
      <formula>SEARCH($N$1,$B68)</formula>
    </cfRule>
  </conditionalFormatting>
  <conditionalFormatting sqref="D70:D78">
    <cfRule type="containsText" dxfId="16" priority="1" operator="containsText" text="일반">
      <formula>NOT(ISERROR(SEARCH("일반",D70)))</formula>
    </cfRule>
    <cfRule type="containsText" dxfId="15" priority="2" operator="containsText" text="고급">
      <formula>NOT(ISERROR(SEARCH("고급",D70)))</formula>
    </cfRule>
    <cfRule type="containsText" dxfId="14" priority="3" operator="containsText" text="전설">
      <formula>NOT(ISERROR(SEARCH("전설",D70)))</formula>
    </cfRule>
    <cfRule type="containsText" dxfId="13" priority="4" operator="containsText" text="희귀">
      <formula>NOT(ISERROR(SEARCH("희귀",D70)))</formula>
    </cfRule>
    <cfRule type="containsText" dxfId="12" priority="5" operator="containsText" text="영웅">
      <formula>NOT(ISERROR(SEARCH("영웅",D70)))</formula>
    </cfRule>
    <cfRule type="containsText" dxfId="11" priority="6" operator="containsText" text="유물">
      <formula>NOT(ISERROR(SEARCH("유물",D70)))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7B7D-1BCE-4C3E-9E57-FD2C141D5510}">
  <dimension ref="A1:J158"/>
  <sheetViews>
    <sheetView topLeftCell="A136" zoomScaleNormal="100" workbookViewId="0">
      <selection activeCell="J11" sqref="J11"/>
    </sheetView>
  </sheetViews>
  <sheetFormatPr defaultRowHeight="17.399999999999999"/>
  <cols>
    <col min="1" max="1" width="16.09765625" style="1" customWidth="1"/>
    <col min="2" max="9" width="9" style="1"/>
  </cols>
  <sheetData>
    <row r="1" spans="1:10">
      <c r="A1" s="1" t="s">
        <v>93</v>
      </c>
      <c r="C1" s="1" t="s">
        <v>16</v>
      </c>
      <c r="D1" s="1">
        <f>VLOOKUP(C1,행동!A:E,2,0)</f>
        <v>250</v>
      </c>
      <c r="E1" s="1" t="s">
        <v>13</v>
      </c>
      <c r="F1" s="1">
        <f>VLOOKUP(E1,행동!C:G,2,0)</f>
        <v>250</v>
      </c>
      <c r="H1" s="1">
        <f>SUM(D1:D2,F1:F2)</f>
        <v>775</v>
      </c>
      <c r="I1" s="1">
        <v>3</v>
      </c>
      <c r="J1">
        <f>2000/(H1/I1)</f>
        <v>7.741935483870968</v>
      </c>
    </row>
    <row r="2" spans="1:10">
      <c r="C2" s="1" t="s">
        <v>15</v>
      </c>
      <c r="D2" s="1">
        <f>VLOOKUP(C2,행동!A:E,2,0)</f>
        <v>275</v>
      </c>
      <c r="E2" s="1">
        <v>0</v>
      </c>
      <c r="F2" s="1">
        <f>VLOOKUP(E2,행동!C:G,2,0)</f>
        <v>0</v>
      </c>
    </row>
    <row r="3" spans="1:10">
      <c r="A3" s="1" t="s">
        <v>14</v>
      </c>
      <c r="C3" s="1" t="s">
        <v>17</v>
      </c>
      <c r="D3" s="1">
        <f>VLOOKUP(C3,행동!A:E,2,0)</f>
        <v>350</v>
      </c>
      <c r="E3" s="1" t="s">
        <v>19</v>
      </c>
      <c r="F3" s="1">
        <f>VLOOKUP(E3,행동!C:G,2,0)</f>
        <v>250</v>
      </c>
      <c r="H3" s="1">
        <f>SUM(D3:D4,F3:F4)</f>
        <v>600</v>
      </c>
      <c r="I3" s="1">
        <v>2</v>
      </c>
      <c r="J3">
        <f>2000/(H3/I3)</f>
        <v>6.666666666666667</v>
      </c>
    </row>
    <row r="4" spans="1:10">
      <c r="D4" s="1">
        <f>VLOOKUP(C4,행동!A:E,2,0)</f>
        <v>0</v>
      </c>
      <c r="F4" s="1">
        <f>VLOOKUP(E4,행동!C:G,2,0)</f>
        <v>0</v>
      </c>
    </row>
    <row r="5" spans="1:10">
      <c r="A5" s="8" t="s">
        <v>21</v>
      </c>
      <c r="C5" s="1" t="s">
        <v>17</v>
      </c>
      <c r="D5" s="1">
        <f>VLOOKUP(C5,행동!A:E,2,0)</f>
        <v>350</v>
      </c>
      <c r="E5" s="1" t="s">
        <v>22</v>
      </c>
      <c r="F5" s="1">
        <f>VLOOKUP(E5,행동!C:G,2,0)</f>
        <v>250</v>
      </c>
      <c r="H5" s="1">
        <f>SUM(D5:D6,F5:F6)</f>
        <v>600</v>
      </c>
      <c r="I5" s="1">
        <v>2</v>
      </c>
      <c r="J5">
        <f>2000/(H5/I5)</f>
        <v>6.666666666666667</v>
      </c>
    </row>
    <row r="6" spans="1:10">
      <c r="D6" s="1">
        <f>VLOOKUP(C6,행동!A:E,2,0)</f>
        <v>0</v>
      </c>
      <c r="F6" s="1">
        <f>VLOOKUP(E6,행동!C:G,2,0)</f>
        <v>0</v>
      </c>
    </row>
    <row r="7" spans="1:10">
      <c r="A7" s="8" t="s">
        <v>23</v>
      </c>
      <c r="C7" s="1" t="s">
        <v>24</v>
      </c>
      <c r="D7" s="1">
        <f>VLOOKUP(C7,행동!A:E,2,0)</f>
        <v>275</v>
      </c>
      <c r="E7" s="1" t="s">
        <v>25</v>
      </c>
      <c r="F7" s="1">
        <f>VLOOKUP(E7,행동!C:G,2,0)</f>
        <v>250</v>
      </c>
      <c r="H7" s="1">
        <f>SUM(D7:D8,F7:F8)</f>
        <v>525</v>
      </c>
      <c r="I7" s="1">
        <v>2</v>
      </c>
      <c r="J7">
        <f>2000/(H7/I7)</f>
        <v>7.6190476190476186</v>
      </c>
    </row>
    <row r="8" spans="1:10">
      <c r="D8" s="1">
        <f>VLOOKUP(C8,행동!A:E,2,0)</f>
        <v>0</v>
      </c>
      <c r="F8" s="1">
        <f>VLOOKUP(E8,행동!C:G,2,0)</f>
        <v>0</v>
      </c>
    </row>
    <row r="9" spans="1:10">
      <c r="A9" s="8" t="s">
        <v>28</v>
      </c>
      <c r="C9" s="1" t="s">
        <v>29</v>
      </c>
      <c r="D9" s="1">
        <f>VLOOKUP(C9,행동!A:E,2,0)</f>
        <v>250</v>
      </c>
      <c r="E9" s="1" t="s">
        <v>30</v>
      </c>
      <c r="F9" s="1">
        <f>VLOOKUP(E9,행동!C:G,2,0)</f>
        <v>250</v>
      </c>
      <c r="H9" s="1">
        <f>SUM(D9:D10,F9:F10)</f>
        <v>500</v>
      </c>
      <c r="I9" s="1">
        <v>2</v>
      </c>
      <c r="J9">
        <f>2000/(H9/I9)</f>
        <v>8</v>
      </c>
    </row>
    <row r="10" spans="1:10">
      <c r="D10" s="1">
        <f>VLOOKUP(C10,행동!A:E,2,0)</f>
        <v>0</v>
      </c>
      <c r="F10" s="1">
        <f>VLOOKUP(E10,행동!C:G,2,0)</f>
        <v>0</v>
      </c>
    </row>
    <row r="11" spans="1:10">
      <c r="A11" s="8" t="s">
        <v>32</v>
      </c>
      <c r="C11" s="1" t="s">
        <v>29</v>
      </c>
      <c r="D11" s="1">
        <f>VLOOKUP(C11,행동!A:E,2,0)</f>
        <v>250</v>
      </c>
      <c r="E11" s="1" t="s">
        <v>34</v>
      </c>
      <c r="F11" s="1">
        <f>VLOOKUP(E11,행동!C:G,2,0)</f>
        <v>250</v>
      </c>
      <c r="H11" s="1">
        <f>SUM(D11:D12,F11:F12)</f>
        <v>1275</v>
      </c>
      <c r="I11" s="1">
        <v>4</v>
      </c>
      <c r="J11">
        <f>2000/(H11/I11)</f>
        <v>6.2745098039215685</v>
      </c>
    </row>
    <row r="12" spans="1:10">
      <c r="C12" s="1" t="s">
        <v>33</v>
      </c>
      <c r="D12" s="1">
        <f>VLOOKUP(C12,행동!A:E,2,0)</f>
        <v>375</v>
      </c>
      <c r="E12" s="1" t="s">
        <v>35</v>
      </c>
      <c r="F12" s="1">
        <f>VLOOKUP(E12,행동!C:G,2,0)</f>
        <v>400</v>
      </c>
    </row>
    <row r="13" spans="1:10">
      <c r="A13" s="8" t="s">
        <v>36</v>
      </c>
      <c r="C13" s="1" t="s">
        <v>15</v>
      </c>
      <c r="D13" s="1">
        <f>VLOOKUP(C13,행동!A:E,2,0)</f>
        <v>275</v>
      </c>
      <c r="E13" s="1" t="s">
        <v>41</v>
      </c>
      <c r="F13" s="1">
        <f>VLOOKUP(E13,행동!C:G,2,0)</f>
        <v>275</v>
      </c>
      <c r="H13" s="1">
        <f>SUM(D13:D14,F13:F14)</f>
        <v>550</v>
      </c>
      <c r="I13" s="1">
        <v>2</v>
      </c>
      <c r="J13">
        <f>2000/(H13/I13)</f>
        <v>7.2727272727272725</v>
      </c>
    </row>
    <row r="14" spans="1:10">
      <c r="A14" s="8"/>
      <c r="D14" s="1">
        <f>VLOOKUP(C14,행동!A:E,2,0)</f>
        <v>0</v>
      </c>
      <c r="F14" s="1">
        <f>VLOOKUP(E14,행동!C:G,2,0)</f>
        <v>0</v>
      </c>
    </row>
    <row r="15" spans="1:10">
      <c r="A15" s="8" t="s">
        <v>91</v>
      </c>
      <c r="C15" s="1" t="s">
        <v>29</v>
      </c>
      <c r="D15" s="1">
        <f>VLOOKUP(C15,행동!A:E,2,0)</f>
        <v>250</v>
      </c>
      <c r="E15" s="1" t="s">
        <v>42</v>
      </c>
      <c r="F15" s="1">
        <f>VLOOKUP(E15,행동!C:G,2,0)</f>
        <v>275</v>
      </c>
      <c r="H15" s="1">
        <f>SUM(D15:D16,F15:F16)</f>
        <v>800</v>
      </c>
      <c r="I15" s="1">
        <v>3</v>
      </c>
      <c r="J15">
        <f>2000/(H15/I15)</f>
        <v>7.4999999999999991</v>
      </c>
    </row>
    <row r="16" spans="1:10">
      <c r="A16" s="8"/>
      <c r="C16" s="1" t="s">
        <v>15</v>
      </c>
      <c r="D16" s="1">
        <f>VLOOKUP(C16,행동!A:E,2,0)</f>
        <v>275</v>
      </c>
      <c r="F16" s="1">
        <f>VLOOKUP(E16,행동!C:G,2,0)</f>
        <v>0</v>
      </c>
    </row>
    <row r="17" spans="1:10">
      <c r="A17" s="8" t="s">
        <v>37</v>
      </c>
      <c r="C17" s="1" t="s">
        <v>29</v>
      </c>
      <c r="D17" s="1">
        <f>VLOOKUP(C17,행동!A:E,2,0)</f>
        <v>250</v>
      </c>
      <c r="E17" s="1" t="s">
        <v>46</v>
      </c>
      <c r="F17" s="1">
        <f>VLOOKUP(E17,행동!C:G,2,0)</f>
        <v>250</v>
      </c>
      <c r="H17" s="1">
        <f>SUM(D17:D18,F17:F18)</f>
        <v>500</v>
      </c>
      <c r="I17" s="1">
        <v>2</v>
      </c>
      <c r="J17">
        <f>2000/(H17/I17)</f>
        <v>8</v>
      </c>
    </row>
    <row r="18" spans="1:10">
      <c r="A18" s="8"/>
      <c r="D18" s="1">
        <f>VLOOKUP(C18,행동!A:E,2,0)</f>
        <v>0</v>
      </c>
      <c r="F18" s="1">
        <f>VLOOKUP(E18,행동!C:G,2,0)</f>
        <v>0</v>
      </c>
    </row>
    <row r="19" spans="1:10">
      <c r="A19" s="8" t="s">
        <v>38</v>
      </c>
      <c r="C19" s="1" t="s">
        <v>15</v>
      </c>
      <c r="D19" s="1">
        <f>VLOOKUP(C19,행동!A:E,2,0)</f>
        <v>275</v>
      </c>
      <c r="E19" s="1" t="s">
        <v>44</v>
      </c>
      <c r="F19" s="1">
        <f>VLOOKUP(E19,행동!C:G,2,0)</f>
        <v>275</v>
      </c>
      <c r="H19" s="1">
        <f>SUM(D19:D20,F19:F20)</f>
        <v>550</v>
      </c>
      <c r="I19" s="1">
        <v>2</v>
      </c>
      <c r="J19">
        <f>2000/(H19/I19)</f>
        <v>7.2727272727272725</v>
      </c>
    </row>
    <row r="20" spans="1:10">
      <c r="A20" s="8"/>
      <c r="D20" s="1">
        <f>VLOOKUP(C20,행동!A:E,2,0)</f>
        <v>0</v>
      </c>
      <c r="F20" s="1">
        <f>VLOOKUP(E20,행동!C:G,2,0)</f>
        <v>0</v>
      </c>
    </row>
    <row r="21" spans="1:10">
      <c r="A21" s="8" t="s">
        <v>39</v>
      </c>
      <c r="C21" s="1" t="s">
        <v>29</v>
      </c>
      <c r="D21" s="1">
        <f>VLOOKUP(C21,행동!A:E,2,0)</f>
        <v>250</v>
      </c>
      <c r="E21" s="1" t="s">
        <v>22</v>
      </c>
      <c r="F21" s="1">
        <f>VLOOKUP(E21,행동!C:G,2,0)</f>
        <v>250</v>
      </c>
      <c r="H21" s="1">
        <f>SUM(D21:D22,F21:F22)</f>
        <v>500</v>
      </c>
      <c r="I21" s="1">
        <v>2</v>
      </c>
      <c r="J21">
        <f>2000/(H21/I21)</f>
        <v>8</v>
      </c>
    </row>
    <row r="22" spans="1:10">
      <c r="A22" s="8"/>
      <c r="D22" s="1">
        <f>VLOOKUP(C22,행동!A:E,2,0)</f>
        <v>0</v>
      </c>
      <c r="F22" s="1">
        <f>VLOOKUP(E22,행동!C:G,2,0)</f>
        <v>0</v>
      </c>
    </row>
    <row r="23" spans="1:10">
      <c r="A23" s="8" t="s">
        <v>40</v>
      </c>
      <c r="C23" s="1" t="s">
        <v>29</v>
      </c>
      <c r="D23" s="1">
        <f>VLOOKUP(C23,행동!A:E,2,0)</f>
        <v>250</v>
      </c>
      <c r="E23" s="1" t="s">
        <v>43</v>
      </c>
      <c r="F23" s="1">
        <f>VLOOKUP(E23,행동!C:G,2,0)</f>
        <v>275</v>
      </c>
      <c r="H23" s="1">
        <f>SUM(D23:D24,F23:F24)</f>
        <v>1075</v>
      </c>
      <c r="I23" s="1">
        <v>4</v>
      </c>
      <c r="J23">
        <f>2000/(H23/I23)</f>
        <v>7.441860465116279</v>
      </c>
    </row>
    <row r="24" spans="1:10">
      <c r="A24" s="8"/>
      <c r="C24" s="1" t="s">
        <v>15</v>
      </c>
      <c r="D24" s="1">
        <f>VLOOKUP(C24,행동!A:E,2,0)</f>
        <v>275</v>
      </c>
      <c r="E24" s="1" t="s">
        <v>44</v>
      </c>
      <c r="F24" s="1">
        <f>VLOOKUP(E24,행동!C:G,2,0)</f>
        <v>275</v>
      </c>
    </row>
    <row r="25" spans="1:10">
      <c r="A25" s="8" t="s">
        <v>92</v>
      </c>
      <c r="C25" s="1" t="s">
        <v>15</v>
      </c>
      <c r="D25" s="1">
        <f>VLOOKUP(C25,행동!A:E,2,0)</f>
        <v>275</v>
      </c>
      <c r="E25" s="1" t="s">
        <v>45</v>
      </c>
      <c r="F25" s="1">
        <f>VLOOKUP(E25,행동!C:G,2,0)</f>
        <v>300</v>
      </c>
      <c r="H25" s="1">
        <f>SUM(D25:D26,F25:F26)</f>
        <v>925</v>
      </c>
      <c r="I25" s="1">
        <v>3</v>
      </c>
      <c r="J25">
        <f>2000/(H25/I25)</f>
        <v>6.4864864864864868</v>
      </c>
    </row>
    <row r="26" spans="1:10">
      <c r="C26" s="1" t="s">
        <v>17</v>
      </c>
      <c r="D26" s="1">
        <f>VLOOKUP(C26,행동!A:E,2,0)</f>
        <v>350</v>
      </c>
      <c r="F26" s="1">
        <f>VLOOKUP(E26,행동!C:G,2,0)</f>
        <v>0</v>
      </c>
    </row>
    <row r="27" spans="1:10">
      <c r="A27" s="1" t="s">
        <v>95</v>
      </c>
      <c r="C27" s="1" t="s">
        <v>17</v>
      </c>
      <c r="D27" s="1">
        <f>VLOOKUP(C27,행동!A:E,2,0)</f>
        <v>350</v>
      </c>
      <c r="E27" s="1" t="s">
        <v>25</v>
      </c>
      <c r="F27" s="1">
        <f>VLOOKUP(E27,행동!C:G,2,0)</f>
        <v>250</v>
      </c>
      <c r="H27" s="1">
        <f>SUM(D27:D28,F27:F28)</f>
        <v>600</v>
      </c>
      <c r="I27" s="1">
        <v>2</v>
      </c>
      <c r="J27">
        <f>2000/(H27/I27)</f>
        <v>6.666666666666667</v>
      </c>
    </row>
    <row r="28" spans="1:10">
      <c r="D28" s="1">
        <f>VLOOKUP(C28,행동!A:E,2,0)</f>
        <v>0</v>
      </c>
      <c r="F28" s="1">
        <f>VLOOKUP(E28,행동!C:G,2,0)</f>
        <v>0</v>
      </c>
    </row>
    <row r="29" spans="1:10">
      <c r="A29" s="1" t="s">
        <v>94</v>
      </c>
      <c r="C29" s="1" t="s">
        <v>29</v>
      </c>
      <c r="D29" s="1">
        <f>VLOOKUP(C29,행동!A:E,2,0)</f>
        <v>250</v>
      </c>
      <c r="E29" s="1" t="s">
        <v>34</v>
      </c>
      <c r="F29" s="1">
        <f>VLOOKUP(E29,행동!C:G,2,0)</f>
        <v>250</v>
      </c>
      <c r="H29" s="1">
        <f>SUM(D29:D30,F29:F30)</f>
        <v>500</v>
      </c>
      <c r="I29" s="1">
        <v>2</v>
      </c>
      <c r="J29">
        <f>2000/(H29/I29)</f>
        <v>8</v>
      </c>
    </row>
    <row r="30" spans="1:10">
      <c r="D30" s="1">
        <f>VLOOKUP(C30,행동!A:E,2,0)</f>
        <v>0</v>
      </c>
      <c r="F30" s="1">
        <f>VLOOKUP(E30,행동!C:G,2,0)</f>
        <v>0</v>
      </c>
    </row>
    <row r="31" spans="1:10">
      <c r="A31" s="1" t="s">
        <v>96</v>
      </c>
      <c r="C31" s="1" t="s">
        <v>16</v>
      </c>
      <c r="D31" s="1">
        <f>VLOOKUP(C31,행동!A:E,2,0)</f>
        <v>250</v>
      </c>
      <c r="E31" s="1" t="s">
        <v>44</v>
      </c>
      <c r="F31" s="1">
        <f>VLOOKUP(E31,행동!C:G,2,0)</f>
        <v>275</v>
      </c>
      <c r="H31" s="1">
        <f>SUM(D31:D32,F31:F32)</f>
        <v>525</v>
      </c>
      <c r="I31" s="1">
        <v>2</v>
      </c>
      <c r="J31">
        <f>2000/(H31/I31)</f>
        <v>7.6190476190476186</v>
      </c>
    </row>
    <row r="32" spans="1:10">
      <c r="D32" s="1">
        <f>VLOOKUP(C32,행동!A:E,2,0)</f>
        <v>0</v>
      </c>
      <c r="F32" s="1">
        <f>VLOOKUP(E32,행동!C:G,2,0)</f>
        <v>0</v>
      </c>
    </row>
    <row r="33" spans="1:10">
      <c r="A33" s="1" t="s">
        <v>100</v>
      </c>
      <c r="C33" s="1" t="s">
        <v>24</v>
      </c>
      <c r="D33" s="1">
        <f>VLOOKUP(C33,행동!A:E,2,0)</f>
        <v>275</v>
      </c>
      <c r="E33" s="1" t="s">
        <v>25</v>
      </c>
      <c r="F33" s="1">
        <f>VLOOKUP(E33,행동!C:G,2,0)</f>
        <v>250</v>
      </c>
      <c r="H33" s="1">
        <f>SUM(D33:D34,F33:F34)</f>
        <v>525</v>
      </c>
      <c r="I33" s="1">
        <v>2</v>
      </c>
      <c r="J33">
        <f>2000/(H33/I33)</f>
        <v>7.6190476190476186</v>
      </c>
    </row>
    <row r="34" spans="1:10">
      <c r="D34" s="1">
        <f>VLOOKUP(C34,행동!A:E,2,0)</f>
        <v>0</v>
      </c>
      <c r="F34" s="1">
        <f>VLOOKUP(E34,행동!C:G,2,0)</f>
        <v>0</v>
      </c>
    </row>
    <row r="35" spans="1:10">
      <c r="A35" s="1" t="s">
        <v>114</v>
      </c>
      <c r="C35" s="1" t="s">
        <v>17</v>
      </c>
      <c r="D35" s="1">
        <f>VLOOKUP(C35,행동!A:E,2,0)</f>
        <v>350</v>
      </c>
      <c r="E35" s="1" t="s">
        <v>82</v>
      </c>
      <c r="F35" s="1">
        <f>VLOOKUP(E35,행동!C:G,2,0)</f>
        <v>250</v>
      </c>
      <c r="H35" s="1">
        <f>SUM(D35:D36,F35:F36)</f>
        <v>600</v>
      </c>
      <c r="I35" s="1">
        <v>2</v>
      </c>
      <c r="J35">
        <f>2000/(H35/I35)</f>
        <v>6.666666666666667</v>
      </c>
    </row>
    <row r="36" spans="1:10">
      <c r="D36" s="1">
        <f>VLOOKUP(C36,행동!A:E,2,0)</f>
        <v>0</v>
      </c>
      <c r="F36" s="1">
        <f>VLOOKUP(E36,행동!C:G,2,0)</f>
        <v>0</v>
      </c>
    </row>
    <row r="37" spans="1:10">
      <c r="A37" s="1" t="s">
        <v>99</v>
      </c>
      <c r="C37" s="1" t="s">
        <v>17</v>
      </c>
      <c r="D37" s="1">
        <f>VLOOKUP(C37,행동!A:E,2,0)</f>
        <v>350</v>
      </c>
      <c r="E37" s="1" t="s">
        <v>22</v>
      </c>
      <c r="F37" s="1">
        <f>VLOOKUP(E37,행동!C:G,2,0)</f>
        <v>250</v>
      </c>
      <c r="H37" s="1">
        <f>SUM(D37:D38,F37:F38)</f>
        <v>600</v>
      </c>
      <c r="I37" s="1">
        <v>2</v>
      </c>
      <c r="J37">
        <f>2000/(H37/I37)</f>
        <v>6.666666666666667</v>
      </c>
    </row>
    <row r="38" spans="1:10">
      <c r="D38" s="1">
        <f>VLOOKUP(C38,행동!A:E,2,0)</f>
        <v>0</v>
      </c>
      <c r="F38" s="1">
        <f>VLOOKUP(E38,행동!C:G,2,0)</f>
        <v>0</v>
      </c>
    </row>
    <row r="39" spans="1:10">
      <c r="A39" s="1" t="s">
        <v>101</v>
      </c>
      <c r="C39" s="1" t="s">
        <v>51</v>
      </c>
      <c r="D39" s="1">
        <f>VLOOKUP(C39,행동!A:E,2,0)</f>
        <v>325</v>
      </c>
      <c r="E39" s="1" t="s">
        <v>88</v>
      </c>
      <c r="F39" s="1">
        <f>VLOOKUP(E39,행동!C:G,2,0)</f>
        <v>275</v>
      </c>
      <c r="H39" s="1">
        <f>SUM(D39:D40,F39:F40)</f>
        <v>1275</v>
      </c>
      <c r="I39" s="1">
        <v>4</v>
      </c>
      <c r="J39">
        <f>2000/(H39/I39)</f>
        <v>6.2745098039215685</v>
      </c>
    </row>
    <row r="40" spans="1:10">
      <c r="C40" s="1" t="s">
        <v>33</v>
      </c>
      <c r="D40" s="1">
        <f>VLOOKUP(C40,행동!A:E,2,0)</f>
        <v>375</v>
      </c>
      <c r="E40" s="1" t="s">
        <v>45</v>
      </c>
      <c r="F40" s="1">
        <f>VLOOKUP(E40,행동!C:G,2,0)</f>
        <v>300</v>
      </c>
    </row>
    <row r="41" spans="1:10">
      <c r="A41" s="1" t="s">
        <v>102</v>
      </c>
      <c r="C41" s="1" t="s">
        <v>29</v>
      </c>
      <c r="D41" s="1">
        <f>VLOOKUP(C41,행동!A:E,2,0)</f>
        <v>250</v>
      </c>
      <c r="E41" s="1" t="s">
        <v>19</v>
      </c>
      <c r="F41" s="1">
        <f>VLOOKUP(E41,행동!C:G,2,0)</f>
        <v>250</v>
      </c>
      <c r="H41" s="1">
        <f>SUM(D41:D42,F41:F42)</f>
        <v>875</v>
      </c>
      <c r="I41" s="1">
        <v>3</v>
      </c>
      <c r="J41">
        <f>2000/(H41/I41)</f>
        <v>6.8571428571428568</v>
      </c>
    </row>
    <row r="42" spans="1:10">
      <c r="D42" s="1">
        <f>VLOOKUP(C42,행동!A:E,2,0)</f>
        <v>0</v>
      </c>
      <c r="E42" s="1" t="s">
        <v>70</v>
      </c>
      <c r="F42" s="1">
        <f>VLOOKUP(E42,행동!C:G,2,0)</f>
        <v>375</v>
      </c>
    </row>
    <row r="43" spans="1:10">
      <c r="A43" s="1" t="s">
        <v>103</v>
      </c>
      <c r="C43" s="1" t="s">
        <v>15</v>
      </c>
      <c r="D43" s="1">
        <f>VLOOKUP(C43,행동!A:E,2,0)</f>
        <v>275</v>
      </c>
      <c r="E43" s="1" t="s">
        <v>84</v>
      </c>
      <c r="F43" s="1">
        <f>VLOOKUP(E43,행동!C:G,2,0)</f>
        <v>250</v>
      </c>
      <c r="H43" s="1">
        <f>SUM(D43:D44,F43:F44)</f>
        <v>800</v>
      </c>
      <c r="I43" s="1">
        <v>3</v>
      </c>
      <c r="J43">
        <f>2000/(H43/I43)</f>
        <v>7.4999999999999991</v>
      </c>
    </row>
    <row r="44" spans="1:10">
      <c r="D44" s="1">
        <f>VLOOKUP(C44,행동!A:E,2,0)</f>
        <v>0</v>
      </c>
      <c r="E44" s="1" t="s">
        <v>75</v>
      </c>
      <c r="F44" s="1">
        <f>VLOOKUP(E44,행동!C:G,2,0)</f>
        <v>275</v>
      </c>
    </row>
    <row r="45" spans="1:10">
      <c r="A45" s="1" t="s">
        <v>116</v>
      </c>
      <c r="C45" s="1" t="s">
        <v>17</v>
      </c>
      <c r="D45" s="1">
        <f>VLOOKUP(C45,행동!A:E,2,0)</f>
        <v>350</v>
      </c>
      <c r="E45" s="1" t="s">
        <v>46</v>
      </c>
      <c r="F45" s="1">
        <f>VLOOKUP(E45,행동!C:G,2,0)</f>
        <v>250</v>
      </c>
      <c r="H45" s="1">
        <f>SUM(D45:D46,F45:F46)</f>
        <v>600</v>
      </c>
      <c r="I45" s="1">
        <v>2</v>
      </c>
      <c r="J45">
        <f>2000/(H45/I45)</f>
        <v>6.666666666666667</v>
      </c>
    </row>
    <row r="46" spans="1:10">
      <c r="D46" s="1">
        <f>VLOOKUP(C46,행동!A:E,2,0)</f>
        <v>0</v>
      </c>
      <c r="F46" s="1">
        <f>VLOOKUP(E46,행동!C:G,2,0)</f>
        <v>0</v>
      </c>
    </row>
    <row r="47" spans="1:10">
      <c r="A47" s="1" t="s">
        <v>104</v>
      </c>
      <c r="C47" s="1" t="s">
        <v>17</v>
      </c>
      <c r="D47" s="1">
        <f>VLOOKUP(C47,행동!A:E,2,0)</f>
        <v>350</v>
      </c>
      <c r="E47" s="1" t="s">
        <v>83</v>
      </c>
      <c r="F47" s="1">
        <f>VLOOKUP(E47,행동!C:G,2,0)</f>
        <v>250</v>
      </c>
      <c r="H47" s="1">
        <f>SUM(D47:D48,F47:F48)</f>
        <v>600</v>
      </c>
      <c r="I47" s="1">
        <v>2</v>
      </c>
      <c r="J47">
        <f>2000/(H47/I47)</f>
        <v>6.666666666666667</v>
      </c>
    </row>
    <row r="48" spans="1:10">
      <c r="D48" s="1">
        <f>VLOOKUP(C48,행동!A:E,2,0)</f>
        <v>0</v>
      </c>
      <c r="F48" s="1">
        <f>VLOOKUP(E48,행동!C:G,2,0)</f>
        <v>0</v>
      </c>
    </row>
    <row r="49" spans="1:10">
      <c r="A49" s="1" t="s">
        <v>107</v>
      </c>
      <c r="C49" s="1" t="s">
        <v>24</v>
      </c>
      <c r="D49" s="1">
        <f>VLOOKUP(C49,행동!A:E,2,0)</f>
        <v>275</v>
      </c>
      <c r="E49" s="1" t="s">
        <v>71</v>
      </c>
      <c r="F49" s="1">
        <f>VLOOKUP(E49,행동!C:G,2,0)</f>
        <v>275</v>
      </c>
      <c r="H49" s="1">
        <f>SUM(D49:D50,F49:F50)</f>
        <v>1300</v>
      </c>
      <c r="I49" s="1">
        <v>4</v>
      </c>
      <c r="J49">
        <f>2000/(H49/I49)</f>
        <v>6.1538461538461542</v>
      </c>
    </row>
    <row r="50" spans="1:10">
      <c r="C50" s="1" t="s">
        <v>17</v>
      </c>
      <c r="D50" s="1">
        <f>VLOOKUP(C50,행동!A:E,2,0)</f>
        <v>350</v>
      </c>
      <c r="E50" s="1" t="s">
        <v>35</v>
      </c>
      <c r="F50" s="1">
        <f>VLOOKUP(E50,행동!C:G,2,0)</f>
        <v>400</v>
      </c>
    </row>
    <row r="51" spans="1:10">
      <c r="A51" s="1" t="s">
        <v>108</v>
      </c>
      <c r="C51" s="1" t="s">
        <v>24</v>
      </c>
      <c r="D51" s="1">
        <f>VLOOKUP(C51,행동!A:E,2,0)</f>
        <v>275</v>
      </c>
      <c r="E51" s="1" t="s">
        <v>88</v>
      </c>
      <c r="F51" s="1">
        <f>VLOOKUP(E51,행동!C:G,2,0)</f>
        <v>275</v>
      </c>
      <c r="H51" s="1">
        <f>SUM(D51:D52,F51:F52)</f>
        <v>925</v>
      </c>
      <c r="I51" s="1">
        <v>3</v>
      </c>
      <c r="J51">
        <f>2000/(H51/I51)</f>
        <v>6.4864864864864868</v>
      </c>
    </row>
    <row r="52" spans="1:10">
      <c r="D52" s="1">
        <f>VLOOKUP(C52,행동!A:E,2,0)</f>
        <v>0</v>
      </c>
      <c r="E52" s="1" t="s">
        <v>118</v>
      </c>
      <c r="F52" s="1">
        <f>VLOOKUP(E52,행동!C:G,2,0)</f>
        <v>375</v>
      </c>
    </row>
    <row r="53" spans="1:10">
      <c r="A53" s="1" t="s">
        <v>109</v>
      </c>
      <c r="C53" s="1" t="s">
        <v>24</v>
      </c>
      <c r="D53" s="1">
        <f>VLOOKUP(C53,행동!A:E,2,0)</f>
        <v>275</v>
      </c>
      <c r="E53" s="1" t="s">
        <v>30</v>
      </c>
      <c r="F53" s="1">
        <f>VLOOKUP(E53,행동!C:G,2,0)</f>
        <v>250</v>
      </c>
      <c r="H53" s="1">
        <f>SUM(D53:D54,F53:F54)</f>
        <v>525</v>
      </c>
      <c r="I53" s="1">
        <v>2</v>
      </c>
      <c r="J53">
        <f>2000/(H53/I53)</f>
        <v>7.6190476190476186</v>
      </c>
    </row>
    <row r="54" spans="1:10">
      <c r="D54" s="1">
        <f>VLOOKUP(C54,행동!A:E,2,0)</f>
        <v>0</v>
      </c>
      <c r="F54" s="1">
        <f>VLOOKUP(E54,행동!C:G,2,0)</f>
        <v>0</v>
      </c>
    </row>
    <row r="55" spans="1:10">
      <c r="A55" s="1" t="s">
        <v>110</v>
      </c>
      <c r="C55" s="1" t="s">
        <v>16</v>
      </c>
      <c r="D55" s="1">
        <f>VLOOKUP(C55,행동!A:E,2,0)</f>
        <v>250</v>
      </c>
      <c r="E55" s="1" t="s">
        <v>85</v>
      </c>
      <c r="F55" s="1">
        <f>VLOOKUP(E55,행동!C:G,2,0)</f>
        <v>400</v>
      </c>
      <c r="H55" s="1">
        <f>SUM(D55:D56,F55:F56)</f>
        <v>650</v>
      </c>
      <c r="I55" s="1">
        <v>2</v>
      </c>
      <c r="J55">
        <f>2000/(H55/I55)</f>
        <v>6.1538461538461542</v>
      </c>
    </row>
    <row r="56" spans="1:10">
      <c r="D56" s="1">
        <f>VLOOKUP(C56,행동!A:E,2,0)</f>
        <v>0</v>
      </c>
      <c r="F56" s="1">
        <f>VLOOKUP(E56,행동!C:G,2,0)</f>
        <v>0</v>
      </c>
    </row>
    <row r="57" spans="1:10">
      <c r="A57" s="1" t="s">
        <v>111</v>
      </c>
      <c r="C57" s="1" t="s">
        <v>29</v>
      </c>
      <c r="D57" s="1">
        <f>VLOOKUP(C57,행동!A:E,2,0)</f>
        <v>250</v>
      </c>
      <c r="E57" s="1" t="s">
        <v>68</v>
      </c>
      <c r="F57" s="1">
        <f>VLOOKUP(E57,행동!C:G,2,0)</f>
        <v>275</v>
      </c>
      <c r="H57" s="1">
        <f>SUM(D57:D58,F57:F58)</f>
        <v>525</v>
      </c>
      <c r="I57" s="1">
        <v>2</v>
      </c>
      <c r="J57">
        <f>2000/(H57/I57)</f>
        <v>7.6190476190476186</v>
      </c>
    </row>
    <row r="58" spans="1:10">
      <c r="D58" s="1">
        <f>VLOOKUP(C58,행동!A:E,2,0)</f>
        <v>0</v>
      </c>
      <c r="F58" s="1">
        <f>VLOOKUP(E58,행동!C:G,2,0)</f>
        <v>0</v>
      </c>
    </row>
    <row r="59" spans="1:10">
      <c r="A59" s="1" t="s">
        <v>117</v>
      </c>
      <c r="C59" s="1" t="s">
        <v>17</v>
      </c>
      <c r="D59" s="1">
        <f>VLOOKUP(C59,행동!A:E,2,0)</f>
        <v>350</v>
      </c>
      <c r="E59" s="1" t="s">
        <v>25</v>
      </c>
      <c r="F59" s="1">
        <f>VLOOKUP(E59,행동!C:G,2,0)</f>
        <v>250</v>
      </c>
      <c r="H59" s="1">
        <f>SUM(D59:D60,F59:F60)</f>
        <v>600</v>
      </c>
      <c r="I59" s="1">
        <v>2</v>
      </c>
      <c r="J59">
        <f>2000/(H59/I59)</f>
        <v>6.666666666666667</v>
      </c>
    </row>
    <row r="60" spans="1:10">
      <c r="D60" s="1">
        <f>VLOOKUP(C60,행동!A:E,2,0)</f>
        <v>0</v>
      </c>
      <c r="F60" s="1">
        <f>VLOOKUP(E60,행동!C:G,2,0)</f>
        <v>0</v>
      </c>
    </row>
    <row r="61" spans="1:10">
      <c r="A61" s="1" t="s">
        <v>119</v>
      </c>
      <c r="C61" s="1" t="s">
        <v>29</v>
      </c>
      <c r="D61" s="1">
        <f>VLOOKUP(C61,행동!A:E,2,0)</f>
        <v>250</v>
      </c>
      <c r="E61" s="1" t="s">
        <v>85</v>
      </c>
      <c r="F61" s="1">
        <f>VLOOKUP(E61,행동!C:G,2,0)</f>
        <v>400</v>
      </c>
      <c r="H61" s="1">
        <f>SUM(D61:D62,F61:F62)</f>
        <v>650</v>
      </c>
      <c r="I61" s="1">
        <v>2</v>
      </c>
      <c r="J61">
        <f>2000/(H61/I61)</f>
        <v>6.1538461538461542</v>
      </c>
    </row>
    <row r="62" spans="1:10">
      <c r="D62" s="1">
        <f>VLOOKUP(C62,행동!A:E,2,0)</f>
        <v>0</v>
      </c>
      <c r="F62" s="1">
        <f>VLOOKUP(E62,행동!C:G,2,0)</f>
        <v>0</v>
      </c>
    </row>
    <row r="63" spans="1:10">
      <c r="A63" s="1" t="s">
        <v>120</v>
      </c>
      <c r="C63" s="1" t="s">
        <v>29</v>
      </c>
      <c r="D63" s="1">
        <f>VLOOKUP(C63,행동!A:E,2,0)</f>
        <v>250</v>
      </c>
      <c r="E63" s="1" t="s">
        <v>22</v>
      </c>
      <c r="F63" s="1">
        <f>VLOOKUP(E63,행동!C:G,2,0)</f>
        <v>250</v>
      </c>
      <c r="H63" s="1">
        <f>SUM(D63:D64,F63:F64)</f>
        <v>500</v>
      </c>
      <c r="I63" s="1">
        <v>2</v>
      </c>
      <c r="J63">
        <f>2000/(H63/I63)</f>
        <v>8</v>
      </c>
    </row>
    <row r="64" spans="1:10">
      <c r="D64" s="1">
        <f>VLOOKUP(C64,행동!A:E,2,0)</f>
        <v>0</v>
      </c>
      <c r="F64" s="1">
        <f>VLOOKUP(E64,행동!C:G,2,0)</f>
        <v>0</v>
      </c>
    </row>
    <row r="65" spans="1:10">
      <c r="A65" s="1" t="s">
        <v>121</v>
      </c>
      <c r="C65" s="1" t="s">
        <v>29</v>
      </c>
      <c r="D65" s="1">
        <f>VLOOKUP(C65,행동!A:E,2,0)</f>
        <v>250</v>
      </c>
      <c r="E65" s="1" t="s">
        <v>44</v>
      </c>
      <c r="F65" s="1">
        <f>VLOOKUP(E65,행동!C:G,2,0)</f>
        <v>275</v>
      </c>
      <c r="H65" s="1">
        <f>SUM(D65:D66,F65:F66)</f>
        <v>525</v>
      </c>
      <c r="I65" s="1">
        <v>2</v>
      </c>
      <c r="J65">
        <f>2000/(H65/I65)</f>
        <v>7.6190476190476186</v>
      </c>
    </row>
    <row r="66" spans="1:10">
      <c r="D66" s="1">
        <f>VLOOKUP(C66,행동!A:E,2,0)</f>
        <v>0</v>
      </c>
      <c r="F66" s="1">
        <f>VLOOKUP(E66,행동!C:G,2,0)</f>
        <v>0</v>
      </c>
    </row>
    <row r="67" spans="1:10">
      <c r="A67" s="1" t="s">
        <v>112</v>
      </c>
      <c r="C67" s="1" t="s">
        <v>16</v>
      </c>
      <c r="D67" s="1">
        <f>VLOOKUP(C67,행동!A:E,2,0)</f>
        <v>250</v>
      </c>
      <c r="E67" s="1" t="s">
        <v>41</v>
      </c>
      <c r="F67" s="1">
        <f>VLOOKUP(E67,행동!C:G,2,0)</f>
        <v>275</v>
      </c>
      <c r="H67" s="1">
        <f>SUM(D67:D68,F67:F68)</f>
        <v>525</v>
      </c>
      <c r="I67" s="1">
        <v>2</v>
      </c>
      <c r="J67">
        <f>2000/(H67/I67)</f>
        <v>7.6190476190476186</v>
      </c>
    </row>
    <row r="68" spans="1:10">
      <c r="D68" s="1">
        <f>VLOOKUP(C68,행동!A:E,2,0)</f>
        <v>0</v>
      </c>
      <c r="F68" s="1">
        <f>VLOOKUP(E68,행동!C:G,2,0)</f>
        <v>0</v>
      </c>
    </row>
    <row r="69" spans="1:10">
      <c r="A69" s="1" t="s">
        <v>122</v>
      </c>
      <c r="C69" s="1" t="s">
        <v>51</v>
      </c>
      <c r="D69" s="1">
        <f>VLOOKUP(C69,행동!A:E,2,0)</f>
        <v>325</v>
      </c>
      <c r="E69" s="1" t="s">
        <v>44</v>
      </c>
      <c r="F69" s="1">
        <f>VLOOKUP(E69,행동!C:G,2,0)</f>
        <v>275</v>
      </c>
      <c r="H69" s="1">
        <f>SUM(D69:D70,F69:F70)</f>
        <v>1375</v>
      </c>
      <c r="I69" s="1">
        <v>4</v>
      </c>
      <c r="J69">
        <f>2000/(H69/I69)</f>
        <v>5.8181818181818183</v>
      </c>
    </row>
    <row r="70" spans="1:10">
      <c r="C70" s="1" t="s">
        <v>54</v>
      </c>
      <c r="D70" s="1">
        <f>VLOOKUP(C70,행동!A:E,2,0)</f>
        <v>375</v>
      </c>
      <c r="E70" s="1" t="s">
        <v>85</v>
      </c>
      <c r="F70" s="1">
        <f>VLOOKUP(E70,행동!C:G,2,0)</f>
        <v>400</v>
      </c>
    </row>
    <row r="71" spans="1:10">
      <c r="A71" s="1" t="s">
        <v>123</v>
      </c>
      <c r="C71" s="1" t="s">
        <v>16</v>
      </c>
      <c r="D71" s="1">
        <f>VLOOKUP(C71,행동!A:E,2,0)</f>
        <v>250</v>
      </c>
      <c r="E71" s="1" t="s">
        <v>13</v>
      </c>
      <c r="F71" s="1">
        <f>VLOOKUP(E71,행동!C:G,2,0)</f>
        <v>250</v>
      </c>
      <c r="H71" s="1">
        <f>SUM(D71:D72,F71:F72)</f>
        <v>500</v>
      </c>
      <c r="I71" s="1">
        <v>2</v>
      </c>
      <c r="J71">
        <f>2000/(H71/I71)</f>
        <v>8</v>
      </c>
    </row>
    <row r="72" spans="1:10">
      <c r="D72" s="1">
        <f>VLOOKUP(C72,행동!A:E,2,0)</f>
        <v>0</v>
      </c>
      <c r="F72" s="1">
        <f>VLOOKUP(E72,행동!C:G,2,0)</f>
        <v>0</v>
      </c>
    </row>
    <row r="73" spans="1:10">
      <c r="A73" s="1" t="s">
        <v>124</v>
      </c>
      <c r="C73" s="1" t="s">
        <v>29</v>
      </c>
      <c r="D73" s="1">
        <f>VLOOKUP(C73,행동!A:E,2,0)</f>
        <v>250</v>
      </c>
      <c r="E73" s="1" t="s">
        <v>68</v>
      </c>
      <c r="F73" s="1">
        <f>VLOOKUP(E73,행동!C:G,2,0)</f>
        <v>275</v>
      </c>
      <c r="H73" s="1">
        <f>SUM(D73:D74,F73:F74)</f>
        <v>525</v>
      </c>
      <c r="I73" s="1">
        <v>2</v>
      </c>
      <c r="J73">
        <f>2000/(H73/I73)</f>
        <v>7.6190476190476186</v>
      </c>
    </row>
    <row r="74" spans="1:10">
      <c r="D74" s="1">
        <f>VLOOKUP(C74,행동!A:E,2,0)</f>
        <v>0</v>
      </c>
      <c r="F74" s="1">
        <f>VLOOKUP(E74,행동!C:G,2,0)</f>
        <v>0</v>
      </c>
    </row>
    <row r="75" spans="1:10">
      <c r="A75" s="1" t="s">
        <v>126</v>
      </c>
      <c r="C75" s="1" t="s">
        <v>55</v>
      </c>
      <c r="D75" s="1">
        <f>VLOOKUP(C75,행동!A:E,2,0)</f>
        <v>300</v>
      </c>
      <c r="E75" s="1" t="s">
        <v>89</v>
      </c>
      <c r="F75" s="1">
        <f>VLOOKUP(E75,행동!C:G,2,0)</f>
        <v>250</v>
      </c>
      <c r="H75" s="1">
        <f>SUM(D75:D76,F75:F76)</f>
        <v>925</v>
      </c>
      <c r="I75" s="1">
        <v>3</v>
      </c>
      <c r="J75">
        <f>2000/(H75/I75)</f>
        <v>6.4864864864864868</v>
      </c>
    </row>
    <row r="76" spans="1:10">
      <c r="D76" s="1">
        <f>VLOOKUP(C76,행동!A:E,2,0)</f>
        <v>0</v>
      </c>
      <c r="E76" s="1" t="s">
        <v>87</v>
      </c>
      <c r="F76" s="1">
        <f>VLOOKUP(E76,행동!C:G,2,0)</f>
        <v>375</v>
      </c>
    </row>
    <row r="77" spans="1:10">
      <c r="A77" s="1" t="s">
        <v>127</v>
      </c>
      <c r="C77" s="1" t="s">
        <v>57</v>
      </c>
      <c r="D77" s="1">
        <f>VLOOKUP(C77,행동!A:E,2,0)</f>
        <v>350</v>
      </c>
      <c r="E77" s="1" t="s">
        <v>67</v>
      </c>
      <c r="F77" s="1">
        <f>VLOOKUP(E77,행동!C:G,2,0)</f>
        <v>300</v>
      </c>
      <c r="H77" s="1">
        <f>SUM(D77:D78,F77:F78)</f>
        <v>1025</v>
      </c>
      <c r="I77" s="1">
        <v>3</v>
      </c>
      <c r="J77">
        <f>2000/(H77/I77)</f>
        <v>5.8536585365853657</v>
      </c>
    </row>
    <row r="78" spans="1:10">
      <c r="D78" s="1">
        <f>VLOOKUP(C78,행동!A:E,2,0)</f>
        <v>0</v>
      </c>
      <c r="E78" s="1" t="s">
        <v>78</v>
      </c>
      <c r="F78" s="1">
        <f>VLOOKUP(E78,행동!C:G,2,0)</f>
        <v>375</v>
      </c>
    </row>
    <row r="79" spans="1:10">
      <c r="A79" s="1" t="s">
        <v>128</v>
      </c>
      <c r="C79" s="1" t="s">
        <v>56</v>
      </c>
      <c r="D79" s="1">
        <f>VLOOKUP(C79,행동!A:E,2,0)</f>
        <v>300</v>
      </c>
      <c r="E79" s="1" t="s">
        <v>79</v>
      </c>
      <c r="F79" s="1">
        <f>VLOOKUP(E79,행동!C:G,2,0)</f>
        <v>300</v>
      </c>
      <c r="H79" s="1">
        <f>SUM(D79:D80,F79:F80)</f>
        <v>600</v>
      </c>
      <c r="I79" s="1">
        <v>2</v>
      </c>
      <c r="J79">
        <f>2000/(H79/I79)</f>
        <v>6.666666666666667</v>
      </c>
    </row>
    <row r="80" spans="1:10">
      <c r="D80" s="1">
        <f>VLOOKUP(C80,행동!A:E,2,0)</f>
        <v>0</v>
      </c>
      <c r="F80" s="1">
        <f>VLOOKUP(E80,행동!C:G,2,0)</f>
        <v>0</v>
      </c>
    </row>
    <row r="81" spans="1:10">
      <c r="A81" s="1" t="s">
        <v>130</v>
      </c>
      <c r="C81" s="1" t="s">
        <v>54</v>
      </c>
      <c r="D81" s="1">
        <f>VLOOKUP(C81,행동!A:E,2,0)</f>
        <v>375</v>
      </c>
      <c r="E81" s="1" t="s">
        <v>75</v>
      </c>
      <c r="F81" s="1">
        <f>VLOOKUP(E81,행동!C:G,2,0)</f>
        <v>275</v>
      </c>
      <c r="H81" s="1">
        <f>SUM(D81:D82,F81:F82)</f>
        <v>950</v>
      </c>
      <c r="I81" s="1">
        <v>3</v>
      </c>
      <c r="J81">
        <f>2000/(H81/I81)</f>
        <v>6.3157894736842097</v>
      </c>
    </row>
    <row r="82" spans="1:10">
      <c r="D82" s="1">
        <f>VLOOKUP(C82,행동!A:E,2,0)</f>
        <v>0</v>
      </c>
      <c r="E82" s="1" t="s">
        <v>81</v>
      </c>
      <c r="F82" s="1">
        <f>VLOOKUP(E82,행동!C:G,2,0)</f>
        <v>300</v>
      </c>
    </row>
    <row r="83" spans="1:10">
      <c r="A83" s="1" t="s">
        <v>131</v>
      </c>
      <c r="C83" s="1" t="s">
        <v>55</v>
      </c>
      <c r="D83" s="1">
        <f>VLOOKUP(C83,행동!A:E,2,0)</f>
        <v>300</v>
      </c>
      <c r="E83" s="1" t="s">
        <v>34</v>
      </c>
      <c r="F83" s="1">
        <f>VLOOKUP(E83,행동!C:G,2,0)</f>
        <v>250</v>
      </c>
      <c r="H83" s="1">
        <f>SUM(D83:D84,F83:F84)</f>
        <v>900</v>
      </c>
      <c r="I83" s="1">
        <v>3</v>
      </c>
      <c r="J83">
        <f>2000/(H83/I83)</f>
        <v>6.666666666666667</v>
      </c>
    </row>
    <row r="84" spans="1:10">
      <c r="C84" s="1" t="s">
        <v>58</v>
      </c>
      <c r="D84" s="1">
        <f>VLOOKUP(C84,행동!A:E,2,0)</f>
        <v>350</v>
      </c>
      <c r="F84" s="1">
        <f>VLOOKUP(E84,행동!C:G,2,0)</f>
        <v>0</v>
      </c>
    </row>
    <row r="85" spans="1:10">
      <c r="A85" s="1" t="s">
        <v>132</v>
      </c>
      <c r="C85" s="1" t="s">
        <v>16</v>
      </c>
      <c r="D85" s="1">
        <f>VLOOKUP(C85,행동!A:E,2,0)</f>
        <v>250</v>
      </c>
      <c r="E85" s="1" t="s">
        <v>41</v>
      </c>
      <c r="F85" s="1">
        <f>VLOOKUP(E85,행동!C:G,2,0)</f>
        <v>275</v>
      </c>
      <c r="H85" s="1">
        <f>SUM(D85:D86,F85:F86)</f>
        <v>525</v>
      </c>
      <c r="I85" s="1">
        <v>2</v>
      </c>
      <c r="J85">
        <f>2000/(H85/I85)</f>
        <v>7.6190476190476186</v>
      </c>
    </row>
    <row r="86" spans="1:10">
      <c r="D86" s="1">
        <f>VLOOKUP(C86,행동!A:E,2,0)</f>
        <v>0</v>
      </c>
      <c r="F86" s="1">
        <f>VLOOKUP(E86,행동!C:G,2,0)</f>
        <v>0</v>
      </c>
    </row>
    <row r="87" spans="1:10">
      <c r="A87" s="1" t="s">
        <v>133</v>
      </c>
      <c r="C87" s="1" t="s">
        <v>58</v>
      </c>
      <c r="D87" s="1">
        <f>VLOOKUP(C87,행동!A:E,2,0)</f>
        <v>350</v>
      </c>
      <c r="E87" s="1" t="s">
        <v>81</v>
      </c>
      <c r="F87" s="1">
        <f>VLOOKUP(E87,행동!C:G,2,0)</f>
        <v>300</v>
      </c>
      <c r="H87" s="1">
        <f>SUM(D87:D88,F87:F88)</f>
        <v>650</v>
      </c>
      <c r="I87" s="1">
        <v>2</v>
      </c>
      <c r="J87">
        <f>2000/(H87/I87)</f>
        <v>6.1538461538461542</v>
      </c>
    </row>
    <row r="88" spans="1:10">
      <c r="D88" s="1">
        <f>VLOOKUP(C88,행동!A:E,2,0)</f>
        <v>0</v>
      </c>
      <c r="F88" s="1">
        <f>VLOOKUP(E88,행동!C:G,2,0)</f>
        <v>0</v>
      </c>
    </row>
    <row r="89" spans="1:10">
      <c r="A89" s="1" t="s">
        <v>134</v>
      </c>
      <c r="C89" s="1" t="s">
        <v>15</v>
      </c>
      <c r="D89" s="1">
        <f>VLOOKUP(C89,행동!A:E,2,0)</f>
        <v>275</v>
      </c>
      <c r="E89" s="1" t="s">
        <v>45</v>
      </c>
      <c r="F89" s="1">
        <f>VLOOKUP(E89,행동!C:G,2,0)</f>
        <v>300</v>
      </c>
      <c r="H89" s="1">
        <f>SUM(D89:D90,F89:F90)</f>
        <v>575</v>
      </c>
      <c r="I89" s="1">
        <v>2</v>
      </c>
      <c r="J89">
        <f>2000/(H89/I89)</f>
        <v>6.9565217391304346</v>
      </c>
    </row>
    <row r="90" spans="1:10">
      <c r="D90" s="1">
        <f>VLOOKUP(C90,행동!A:E,2,0)</f>
        <v>0</v>
      </c>
      <c r="F90" s="1">
        <f>VLOOKUP(E90,행동!C:G,2,0)</f>
        <v>0</v>
      </c>
    </row>
    <row r="91" spans="1:10">
      <c r="A91" s="1" t="s">
        <v>135</v>
      </c>
      <c r="C91" s="1" t="s">
        <v>53</v>
      </c>
      <c r="D91" s="1">
        <f>VLOOKUP(C91,행동!A:E,2,0)</f>
        <v>275</v>
      </c>
      <c r="E91" s="1" t="s">
        <v>80</v>
      </c>
      <c r="F91" s="1">
        <f>VLOOKUP(E91,행동!C:G,2,0)</f>
        <v>300</v>
      </c>
      <c r="H91" s="1">
        <f>SUM(D91:D92,F91:F92)</f>
        <v>575</v>
      </c>
      <c r="I91" s="1">
        <v>2</v>
      </c>
      <c r="J91">
        <f>2000/(H91/I91)</f>
        <v>6.9565217391304346</v>
      </c>
    </row>
    <row r="92" spans="1:10">
      <c r="D92" s="1">
        <f>VLOOKUP(C92,행동!A:E,2,0)</f>
        <v>0</v>
      </c>
      <c r="F92" s="1">
        <f>VLOOKUP(E92,행동!C:G,2,0)</f>
        <v>0</v>
      </c>
    </row>
    <row r="93" spans="1:10">
      <c r="A93" s="1" t="s">
        <v>136</v>
      </c>
      <c r="C93" s="1" t="s">
        <v>56</v>
      </c>
      <c r="D93" s="1">
        <f>VLOOKUP(C93,행동!A:E,2,0)</f>
        <v>300</v>
      </c>
      <c r="E93" s="1" t="s">
        <v>34</v>
      </c>
      <c r="F93" s="1">
        <f>VLOOKUP(E93,행동!C:G,2,0)</f>
        <v>250</v>
      </c>
      <c r="H93" s="1">
        <f>SUM(D93:D94,F93:F94)</f>
        <v>900</v>
      </c>
      <c r="I93" s="1">
        <v>3</v>
      </c>
      <c r="J93">
        <f>2000/(H93/I93)</f>
        <v>6.666666666666667</v>
      </c>
    </row>
    <row r="94" spans="1:10">
      <c r="C94" s="1" t="s">
        <v>58</v>
      </c>
      <c r="D94" s="1">
        <f>VLOOKUP(C94,행동!A:E,2,0)</f>
        <v>350</v>
      </c>
      <c r="F94" s="1">
        <f>VLOOKUP(E94,행동!C:G,2,0)</f>
        <v>0</v>
      </c>
    </row>
    <row r="95" spans="1:10">
      <c r="A95" s="1" t="s">
        <v>137</v>
      </c>
      <c r="C95" s="1" t="s">
        <v>52</v>
      </c>
      <c r="D95" s="1">
        <f>VLOOKUP(C95,행동!A:E,2,0)</f>
        <v>300</v>
      </c>
      <c r="E95" s="1" t="s">
        <v>80</v>
      </c>
      <c r="F95" s="1">
        <f>VLOOKUP(E95,행동!C:G,2,0)</f>
        <v>300</v>
      </c>
      <c r="H95" s="1">
        <f>SUM(D95:D96,F95:F96)</f>
        <v>950</v>
      </c>
      <c r="I95" s="1">
        <v>3</v>
      </c>
      <c r="J95">
        <f>2000/(H95/I95)</f>
        <v>6.3157894736842097</v>
      </c>
    </row>
    <row r="96" spans="1:10">
      <c r="C96" s="1" t="s">
        <v>59</v>
      </c>
      <c r="D96" s="1">
        <f>VLOOKUP(C96,행동!A:E,2,0)</f>
        <v>350</v>
      </c>
      <c r="F96" s="1">
        <f>VLOOKUP(E96,행동!C:G,2,0)</f>
        <v>0</v>
      </c>
    </row>
    <row r="97" spans="1:10">
      <c r="A97" s="1" t="s">
        <v>138</v>
      </c>
      <c r="C97" s="1" t="s">
        <v>29</v>
      </c>
      <c r="D97" s="1">
        <f>VLOOKUP(C97,행동!A:E,2,0)</f>
        <v>250</v>
      </c>
      <c r="E97" s="1" t="s">
        <v>19</v>
      </c>
      <c r="F97" s="1">
        <f>VLOOKUP(E97,행동!C:G,2,0)</f>
        <v>250</v>
      </c>
      <c r="H97" s="1">
        <f>SUM(D97:D98,F97:F98)</f>
        <v>800</v>
      </c>
      <c r="I97" s="1">
        <v>3</v>
      </c>
      <c r="J97">
        <f>2000/(H97/I97)</f>
        <v>7.4999999999999991</v>
      </c>
    </row>
    <row r="98" spans="1:10">
      <c r="D98" s="1">
        <f>VLOOKUP(C98,행동!A:E,2,0)</f>
        <v>0</v>
      </c>
      <c r="E98" s="1" t="s">
        <v>80</v>
      </c>
      <c r="F98" s="1">
        <f>VLOOKUP(E98,행동!C:G,2,0)</f>
        <v>300</v>
      </c>
    </row>
    <row r="99" spans="1:10">
      <c r="A99" s="1" t="s">
        <v>139</v>
      </c>
      <c r="C99" s="1" t="s">
        <v>33</v>
      </c>
      <c r="D99" s="1">
        <f>VLOOKUP(C99,행동!A:E,2,0)</f>
        <v>375</v>
      </c>
      <c r="E99" s="1" t="s">
        <v>69</v>
      </c>
      <c r="F99" s="1">
        <f>VLOOKUP(E99,행동!C:G,2,0)</f>
        <v>250</v>
      </c>
      <c r="H99" s="1">
        <f>SUM(D99:D100,F99:F100)</f>
        <v>900</v>
      </c>
      <c r="I99" s="1">
        <v>3</v>
      </c>
      <c r="J99">
        <f>2000/(H99/I99)</f>
        <v>6.666666666666667</v>
      </c>
    </row>
    <row r="100" spans="1:10">
      <c r="D100" s="1">
        <f>VLOOKUP(C100,행동!A:E,2,0)</f>
        <v>0</v>
      </c>
      <c r="E100" s="1" t="s">
        <v>74</v>
      </c>
      <c r="F100" s="1">
        <f>VLOOKUP(E100,행동!C:G,2,0)</f>
        <v>275</v>
      </c>
    </row>
    <row r="101" spans="1:10">
      <c r="A101" s="1" t="s">
        <v>140</v>
      </c>
      <c r="C101" s="1" t="s">
        <v>57</v>
      </c>
      <c r="D101" s="1">
        <f>VLOOKUP(C101,행동!A:E,2,0)</f>
        <v>350</v>
      </c>
      <c r="E101" s="1" t="s">
        <v>81</v>
      </c>
      <c r="F101" s="1">
        <f>VLOOKUP(E101,행동!C:G,2,0)</f>
        <v>300</v>
      </c>
      <c r="H101" s="1">
        <f>SUM(D101:D102,F101:F102)</f>
        <v>950</v>
      </c>
      <c r="I101" s="1">
        <v>3</v>
      </c>
      <c r="J101">
        <f>2000/(H101/I101)</f>
        <v>6.3157894736842097</v>
      </c>
    </row>
    <row r="102" spans="1:10">
      <c r="D102" s="1">
        <f>VLOOKUP(C102,행동!A:E,2,0)</f>
        <v>0</v>
      </c>
      <c r="E102" s="1" t="s">
        <v>80</v>
      </c>
      <c r="F102" s="1">
        <f>VLOOKUP(E102,행동!C:G,2,0)</f>
        <v>300</v>
      </c>
    </row>
    <row r="103" spans="1:10">
      <c r="A103" s="1" t="s">
        <v>141</v>
      </c>
      <c r="C103" s="1" t="s">
        <v>54</v>
      </c>
      <c r="D103" s="1">
        <f>VLOOKUP(C103,행동!A:E,2,0)</f>
        <v>375</v>
      </c>
      <c r="E103" s="1" t="s">
        <v>13</v>
      </c>
      <c r="F103" s="1">
        <f>VLOOKUP(E103,행동!C:G,2,0)</f>
        <v>250</v>
      </c>
      <c r="H103" s="1">
        <f>SUM(D103:D104,F103:F104)</f>
        <v>625</v>
      </c>
      <c r="I103" s="1">
        <v>2</v>
      </c>
      <c r="J103">
        <f>2000/(H103/I103)</f>
        <v>6.4</v>
      </c>
    </row>
    <row r="104" spans="1:10">
      <c r="D104" s="1">
        <f>VLOOKUP(C104,행동!A:E,2,0)</f>
        <v>0</v>
      </c>
      <c r="F104" s="1">
        <f>VLOOKUP(E104,행동!C:G,2,0)</f>
        <v>0</v>
      </c>
    </row>
    <row r="105" spans="1:10">
      <c r="A105" s="1" t="s">
        <v>142</v>
      </c>
      <c r="C105" s="1" t="s">
        <v>59</v>
      </c>
      <c r="D105" s="1">
        <f>VLOOKUP(C105,행동!A:E,2,0)</f>
        <v>350</v>
      </c>
      <c r="E105" s="1" t="s">
        <v>30</v>
      </c>
      <c r="F105" s="1">
        <f>VLOOKUP(E105,행동!C:G,2,0)</f>
        <v>250</v>
      </c>
      <c r="H105" s="1">
        <f>SUM(D105:D106,F105:F106)</f>
        <v>600</v>
      </c>
      <c r="I105" s="1">
        <v>2</v>
      </c>
      <c r="J105">
        <f>2000/(H105/I105)</f>
        <v>6.666666666666667</v>
      </c>
    </row>
    <row r="106" spans="1:10">
      <c r="D106" s="1">
        <f>VLOOKUP(C106,행동!A:E,2,0)</f>
        <v>0</v>
      </c>
      <c r="F106" s="1">
        <f>VLOOKUP(E106,행동!C:G,2,0)</f>
        <v>0</v>
      </c>
    </row>
    <row r="107" spans="1:10">
      <c r="A107" s="1" t="s">
        <v>143</v>
      </c>
      <c r="C107" s="1" t="s">
        <v>51</v>
      </c>
      <c r="D107" s="1">
        <f>VLOOKUP(C107,행동!A:E,2,0)</f>
        <v>325</v>
      </c>
      <c r="E107" s="1" t="s">
        <v>68</v>
      </c>
      <c r="F107" s="1">
        <f>VLOOKUP(E107,행동!C:G,2,0)</f>
        <v>275</v>
      </c>
      <c r="H107" s="1">
        <f>SUM(D107:D108,F107:F108)</f>
        <v>600</v>
      </c>
      <c r="I107" s="1">
        <v>2</v>
      </c>
      <c r="J107">
        <f>2000/(H107/I107)</f>
        <v>6.666666666666667</v>
      </c>
    </row>
    <row r="108" spans="1:10">
      <c r="D108" s="1">
        <f>VLOOKUP(C108,행동!A:E,2,0)</f>
        <v>0</v>
      </c>
      <c r="F108" s="1">
        <f>VLOOKUP(E108,행동!C:G,2,0)</f>
        <v>0</v>
      </c>
    </row>
    <row r="109" spans="1:10">
      <c r="A109" s="1" t="s">
        <v>146</v>
      </c>
      <c r="C109" s="1" t="s">
        <v>55</v>
      </c>
      <c r="D109" s="1">
        <f>VLOOKUP(C109,행동!A:E,2,0)</f>
        <v>300</v>
      </c>
      <c r="E109" s="1" t="s">
        <v>87</v>
      </c>
      <c r="F109" s="1">
        <f>VLOOKUP(E109,행동!C:G,2,0)</f>
        <v>375</v>
      </c>
      <c r="H109" s="1">
        <f>SUM(D109:D110,F109:F110)</f>
        <v>675</v>
      </c>
      <c r="I109" s="1">
        <v>2</v>
      </c>
      <c r="J109">
        <f>2000/(H109/I109)</f>
        <v>5.9259259259259256</v>
      </c>
    </row>
    <row r="110" spans="1:10">
      <c r="D110" s="1">
        <f>VLOOKUP(C110,행동!A:E,2,0)</f>
        <v>0</v>
      </c>
      <c r="F110" s="1">
        <f>VLOOKUP(E110,행동!C:G,2,0)</f>
        <v>0</v>
      </c>
    </row>
    <row r="111" spans="1:10">
      <c r="A111" s="1" t="s">
        <v>147</v>
      </c>
      <c r="C111" s="1" t="s">
        <v>60</v>
      </c>
      <c r="D111" s="1">
        <f>VLOOKUP(C111,행동!A:E,2,0)</f>
        <v>300</v>
      </c>
      <c r="E111" s="1" t="s">
        <v>118</v>
      </c>
      <c r="F111" s="1">
        <f>VLOOKUP(E111,행동!C:G,2,0)</f>
        <v>375</v>
      </c>
      <c r="H111" s="1">
        <f>SUM(D111:D112,F111:F112)</f>
        <v>675</v>
      </c>
      <c r="I111" s="1">
        <v>2</v>
      </c>
      <c r="J111">
        <f>2000/(H111/I111)</f>
        <v>5.9259259259259256</v>
      </c>
    </row>
    <row r="112" spans="1:10">
      <c r="D112" s="1">
        <f>VLOOKUP(C112,행동!A:E,2,0)</f>
        <v>0</v>
      </c>
      <c r="F112" s="1">
        <f>VLOOKUP(E112,행동!C:G,2,0)</f>
        <v>0</v>
      </c>
    </row>
    <row r="113" spans="1:10">
      <c r="A113" s="1" t="s">
        <v>148</v>
      </c>
      <c r="C113" s="1" t="s">
        <v>52</v>
      </c>
      <c r="D113" s="1">
        <f>VLOOKUP(C113,행동!A:E,2,0)</f>
        <v>300</v>
      </c>
      <c r="E113" s="1" t="s">
        <v>89</v>
      </c>
      <c r="F113" s="1">
        <f>VLOOKUP(E113,행동!C:G,2,0)</f>
        <v>250</v>
      </c>
      <c r="H113" s="1">
        <f>SUM(D113:D114,F113:F114)</f>
        <v>550</v>
      </c>
      <c r="I113" s="1">
        <v>2</v>
      </c>
      <c r="J113">
        <f>2000/(H113/I113)</f>
        <v>7.2727272727272725</v>
      </c>
    </row>
    <row r="114" spans="1:10">
      <c r="D114" s="1">
        <f>VLOOKUP(C114,행동!A:E,2,0)</f>
        <v>0</v>
      </c>
      <c r="F114" s="1">
        <f>VLOOKUP(E114,행동!C:G,2,0)</f>
        <v>0</v>
      </c>
    </row>
    <row r="115" spans="1:10">
      <c r="A115" s="1" t="s">
        <v>166</v>
      </c>
      <c r="C115" s="1" t="s">
        <v>199</v>
      </c>
      <c r="D115" s="1">
        <f>VLOOKUP(C115,행동!A:E,2,0)</f>
        <v>325</v>
      </c>
      <c r="E115" s="1" t="s">
        <v>200</v>
      </c>
      <c r="F115" s="1">
        <f>VLOOKUP(E115,행동!C:G,2,0)</f>
        <v>250</v>
      </c>
      <c r="H115" s="1">
        <f>SUM(D115:D116,F115:F116)</f>
        <v>825</v>
      </c>
      <c r="I115" s="1">
        <v>3</v>
      </c>
      <c r="J115">
        <f t="shared" ref="J115" si="0">2000/(H115/I115)</f>
        <v>7.2727272727272725</v>
      </c>
    </row>
    <row r="116" spans="1:10">
      <c r="D116" s="1">
        <f>VLOOKUP(C116,행동!A:E,2,0)</f>
        <v>0</v>
      </c>
      <c r="E116" s="1" t="s">
        <v>22</v>
      </c>
      <c r="F116" s="1">
        <f>VLOOKUP(E116,행동!C:G,2,0)</f>
        <v>250</v>
      </c>
    </row>
    <row r="117" spans="1:10">
      <c r="A117" s="1" t="s">
        <v>168</v>
      </c>
      <c r="C117" s="1" t="s">
        <v>52</v>
      </c>
      <c r="D117" s="1">
        <f>VLOOKUP(C117,행동!A:E,2,0)</f>
        <v>300</v>
      </c>
      <c r="E117" s="1" t="s">
        <v>201</v>
      </c>
      <c r="F117" s="1">
        <f>VLOOKUP(E117,행동!C:G,2,0)</f>
        <v>250</v>
      </c>
      <c r="H117" s="1">
        <f t="shared" ref="H117" si="1">SUM(D117:D118,F117:F118)</f>
        <v>825</v>
      </c>
      <c r="I117" s="1">
        <v>3</v>
      </c>
      <c r="J117">
        <f t="shared" ref="J117" si="2">2000/(H117/I117)</f>
        <v>7.2727272727272725</v>
      </c>
    </row>
    <row r="118" spans="1:10">
      <c r="D118" s="1">
        <f>VLOOKUP(C118,행동!A:E,2,0)</f>
        <v>0</v>
      </c>
      <c r="E118" s="1" t="s">
        <v>202</v>
      </c>
      <c r="F118" s="1">
        <f>VLOOKUP(E118,행동!C:G,2,0)</f>
        <v>275</v>
      </c>
    </row>
    <row r="119" spans="1:10">
      <c r="A119" s="1" t="s">
        <v>197</v>
      </c>
      <c r="C119" s="1" t="s">
        <v>50</v>
      </c>
      <c r="D119" s="1">
        <f>VLOOKUP(C119,행동!A:E,2,0)</f>
        <v>300</v>
      </c>
      <c r="E119" s="1" t="s">
        <v>203</v>
      </c>
      <c r="F119" s="1">
        <f>VLOOKUP(E119,행동!C:G,2,0)</f>
        <v>250</v>
      </c>
      <c r="H119" s="1">
        <f t="shared" ref="H119" si="3">SUM(D119:D120,F119:F120)</f>
        <v>825</v>
      </c>
      <c r="I119" s="1">
        <v>3</v>
      </c>
      <c r="J119">
        <f t="shared" ref="J119" si="4">2000/(H119/I119)</f>
        <v>7.2727272727272725</v>
      </c>
    </row>
    <row r="120" spans="1:10">
      <c r="D120" s="1">
        <f>VLOOKUP(C120,행동!A:E,2,0)</f>
        <v>0</v>
      </c>
      <c r="E120" s="1" t="s">
        <v>204</v>
      </c>
      <c r="F120" s="1">
        <f>VLOOKUP(E120,행동!C:G,2,0)</f>
        <v>275</v>
      </c>
    </row>
    <row r="121" spans="1:10">
      <c r="A121" s="1" t="s">
        <v>170</v>
      </c>
      <c r="C121" s="1" t="s">
        <v>29</v>
      </c>
      <c r="D121" s="1">
        <f>VLOOKUP(C121,행동!A:E,2,0)</f>
        <v>250</v>
      </c>
      <c r="E121" s="1" t="s">
        <v>205</v>
      </c>
      <c r="F121" s="1">
        <f>VLOOKUP(E121,행동!C:G,2,0)</f>
        <v>250</v>
      </c>
      <c r="H121" s="1">
        <f t="shared" ref="H121" si="5">SUM(D121:D122,F121:F122)</f>
        <v>500</v>
      </c>
      <c r="I121" s="1">
        <v>2</v>
      </c>
      <c r="J121">
        <f t="shared" ref="J121" si="6">2000/(H121/I121)</f>
        <v>8</v>
      </c>
    </row>
    <row r="122" spans="1:10">
      <c r="D122" s="1">
        <f>VLOOKUP(C122,행동!A:E,2,0)</f>
        <v>0</v>
      </c>
      <c r="F122" s="1">
        <f>VLOOKUP(E122,행동!C:G,2,0)</f>
        <v>0</v>
      </c>
    </row>
    <row r="123" spans="1:10">
      <c r="A123" s="1" t="s">
        <v>156</v>
      </c>
      <c r="C123" s="1" t="s">
        <v>57</v>
      </c>
      <c r="D123" s="1">
        <f>VLOOKUP(C123,행동!A:E,2,0)</f>
        <v>350</v>
      </c>
      <c r="E123" s="1" t="s">
        <v>71</v>
      </c>
      <c r="F123" s="1">
        <f>VLOOKUP(E123,행동!C:G,2,0)</f>
        <v>275</v>
      </c>
      <c r="H123" s="1">
        <f t="shared" ref="H123" si="7">SUM(D123:D124,F123:F124)</f>
        <v>1400</v>
      </c>
      <c r="I123" s="1">
        <v>4</v>
      </c>
      <c r="J123">
        <f t="shared" ref="J123" si="8">2000/(H123/I123)</f>
        <v>5.7142857142857144</v>
      </c>
    </row>
    <row r="124" spans="1:10">
      <c r="C124" s="1" t="s">
        <v>54</v>
      </c>
      <c r="D124" s="1">
        <f>VLOOKUP(C124,행동!A:E,2,0)</f>
        <v>375</v>
      </c>
      <c r="E124" s="1" t="s">
        <v>90</v>
      </c>
      <c r="F124" s="1">
        <f>VLOOKUP(E124,행동!C:G,2,0)</f>
        <v>400</v>
      </c>
    </row>
    <row r="125" spans="1:10">
      <c r="A125" s="1" t="s">
        <v>152</v>
      </c>
      <c r="C125" s="1" t="s">
        <v>16</v>
      </c>
      <c r="D125" s="1">
        <f>VLOOKUP(C125,행동!A:E,2,0)</f>
        <v>250</v>
      </c>
      <c r="E125" s="1" t="s">
        <v>42</v>
      </c>
      <c r="F125" s="1">
        <f>VLOOKUP(E125,행동!C:G,2,0)</f>
        <v>275</v>
      </c>
      <c r="H125" s="1">
        <f t="shared" ref="H125:H157" si="9">SUM(D125:D126,F125:F126)</f>
        <v>1175</v>
      </c>
      <c r="I125" s="1">
        <v>4</v>
      </c>
      <c r="J125">
        <f t="shared" ref="J125" si="10">2000/(H125/I125)</f>
        <v>6.8085106382978724</v>
      </c>
    </row>
    <row r="126" spans="1:10">
      <c r="C126" s="1" t="s">
        <v>33</v>
      </c>
      <c r="D126" s="1">
        <f>VLOOKUP(C126,행동!A:E,2,0)</f>
        <v>375</v>
      </c>
      <c r="E126" s="1" t="s">
        <v>41</v>
      </c>
      <c r="F126" s="1">
        <f>VLOOKUP(E126,행동!C:G,2,0)</f>
        <v>275</v>
      </c>
    </row>
    <row r="127" spans="1:10">
      <c r="A127" s="1" t="s">
        <v>158</v>
      </c>
      <c r="C127" s="1" t="s">
        <v>29</v>
      </c>
      <c r="D127" s="1">
        <f>VLOOKUP(C127,행동!A:E,2,0)</f>
        <v>250</v>
      </c>
      <c r="E127" s="1" t="s">
        <v>34</v>
      </c>
      <c r="F127" s="1">
        <f>VLOOKUP(E127,행동!C:G,2,0)</f>
        <v>250</v>
      </c>
      <c r="H127" s="1">
        <f t="shared" ref="H127:H151" si="11">SUM(D127:D128,F127:F128)</f>
        <v>800</v>
      </c>
      <c r="I127" s="1">
        <v>3</v>
      </c>
      <c r="J127">
        <f t="shared" ref="J127" si="12">2000/(H127/I127)</f>
        <v>7.4999999999999991</v>
      </c>
    </row>
    <row r="128" spans="1:10">
      <c r="D128" s="1">
        <f>VLOOKUP(C128,행동!A:E,2,0)</f>
        <v>0</v>
      </c>
      <c r="E128" s="1" t="s">
        <v>79</v>
      </c>
      <c r="F128" s="1">
        <f>VLOOKUP(E128,행동!C:G,2,0)</f>
        <v>300</v>
      </c>
    </row>
    <row r="129" spans="1:10">
      <c r="A129" s="1" t="s">
        <v>160</v>
      </c>
      <c r="C129" s="1" t="s">
        <v>29</v>
      </c>
      <c r="D129" s="1">
        <f>VLOOKUP(C129,행동!A:E,2,0)</f>
        <v>250</v>
      </c>
      <c r="E129" s="1" t="s">
        <v>118</v>
      </c>
      <c r="F129" s="1">
        <f>VLOOKUP(E129,행동!C:G,2,0)</f>
        <v>375</v>
      </c>
      <c r="H129" s="1">
        <f t="shared" ref="H129:H153" si="13">SUM(D129:D130,F129:F130)</f>
        <v>1400</v>
      </c>
      <c r="I129" s="1">
        <v>4</v>
      </c>
      <c r="J129">
        <f t="shared" ref="J129" si="14">2000/(H129/I129)</f>
        <v>5.7142857142857144</v>
      </c>
    </row>
    <row r="130" spans="1:10">
      <c r="C130" s="1" t="s">
        <v>33</v>
      </c>
      <c r="D130" s="1">
        <f>VLOOKUP(C130,행동!A:E,2,0)</f>
        <v>375</v>
      </c>
      <c r="E130" s="1" t="s">
        <v>72</v>
      </c>
      <c r="F130" s="1">
        <f>VLOOKUP(E130,행동!C:G,2,0)</f>
        <v>400</v>
      </c>
    </row>
    <row r="131" spans="1:10">
      <c r="A131" s="1" t="s">
        <v>162</v>
      </c>
      <c r="C131" s="1" t="s">
        <v>52</v>
      </c>
      <c r="D131" s="1">
        <f>VLOOKUP(C131,행동!A:E,2,0)</f>
        <v>300</v>
      </c>
      <c r="E131" s="1" t="s">
        <v>73</v>
      </c>
      <c r="F131" s="1">
        <f>VLOOKUP(E131,행동!C:G,2,0)</f>
        <v>275</v>
      </c>
      <c r="H131" s="1">
        <f t="shared" ref="H131" si="15">SUM(D131:D132,F131:F132)</f>
        <v>925</v>
      </c>
      <c r="I131" s="1">
        <v>3</v>
      </c>
      <c r="J131">
        <f t="shared" ref="J131" si="16">2000/(H131/I131)</f>
        <v>6.4864864864864868</v>
      </c>
    </row>
    <row r="132" spans="1:10">
      <c r="D132" s="1">
        <f>VLOOKUP(C132,행동!A:E,2,0)</f>
        <v>0</v>
      </c>
      <c r="E132" s="1" t="s">
        <v>86</v>
      </c>
      <c r="F132" s="1">
        <f>VLOOKUP(E132,행동!C:G,2,0)</f>
        <v>350</v>
      </c>
    </row>
    <row r="133" spans="1:10">
      <c r="A133" s="1" t="s">
        <v>164</v>
      </c>
      <c r="C133" s="1" t="s">
        <v>50</v>
      </c>
      <c r="D133" s="1">
        <f>VLOOKUP(C133,행동!A:E,2,0)</f>
        <v>300</v>
      </c>
      <c r="E133" s="1" t="s">
        <v>206</v>
      </c>
      <c r="F133" s="1">
        <f>VLOOKUP(E133,행동!C:G,2,0)</f>
        <v>275</v>
      </c>
      <c r="H133" s="1">
        <f t="shared" si="9"/>
        <v>900</v>
      </c>
      <c r="I133" s="1">
        <v>3</v>
      </c>
      <c r="J133">
        <f t="shared" ref="J133" si="17">2000/(H133/I133)</f>
        <v>6.666666666666667</v>
      </c>
    </row>
    <row r="134" spans="1:10">
      <c r="C134" s="1" t="s">
        <v>51</v>
      </c>
      <c r="D134" s="1">
        <f>VLOOKUP(C134,행동!A:E,2,0)</f>
        <v>325</v>
      </c>
      <c r="F134" s="1">
        <f>VLOOKUP(E134,행동!C:G,2,0)</f>
        <v>0</v>
      </c>
    </row>
    <row r="135" spans="1:10">
      <c r="A135" s="1" t="s">
        <v>172</v>
      </c>
      <c r="C135" s="1" t="s">
        <v>53</v>
      </c>
      <c r="D135" s="1">
        <f>VLOOKUP(C135,행동!A:E,2,0)</f>
        <v>275</v>
      </c>
      <c r="E135" s="1" t="s">
        <v>77</v>
      </c>
      <c r="F135" s="1">
        <f>VLOOKUP(E135,행동!C:G,2,0)</f>
        <v>375</v>
      </c>
      <c r="H135" s="1">
        <f t="shared" si="11"/>
        <v>950</v>
      </c>
      <c r="I135" s="1">
        <v>3</v>
      </c>
      <c r="J135">
        <f t="shared" ref="J135" si="18">2000/(H135/I135)</f>
        <v>6.3157894736842097</v>
      </c>
    </row>
    <row r="136" spans="1:10">
      <c r="C136" s="1" t="s">
        <v>50</v>
      </c>
      <c r="D136" s="1">
        <f>VLOOKUP(C136,행동!A:E,2,0)</f>
        <v>300</v>
      </c>
      <c r="F136" s="1">
        <f>VLOOKUP(E136,행동!C:G,2,0)</f>
        <v>0</v>
      </c>
    </row>
    <row r="137" spans="1:10">
      <c r="A137" s="1" t="s">
        <v>174</v>
      </c>
      <c r="C137" s="1" t="s">
        <v>16</v>
      </c>
      <c r="D137" s="1">
        <f>VLOOKUP(C137,행동!A:E,2,0)</f>
        <v>250</v>
      </c>
      <c r="E137" s="1" t="s">
        <v>68</v>
      </c>
      <c r="F137" s="1">
        <f>VLOOKUP(E137,행동!C:G,2,0)</f>
        <v>275</v>
      </c>
      <c r="H137" s="1">
        <f t="shared" si="13"/>
        <v>525</v>
      </c>
      <c r="I137" s="1">
        <v>2</v>
      </c>
      <c r="J137">
        <f t="shared" ref="J137" si="19">2000/(H137/I137)</f>
        <v>7.6190476190476186</v>
      </c>
    </row>
    <row r="138" spans="1:10">
      <c r="D138" s="1">
        <f>VLOOKUP(C138,행동!A:E,2,0)</f>
        <v>0</v>
      </c>
      <c r="F138" s="1">
        <f>VLOOKUP(E138,행동!C:G,2,0)</f>
        <v>0</v>
      </c>
    </row>
    <row r="139" spans="1:10">
      <c r="A139" s="1" t="s">
        <v>176</v>
      </c>
      <c r="C139" s="1" t="s">
        <v>33</v>
      </c>
      <c r="D139" s="1">
        <f>VLOOKUP(C139,행동!A:E,2,0)</f>
        <v>375</v>
      </c>
      <c r="E139" s="1" t="s">
        <v>41</v>
      </c>
      <c r="F139" s="1">
        <f>VLOOKUP(E139,행동!C:G,2,0)</f>
        <v>275</v>
      </c>
      <c r="H139" s="1">
        <f t="shared" ref="H139" si="20">SUM(D139:D140,F139:F140)</f>
        <v>650</v>
      </c>
      <c r="I139" s="1">
        <v>2</v>
      </c>
      <c r="J139">
        <f t="shared" ref="J139" si="21">2000/(H139/I139)</f>
        <v>6.1538461538461542</v>
      </c>
    </row>
    <row r="140" spans="1:10">
      <c r="D140" s="1">
        <f>VLOOKUP(C140,행동!A:E,2,0)</f>
        <v>0</v>
      </c>
      <c r="F140" s="1">
        <f>VLOOKUP(E140,행동!C:G,2,0)</f>
        <v>0</v>
      </c>
    </row>
    <row r="141" spans="1:10">
      <c r="A141" s="1" t="s">
        <v>178</v>
      </c>
      <c r="C141" s="1" t="s">
        <v>17</v>
      </c>
      <c r="D141" s="1">
        <f>VLOOKUP(C141,행동!A:E,2,0)</f>
        <v>350</v>
      </c>
      <c r="E141" s="1" t="s">
        <v>22</v>
      </c>
      <c r="F141" s="1">
        <f>VLOOKUP(E141,행동!C:G,2,0)</f>
        <v>250</v>
      </c>
      <c r="H141" s="1">
        <f t="shared" si="9"/>
        <v>600</v>
      </c>
      <c r="I141" s="1">
        <v>2</v>
      </c>
      <c r="J141">
        <f t="shared" ref="J141" si="22">2000/(H141/I141)</f>
        <v>6.666666666666667</v>
      </c>
    </row>
    <row r="142" spans="1:10">
      <c r="D142" s="1">
        <f>VLOOKUP(C142,행동!A:E,2,0)</f>
        <v>0</v>
      </c>
      <c r="F142" s="1">
        <f>VLOOKUP(E142,행동!C:G,2,0)</f>
        <v>0</v>
      </c>
    </row>
    <row r="143" spans="1:10">
      <c r="A143" s="1" t="s">
        <v>180</v>
      </c>
      <c r="C143" s="1" t="s">
        <v>29</v>
      </c>
      <c r="D143" s="1">
        <f>VLOOKUP(C143,행동!A:E,2,0)</f>
        <v>250</v>
      </c>
      <c r="E143" s="1" t="s">
        <v>68</v>
      </c>
      <c r="F143" s="1">
        <f>VLOOKUP(E143,행동!C:G,2,0)</f>
        <v>275</v>
      </c>
      <c r="H143" s="1">
        <f t="shared" si="11"/>
        <v>525</v>
      </c>
      <c r="I143" s="1">
        <v>2</v>
      </c>
      <c r="J143">
        <f t="shared" ref="J143" si="23">2000/(H143/I143)</f>
        <v>7.6190476190476186</v>
      </c>
    </row>
    <row r="144" spans="1:10">
      <c r="D144" s="1">
        <f>VLOOKUP(C144,행동!A:E,2,0)</f>
        <v>0</v>
      </c>
      <c r="F144" s="1">
        <f>VLOOKUP(E144,행동!C:G,2,0)</f>
        <v>0</v>
      </c>
    </row>
    <row r="145" spans="1:10">
      <c r="A145" s="1" t="s">
        <v>182</v>
      </c>
      <c r="C145" s="1" t="s">
        <v>24</v>
      </c>
      <c r="D145" s="1">
        <f>VLOOKUP(C145,행동!A:E,2,0)</f>
        <v>275</v>
      </c>
      <c r="E145" s="1" t="s">
        <v>30</v>
      </c>
      <c r="F145" s="1">
        <f>VLOOKUP(E145,행동!C:G,2,0)</f>
        <v>250</v>
      </c>
      <c r="H145" s="1">
        <f t="shared" si="13"/>
        <v>525</v>
      </c>
      <c r="I145" s="1">
        <v>2</v>
      </c>
      <c r="J145">
        <f t="shared" ref="J145" si="24">2000/(H145/I145)</f>
        <v>7.6190476190476186</v>
      </c>
    </row>
    <row r="146" spans="1:10">
      <c r="D146" s="1">
        <f>VLOOKUP(C146,행동!A:E,2,0)</f>
        <v>0</v>
      </c>
      <c r="F146" s="1">
        <f>VLOOKUP(E146,행동!C:G,2,0)</f>
        <v>0</v>
      </c>
    </row>
    <row r="147" spans="1:10">
      <c r="A147" s="1" t="s">
        <v>184</v>
      </c>
      <c r="C147" s="1" t="s">
        <v>16</v>
      </c>
      <c r="D147" s="1">
        <f>VLOOKUP(C147,행동!A:E,2,0)</f>
        <v>250</v>
      </c>
      <c r="E147" s="1" t="s">
        <v>82</v>
      </c>
      <c r="F147" s="1">
        <f>VLOOKUP(E147,행동!C:G,2,0)</f>
        <v>250</v>
      </c>
      <c r="H147" s="1">
        <f t="shared" ref="H147" si="25">SUM(D147:D148,F147:F148)</f>
        <v>500</v>
      </c>
      <c r="I147" s="1">
        <v>2</v>
      </c>
      <c r="J147">
        <f t="shared" ref="J147" si="26">2000/(H147/I147)</f>
        <v>8</v>
      </c>
    </row>
    <row r="148" spans="1:10">
      <c r="D148" s="1">
        <f>VLOOKUP(C148,행동!A:E,2,0)</f>
        <v>0</v>
      </c>
      <c r="F148" s="1">
        <f>VLOOKUP(E148,행동!C:G,2,0)</f>
        <v>0</v>
      </c>
    </row>
    <row r="149" spans="1:10">
      <c r="A149" s="1" t="s">
        <v>186</v>
      </c>
      <c r="C149" s="1" t="s">
        <v>16</v>
      </c>
      <c r="D149" s="1">
        <f>VLOOKUP(C149,행동!A:E,2,0)</f>
        <v>250</v>
      </c>
      <c r="E149" s="1" t="s">
        <v>44</v>
      </c>
      <c r="F149" s="1">
        <f>VLOOKUP(E149,행동!C:G,2,0)</f>
        <v>275</v>
      </c>
      <c r="H149" s="1">
        <f t="shared" si="9"/>
        <v>525</v>
      </c>
      <c r="I149" s="1">
        <v>2</v>
      </c>
      <c r="J149">
        <f t="shared" ref="J149" si="27">2000/(H149/I149)</f>
        <v>7.6190476190476186</v>
      </c>
    </row>
    <row r="150" spans="1:10">
      <c r="D150" s="1">
        <f>VLOOKUP(C150,행동!A:E,2,0)</f>
        <v>0</v>
      </c>
      <c r="F150" s="1">
        <f>VLOOKUP(E150,행동!C:G,2,0)</f>
        <v>0</v>
      </c>
    </row>
    <row r="151" spans="1:10">
      <c r="A151" s="1" t="s">
        <v>188</v>
      </c>
      <c r="C151" s="1" t="s">
        <v>17</v>
      </c>
      <c r="D151" s="1">
        <f>VLOOKUP(C151,행동!A:E,2,0)</f>
        <v>350</v>
      </c>
      <c r="E151" s="1" t="s">
        <v>22</v>
      </c>
      <c r="F151" s="1">
        <f>VLOOKUP(E151,행동!C:G,2,0)</f>
        <v>250</v>
      </c>
      <c r="H151" s="1">
        <f t="shared" si="11"/>
        <v>600</v>
      </c>
      <c r="I151" s="1">
        <v>2</v>
      </c>
      <c r="J151">
        <f t="shared" ref="J151" si="28">2000/(H151/I151)</f>
        <v>6.666666666666667</v>
      </c>
    </row>
    <row r="152" spans="1:10">
      <c r="D152" s="1">
        <f>VLOOKUP(C152,행동!A:E,2,0)</f>
        <v>0</v>
      </c>
      <c r="F152" s="1">
        <f>VLOOKUP(E152,행동!C:G,2,0)</f>
        <v>0</v>
      </c>
    </row>
    <row r="153" spans="1:10">
      <c r="A153" s="1" t="s">
        <v>190</v>
      </c>
      <c r="C153" s="1" t="s">
        <v>16</v>
      </c>
      <c r="D153" s="1">
        <f>VLOOKUP(C153,행동!A:E,2,0)</f>
        <v>250</v>
      </c>
      <c r="E153" s="1" t="s">
        <v>82</v>
      </c>
      <c r="F153" s="1">
        <f>VLOOKUP(E153,행동!C:G,2,0)</f>
        <v>250</v>
      </c>
      <c r="H153" s="1">
        <f t="shared" si="13"/>
        <v>500</v>
      </c>
      <c r="I153" s="1">
        <v>2</v>
      </c>
      <c r="J153">
        <f t="shared" ref="J153" si="29">2000/(H153/I153)</f>
        <v>8</v>
      </c>
    </row>
    <row r="154" spans="1:10">
      <c r="D154" s="1">
        <f>VLOOKUP(C154,행동!A:E,2,0)</f>
        <v>0</v>
      </c>
      <c r="F154" s="1">
        <f>VLOOKUP(E154,행동!C:G,2,0)</f>
        <v>0</v>
      </c>
    </row>
    <row r="155" spans="1:10">
      <c r="A155" s="1" t="s">
        <v>192</v>
      </c>
      <c r="C155" s="1" t="s">
        <v>24</v>
      </c>
      <c r="D155" s="1">
        <f>VLOOKUP(C155,행동!A:E,2,0)</f>
        <v>275</v>
      </c>
      <c r="E155" s="1" t="s">
        <v>22</v>
      </c>
      <c r="F155" s="1">
        <f>VLOOKUP(E155,행동!C:G,2,0)</f>
        <v>250</v>
      </c>
      <c r="H155" s="1">
        <f t="shared" ref="H155" si="30">SUM(D155:D156,F155:F156)</f>
        <v>525</v>
      </c>
      <c r="I155" s="1">
        <v>2</v>
      </c>
      <c r="J155">
        <f t="shared" ref="J155" si="31">2000/(H155/I155)</f>
        <v>7.6190476190476186</v>
      </c>
    </row>
    <row r="156" spans="1:10">
      <c r="D156" s="1">
        <f>VLOOKUP(C156,행동!A:E,2,0)</f>
        <v>0</v>
      </c>
      <c r="F156" s="1">
        <f>VLOOKUP(E156,행동!C:G,2,0)</f>
        <v>0</v>
      </c>
    </row>
    <row r="157" spans="1:10">
      <c r="A157" s="1" t="s">
        <v>195</v>
      </c>
      <c r="C157" s="1" t="s">
        <v>51</v>
      </c>
      <c r="D157" s="1">
        <f>VLOOKUP(C157,행동!A:E,2,0)</f>
        <v>325</v>
      </c>
      <c r="E157" s="1" t="s">
        <v>75</v>
      </c>
      <c r="F157" s="1">
        <f>VLOOKUP(E157,행동!C:G,2,0)</f>
        <v>275</v>
      </c>
      <c r="H157" s="1">
        <f t="shared" si="9"/>
        <v>1375</v>
      </c>
      <c r="I157" s="1">
        <v>4</v>
      </c>
      <c r="J157">
        <f t="shared" ref="J157" si="32">2000/(H157/I157)</f>
        <v>5.8181818181818183</v>
      </c>
    </row>
    <row r="158" spans="1:10">
      <c r="C158" s="1" t="s">
        <v>33</v>
      </c>
      <c r="D158" s="1">
        <f>VLOOKUP(C158,행동!A:E,2,0)</f>
        <v>375</v>
      </c>
      <c r="E158" s="1" t="s">
        <v>72</v>
      </c>
      <c r="F158" s="1">
        <f>VLOOKUP(E158,행동!C:G,2,0)</f>
        <v>400</v>
      </c>
    </row>
  </sheetData>
  <sortState xmlns:xlrd2="http://schemas.microsoft.com/office/spreadsheetml/2017/richdata2" ref="F121:G216">
    <sortCondition ref="G121:G216"/>
  </sortState>
  <phoneticPr fontId="3" type="noConversion"/>
  <conditionalFormatting sqref="A22">
    <cfRule type="expression" dxfId="10" priority="48">
      <formula>SEARCH(#REF!,#REF!)</formula>
    </cfRule>
  </conditionalFormatting>
  <conditionalFormatting sqref="A5">
    <cfRule type="expression" dxfId="9" priority="50">
      <formula>SEARCH(#REF!,$B4)</formula>
    </cfRule>
  </conditionalFormatting>
  <conditionalFormatting sqref="A7">
    <cfRule type="expression" dxfId="8" priority="51">
      <formula>SEARCH(#REF!,$B5)</formula>
    </cfRule>
  </conditionalFormatting>
  <conditionalFormatting sqref="A9">
    <cfRule type="expression" dxfId="7" priority="52">
      <formula>SEARCH(#REF!,$B6)</formula>
    </cfRule>
  </conditionalFormatting>
  <conditionalFormatting sqref="A11">
    <cfRule type="expression" dxfId="6" priority="53">
      <formula>SEARCH(#REF!,$B7)</formula>
    </cfRule>
  </conditionalFormatting>
  <conditionalFormatting sqref="A16 A13:A14">
    <cfRule type="expression" dxfId="5" priority="54">
      <formula>SEARCH(#REF!,$B8)</formula>
    </cfRule>
  </conditionalFormatting>
  <conditionalFormatting sqref="A15">
    <cfRule type="expression" dxfId="4" priority="56">
      <formula>SEARCH(#REF!,$B9)</formula>
    </cfRule>
  </conditionalFormatting>
  <conditionalFormatting sqref="A19:A20">
    <cfRule type="expression" dxfId="3" priority="57">
      <formula>SEARCH(#REF!,$B11)</formula>
    </cfRule>
  </conditionalFormatting>
  <conditionalFormatting sqref="A23:A25">
    <cfRule type="expression" dxfId="2" priority="58">
      <formula>SEARCH(#REF!,$B13)</formula>
    </cfRule>
  </conditionalFormatting>
  <conditionalFormatting sqref="A17:A18">
    <cfRule type="expression" dxfId="1" priority="59">
      <formula>SEARCH(#REF!,$B10)</formula>
    </cfRule>
  </conditionalFormatting>
  <conditionalFormatting sqref="A21">
    <cfRule type="expression" dxfId="0" priority="62">
      <formula>SEARCH(#REF!,$B12)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62B0-05B4-48EB-9613-EB0F7C0F31C3}">
  <dimension ref="A1:W22"/>
  <sheetViews>
    <sheetView topLeftCell="C1" workbookViewId="0">
      <selection activeCell="O20" sqref="O20"/>
    </sheetView>
  </sheetViews>
  <sheetFormatPr defaultRowHeight="17.399999999999999"/>
  <sheetData>
    <row r="1" spans="1:23">
      <c r="A1" s="13" t="s">
        <v>115</v>
      </c>
      <c r="B1" s="2"/>
      <c r="C1" s="2"/>
      <c r="E1" s="14" t="s">
        <v>61</v>
      </c>
      <c r="F1" s="2"/>
      <c r="G1" s="2"/>
      <c r="I1" s="15" t="s">
        <v>62</v>
      </c>
      <c r="J1" s="2"/>
      <c r="K1" s="2"/>
      <c r="M1" s="16" t="s">
        <v>63</v>
      </c>
      <c r="N1" s="2"/>
      <c r="O1" s="2"/>
      <c r="Q1" s="17" t="s">
        <v>64</v>
      </c>
      <c r="R1" s="2"/>
      <c r="S1" s="2"/>
      <c r="U1" s="18" t="s">
        <v>65</v>
      </c>
      <c r="V1" s="2"/>
      <c r="W1" s="2"/>
    </row>
    <row r="2" spans="1:23">
      <c r="A2" s="3" t="s">
        <v>4</v>
      </c>
      <c r="B2" s="3">
        <v>100</v>
      </c>
      <c r="C2" s="3">
        <v>0</v>
      </c>
      <c r="E2" s="3" t="s">
        <v>4</v>
      </c>
      <c r="F2" s="3">
        <v>200</v>
      </c>
      <c r="G2" s="3">
        <v>0</v>
      </c>
      <c r="I2" s="3" t="s">
        <v>4</v>
      </c>
      <c r="J2" s="3">
        <v>400</v>
      </c>
      <c r="K2" s="3">
        <v>0</v>
      </c>
      <c r="M2" s="3" t="s">
        <v>4</v>
      </c>
      <c r="N2" s="3">
        <v>500</v>
      </c>
      <c r="O2" s="3">
        <v>0</v>
      </c>
      <c r="Q2" s="3" t="s">
        <v>4</v>
      </c>
      <c r="R2" s="3">
        <v>600</v>
      </c>
      <c r="S2" s="3">
        <v>0</v>
      </c>
      <c r="U2" s="3" t="s">
        <v>4</v>
      </c>
      <c r="V2" s="3">
        <v>700</v>
      </c>
      <c r="W2" s="3">
        <v>0</v>
      </c>
    </row>
    <row r="3" spans="1:23">
      <c r="A3" s="3" t="s">
        <v>5</v>
      </c>
      <c r="B3" s="3">
        <v>200</v>
      </c>
      <c r="C3" s="3">
        <f t="shared" ref="C3:C10" si="0">SUM(C2+B2)</f>
        <v>100</v>
      </c>
      <c r="E3" s="3" t="s">
        <v>5</v>
      </c>
      <c r="F3" s="3">
        <v>500</v>
      </c>
      <c r="G3" s="3">
        <f t="shared" ref="G3:G10" si="1">SUM(G2+F2)</f>
        <v>200</v>
      </c>
      <c r="I3" s="3" t="s">
        <v>5</v>
      </c>
      <c r="J3" s="3">
        <v>1100</v>
      </c>
      <c r="K3" s="3">
        <f t="shared" ref="K3:K10" si="2">SUM(K2+J2)</f>
        <v>400</v>
      </c>
      <c r="M3" s="3" t="s">
        <v>5</v>
      </c>
      <c r="N3" s="3">
        <v>1500</v>
      </c>
      <c r="O3" s="3">
        <f t="shared" ref="O3:O10" si="3">SUM(O2+N2)</f>
        <v>500</v>
      </c>
      <c r="Q3" s="3" t="s">
        <v>5</v>
      </c>
      <c r="R3" s="3">
        <v>2000</v>
      </c>
      <c r="S3" s="3">
        <f t="shared" ref="S3:S10" si="4">SUM(S2+R2)</f>
        <v>600</v>
      </c>
      <c r="U3" s="3" t="s">
        <v>5</v>
      </c>
      <c r="V3" s="3">
        <v>2500</v>
      </c>
      <c r="W3" s="3">
        <f t="shared" ref="W3:W10" si="5">SUM(W2+V2)</f>
        <v>700</v>
      </c>
    </row>
    <row r="4" spans="1:23">
      <c r="A4" s="4" t="s">
        <v>6</v>
      </c>
      <c r="B4" s="4">
        <v>500</v>
      </c>
      <c r="C4" s="4">
        <f t="shared" si="0"/>
        <v>300</v>
      </c>
      <c r="E4" s="4" t="s">
        <v>6</v>
      </c>
      <c r="F4" s="4">
        <v>1400</v>
      </c>
      <c r="G4" s="4">
        <f t="shared" si="1"/>
        <v>700</v>
      </c>
      <c r="I4" s="4" t="s">
        <v>6</v>
      </c>
      <c r="J4" s="4">
        <v>3400</v>
      </c>
      <c r="K4" s="4">
        <f t="shared" si="2"/>
        <v>1500</v>
      </c>
      <c r="M4" s="4" t="s">
        <v>6</v>
      </c>
      <c r="N4" s="4">
        <v>5300</v>
      </c>
      <c r="O4" s="4">
        <f t="shared" si="3"/>
        <v>2000</v>
      </c>
      <c r="Q4" s="4" t="s">
        <v>6</v>
      </c>
      <c r="R4" s="4">
        <v>7100</v>
      </c>
      <c r="S4" s="4">
        <f t="shared" si="4"/>
        <v>2600</v>
      </c>
      <c r="U4" s="4" t="s">
        <v>6</v>
      </c>
      <c r="V4" s="4">
        <v>9000</v>
      </c>
      <c r="W4" s="4">
        <f t="shared" si="5"/>
        <v>3200</v>
      </c>
    </row>
    <row r="5" spans="1:23">
      <c r="A5" s="4" t="s">
        <v>7</v>
      </c>
      <c r="B5" s="4">
        <v>700</v>
      </c>
      <c r="C5" s="4">
        <f t="shared" si="0"/>
        <v>800</v>
      </c>
      <c r="E5" s="4" t="s">
        <v>7</v>
      </c>
      <c r="F5" s="4">
        <v>1900</v>
      </c>
      <c r="G5" s="4">
        <f t="shared" si="1"/>
        <v>2100</v>
      </c>
      <c r="I5" s="4" t="s">
        <v>7</v>
      </c>
      <c r="J5" s="4">
        <v>5200</v>
      </c>
      <c r="K5" s="4">
        <f t="shared" si="2"/>
        <v>4900</v>
      </c>
      <c r="M5" s="4" t="s">
        <v>7</v>
      </c>
      <c r="N5" s="4">
        <v>8000</v>
      </c>
      <c r="O5" s="4">
        <f t="shared" si="3"/>
        <v>7300</v>
      </c>
      <c r="Q5" s="4" t="s">
        <v>7</v>
      </c>
      <c r="R5" s="4">
        <v>11000</v>
      </c>
      <c r="S5" s="4">
        <f t="shared" si="4"/>
        <v>9700</v>
      </c>
      <c r="U5" s="4" t="s">
        <v>7</v>
      </c>
      <c r="V5" s="4">
        <v>15000</v>
      </c>
      <c r="W5" s="4">
        <f t="shared" si="5"/>
        <v>12200</v>
      </c>
    </row>
    <row r="6" spans="1:23">
      <c r="A6" s="4" t="s">
        <v>8</v>
      </c>
      <c r="B6" s="4">
        <v>800</v>
      </c>
      <c r="C6" s="4">
        <f t="shared" si="0"/>
        <v>1500</v>
      </c>
      <c r="E6" s="4" t="s">
        <v>8</v>
      </c>
      <c r="F6" s="4">
        <v>2300</v>
      </c>
      <c r="G6" s="4">
        <f t="shared" si="1"/>
        <v>4000</v>
      </c>
      <c r="I6" s="4" t="s">
        <v>8</v>
      </c>
      <c r="J6" s="4">
        <v>6800</v>
      </c>
      <c r="K6" s="4">
        <f t="shared" si="2"/>
        <v>10100</v>
      </c>
      <c r="M6" s="4" t="s">
        <v>8</v>
      </c>
      <c r="N6" s="4">
        <v>9500</v>
      </c>
      <c r="O6" s="4">
        <f t="shared" si="3"/>
        <v>15300</v>
      </c>
      <c r="Q6" s="4" t="s">
        <v>8</v>
      </c>
      <c r="R6" s="4">
        <v>12000</v>
      </c>
      <c r="S6" s="4">
        <f t="shared" si="4"/>
        <v>20700</v>
      </c>
      <c r="U6" s="4" t="s">
        <v>8</v>
      </c>
      <c r="V6" s="4">
        <v>15000</v>
      </c>
      <c r="W6" s="4">
        <f t="shared" si="5"/>
        <v>27200</v>
      </c>
    </row>
    <row r="7" spans="1:23">
      <c r="A7" s="5" t="s">
        <v>9</v>
      </c>
      <c r="B7" s="5">
        <v>900</v>
      </c>
      <c r="C7" s="5">
        <f t="shared" si="0"/>
        <v>2300</v>
      </c>
      <c r="E7" s="5" t="s">
        <v>9</v>
      </c>
      <c r="F7" s="5">
        <v>2700</v>
      </c>
      <c r="G7" s="5">
        <f t="shared" si="1"/>
        <v>6300</v>
      </c>
      <c r="I7" s="5" t="s">
        <v>9</v>
      </c>
      <c r="J7" s="5">
        <v>7000</v>
      </c>
      <c r="K7" s="5">
        <f t="shared" si="2"/>
        <v>16900</v>
      </c>
      <c r="M7" s="5" t="s">
        <v>9</v>
      </c>
      <c r="N7" s="5">
        <v>11000</v>
      </c>
      <c r="O7" s="5">
        <f t="shared" si="3"/>
        <v>24800</v>
      </c>
      <c r="Q7" s="5" t="s">
        <v>9</v>
      </c>
      <c r="R7" s="5">
        <v>15000</v>
      </c>
      <c r="S7" s="5">
        <f t="shared" si="4"/>
        <v>32700</v>
      </c>
      <c r="U7" s="5" t="s">
        <v>9</v>
      </c>
      <c r="V7" s="5">
        <v>20000</v>
      </c>
      <c r="W7" s="5">
        <f t="shared" si="5"/>
        <v>42200</v>
      </c>
    </row>
    <row r="8" spans="1:23">
      <c r="A8" s="5" t="s">
        <v>10</v>
      </c>
      <c r="B8" s="5">
        <v>1200</v>
      </c>
      <c r="C8" s="5">
        <f t="shared" si="0"/>
        <v>3200</v>
      </c>
      <c r="E8" s="5" t="s">
        <v>10</v>
      </c>
      <c r="F8" s="5">
        <v>4000</v>
      </c>
      <c r="G8" s="5">
        <f t="shared" si="1"/>
        <v>9000</v>
      </c>
      <c r="I8" s="5" t="s">
        <v>10</v>
      </c>
      <c r="J8" s="5">
        <v>7000</v>
      </c>
      <c r="K8" s="5">
        <f t="shared" si="2"/>
        <v>23900</v>
      </c>
      <c r="M8" s="5" t="s">
        <v>10</v>
      </c>
      <c r="N8" s="5">
        <v>11000</v>
      </c>
      <c r="O8" s="5">
        <f t="shared" si="3"/>
        <v>35800</v>
      </c>
      <c r="Q8" s="5" t="s">
        <v>10</v>
      </c>
      <c r="R8" s="5">
        <v>15000</v>
      </c>
      <c r="S8" s="5">
        <f t="shared" si="4"/>
        <v>47700</v>
      </c>
      <c r="U8" s="5" t="s">
        <v>10</v>
      </c>
      <c r="V8" s="5">
        <v>20000</v>
      </c>
      <c r="W8" s="5">
        <f t="shared" si="5"/>
        <v>62200</v>
      </c>
    </row>
    <row r="9" spans="1:23">
      <c r="A9" s="5" t="s">
        <v>11</v>
      </c>
      <c r="B9" s="5">
        <v>1500</v>
      </c>
      <c r="C9" s="5">
        <f t="shared" si="0"/>
        <v>4400</v>
      </c>
      <c r="E9" s="5" t="s">
        <v>11</v>
      </c>
      <c r="F9" s="5">
        <v>4800</v>
      </c>
      <c r="G9" s="5">
        <f t="shared" si="1"/>
        <v>13000</v>
      </c>
      <c r="I9" s="5" t="s">
        <v>11</v>
      </c>
      <c r="J9" s="5">
        <v>7000</v>
      </c>
      <c r="K9" s="5">
        <f t="shared" si="2"/>
        <v>30900</v>
      </c>
      <c r="M9" s="5" t="s">
        <v>11</v>
      </c>
      <c r="N9" s="5">
        <v>11000</v>
      </c>
      <c r="O9" s="5">
        <f t="shared" si="3"/>
        <v>46800</v>
      </c>
      <c r="Q9" s="5" t="s">
        <v>11</v>
      </c>
      <c r="R9" s="5">
        <v>15000</v>
      </c>
      <c r="S9" s="5">
        <f t="shared" si="4"/>
        <v>62700</v>
      </c>
      <c r="U9" s="5" t="s">
        <v>11</v>
      </c>
      <c r="V9" s="5">
        <v>20000</v>
      </c>
      <c r="W9" s="5">
        <f t="shared" si="5"/>
        <v>82200</v>
      </c>
    </row>
    <row r="10" spans="1:23">
      <c r="A10" s="6" t="s">
        <v>12</v>
      </c>
      <c r="B10" s="6">
        <v>0</v>
      </c>
      <c r="C10" s="6">
        <f t="shared" si="0"/>
        <v>5900</v>
      </c>
      <c r="E10" s="6" t="s">
        <v>12</v>
      </c>
      <c r="F10" s="6">
        <v>0</v>
      </c>
      <c r="G10" s="6">
        <f t="shared" si="1"/>
        <v>17800</v>
      </c>
      <c r="I10" s="6" t="s">
        <v>12</v>
      </c>
      <c r="J10" s="6">
        <v>0</v>
      </c>
      <c r="K10" s="6">
        <f t="shared" si="2"/>
        <v>37900</v>
      </c>
      <c r="M10" s="6" t="s">
        <v>12</v>
      </c>
      <c r="N10" s="6">
        <v>0</v>
      </c>
      <c r="O10" s="6">
        <f t="shared" si="3"/>
        <v>57800</v>
      </c>
      <c r="Q10" s="6" t="s">
        <v>12</v>
      </c>
      <c r="R10" s="6">
        <v>0</v>
      </c>
      <c r="S10" s="6">
        <f t="shared" si="4"/>
        <v>77700</v>
      </c>
      <c r="U10" s="6" t="s">
        <v>12</v>
      </c>
      <c r="V10" s="6">
        <v>0</v>
      </c>
      <c r="W10" s="6">
        <f t="shared" si="5"/>
        <v>102200</v>
      </c>
    </row>
    <row r="12" spans="1:23">
      <c r="U12" s="38"/>
    </row>
    <row r="13" spans="1:23">
      <c r="U13" s="3"/>
      <c r="V13" s="3"/>
      <c r="W13" s="3"/>
    </row>
    <row r="14" spans="1:23">
      <c r="U14" s="3"/>
      <c r="V14" s="3"/>
      <c r="W14" s="3"/>
    </row>
    <row r="15" spans="1:23">
      <c r="U15" s="4"/>
      <c r="V15" s="4"/>
      <c r="W15" s="4"/>
    </row>
    <row r="16" spans="1:23">
      <c r="U16" s="4"/>
      <c r="V16" s="4"/>
      <c r="W16" s="4"/>
    </row>
    <row r="17" spans="21:23">
      <c r="U17" s="4"/>
      <c r="V17" s="4"/>
      <c r="W17" s="4"/>
    </row>
    <row r="18" spans="21:23">
      <c r="U18" s="5"/>
      <c r="V18" s="5"/>
      <c r="W18" s="5"/>
    </row>
    <row r="19" spans="21:23">
      <c r="U19" s="5"/>
      <c r="V19" s="5"/>
      <c r="W19" s="5"/>
    </row>
    <row r="20" spans="21:23">
      <c r="U20" s="5"/>
      <c r="V20" s="5"/>
      <c r="W20" s="5"/>
    </row>
    <row r="21" spans="21:23">
      <c r="U21" s="6"/>
      <c r="V21" s="6"/>
      <c r="W21" s="6"/>
    </row>
    <row r="22" spans="21:23">
      <c r="U22" s="5"/>
      <c r="V22" s="5"/>
      <c r="W22" s="5"/>
    </row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49FAC-4700-4A4A-9F19-B928439C11CA}">
  <dimension ref="A1:D47"/>
  <sheetViews>
    <sheetView topLeftCell="A34" zoomScaleNormal="100" workbookViewId="0">
      <selection activeCell="C50" sqref="C50:D50"/>
    </sheetView>
  </sheetViews>
  <sheetFormatPr defaultRowHeight="17.399999999999999"/>
  <sheetData>
    <row r="1" spans="1:4">
      <c r="A1" t="s">
        <v>29</v>
      </c>
      <c r="B1">
        <v>250</v>
      </c>
      <c r="C1" t="s">
        <v>67</v>
      </c>
      <c r="D1">
        <v>300</v>
      </c>
    </row>
    <row r="2" spans="1:4">
      <c r="A2" t="s">
        <v>16</v>
      </c>
      <c r="B2">
        <v>250</v>
      </c>
      <c r="C2" t="s">
        <v>42</v>
      </c>
      <c r="D2">
        <v>275</v>
      </c>
    </row>
    <row r="3" spans="1:4">
      <c r="A3" t="s">
        <v>33</v>
      </c>
      <c r="B3">
        <v>375</v>
      </c>
      <c r="C3" t="s">
        <v>44</v>
      </c>
      <c r="D3">
        <v>275</v>
      </c>
    </row>
    <row r="4" spans="1:4">
      <c r="A4" t="s">
        <v>15</v>
      </c>
      <c r="B4">
        <v>275</v>
      </c>
      <c r="C4" t="s">
        <v>68</v>
      </c>
      <c r="D4">
        <v>275</v>
      </c>
    </row>
    <row r="5" spans="1:4">
      <c r="A5" t="s">
        <v>50</v>
      </c>
      <c r="B5">
        <v>300</v>
      </c>
      <c r="C5" t="s">
        <v>41</v>
      </c>
      <c r="D5">
        <v>275</v>
      </c>
    </row>
    <row r="6" spans="1:4">
      <c r="A6" t="s">
        <v>51</v>
      </c>
      <c r="B6">
        <v>325</v>
      </c>
      <c r="C6" t="s">
        <v>69</v>
      </c>
      <c r="D6">
        <v>250</v>
      </c>
    </row>
    <row r="7" spans="1:4">
      <c r="A7" t="s">
        <v>52</v>
      </c>
      <c r="B7">
        <v>300</v>
      </c>
      <c r="C7" t="s">
        <v>35</v>
      </c>
      <c r="D7">
        <v>400</v>
      </c>
    </row>
    <row r="8" spans="1:4">
      <c r="A8" t="s">
        <v>53</v>
      </c>
      <c r="B8">
        <v>275</v>
      </c>
      <c r="C8" t="s">
        <v>70</v>
      </c>
      <c r="D8">
        <v>375</v>
      </c>
    </row>
    <row r="9" spans="1:4">
      <c r="A9" t="s">
        <v>17</v>
      </c>
      <c r="B9">
        <v>350</v>
      </c>
      <c r="C9" t="s">
        <v>71</v>
      </c>
      <c r="D9">
        <v>275</v>
      </c>
    </row>
    <row r="10" spans="1:4">
      <c r="A10" t="s">
        <v>24</v>
      </c>
      <c r="B10">
        <v>275</v>
      </c>
      <c r="C10" t="s">
        <v>72</v>
      </c>
      <c r="D10">
        <v>400</v>
      </c>
    </row>
    <row r="11" spans="1:4">
      <c r="A11" t="s">
        <v>54</v>
      </c>
      <c r="B11">
        <v>375</v>
      </c>
      <c r="C11" t="s">
        <v>45</v>
      </c>
      <c r="D11">
        <v>300</v>
      </c>
    </row>
    <row r="12" spans="1:4">
      <c r="A12" t="s">
        <v>55</v>
      </c>
      <c r="B12">
        <v>300</v>
      </c>
      <c r="C12" t="s">
        <v>43</v>
      </c>
      <c r="D12">
        <v>275</v>
      </c>
    </row>
    <row r="13" spans="1:4">
      <c r="A13" t="s">
        <v>56</v>
      </c>
      <c r="B13">
        <v>300</v>
      </c>
      <c r="C13" t="s">
        <v>73</v>
      </c>
      <c r="D13">
        <v>275</v>
      </c>
    </row>
    <row r="14" spans="1:4">
      <c r="A14" t="s">
        <v>57</v>
      </c>
      <c r="B14">
        <v>350</v>
      </c>
      <c r="C14" t="s">
        <v>74</v>
      </c>
      <c r="D14">
        <v>275</v>
      </c>
    </row>
    <row r="15" spans="1:4">
      <c r="A15" t="s">
        <v>58</v>
      </c>
      <c r="B15">
        <v>350</v>
      </c>
      <c r="C15" t="s">
        <v>75</v>
      </c>
      <c r="D15">
        <v>275</v>
      </c>
    </row>
    <row r="16" spans="1:4">
      <c r="A16" t="s">
        <v>59</v>
      </c>
      <c r="B16">
        <v>350</v>
      </c>
      <c r="C16" t="s">
        <v>76</v>
      </c>
      <c r="D16">
        <v>375</v>
      </c>
    </row>
    <row r="17" spans="1:4">
      <c r="A17" t="s">
        <v>60</v>
      </c>
      <c r="B17">
        <v>300</v>
      </c>
      <c r="C17" t="s">
        <v>77</v>
      </c>
      <c r="D17">
        <v>375</v>
      </c>
    </row>
    <row r="18" spans="1:4">
      <c r="A18" t="s">
        <v>199</v>
      </c>
      <c r="B18">
        <v>325</v>
      </c>
      <c r="C18" t="s">
        <v>78</v>
      </c>
      <c r="D18">
        <v>375</v>
      </c>
    </row>
    <row r="19" spans="1:4">
      <c r="A19">
        <v>0</v>
      </c>
      <c r="B19">
        <v>0</v>
      </c>
      <c r="C19" t="s">
        <v>79</v>
      </c>
      <c r="D19">
        <v>300</v>
      </c>
    </row>
    <row r="20" spans="1:4">
      <c r="C20" t="s">
        <v>80</v>
      </c>
      <c r="D20">
        <v>300</v>
      </c>
    </row>
    <row r="21" spans="1:4">
      <c r="C21" t="s">
        <v>81</v>
      </c>
      <c r="D21">
        <v>300</v>
      </c>
    </row>
    <row r="22" spans="1:4">
      <c r="C22" t="s">
        <v>22</v>
      </c>
      <c r="D22">
        <v>250</v>
      </c>
    </row>
    <row r="23" spans="1:4">
      <c r="C23" t="s">
        <v>13</v>
      </c>
      <c r="D23">
        <v>250</v>
      </c>
    </row>
    <row r="24" spans="1:4">
      <c r="C24" t="s">
        <v>19</v>
      </c>
      <c r="D24">
        <v>250</v>
      </c>
    </row>
    <row r="25" spans="1:4">
      <c r="C25" t="s">
        <v>25</v>
      </c>
      <c r="D25">
        <v>250</v>
      </c>
    </row>
    <row r="26" spans="1:4">
      <c r="C26" t="s">
        <v>82</v>
      </c>
      <c r="D26">
        <v>250</v>
      </c>
    </row>
    <row r="27" spans="1:4">
      <c r="C27" t="s">
        <v>83</v>
      </c>
      <c r="D27">
        <v>250</v>
      </c>
    </row>
    <row r="28" spans="1:4">
      <c r="C28" t="s">
        <v>34</v>
      </c>
      <c r="D28">
        <v>250</v>
      </c>
    </row>
    <row r="29" spans="1:4">
      <c r="C29" t="s">
        <v>46</v>
      </c>
      <c r="D29">
        <v>250</v>
      </c>
    </row>
    <row r="30" spans="1:4">
      <c r="C30" t="s">
        <v>30</v>
      </c>
      <c r="D30">
        <v>250</v>
      </c>
    </row>
    <row r="31" spans="1:4">
      <c r="C31" t="s">
        <v>84</v>
      </c>
      <c r="D31">
        <v>250</v>
      </c>
    </row>
    <row r="32" spans="1:4">
      <c r="C32" t="s">
        <v>85</v>
      </c>
      <c r="D32">
        <v>400</v>
      </c>
    </row>
    <row r="33" spans="3:4">
      <c r="C33" t="s">
        <v>86</v>
      </c>
      <c r="D33">
        <v>350</v>
      </c>
    </row>
    <row r="34" spans="3:4">
      <c r="C34" t="s">
        <v>87</v>
      </c>
      <c r="D34">
        <v>375</v>
      </c>
    </row>
    <row r="35" spans="3:4">
      <c r="C35" t="s">
        <v>88</v>
      </c>
      <c r="D35">
        <v>275</v>
      </c>
    </row>
    <row r="36" spans="3:4">
      <c r="C36" t="s">
        <v>89</v>
      </c>
      <c r="D36">
        <v>250</v>
      </c>
    </row>
    <row r="37" spans="3:4">
      <c r="C37" t="s">
        <v>90</v>
      </c>
      <c r="D37">
        <v>400</v>
      </c>
    </row>
    <row r="38" spans="3:4">
      <c r="C38" t="s">
        <v>118</v>
      </c>
      <c r="D38">
        <v>375</v>
      </c>
    </row>
    <row r="39" spans="3:4">
      <c r="C39" t="s">
        <v>90</v>
      </c>
      <c r="D39">
        <v>400</v>
      </c>
    </row>
    <row r="40" spans="3:4">
      <c r="C40" t="s">
        <v>200</v>
      </c>
      <c r="D40">
        <v>250</v>
      </c>
    </row>
    <row r="41" spans="3:4">
      <c r="C41" t="s">
        <v>201</v>
      </c>
      <c r="D41">
        <v>250</v>
      </c>
    </row>
    <row r="42" spans="3:4">
      <c r="C42" t="s">
        <v>202</v>
      </c>
      <c r="D42">
        <v>275</v>
      </c>
    </row>
    <row r="43" spans="3:4">
      <c r="C43" t="s">
        <v>203</v>
      </c>
      <c r="D43">
        <v>250</v>
      </c>
    </row>
    <row r="44" spans="3:4">
      <c r="C44" t="s">
        <v>204</v>
      </c>
      <c r="D44">
        <v>275</v>
      </c>
    </row>
    <row r="45" spans="3:4">
      <c r="C45" t="s">
        <v>205</v>
      </c>
      <c r="D45">
        <v>250</v>
      </c>
    </row>
    <row r="46" spans="3:4">
      <c r="C46" t="s">
        <v>206</v>
      </c>
      <c r="D46">
        <v>275</v>
      </c>
    </row>
    <row r="47" spans="3:4">
      <c r="C47">
        <v>0</v>
      </c>
      <c r="D47"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730BE39F00A03947AF47B2873009DD8B" ma:contentTypeVersion="2" ma:contentTypeDescription="새 문서를 만듭니다." ma:contentTypeScope="" ma:versionID="1a363a31e89a8565b34a4a716e8c81a5">
  <xsd:schema xmlns:xsd="http://www.w3.org/2001/XMLSchema" xmlns:xs="http://www.w3.org/2001/XMLSchema" xmlns:p="http://schemas.microsoft.com/office/2006/metadata/properties" xmlns:ns3="06d45a64-a511-4be9-b5b7-46c86b447e1a" targetNamespace="http://schemas.microsoft.com/office/2006/metadata/properties" ma:root="true" ma:fieldsID="0209a203bc5eb7cc45addc58d072d42e" ns3:_="">
    <xsd:import namespace="06d45a64-a511-4be9-b5b7-46c86b447e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45a64-a511-4be9-b5b7-46c86b447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+ Y 2 R U k 6 p c N m j A A A A 9 Q A A A B I A H A B D b 2 5 m a W c v U G F j a 2 F n Z S 5 4 b W w g o h g A K K A U A A A A A A A A A A A A A A A A A A A A A A A A A A A A h Y 8 x D o I w G I W v Q r r T l r o o + S m D o 5 I Y T Y x r U y s 0 Q G t o s d z N w S N 5 B T G K u j m + 7 3 3 D e / f r D f K h b a K L 6 p y 2 J k M J p i h S R t q j N m W G e n + K 5 y j n s B G y F q W K R t m 4 d H D H D F X e n 1 N C Q g g 4 z L D t S s I o T c i h W O 9 k p V q B P r L + L 8 f a O C + M V I j D / j W G M 7 x I M K M M U y A T g 0 K b b 8 / G u c / 2 B 8 K y b 3 z f K V 7 b e L U F M k U g 7 w v 8 A V B L A w Q U A A I A C A D 5 j Z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Y 2 R U i i K R 7 g O A A A A E Q A A A B M A H A B G b 3 J t d W x h c y 9 T Z W N 0 a W 9 u M S 5 t I K I Y A C i g F A A A A A A A A A A A A A A A A A A A A A A A A A A A A C t O T S 7 J z M 9 T C I b Q h t Y A U E s B A i 0 A F A A C A A g A + Y 2 R U k 6 p c N m j A A A A 9 Q A A A B I A A A A A A A A A A A A A A A A A A A A A A E N v b m Z p Z y 9 Q Y W N r Y W d l L n h t b F B L A Q I t A B Q A A g A I A P m N k V I P y u m r p A A A A O k A A A A T A A A A A A A A A A A A A A A A A O 8 A A A B b Q 2 9 u d G V u d F 9 U e X B l c 1 0 u e G 1 s U E s B A i 0 A F A A C A A g A + Y 2 R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M J k t 1 + 4 U o t K o Y x r + a l 1 d u Y A A A A A A g A A A A A A E G Y A A A A B A A A g A A A A k Z M j 7 Z l Z A m V C L Z X 6 w y 9 G T x s J 5 p T L D C 6 4 m 7 u 0 Q n + 5 i S M A A A A A D o A A A A A C A A A g A A A A 3 + 4 w G i V b D J S / 1 Z o b W U Z s W J 5 x Z k w a m i u t 5 w h B N q Y Z c v Z Q A A A A Q N x x x c S W y G h b + d v h v q e V H 1 h n Q j j a E o 9 V e e B N K g d c n V M n a S y 2 6 e D 3 b j V s q J D l e W d P o o Z W 9 q H Z h X + Z i D n 8 I h n m j z 9 h 5 4 a M m T C 8 O X f u 7 W 6 R m U Z A A A A A 2 I G d q 0 M a / X c m D x X m H p 7 2 G w t Y n 1 l q A Z 2 K N b P r S j u u j o C j a U 8 O F M 0 n 9 r X y R O + G N u 7 R 9 I S k i R r k Q 0 7 J Z J / r 3 S q X R Q = = < / D a t a M a s h u p > 
</file>

<file path=customXml/itemProps1.xml><?xml version="1.0" encoding="utf-8"?>
<ds:datastoreItem xmlns:ds="http://schemas.openxmlformats.org/officeDocument/2006/customXml" ds:itemID="{A2DDEF43-ACFA-4E5A-B21E-C563DE10DE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d45a64-a511-4be9-b5b7-46c86b447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B403F8-85A6-4EDE-8208-020A59B525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4599D0-86E1-450B-A4A6-FF2BFEE0DEBB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6d45a64-a511-4be9-b5b7-46c86b447e1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7C3CC19-D5CA-493B-88BB-853DF0E360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메인</vt:lpstr>
      <vt:lpstr>호감도 정보</vt:lpstr>
      <vt:lpstr>등급표</vt:lpstr>
      <vt:lpstr>행동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김정래</dc:creator>
  <cp:lastModifiedBy>euchan</cp:lastModifiedBy>
  <dcterms:created xsi:type="dcterms:W3CDTF">2021-04-17T06:23:25Z</dcterms:created>
  <dcterms:modified xsi:type="dcterms:W3CDTF">2022-04-24T03:57:38Z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0x010100730BE39F00A03947AF47B2873009DD8B</vt:lpwstr>
  </property>
</Properties>
</file>