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2020\기타\"/>
    </mc:Choice>
  </mc:AlternateContent>
  <bookViews>
    <workbookView xWindow="0" yWindow="0" windowWidth="28800" windowHeight="11610"/>
  </bookViews>
  <sheets>
    <sheet name="Sheet1" sheetId="1" r:id="rId1"/>
    <sheet name="수치(무기)" sheetId="2" r:id="rId2"/>
    <sheet name="수치(방어구)" sheetId="3" r:id="rId3"/>
    <sheet name="수치(세트효과)" sheetId="4" r:id="rId4"/>
    <sheet name="기타" sheetId="5" r:id="rId5"/>
  </sheets>
  <calcPr calcId="152511"/>
  <extLst>
    <ext uri="GoogleSheetsCustomDataVersion1">
      <go:sheetsCustomData xmlns:go="http://customooxmlschemas.google.com/" r:id="rId9" roundtripDataSignature="AMtx7mhcviVBNb6bPe0S2iuhaTyfBwxGJQ=="/>
    </ext>
  </extLst>
</workbook>
</file>

<file path=xl/calcChain.xml><?xml version="1.0" encoding="utf-8"?>
<calcChain xmlns="http://schemas.openxmlformats.org/spreadsheetml/2006/main">
  <c r="K16" i="1" l="1"/>
  <c r="J16" i="1"/>
  <c r="I16" i="1"/>
  <c r="D16" i="1"/>
  <c r="C16" i="1"/>
  <c r="B16" i="1"/>
  <c r="L14" i="1"/>
  <c r="L13" i="1"/>
  <c r="L12" i="1"/>
  <c r="L11" i="1"/>
  <c r="L10" i="1"/>
  <c r="L9" i="1"/>
  <c r="E14" i="1"/>
  <c r="E13" i="1"/>
  <c r="E12" i="1"/>
  <c r="E11" i="1"/>
  <c r="E10" i="1"/>
  <c r="B16" i="4" l="1"/>
  <c r="B15" i="4"/>
  <c r="B14" i="4"/>
  <c r="C4" i="4"/>
  <c r="B7" i="4"/>
  <c r="B6" i="4"/>
  <c r="B5" i="4"/>
  <c r="B4" i="4"/>
  <c r="B27" i="4"/>
  <c r="D26" i="4"/>
  <c r="D27" i="4" s="1"/>
  <c r="E27" i="4" s="1"/>
  <c r="E25" i="4"/>
  <c r="E24" i="4"/>
  <c r="E14" i="4"/>
  <c r="B17" i="4"/>
  <c r="E13" i="4"/>
  <c r="E4" i="4"/>
  <c r="E3" i="4"/>
  <c r="C92" i="3"/>
  <c r="D92" i="3" s="1"/>
  <c r="E92" i="3" s="1"/>
  <c r="F92" i="3" s="1"/>
  <c r="G92" i="3" s="1"/>
  <c r="H92" i="3" s="1"/>
  <c r="I92" i="3" s="1"/>
  <c r="J92" i="3" s="1"/>
  <c r="K92" i="3" s="1"/>
  <c r="L92" i="3" s="1"/>
  <c r="M92" i="3" s="1"/>
  <c r="N92" i="3" s="1"/>
  <c r="O92" i="3" s="1"/>
  <c r="P92" i="3" s="1"/>
  <c r="Q92" i="3" s="1"/>
  <c r="R92" i="3" s="1"/>
  <c r="S92" i="3" s="1"/>
  <c r="T92" i="3" s="1"/>
  <c r="U92" i="3" s="1"/>
  <c r="V92" i="3" s="1"/>
  <c r="W92" i="3" s="1"/>
  <c r="X92" i="3" s="1"/>
  <c r="C88" i="3"/>
  <c r="D88" i="3" s="1"/>
  <c r="E88" i="3" s="1"/>
  <c r="F88" i="3" s="1"/>
  <c r="G88" i="3" s="1"/>
  <c r="H88" i="3" s="1"/>
  <c r="I88" i="3" s="1"/>
  <c r="J88" i="3" s="1"/>
  <c r="K88" i="3" s="1"/>
  <c r="L88" i="3" s="1"/>
  <c r="M88" i="3" s="1"/>
  <c r="N88" i="3" s="1"/>
  <c r="O88" i="3" s="1"/>
  <c r="P88" i="3" s="1"/>
  <c r="Q88" i="3" s="1"/>
  <c r="R88" i="3" s="1"/>
  <c r="S88" i="3" s="1"/>
  <c r="T88" i="3" s="1"/>
  <c r="U88" i="3" s="1"/>
  <c r="V88" i="3" s="1"/>
  <c r="W88" i="3" s="1"/>
  <c r="X88" i="3" s="1"/>
  <c r="D84" i="3"/>
  <c r="E84" i="3" s="1"/>
  <c r="F84" i="3" s="1"/>
  <c r="G84" i="3" s="1"/>
  <c r="H84" i="3" s="1"/>
  <c r="I84" i="3" s="1"/>
  <c r="J84" i="3" s="1"/>
  <c r="K84" i="3" s="1"/>
  <c r="L84" i="3" s="1"/>
  <c r="M84" i="3" s="1"/>
  <c r="N84" i="3" s="1"/>
  <c r="O84" i="3" s="1"/>
  <c r="P84" i="3" s="1"/>
  <c r="Q84" i="3" s="1"/>
  <c r="R84" i="3" s="1"/>
  <c r="S84" i="3" s="1"/>
  <c r="T84" i="3" s="1"/>
  <c r="U84" i="3" s="1"/>
  <c r="V84" i="3" s="1"/>
  <c r="W84" i="3" s="1"/>
  <c r="X84" i="3" s="1"/>
  <c r="C84" i="3"/>
  <c r="C80" i="3"/>
  <c r="D80" i="3" s="1"/>
  <c r="E80" i="3" s="1"/>
  <c r="F80" i="3" s="1"/>
  <c r="G80" i="3" s="1"/>
  <c r="H80" i="3" s="1"/>
  <c r="I80" i="3" s="1"/>
  <c r="J80" i="3" s="1"/>
  <c r="K80" i="3" s="1"/>
  <c r="L80" i="3" s="1"/>
  <c r="M80" i="3" s="1"/>
  <c r="N80" i="3" s="1"/>
  <c r="O80" i="3" s="1"/>
  <c r="P80" i="3" s="1"/>
  <c r="Q80" i="3" s="1"/>
  <c r="R80" i="3" s="1"/>
  <c r="S80" i="3" s="1"/>
  <c r="T80" i="3" s="1"/>
  <c r="U80" i="3" s="1"/>
  <c r="V80" i="3" s="1"/>
  <c r="W80" i="3" s="1"/>
  <c r="X80" i="3" s="1"/>
  <c r="C76" i="3"/>
  <c r="D76" i="3" s="1"/>
  <c r="E76" i="3" s="1"/>
  <c r="F76" i="3" s="1"/>
  <c r="G76" i="3" s="1"/>
  <c r="H76" i="3" s="1"/>
  <c r="I76" i="3" s="1"/>
  <c r="J76" i="3" s="1"/>
  <c r="K76" i="3" s="1"/>
  <c r="L76" i="3" s="1"/>
  <c r="M76" i="3" s="1"/>
  <c r="N76" i="3" s="1"/>
  <c r="O76" i="3" s="1"/>
  <c r="P76" i="3" s="1"/>
  <c r="Q76" i="3" s="1"/>
  <c r="R76" i="3" s="1"/>
  <c r="S76" i="3" s="1"/>
  <c r="T76" i="3" s="1"/>
  <c r="U76" i="3" s="1"/>
  <c r="V76" i="3" s="1"/>
  <c r="W76" i="3" s="1"/>
  <c r="X76" i="3" s="1"/>
  <c r="D72" i="3"/>
  <c r="E72" i="3" s="1"/>
  <c r="F72" i="3" s="1"/>
  <c r="G72" i="3" s="1"/>
  <c r="H72" i="3" s="1"/>
  <c r="I72" i="3" s="1"/>
  <c r="J72" i="3" s="1"/>
  <c r="K72" i="3" s="1"/>
  <c r="L72" i="3" s="1"/>
  <c r="M72" i="3" s="1"/>
  <c r="N72" i="3" s="1"/>
  <c r="O72" i="3" s="1"/>
  <c r="P72" i="3" s="1"/>
  <c r="Q72" i="3" s="1"/>
  <c r="R72" i="3" s="1"/>
  <c r="S72" i="3" s="1"/>
  <c r="T72" i="3" s="1"/>
  <c r="U72" i="3" s="1"/>
  <c r="V72" i="3" s="1"/>
  <c r="W72" i="3" s="1"/>
  <c r="X72" i="3" s="1"/>
  <c r="C72" i="3"/>
  <c r="O67" i="3"/>
  <c r="P67" i="3" s="1"/>
  <c r="Q67" i="3" s="1"/>
  <c r="R67" i="3" s="1"/>
  <c r="S67" i="3" s="1"/>
  <c r="T67" i="3" s="1"/>
  <c r="U67" i="3" s="1"/>
  <c r="V67" i="3" s="1"/>
  <c r="W67" i="3" s="1"/>
  <c r="X67" i="3" s="1"/>
  <c r="N67" i="3"/>
  <c r="C67" i="3"/>
  <c r="D67" i="3" s="1"/>
  <c r="E67" i="3" s="1"/>
  <c r="F67" i="3" s="1"/>
  <c r="G67" i="3" s="1"/>
  <c r="H67" i="3" s="1"/>
  <c r="I67" i="3" s="1"/>
  <c r="J67" i="3" s="1"/>
  <c r="K67" i="3" s="1"/>
  <c r="L67" i="3" s="1"/>
  <c r="M67" i="3" s="1"/>
  <c r="D63" i="3"/>
  <c r="E63" i="3" s="1"/>
  <c r="F63" i="3" s="1"/>
  <c r="G63" i="3" s="1"/>
  <c r="H63" i="3" s="1"/>
  <c r="I63" i="3" s="1"/>
  <c r="J63" i="3" s="1"/>
  <c r="K63" i="3" s="1"/>
  <c r="L63" i="3" s="1"/>
  <c r="M63" i="3" s="1"/>
  <c r="N63" i="3" s="1"/>
  <c r="O63" i="3" s="1"/>
  <c r="P63" i="3" s="1"/>
  <c r="Q63" i="3" s="1"/>
  <c r="R63" i="3" s="1"/>
  <c r="S63" i="3" s="1"/>
  <c r="T63" i="3" s="1"/>
  <c r="U63" i="3" s="1"/>
  <c r="V63" i="3" s="1"/>
  <c r="W63" i="3" s="1"/>
  <c r="X63" i="3" s="1"/>
  <c r="C63" i="3"/>
  <c r="L59" i="3"/>
  <c r="M59" i="3" s="1"/>
  <c r="N59" i="3" s="1"/>
  <c r="O59" i="3" s="1"/>
  <c r="P59" i="3" s="1"/>
  <c r="Q59" i="3" s="1"/>
  <c r="R59" i="3" s="1"/>
  <c r="S59" i="3" s="1"/>
  <c r="T59" i="3" s="1"/>
  <c r="U59" i="3" s="1"/>
  <c r="V59" i="3" s="1"/>
  <c r="W59" i="3" s="1"/>
  <c r="X59" i="3" s="1"/>
  <c r="K59" i="3"/>
  <c r="J59" i="3"/>
  <c r="C59" i="3"/>
  <c r="D59" i="3" s="1"/>
  <c r="E59" i="3" s="1"/>
  <c r="F59" i="3" s="1"/>
  <c r="G59" i="3" s="1"/>
  <c r="H59" i="3" s="1"/>
  <c r="I59" i="3" s="1"/>
  <c r="D55" i="3"/>
  <c r="E55" i="3" s="1"/>
  <c r="F55" i="3" s="1"/>
  <c r="G55" i="3" s="1"/>
  <c r="H55" i="3" s="1"/>
  <c r="I55" i="3" s="1"/>
  <c r="J55" i="3" s="1"/>
  <c r="K55" i="3" s="1"/>
  <c r="L55" i="3" s="1"/>
  <c r="M55" i="3" s="1"/>
  <c r="N55" i="3" s="1"/>
  <c r="O55" i="3" s="1"/>
  <c r="P55" i="3" s="1"/>
  <c r="Q55" i="3" s="1"/>
  <c r="R55" i="3" s="1"/>
  <c r="S55" i="3" s="1"/>
  <c r="T55" i="3" s="1"/>
  <c r="U55" i="3" s="1"/>
  <c r="V55" i="3" s="1"/>
  <c r="W55" i="3" s="1"/>
  <c r="X55" i="3" s="1"/>
  <c r="C55" i="3"/>
  <c r="I50" i="3"/>
  <c r="J50" i="3" s="1"/>
  <c r="K50" i="3" s="1"/>
  <c r="L50" i="3" s="1"/>
  <c r="M50" i="3" s="1"/>
  <c r="N50" i="3" s="1"/>
  <c r="O50" i="3" s="1"/>
  <c r="P50" i="3" s="1"/>
  <c r="Q50" i="3" s="1"/>
  <c r="R50" i="3" s="1"/>
  <c r="S50" i="3" s="1"/>
  <c r="T50" i="3" s="1"/>
  <c r="U50" i="3" s="1"/>
  <c r="V50" i="3" s="1"/>
  <c r="W50" i="3" s="1"/>
  <c r="X50" i="3" s="1"/>
  <c r="H50" i="3"/>
  <c r="G50" i="3"/>
  <c r="F50" i="3"/>
  <c r="D50" i="3"/>
  <c r="E50" i="3" s="1"/>
  <c r="C50" i="3"/>
  <c r="L46" i="3"/>
  <c r="M46" i="3" s="1"/>
  <c r="N46" i="3" s="1"/>
  <c r="O46" i="3" s="1"/>
  <c r="P46" i="3" s="1"/>
  <c r="Q46" i="3" s="1"/>
  <c r="R46" i="3" s="1"/>
  <c r="S46" i="3" s="1"/>
  <c r="T46" i="3" s="1"/>
  <c r="U46" i="3" s="1"/>
  <c r="V46" i="3" s="1"/>
  <c r="W46" i="3" s="1"/>
  <c r="X46" i="3" s="1"/>
  <c r="C46" i="3"/>
  <c r="D46" i="3" s="1"/>
  <c r="E46" i="3" s="1"/>
  <c r="F46" i="3" s="1"/>
  <c r="G46" i="3" s="1"/>
  <c r="H46" i="3" s="1"/>
  <c r="I46" i="3" s="1"/>
  <c r="J46" i="3" s="1"/>
  <c r="K46" i="3" s="1"/>
  <c r="F42" i="3"/>
  <c r="G42" i="3" s="1"/>
  <c r="H42" i="3" s="1"/>
  <c r="I42" i="3" s="1"/>
  <c r="J42" i="3" s="1"/>
  <c r="K42" i="3" s="1"/>
  <c r="L42" i="3" s="1"/>
  <c r="M42" i="3" s="1"/>
  <c r="N42" i="3" s="1"/>
  <c r="O42" i="3" s="1"/>
  <c r="P42" i="3" s="1"/>
  <c r="Q42" i="3" s="1"/>
  <c r="R42" i="3" s="1"/>
  <c r="S42" i="3" s="1"/>
  <c r="T42" i="3" s="1"/>
  <c r="U42" i="3" s="1"/>
  <c r="V42" i="3" s="1"/>
  <c r="W42" i="3" s="1"/>
  <c r="X42" i="3" s="1"/>
  <c r="E42" i="3"/>
  <c r="D42" i="3"/>
  <c r="C42" i="3"/>
  <c r="H38" i="3"/>
  <c r="I38" i="3" s="1"/>
  <c r="J38" i="3" s="1"/>
  <c r="K38" i="3" s="1"/>
  <c r="L38" i="3" s="1"/>
  <c r="M38" i="3" s="1"/>
  <c r="N38" i="3" s="1"/>
  <c r="O38" i="3" s="1"/>
  <c r="P38" i="3" s="1"/>
  <c r="Q38" i="3" s="1"/>
  <c r="R38" i="3" s="1"/>
  <c r="S38" i="3" s="1"/>
  <c r="T38" i="3" s="1"/>
  <c r="U38" i="3" s="1"/>
  <c r="V38" i="3" s="1"/>
  <c r="W38" i="3" s="1"/>
  <c r="X38" i="3" s="1"/>
  <c r="D38" i="3"/>
  <c r="E38" i="3" s="1"/>
  <c r="F38" i="3" s="1"/>
  <c r="G38" i="3" s="1"/>
  <c r="C38" i="3"/>
  <c r="O33" i="3"/>
  <c r="P33" i="3" s="1"/>
  <c r="Q33" i="3" s="1"/>
  <c r="R33" i="3" s="1"/>
  <c r="S33" i="3" s="1"/>
  <c r="T33" i="3" s="1"/>
  <c r="U33" i="3" s="1"/>
  <c r="V33" i="3" s="1"/>
  <c r="W33" i="3" s="1"/>
  <c r="X33" i="3" s="1"/>
  <c r="N33" i="3"/>
  <c r="C33" i="3"/>
  <c r="D33" i="3" s="1"/>
  <c r="E33" i="3" s="1"/>
  <c r="F33" i="3" s="1"/>
  <c r="G33" i="3" s="1"/>
  <c r="H33" i="3" s="1"/>
  <c r="I33" i="3" s="1"/>
  <c r="J33" i="3" s="1"/>
  <c r="K33" i="3" s="1"/>
  <c r="L33" i="3" s="1"/>
  <c r="M33" i="3" s="1"/>
  <c r="D29" i="3"/>
  <c r="E29" i="3" s="1"/>
  <c r="F29" i="3" s="1"/>
  <c r="G29" i="3" s="1"/>
  <c r="H29" i="3" s="1"/>
  <c r="I29" i="3" s="1"/>
  <c r="J29" i="3" s="1"/>
  <c r="K29" i="3" s="1"/>
  <c r="L29" i="3" s="1"/>
  <c r="M29" i="3" s="1"/>
  <c r="N29" i="3" s="1"/>
  <c r="O29" i="3" s="1"/>
  <c r="P29" i="3" s="1"/>
  <c r="Q29" i="3" s="1"/>
  <c r="R29" i="3" s="1"/>
  <c r="S29" i="3" s="1"/>
  <c r="T29" i="3" s="1"/>
  <c r="U29" i="3" s="1"/>
  <c r="V29" i="3" s="1"/>
  <c r="W29" i="3" s="1"/>
  <c r="X29" i="3" s="1"/>
  <c r="C29" i="3"/>
  <c r="K25" i="3"/>
  <c r="L25" i="3" s="1"/>
  <c r="M25" i="3" s="1"/>
  <c r="N25" i="3" s="1"/>
  <c r="O25" i="3" s="1"/>
  <c r="P25" i="3" s="1"/>
  <c r="Q25" i="3" s="1"/>
  <c r="R25" i="3" s="1"/>
  <c r="S25" i="3" s="1"/>
  <c r="T25" i="3" s="1"/>
  <c r="U25" i="3" s="1"/>
  <c r="V25" i="3" s="1"/>
  <c r="W25" i="3" s="1"/>
  <c r="X25" i="3" s="1"/>
  <c r="J25" i="3"/>
  <c r="C25" i="3"/>
  <c r="D25" i="3" s="1"/>
  <c r="E25" i="3" s="1"/>
  <c r="F25" i="3" s="1"/>
  <c r="G25" i="3" s="1"/>
  <c r="H25" i="3" s="1"/>
  <c r="I25" i="3" s="1"/>
  <c r="D21" i="3"/>
  <c r="E21" i="3" s="1"/>
  <c r="F21" i="3" s="1"/>
  <c r="G21" i="3" s="1"/>
  <c r="H21" i="3" s="1"/>
  <c r="I21" i="3" s="1"/>
  <c r="J21" i="3" s="1"/>
  <c r="K21" i="3" s="1"/>
  <c r="L21" i="3" s="1"/>
  <c r="M21" i="3" s="1"/>
  <c r="N21" i="3" s="1"/>
  <c r="O21" i="3" s="1"/>
  <c r="P21" i="3" s="1"/>
  <c r="Q21" i="3" s="1"/>
  <c r="R21" i="3" s="1"/>
  <c r="S21" i="3" s="1"/>
  <c r="T21" i="3" s="1"/>
  <c r="U21" i="3" s="1"/>
  <c r="V21" i="3" s="1"/>
  <c r="W21" i="3" s="1"/>
  <c r="X21" i="3" s="1"/>
  <c r="C21" i="3"/>
  <c r="I16" i="3"/>
  <c r="J16" i="3" s="1"/>
  <c r="K16" i="3" s="1"/>
  <c r="L16" i="3" s="1"/>
  <c r="M16" i="3" s="1"/>
  <c r="N16" i="3" s="1"/>
  <c r="O16" i="3" s="1"/>
  <c r="P16" i="3" s="1"/>
  <c r="Q16" i="3" s="1"/>
  <c r="R16" i="3" s="1"/>
  <c r="S16" i="3" s="1"/>
  <c r="T16" i="3" s="1"/>
  <c r="U16" i="3" s="1"/>
  <c r="V16" i="3" s="1"/>
  <c r="W16" i="3" s="1"/>
  <c r="X16" i="3" s="1"/>
  <c r="D16" i="3"/>
  <c r="E16" i="3" s="1"/>
  <c r="F16" i="3" s="1"/>
  <c r="G16" i="3" s="1"/>
  <c r="H16" i="3" s="1"/>
  <c r="C16" i="3"/>
  <c r="C12" i="3"/>
  <c r="D12" i="3" s="1"/>
  <c r="E12" i="3" s="1"/>
  <c r="F12" i="3" s="1"/>
  <c r="G12" i="3" s="1"/>
  <c r="H12" i="3" s="1"/>
  <c r="I12" i="3" s="1"/>
  <c r="J12" i="3" s="1"/>
  <c r="K12" i="3" s="1"/>
  <c r="L12" i="3" s="1"/>
  <c r="M12" i="3" s="1"/>
  <c r="N12" i="3" s="1"/>
  <c r="O12" i="3" s="1"/>
  <c r="P12" i="3" s="1"/>
  <c r="Q12" i="3" s="1"/>
  <c r="R12" i="3" s="1"/>
  <c r="S12" i="3" s="1"/>
  <c r="T12" i="3" s="1"/>
  <c r="U12" i="3" s="1"/>
  <c r="V12" i="3" s="1"/>
  <c r="W12" i="3" s="1"/>
  <c r="X12" i="3" s="1"/>
  <c r="C8" i="3"/>
  <c r="D8" i="3" s="1"/>
  <c r="E8" i="3" s="1"/>
  <c r="F8" i="3" s="1"/>
  <c r="G8" i="3" s="1"/>
  <c r="H8" i="3" s="1"/>
  <c r="I8" i="3" s="1"/>
  <c r="J8" i="3" s="1"/>
  <c r="K8" i="3" s="1"/>
  <c r="L8" i="3" s="1"/>
  <c r="M8" i="3" s="1"/>
  <c r="N8" i="3" s="1"/>
  <c r="O8" i="3" s="1"/>
  <c r="P8" i="3" s="1"/>
  <c r="Q8" i="3" s="1"/>
  <c r="R8" i="3" s="1"/>
  <c r="S8" i="3" s="1"/>
  <c r="T8" i="3" s="1"/>
  <c r="U8" i="3" s="1"/>
  <c r="V8" i="3" s="1"/>
  <c r="W8" i="3" s="1"/>
  <c r="X8" i="3" s="1"/>
  <c r="H4" i="3"/>
  <c r="I4" i="3" s="1"/>
  <c r="J4" i="3" s="1"/>
  <c r="K4" i="3" s="1"/>
  <c r="L4" i="3" s="1"/>
  <c r="M4" i="3" s="1"/>
  <c r="N4" i="3" s="1"/>
  <c r="O4" i="3" s="1"/>
  <c r="P4" i="3" s="1"/>
  <c r="Q4" i="3" s="1"/>
  <c r="R4" i="3" s="1"/>
  <c r="S4" i="3" s="1"/>
  <c r="T4" i="3" s="1"/>
  <c r="U4" i="3" s="1"/>
  <c r="V4" i="3" s="1"/>
  <c r="W4" i="3" s="1"/>
  <c r="X4" i="3" s="1"/>
  <c r="G4" i="3"/>
  <c r="C79" i="2"/>
  <c r="D79" i="2" s="1"/>
  <c r="E79" i="2" s="1"/>
  <c r="F79" i="2" s="1"/>
  <c r="G79" i="2" s="1"/>
  <c r="H79" i="2" s="1"/>
  <c r="I79" i="2" s="1"/>
  <c r="J79" i="2" s="1"/>
  <c r="K79" i="2" s="1"/>
  <c r="L79" i="2" s="1"/>
  <c r="M79" i="2" s="1"/>
  <c r="N79" i="2" s="1"/>
  <c r="O79" i="2" s="1"/>
  <c r="P79" i="2" s="1"/>
  <c r="Q79" i="2" s="1"/>
  <c r="R79" i="2" s="1"/>
  <c r="S79" i="2" s="1"/>
  <c r="T79" i="2" s="1"/>
  <c r="U79" i="2" s="1"/>
  <c r="V79" i="2" s="1"/>
  <c r="W79" i="2" s="1"/>
  <c r="X79" i="2" s="1"/>
  <c r="B73" i="2" a="1"/>
  <c r="B73" i="2" s="1"/>
  <c r="C73" i="2" s="1"/>
  <c r="D73" i="2" s="1"/>
  <c r="E73" i="2" s="1"/>
  <c r="F73" i="2" s="1"/>
  <c r="G73" i="2" s="1"/>
  <c r="H73" i="2" s="1"/>
  <c r="I73" i="2" s="1"/>
  <c r="J73" i="2" s="1"/>
  <c r="K73" i="2" s="1"/>
  <c r="L73" i="2" s="1"/>
  <c r="M73" i="2" s="1"/>
  <c r="N73" i="2" s="1"/>
  <c r="O73" i="2" s="1"/>
  <c r="P73" i="2" s="1"/>
  <c r="Q73" i="2" s="1"/>
  <c r="R73" i="2" s="1"/>
  <c r="S73" i="2" s="1"/>
  <c r="T73" i="2" s="1"/>
  <c r="U73" i="2" s="1"/>
  <c r="V73" i="2" s="1"/>
  <c r="W73" i="2" s="1"/>
  <c r="X73" i="2" s="1"/>
  <c r="B72" i="2" a="1"/>
  <c r="B72" i="2" s="1"/>
  <c r="C72" i="2" s="1"/>
  <c r="D72" i="2" s="1"/>
  <c r="E72" i="2" s="1"/>
  <c r="F72" i="2" s="1"/>
  <c r="G72" i="2" s="1"/>
  <c r="H72" i="2" s="1"/>
  <c r="I72" i="2" s="1"/>
  <c r="J72" i="2" s="1"/>
  <c r="K72" i="2" s="1"/>
  <c r="L72" i="2" s="1"/>
  <c r="M72" i="2" s="1"/>
  <c r="N72" i="2" s="1"/>
  <c r="O72" i="2" s="1"/>
  <c r="P72" i="2" s="1"/>
  <c r="Q72" i="2" s="1"/>
  <c r="R72" i="2" s="1"/>
  <c r="S72" i="2" s="1"/>
  <c r="T72" i="2" s="1"/>
  <c r="U72" i="2" s="1"/>
  <c r="V72" i="2" s="1"/>
  <c r="W72" i="2" s="1"/>
  <c r="X72" i="2" s="1"/>
  <c r="B71" i="2" a="1"/>
  <c r="B71" i="2" s="1"/>
  <c r="C71" i="2" s="1"/>
  <c r="D71" i="2" s="1"/>
  <c r="E71" i="2" s="1"/>
  <c r="F71" i="2" s="1"/>
  <c r="G71" i="2" s="1"/>
  <c r="H71" i="2" s="1"/>
  <c r="I71" i="2" s="1"/>
  <c r="J71" i="2" s="1"/>
  <c r="K71" i="2" s="1"/>
  <c r="L71" i="2" s="1"/>
  <c r="M71" i="2" s="1"/>
  <c r="N71" i="2" s="1"/>
  <c r="O71" i="2" s="1"/>
  <c r="P71" i="2" s="1"/>
  <c r="Q71" i="2" s="1"/>
  <c r="R71" i="2" s="1"/>
  <c r="S71" i="2" s="1"/>
  <c r="T71" i="2" s="1"/>
  <c r="U71" i="2" s="1"/>
  <c r="V71" i="2" s="1"/>
  <c r="W71" i="2" s="1"/>
  <c r="X71" i="2" s="1"/>
  <c r="B70" i="2" a="1"/>
  <c r="B70" i="2" s="1"/>
  <c r="C70" i="2" s="1"/>
  <c r="D70" i="2" s="1"/>
  <c r="E70" i="2" s="1"/>
  <c r="F70" i="2" s="1"/>
  <c r="G70" i="2" s="1"/>
  <c r="H70" i="2" s="1"/>
  <c r="I70" i="2" s="1"/>
  <c r="J70" i="2" s="1"/>
  <c r="K70" i="2" s="1"/>
  <c r="L70" i="2" s="1"/>
  <c r="M70" i="2" s="1"/>
  <c r="N70" i="2" s="1"/>
  <c r="O70" i="2" s="1"/>
  <c r="P70" i="2" s="1"/>
  <c r="Q70" i="2" s="1"/>
  <c r="R70" i="2" s="1"/>
  <c r="S70" i="2" s="1"/>
  <c r="T70" i="2" s="1"/>
  <c r="U70" i="2" s="1"/>
  <c r="V70" i="2" s="1"/>
  <c r="W70" i="2" s="1"/>
  <c r="X70" i="2" s="1"/>
  <c r="B69" i="2" a="1"/>
  <c r="B69" i="2"/>
  <c r="C69" i="2" s="1"/>
  <c r="D69" i="2" s="1"/>
  <c r="E69" i="2" s="1"/>
  <c r="F69" i="2" s="1"/>
  <c r="G69" i="2" s="1"/>
  <c r="H69" i="2" s="1"/>
  <c r="I69" i="2" s="1"/>
  <c r="J69" i="2" s="1"/>
  <c r="K69" i="2" s="1"/>
  <c r="L69" i="2" s="1"/>
  <c r="M69" i="2" s="1"/>
  <c r="N69" i="2" s="1"/>
  <c r="O69" i="2" s="1"/>
  <c r="P69" i="2" s="1"/>
  <c r="Q69" i="2" s="1"/>
  <c r="R69" i="2" s="1"/>
  <c r="S69" i="2" s="1"/>
  <c r="T69" i="2" s="1"/>
  <c r="U69" i="2" s="1"/>
  <c r="V69" i="2" s="1"/>
  <c r="W69" i="2" s="1"/>
  <c r="X69" i="2" s="1"/>
  <c r="B68" i="2" a="1"/>
  <c r="B68" i="2" s="1"/>
  <c r="C68" i="2" s="1"/>
  <c r="D68" i="2" s="1"/>
  <c r="E68" i="2" s="1"/>
  <c r="F68" i="2" s="1"/>
  <c r="G68" i="2" s="1"/>
  <c r="H68" i="2" s="1"/>
  <c r="I68" i="2" s="1"/>
  <c r="J68" i="2" s="1"/>
  <c r="K68" i="2" s="1"/>
  <c r="L68" i="2" s="1"/>
  <c r="M68" i="2" s="1"/>
  <c r="N68" i="2" s="1"/>
  <c r="O68" i="2" s="1"/>
  <c r="P68" i="2" s="1"/>
  <c r="Q68" i="2" s="1"/>
  <c r="R68" i="2" s="1"/>
  <c r="S68" i="2" s="1"/>
  <c r="T68" i="2" s="1"/>
  <c r="U68" i="2" s="1"/>
  <c r="V68" i="2" s="1"/>
  <c r="W68" i="2" s="1"/>
  <c r="X68" i="2" s="1"/>
  <c r="B67" i="2" a="1"/>
  <c r="B67" i="2" s="1"/>
  <c r="C67" i="2" s="1"/>
  <c r="D67" i="2" s="1"/>
  <c r="E67" i="2" s="1"/>
  <c r="F67" i="2" s="1"/>
  <c r="G67" i="2" s="1"/>
  <c r="H67" i="2" s="1"/>
  <c r="I67" i="2" s="1"/>
  <c r="J67" i="2" s="1"/>
  <c r="K67" i="2" s="1"/>
  <c r="L67" i="2" s="1"/>
  <c r="M67" i="2" s="1"/>
  <c r="N67" i="2" s="1"/>
  <c r="O67" i="2" s="1"/>
  <c r="P67" i="2" s="1"/>
  <c r="Q67" i="2" s="1"/>
  <c r="R67" i="2" s="1"/>
  <c r="S67" i="2" s="1"/>
  <c r="T67" i="2" s="1"/>
  <c r="U67" i="2" s="1"/>
  <c r="V67" i="2" s="1"/>
  <c r="W67" i="2" s="1"/>
  <c r="X67" i="2" s="1"/>
  <c r="B66" i="2" a="1"/>
  <c r="B66" i="2" s="1"/>
  <c r="C66" i="2" s="1"/>
  <c r="D66" i="2" s="1"/>
  <c r="E66" i="2" s="1"/>
  <c r="F66" i="2" s="1"/>
  <c r="G66" i="2" s="1"/>
  <c r="H66" i="2" s="1"/>
  <c r="I66" i="2" s="1"/>
  <c r="J66" i="2" s="1"/>
  <c r="K66" i="2" s="1"/>
  <c r="L66" i="2" s="1"/>
  <c r="M66" i="2" s="1"/>
  <c r="N66" i="2" s="1"/>
  <c r="O66" i="2" s="1"/>
  <c r="P66" i="2" s="1"/>
  <c r="Q66" i="2" s="1"/>
  <c r="R66" i="2" s="1"/>
  <c r="S66" i="2" s="1"/>
  <c r="T66" i="2" s="1"/>
  <c r="U66" i="2" s="1"/>
  <c r="V66" i="2" s="1"/>
  <c r="W66" i="2" s="1"/>
  <c r="X66" i="2" s="1"/>
  <c r="B65" i="2" a="1"/>
  <c r="B65" i="2" s="1"/>
  <c r="C65" i="2" s="1"/>
  <c r="D65" i="2" s="1"/>
  <c r="E65" i="2" s="1"/>
  <c r="F65" i="2" s="1"/>
  <c r="G65" i="2" s="1"/>
  <c r="H65" i="2" s="1"/>
  <c r="I65" i="2" s="1"/>
  <c r="J65" i="2" s="1"/>
  <c r="K65" i="2" s="1"/>
  <c r="L65" i="2" s="1"/>
  <c r="M65" i="2" s="1"/>
  <c r="N65" i="2" s="1"/>
  <c r="O65" i="2" s="1"/>
  <c r="P65" i="2" s="1"/>
  <c r="Q65" i="2" s="1"/>
  <c r="R65" i="2" s="1"/>
  <c r="S65" i="2" s="1"/>
  <c r="T65" i="2" s="1"/>
  <c r="U65" i="2" s="1"/>
  <c r="V65" i="2" s="1"/>
  <c r="W65" i="2" s="1"/>
  <c r="X65" i="2" s="1"/>
  <c r="B64" i="2" a="1"/>
  <c r="B64" i="2" s="1"/>
  <c r="C64" i="2" s="1"/>
  <c r="D64" i="2" s="1"/>
  <c r="E64" i="2" s="1"/>
  <c r="F64" i="2" s="1"/>
  <c r="G64" i="2" s="1"/>
  <c r="H64" i="2" s="1"/>
  <c r="I64" i="2" s="1"/>
  <c r="J64" i="2" s="1"/>
  <c r="K64" i="2" s="1"/>
  <c r="L64" i="2" s="1"/>
  <c r="M64" i="2" s="1"/>
  <c r="N64" i="2" s="1"/>
  <c r="O64" i="2" s="1"/>
  <c r="P64" i="2" s="1"/>
  <c r="Q64" i="2" s="1"/>
  <c r="R64" i="2" s="1"/>
  <c r="S64" i="2" s="1"/>
  <c r="T64" i="2" s="1"/>
  <c r="U64" i="2" s="1"/>
  <c r="V64" i="2" s="1"/>
  <c r="W64" i="2" s="1"/>
  <c r="X64" i="2" s="1"/>
  <c r="B63" i="2" a="1"/>
  <c r="B63" i="2" s="1"/>
  <c r="C63" i="2" s="1"/>
  <c r="D63" i="2" s="1"/>
  <c r="E63" i="2" s="1"/>
  <c r="F63" i="2" s="1"/>
  <c r="G63" i="2" s="1"/>
  <c r="H63" i="2" s="1"/>
  <c r="I63" i="2" s="1"/>
  <c r="J63" i="2" s="1"/>
  <c r="K63" i="2" s="1"/>
  <c r="L63" i="2" s="1"/>
  <c r="M63" i="2" s="1"/>
  <c r="N63" i="2" s="1"/>
  <c r="O63" i="2" s="1"/>
  <c r="P63" i="2" s="1"/>
  <c r="Q63" i="2" s="1"/>
  <c r="R63" i="2" s="1"/>
  <c r="S63" i="2" s="1"/>
  <c r="T63" i="2" s="1"/>
  <c r="U63" i="2" s="1"/>
  <c r="V63" i="2" s="1"/>
  <c r="W63" i="2" s="1"/>
  <c r="X63" i="2" s="1"/>
  <c r="B62" i="2" a="1"/>
  <c r="B62" i="2" s="1"/>
  <c r="C62" i="2" s="1"/>
  <c r="D62" i="2" s="1"/>
  <c r="E62" i="2" s="1"/>
  <c r="F62" i="2" s="1"/>
  <c r="G62" i="2" s="1"/>
  <c r="H62" i="2" s="1"/>
  <c r="I62" i="2" s="1"/>
  <c r="J62" i="2" s="1"/>
  <c r="K62" i="2" s="1"/>
  <c r="L62" i="2" s="1"/>
  <c r="M62" i="2" s="1"/>
  <c r="N62" i="2" s="1"/>
  <c r="O62" i="2" s="1"/>
  <c r="P62" i="2" s="1"/>
  <c r="Q62" i="2" s="1"/>
  <c r="R62" i="2" s="1"/>
  <c r="S62" i="2" s="1"/>
  <c r="T62" i="2" s="1"/>
  <c r="U62" i="2" s="1"/>
  <c r="V62" i="2" s="1"/>
  <c r="W62" i="2" s="1"/>
  <c r="X62" i="2" s="1"/>
  <c r="B61" i="2" a="1"/>
  <c r="B61" i="2" s="1"/>
  <c r="C61" i="2" s="1"/>
  <c r="D61" i="2" s="1"/>
  <c r="E61" i="2" s="1"/>
  <c r="F61" i="2" s="1"/>
  <c r="G61" i="2" s="1"/>
  <c r="H61" i="2" s="1"/>
  <c r="I61" i="2" s="1"/>
  <c r="J61" i="2" s="1"/>
  <c r="K61" i="2" s="1"/>
  <c r="L61" i="2" s="1"/>
  <c r="M61" i="2" s="1"/>
  <c r="N61" i="2" s="1"/>
  <c r="O61" i="2" s="1"/>
  <c r="P61" i="2" s="1"/>
  <c r="Q61" i="2" s="1"/>
  <c r="R61" i="2" s="1"/>
  <c r="S61" i="2" s="1"/>
  <c r="T61" i="2" s="1"/>
  <c r="U61" i="2" s="1"/>
  <c r="V61" i="2" s="1"/>
  <c r="W61" i="2" s="1"/>
  <c r="X61" i="2" s="1"/>
  <c r="B60" i="2" a="1"/>
  <c r="B60" i="2"/>
  <c r="C60" i="2" s="1"/>
  <c r="D60" i="2" s="1"/>
  <c r="E60" i="2" s="1"/>
  <c r="F60" i="2" s="1"/>
  <c r="G60" i="2" s="1"/>
  <c r="H60" i="2" s="1"/>
  <c r="I60" i="2" s="1"/>
  <c r="J60" i="2" s="1"/>
  <c r="K60" i="2" s="1"/>
  <c r="L60" i="2" s="1"/>
  <c r="M60" i="2" s="1"/>
  <c r="N60" i="2" s="1"/>
  <c r="O60" i="2" s="1"/>
  <c r="P60" i="2" s="1"/>
  <c r="Q60" i="2" s="1"/>
  <c r="R60" i="2" s="1"/>
  <c r="S60" i="2" s="1"/>
  <c r="T60" i="2" s="1"/>
  <c r="U60" i="2" s="1"/>
  <c r="V60" i="2" s="1"/>
  <c r="W60" i="2" s="1"/>
  <c r="X60" i="2" s="1"/>
  <c r="S59" i="2"/>
  <c r="T59" i="2" s="1"/>
  <c r="U59" i="2" s="1"/>
  <c r="V59" i="2" s="1"/>
  <c r="W59" i="2" s="1"/>
  <c r="X59" i="2" s="1"/>
  <c r="B59" i="2" a="1"/>
  <c r="B59" i="2" s="1"/>
  <c r="C59" i="2" s="1"/>
  <c r="D59" i="2" s="1"/>
  <c r="E59" i="2" s="1"/>
  <c r="F59" i="2" s="1"/>
  <c r="G59" i="2" s="1"/>
  <c r="H59" i="2" s="1"/>
  <c r="I59" i="2" s="1"/>
  <c r="J59" i="2" s="1"/>
  <c r="K59" i="2" s="1"/>
  <c r="L59" i="2" s="1"/>
  <c r="M59" i="2" s="1"/>
  <c r="N59" i="2" s="1"/>
  <c r="O59" i="2" s="1"/>
  <c r="P59" i="2" s="1"/>
  <c r="Q59" i="2" s="1"/>
  <c r="R59" i="2" s="1"/>
  <c r="B58" i="2" a="1"/>
  <c r="B58" i="2" s="1"/>
  <c r="C58" i="2" s="1"/>
  <c r="D58" i="2" s="1"/>
  <c r="E58" i="2" s="1"/>
  <c r="F58" i="2" s="1"/>
  <c r="G58" i="2" s="1"/>
  <c r="H58" i="2" s="1"/>
  <c r="I58" i="2" s="1"/>
  <c r="J58" i="2" s="1"/>
  <c r="K58" i="2" s="1"/>
  <c r="L58" i="2" s="1"/>
  <c r="M58" i="2" s="1"/>
  <c r="N58" i="2" s="1"/>
  <c r="O58" i="2" s="1"/>
  <c r="P58" i="2" s="1"/>
  <c r="Q58" i="2" s="1"/>
  <c r="R58" i="2" s="1"/>
  <c r="S58" i="2" s="1"/>
  <c r="T58" i="2" s="1"/>
  <c r="U58" i="2" s="1"/>
  <c r="V58" i="2" s="1"/>
  <c r="W58" i="2" s="1"/>
  <c r="X58" i="2" s="1"/>
  <c r="B57" i="2" a="1"/>
  <c r="B57" i="2" s="1"/>
  <c r="C57" i="2" s="1"/>
  <c r="D57" i="2" s="1"/>
  <c r="E57" i="2" s="1"/>
  <c r="F57" i="2" s="1"/>
  <c r="G57" i="2" s="1"/>
  <c r="H57" i="2" s="1"/>
  <c r="I57" i="2" s="1"/>
  <c r="J57" i="2" s="1"/>
  <c r="K57" i="2" s="1"/>
  <c r="L57" i="2" s="1"/>
  <c r="M57" i="2" s="1"/>
  <c r="N57" i="2" s="1"/>
  <c r="O57" i="2" s="1"/>
  <c r="P57" i="2" s="1"/>
  <c r="Q57" i="2" s="1"/>
  <c r="R57" i="2" s="1"/>
  <c r="S57" i="2" s="1"/>
  <c r="T57" i="2" s="1"/>
  <c r="B56" i="2" a="1"/>
  <c r="B56" i="2" s="1"/>
  <c r="C56" i="2" s="1"/>
  <c r="D56" i="2" s="1"/>
  <c r="E56" i="2" s="1"/>
  <c r="F56" i="2" s="1"/>
  <c r="G56" i="2" s="1"/>
  <c r="H56" i="2" s="1"/>
  <c r="I56" i="2" s="1"/>
  <c r="J56" i="2" s="1"/>
  <c r="K56" i="2" s="1"/>
  <c r="L56" i="2" s="1"/>
  <c r="M56" i="2" s="1"/>
  <c r="N56" i="2" s="1"/>
  <c r="O56" i="2" s="1"/>
  <c r="P56" i="2" s="1"/>
  <c r="Q56" i="2" s="1"/>
  <c r="R56" i="2" s="1"/>
  <c r="S56" i="2" s="1"/>
  <c r="T56" i="2" s="1"/>
  <c r="U56" i="2" s="1"/>
  <c r="V56" i="2" s="1"/>
  <c r="W56" i="2" s="1"/>
  <c r="X56" i="2" s="1"/>
  <c r="B55" i="2" a="1"/>
  <c r="B55" i="2" s="1"/>
  <c r="C55" i="2" s="1"/>
  <c r="D55" i="2" s="1"/>
  <c r="E55" i="2" s="1"/>
  <c r="F55" i="2" s="1"/>
  <c r="G55" i="2" s="1"/>
  <c r="H55" i="2" s="1"/>
  <c r="I55" i="2" s="1"/>
  <c r="J55" i="2" s="1"/>
  <c r="K55" i="2" s="1"/>
  <c r="L55" i="2" s="1"/>
  <c r="M55" i="2" s="1"/>
  <c r="N55" i="2" s="1"/>
  <c r="O55" i="2" s="1"/>
  <c r="P55" i="2" s="1"/>
  <c r="Q55" i="2" s="1"/>
  <c r="R55" i="2" s="1"/>
  <c r="S55" i="2" s="1"/>
  <c r="T55" i="2" s="1"/>
  <c r="U55" i="2" s="1"/>
  <c r="V55" i="2" s="1"/>
  <c r="W55" i="2" s="1"/>
  <c r="X55" i="2" s="1"/>
  <c r="B54" i="2" a="1"/>
  <c r="B54" i="2" s="1"/>
  <c r="C54" i="2" s="1"/>
  <c r="D54" i="2" s="1"/>
  <c r="E54" i="2" s="1"/>
  <c r="F54" i="2" s="1"/>
  <c r="G54" i="2" s="1"/>
  <c r="H54" i="2" s="1"/>
  <c r="I54" i="2" s="1"/>
  <c r="J54" i="2" s="1"/>
  <c r="K54" i="2" s="1"/>
  <c r="L54" i="2" s="1"/>
  <c r="M54" i="2" s="1"/>
  <c r="N54" i="2" s="1"/>
  <c r="O54" i="2" s="1"/>
  <c r="P54" i="2" s="1"/>
  <c r="Q54" i="2" s="1"/>
  <c r="R54" i="2" s="1"/>
  <c r="S54" i="2" s="1"/>
  <c r="T54" i="2" s="1"/>
  <c r="U54" i="2" s="1"/>
  <c r="V54" i="2" s="1"/>
  <c r="W54" i="2" s="1"/>
  <c r="X54" i="2" s="1"/>
  <c r="B53" i="2" a="1"/>
  <c r="B53" i="2" s="1"/>
  <c r="C53" i="2" s="1"/>
  <c r="D53" i="2" s="1"/>
  <c r="E53" i="2" s="1"/>
  <c r="F53" i="2" s="1"/>
  <c r="G53" i="2" s="1"/>
  <c r="H53" i="2" s="1"/>
  <c r="I53" i="2" s="1"/>
  <c r="J53" i="2" s="1"/>
  <c r="K53" i="2" s="1"/>
  <c r="L53" i="2" s="1"/>
  <c r="M53" i="2" s="1"/>
  <c r="N53" i="2" s="1"/>
  <c r="O53" i="2" s="1"/>
  <c r="P53" i="2" s="1"/>
  <c r="Q53" i="2" s="1"/>
  <c r="R53" i="2" s="1"/>
  <c r="S53" i="2" s="1"/>
  <c r="T53" i="2" s="1"/>
  <c r="U53" i="2" s="1"/>
  <c r="V53" i="2" s="1"/>
  <c r="W53" i="2" s="1"/>
  <c r="X53" i="2" s="1"/>
  <c r="B52" i="2" a="1"/>
  <c r="B52" i="2" s="1"/>
  <c r="C52" i="2" s="1"/>
  <c r="D52" i="2" s="1"/>
  <c r="E52" i="2" s="1"/>
  <c r="F52" i="2" s="1"/>
  <c r="G52" i="2" s="1"/>
  <c r="H52" i="2" s="1"/>
  <c r="I52" i="2" s="1"/>
  <c r="J52" i="2" s="1"/>
  <c r="K52" i="2" s="1"/>
  <c r="L52" i="2" s="1"/>
  <c r="M52" i="2" s="1"/>
  <c r="N52" i="2" s="1"/>
  <c r="O52" i="2" s="1"/>
  <c r="P52" i="2" s="1"/>
  <c r="Q52" i="2" s="1"/>
  <c r="R52" i="2" s="1"/>
  <c r="S52" i="2" s="1"/>
  <c r="T52" i="2" s="1"/>
  <c r="U52" i="2" s="1"/>
  <c r="V52" i="2" s="1"/>
  <c r="W52" i="2" s="1"/>
  <c r="X52" i="2" s="1"/>
  <c r="B51" i="2" a="1"/>
  <c r="B51" i="2" s="1"/>
  <c r="C51" i="2" s="1"/>
  <c r="D51" i="2" s="1"/>
  <c r="E51" i="2" s="1"/>
  <c r="F51" i="2" s="1"/>
  <c r="G51" i="2" s="1"/>
  <c r="H51" i="2" s="1"/>
  <c r="I51" i="2" s="1"/>
  <c r="J51" i="2" s="1"/>
  <c r="K51" i="2" s="1"/>
  <c r="L51" i="2" s="1"/>
  <c r="M51" i="2" s="1"/>
  <c r="N51" i="2" s="1"/>
  <c r="O51" i="2" s="1"/>
  <c r="P51" i="2" s="1"/>
  <c r="Q51" i="2" s="1"/>
  <c r="R51" i="2" s="1"/>
  <c r="S51" i="2" s="1"/>
  <c r="T51" i="2" s="1"/>
  <c r="U51" i="2" s="1"/>
  <c r="V51" i="2" s="1"/>
  <c r="W51" i="2" s="1"/>
  <c r="X51" i="2" s="1"/>
  <c r="B50" i="2" a="1"/>
  <c r="B50" i="2" s="1"/>
  <c r="C50" i="2" s="1"/>
  <c r="D50" i="2" s="1"/>
  <c r="E50" i="2" s="1"/>
  <c r="F50" i="2" s="1"/>
  <c r="G50" i="2" s="1"/>
  <c r="H50" i="2" s="1"/>
  <c r="I50" i="2" s="1"/>
  <c r="J50" i="2" s="1"/>
  <c r="K50" i="2" s="1"/>
  <c r="L50" i="2" s="1"/>
  <c r="M50" i="2" s="1"/>
  <c r="N50" i="2" s="1"/>
  <c r="O50" i="2" s="1"/>
  <c r="P50" i="2" s="1"/>
  <c r="Q50" i="2" s="1"/>
  <c r="R50" i="2" s="1"/>
  <c r="S50" i="2" s="1"/>
  <c r="T50" i="2" s="1"/>
  <c r="U50" i="2" s="1"/>
  <c r="V50" i="2" s="1"/>
  <c r="W50" i="2" s="1"/>
  <c r="X50" i="2" s="1"/>
  <c r="B49" i="2" a="1"/>
  <c r="B49" i="2" s="1"/>
  <c r="C49" i="2" s="1"/>
  <c r="D49" i="2" s="1"/>
  <c r="E49" i="2" s="1"/>
  <c r="F49" i="2" s="1"/>
  <c r="G49" i="2" s="1"/>
  <c r="H49" i="2" s="1"/>
  <c r="I49" i="2" s="1"/>
  <c r="J49" i="2" s="1"/>
  <c r="K49" i="2" s="1"/>
  <c r="L49" i="2" s="1"/>
  <c r="M49" i="2" s="1"/>
  <c r="N49" i="2" s="1"/>
  <c r="O49" i="2" s="1"/>
  <c r="P49" i="2" s="1"/>
  <c r="Q49" i="2" s="1"/>
  <c r="R49" i="2" s="1"/>
  <c r="S49" i="2" s="1"/>
  <c r="T49" i="2" s="1"/>
  <c r="U49" i="2" s="1"/>
  <c r="V49" i="2" s="1"/>
  <c r="W49" i="2" s="1"/>
  <c r="X49" i="2" s="1"/>
  <c r="B48" i="2" a="1"/>
  <c r="B48" i="2" s="1"/>
  <c r="C48" i="2" s="1"/>
  <c r="D48" i="2" s="1"/>
  <c r="E48" i="2" s="1"/>
  <c r="F48" i="2" s="1"/>
  <c r="G48" i="2" s="1"/>
  <c r="H48" i="2" s="1"/>
  <c r="I48" i="2" s="1"/>
  <c r="J48" i="2" s="1"/>
  <c r="K48" i="2" s="1"/>
  <c r="L48" i="2" s="1"/>
  <c r="M48" i="2" s="1"/>
  <c r="N48" i="2" s="1"/>
  <c r="O48" i="2" s="1"/>
  <c r="P48" i="2" s="1"/>
  <c r="Q48" i="2" s="1"/>
  <c r="R48" i="2" s="1"/>
  <c r="S48" i="2" s="1"/>
  <c r="T48" i="2" s="1"/>
  <c r="U48" i="2" s="1"/>
  <c r="V48" i="2" s="1"/>
  <c r="W48" i="2" s="1"/>
  <c r="X48" i="2" s="1"/>
  <c r="B47" i="2" a="1"/>
  <c r="B47" i="2" s="1"/>
  <c r="C47" i="2" s="1"/>
  <c r="D47" i="2" s="1"/>
  <c r="E47" i="2" s="1"/>
  <c r="F47" i="2" s="1"/>
  <c r="G47" i="2" s="1"/>
  <c r="H47" i="2" s="1"/>
  <c r="I47" i="2" s="1"/>
  <c r="J47" i="2" s="1"/>
  <c r="K47" i="2" s="1"/>
  <c r="L47" i="2" s="1"/>
  <c r="M47" i="2" s="1"/>
  <c r="N47" i="2" s="1"/>
  <c r="O47" i="2" s="1"/>
  <c r="P47" i="2" s="1"/>
  <c r="Q47" i="2" s="1"/>
  <c r="R47" i="2" s="1"/>
  <c r="S47" i="2" s="1"/>
  <c r="T47" i="2" s="1"/>
  <c r="U47" i="2" s="1"/>
  <c r="V47" i="2" s="1"/>
  <c r="W47" i="2" s="1"/>
  <c r="X47" i="2" s="1"/>
  <c r="B46" i="2" a="1"/>
  <c r="B46" i="2" s="1"/>
  <c r="C46" i="2" s="1"/>
  <c r="D46" i="2" s="1"/>
  <c r="E46" i="2" s="1"/>
  <c r="F46" i="2" s="1"/>
  <c r="G46" i="2" s="1"/>
  <c r="H46" i="2" s="1"/>
  <c r="I46" i="2" s="1"/>
  <c r="J46" i="2" s="1"/>
  <c r="K46" i="2" s="1"/>
  <c r="L46" i="2" s="1"/>
  <c r="M46" i="2" s="1"/>
  <c r="N46" i="2" s="1"/>
  <c r="O46" i="2" s="1"/>
  <c r="P46" i="2" s="1"/>
  <c r="Q46" i="2" s="1"/>
  <c r="R46" i="2" s="1"/>
  <c r="S46" i="2" s="1"/>
  <c r="T46" i="2" s="1"/>
  <c r="U46" i="2" s="1"/>
  <c r="V46" i="2" s="1"/>
  <c r="W46" i="2" s="1"/>
  <c r="X46" i="2" s="1"/>
  <c r="B45" i="2" a="1"/>
  <c r="B45" i="2" s="1"/>
  <c r="C45" i="2" s="1"/>
  <c r="D45" i="2" s="1"/>
  <c r="E45" i="2" s="1"/>
  <c r="F45" i="2" s="1"/>
  <c r="G45" i="2" s="1"/>
  <c r="H45" i="2" s="1"/>
  <c r="I45" i="2" s="1"/>
  <c r="J45" i="2" s="1"/>
  <c r="K45" i="2" s="1"/>
  <c r="L45" i="2" s="1"/>
  <c r="M45" i="2" s="1"/>
  <c r="N45" i="2" s="1"/>
  <c r="O45" i="2" s="1"/>
  <c r="P45" i="2" s="1"/>
  <c r="Q45" i="2" s="1"/>
  <c r="R45" i="2" s="1"/>
  <c r="S45" i="2" s="1"/>
  <c r="T45" i="2" s="1"/>
  <c r="U45" i="2" s="1"/>
  <c r="V45" i="2" s="1"/>
  <c r="W45" i="2" s="1"/>
  <c r="X45" i="2" s="1"/>
  <c r="B44" i="2" a="1"/>
  <c r="B44" i="2" s="1"/>
  <c r="C44" i="2" s="1"/>
  <c r="D44" i="2" s="1"/>
  <c r="E44" i="2" s="1"/>
  <c r="F44" i="2" s="1"/>
  <c r="G44" i="2" s="1"/>
  <c r="H44" i="2" s="1"/>
  <c r="I44" i="2" s="1"/>
  <c r="J44" i="2" s="1"/>
  <c r="K44" i="2" s="1"/>
  <c r="L44" i="2" s="1"/>
  <c r="M44" i="2" s="1"/>
  <c r="N44" i="2" s="1"/>
  <c r="O44" i="2" s="1"/>
  <c r="P44" i="2" s="1"/>
  <c r="Q44" i="2" s="1"/>
  <c r="R44" i="2" s="1"/>
  <c r="S44" i="2" s="1"/>
  <c r="T44" i="2" s="1"/>
  <c r="U44" i="2" s="1"/>
  <c r="V44" i="2" s="1"/>
  <c r="W44" i="2" s="1"/>
  <c r="X44" i="2" s="1"/>
  <c r="D39" i="2"/>
  <c r="E39" i="2" s="1"/>
  <c r="F39" i="2" s="1"/>
  <c r="G39" i="2" s="1"/>
  <c r="H39" i="2" s="1"/>
  <c r="I39" i="2" s="1"/>
  <c r="J39" i="2" s="1"/>
  <c r="K39" i="2" s="1"/>
  <c r="L39" i="2" s="1"/>
  <c r="M39" i="2" s="1"/>
  <c r="N39" i="2" s="1"/>
  <c r="O39" i="2" s="1"/>
  <c r="P39" i="2" s="1"/>
  <c r="Q39" i="2" s="1"/>
  <c r="R39" i="2" s="1"/>
  <c r="S39" i="2" s="1"/>
  <c r="T39" i="2" s="1"/>
  <c r="U39" i="2" s="1"/>
  <c r="V39" i="2" s="1"/>
  <c r="W39" i="2" s="1"/>
  <c r="X39" i="2" s="1"/>
  <c r="C39" i="2"/>
  <c r="A33" i="2"/>
  <c r="B33" i="2" s="1" a="1"/>
  <c r="B33" i="2" s="1"/>
  <c r="C33" i="2" s="1"/>
  <c r="D33" i="2" s="1"/>
  <c r="E33" i="2" s="1"/>
  <c r="F33" i="2" s="1"/>
  <c r="G33" i="2" s="1"/>
  <c r="H33" i="2" s="1"/>
  <c r="I33" i="2" s="1"/>
  <c r="J33" i="2" s="1"/>
  <c r="K33" i="2" s="1"/>
  <c r="L33" i="2" s="1"/>
  <c r="M33" i="2" s="1"/>
  <c r="N33" i="2" s="1"/>
  <c r="O33" i="2" s="1"/>
  <c r="P33" i="2" s="1"/>
  <c r="Q33" i="2" s="1"/>
  <c r="R33" i="2" s="1"/>
  <c r="S33" i="2" s="1"/>
  <c r="T33" i="2" s="1"/>
  <c r="U33" i="2" s="1"/>
  <c r="V33" i="2" s="1"/>
  <c r="W33" i="2" s="1"/>
  <c r="X33" i="2" s="1"/>
  <c r="A32" i="2"/>
  <c r="B32" i="2" s="1" a="1"/>
  <c r="B32" i="2" s="1"/>
  <c r="C32" i="2" s="1"/>
  <c r="D32" i="2" s="1"/>
  <c r="E32" i="2" s="1"/>
  <c r="F32" i="2" s="1"/>
  <c r="G32" i="2" s="1"/>
  <c r="H32" i="2" s="1"/>
  <c r="I32" i="2" s="1"/>
  <c r="J32" i="2" s="1"/>
  <c r="K32" i="2" s="1"/>
  <c r="L32" i="2" s="1"/>
  <c r="M32" i="2" s="1"/>
  <c r="N32" i="2" s="1"/>
  <c r="O32" i="2" s="1"/>
  <c r="P32" i="2" s="1"/>
  <c r="Q32" i="2" s="1"/>
  <c r="R32" i="2" s="1"/>
  <c r="S32" i="2" s="1"/>
  <c r="T32" i="2" s="1"/>
  <c r="U32" i="2" s="1"/>
  <c r="V32" i="2" s="1"/>
  <c r="W32" i="2" s="1"/>
  <c r="X32" i="2" s="1"/>
  <c r="A31" i="2"/>
  <c r="B31" i="2" s="1" a="1"/>
  <c r="B31" i="2" s="1"/>
  <c r="C31" i="2" s="1"/>
  <c r="D31" i="2" s="1"/>
  <c r="E31" i="2" s="1"/>
  <c r="F31" i="2" s="1"/>
  <c r="G31" i="2" s="1"/>
  <c r="H31" i="2" s="1"/>
  <c r="I31" i="2" s="1"/>
  <c r="J31" i="2" s="1"/>
  <c r="K31" i="2" s="1"/>
  <c r="L31" i="2" s="1"/>
  <c r="M31" i="2" s="1"/>
  <c r="N31" i="2" s="1"/>
  <c r="O31" i="2" s="1"/>
  <c r="P31" i="2" s="1"/>
  <c r="Q31" i="2" s="1"/>
  <c r="R31" i="2" s="1"/>
  <c r="S31" i="2" s="1"/>
  <c r="T31" i="2" s="1"/>
  <c r="U31" i="2" s="1"/>
  <c r="V31" i="2" s="1"/>
  <c r="W31" i="2" s="1"/>
  <c r="X31" i="2" s="1"/>
  <c r="A30" i="2"/>
  <c r="B30" i="2" s="1" a="1"/>
  <c r="B30" i="2" s="1"/>
  <c r="C30" i="2" s="1"/>
  <c r="D30" i="2" s="1"/>
  <c r="E30" i="2" s="1"/>
  <c r="F30" i="2" s="1"/>
  <c r="G30" i="2" s="1"/>
  <c r="H30" i="2" s="1"/>
  <c r="I30" i="2" s="1"/>
  <c r="J30" i="2" s="1"/>
  <c r="K30" i="2" s="1"/>
  <c r="L30" i="2" s="1"/>
  <c r="M30" i="2" s="1"/>
  <c r="N30" i="2" s="1"/>
  <c r="O30" i="2" s="1"/>
  <c r="P30" i="2" s="1"/>
  <c r="Q30" i="2" s="1"/>
  <c r="R30" i="2" s="1"/>
  <c r="S30" i="2" s="1"/>
  <c r="T30" i="2" s="1"/>
  <c r="U30" i="2" s="1"/>
  <c r="V30" i="2" s="1"/>
  <c r="W30" i="2" s="1"/>
  <c r="X30" i="2" s="1"/>
  <c r="A29" i="2"/>
  <c r="B29" i="2" s="1" a="1"/>
  <c r="B29" i="2" s="1"/>
  <c r="C29" i="2" s="1"/>
  <c r="D29" i="2" s="1"/>
  <c r="E29" i="2" s="1"/>
  <c r="F29" i="2" s="1"/>
  <c r="G29" i="2" s="1"/>
  <c r="H29" i="2" s="1"/>
  <c r="I29" i="2" s="1"/>
  <c r="J29" i="2" s="1"/>
  <c r="K29" i="2" s="1"/>
  <c r="L29" i="2" s="1"/>
  <c r="M29" i="2" s="1"/>
  <c r="N29" i="2" s="1"/>
  <c r="O29" i="2" s="1"/>
  <c r="P29" i="2" s="1"/>
  <c r="Q29" i="2" s="1"/>
  <c r="R29" i="2" s="1"/>
  <c r="S29" i="2" s="1"/>
  <c r="T29" i="2" s="1"/>
  <c r="U29" i="2" s="1"/>
  <c r="V29" i="2" s="1"/>
  <c r="W29" i="2" s="1"/>
  <c r="X29" i="2" s="1"/>
  <c r="A28" i="2"/>
  <c r="B28" i="2" s="1" a="1"/>
  <c r="B28" i="2" s="1"/>
  <c r="C28" i="2" s="1"/>
  <c r="D28" i="2" s="1"/>
  <c r="E28" i="2" s="1"/>
  <c r="F28" i="2" s="1"/>
  <c r="G28" i="2" s="1"/>
  <c r="H28" i="2" s="1"/>
  <c r="I28" i="2" s="1"/>
  <c r="J28" i="2" s="1"/>
  <c r="K28" i="2" s="1"/>
  <c r="L28" i="2" s="1"/>
  <c r="M28" i="2" s="1"/>
  <c r="N28" i="2" s="1"/>
  <c r="O28" i="2" s="1"/>
  <c r="P28" i="2" s="1"/>
  <c r="Q28" i="2" s="1"/>
  <c r="R28" i="2" s="1"/>
  <c r="S28" i="2" s="1"/>
  <c r="T28" i="2" s="1"/>
  <c r="U28" i="2" s="1"/>
  <c r="V28" i="2" s="1"/>
  <c r="W28" i="2" s="1"/>
  <c r="X28" i="2" s="1"/>
  <c r="A27" i="2"/>
  <c r="B27" i="2" s="1" a="1"/>
  <c r="B27" i="2" s="1"/>
  <c r="C27" i="2" s="1"/>
  <c r="D27" i="2" s="1"/>
  <c r="E27" i="2" s="1"/>
  <c r="F27" i="2" s="1"/>
  <c r="G27" i="2" s="1"/>
  <c r="H27" i="2" s="1"/>
  <c r="I27" i="2" s="1"/>
  <c r="J27" i="2" s="1"/>
  <c r="K27" i="2" s="1"/>
  <c r="L27" i="2" s="1"/>
  <c r="M27" i="2" s="1"/>
  <c r="N27" i="2" s="1"/>
  <c r="O27" i="2" s="1"/>
  <c r="P27" i="2" s="1"/>
  <c r="Q27" i="2" s="1"/>
  <c r="R27" i="2" s="1"/>
  <c r="S27" i="2" s="1"/>
  <c r="T27" i="2" s="1"/>
  <c r="U27" i="2" s="1"/>
  <c r="V27" i="2" s="1"/>
  <c r="W27" i="2" s="1"/>
  <c r="X27" i="2" s="1"/>
  <c r="A26" i="2"/>
  <c r="B26" i="2" s="1" a="1"/>
  <c r="B26" i="2" s="1"/>
  <c r="C26" i="2" s="1"/>
  <c r="D26" i="2" s="1"/>
  <c r="E26" i="2" s="1"/>
  <c r="F26" i="2" s="1"/>
  <c r="G26" i="2" s="1"/>
  <c r="H26" i="2" s="1"/>
  <c r="I26" i="2" s="1"/>
  <c r="J26" i="2" s="1"/>
  <c r="K26" i="2" s="1"/>
  <c r="L26" i="2" s="1"/>
  <c r="M26" i="2" s="1"/>
  <c r="N26" i="2" s="1"/>
  <c r="O26" i="2" s="1"/>
  <c r="P26" i="2" s="1"/>
  <c r="Q26" i="2" s="1"/>
  <c r="R26" i="2" s="1"/>
  <c r="S26" i="2" s="1"/>
  <c r="T26" i="2" s="1"/>
  <c r="U26" i="2" s="1"/>
  <c r="V26" i="2" s="1"/>
  <c r="W26" i="2" s="1"/>
  <c r="X26" i="2" s="1"/>
  <c r="A25" i="2"/>
  <c r="B25" i="2" s="1" a="1"/>
  <c r="B25" i="2" s="1"/>
  <c r="C25" i="2" s="1"/>
  <c r="D25" i="2" s="1"/>
  <c r="E25" i="2" s="1"/>
  <c r="F25" i="2" s="1"/>
  <c r="G25" i="2" s="1"/>
  <c r="H25" i="2" s="1"/>
  <c r="I25" i="2" s="1"/>
  <c r="J25" i="2" s="1"/>
  <c r="K25" i="2" s="1"/>
  <c r="L25" i="2" s="1"/>
  <c r="M25" i="2" s="1"/>
  <c r="N25" i="2" s="1"/>
  <c r="O25" i="2" s="1"/>
  <c r="P25" i="2" s="1"/>
  <c r="Q25" i="2" s="1"/>
  <c r="R25" i="2" s="1"/>
  <c r="S25" i="2" s="1"/>
  <c r="T25" i="2" s="1"/>
  <c r="U25" i="2" s="1"/>
  <c r="V25" i="2" s="1"/>
  <c r="W25" i="2" s="1"/>
  <c r="X25" i="2" s="1"/>
  <c r="A24" i="2"/>
  <c r="B24" i="2" s="1" a="1"/>
  <c r="B24" i="2" s="1"/>
  <c r="C24" i="2" s="1"/>
  <c r="D24" i="2" s="1"/>
  <c r="E24" i="2" s="1"/>
  <c r="F24" i="2" s="1"/>
  <c r="G24" i="2" s="1"/>
  <c r="H24" i="2" s="1"/>
  <c r="I24" i="2" s="1"/>
  <c r="J24" i="2" s="1"/>
  <c r="K24" i="2" s="1"/>
  <c r="L24" i="2" s="1"/>
  <c r="M24" i="2" s="1"/>
  <c r="N24" i="2" s="1"/>
  <c r="O24" i="2" s="1"/>
  <c r="P24" i="2" s="1"/>
  <c r="Q24" i="2" s="1"/>
  <c r="R24" i="2" s="1"/>
  <c r="S24" i="2" s="1"/>
  <c r="T24" i="2" s="1"/>
  <c r="U24" i="2" s="1"/>
  <c r="V24" i="2" s="1"/>
  <c r="W24" i="2" s="1"/>
  <c r="X24" i="2" s="1"/>
  <c r="A23" i="2"/>
  <c r="B23" i="2" s="1" a="1"/>
  <c r="B23" i="2" s="1"/>
  <c r="C23" i="2" s="1"/>
  <c r="D23" i="2" s="1"/>
  <c r="E23" i="2" s="1"/>
  <c r="F23" i="2" s="1"/>
  <c r="G23" i="2" s="1"/>
  <c r="H23" i="2" s="1"/>
  <c r="I23" i="2" s="1"/>
  <c r="J23" i="2" s="1"/>
  <c r="K23" i="2" s="1"/>
  <c r="L23" i="2" s="1"/>
  <c r="M23" i="2" s="1"/>
  <c r="N23" i="2" s="1"/>
  <c r="O23" i="2" s="1"/>
  <c r="P23" i="2" s="1"/>
  <c r="Q23" i="2" s="1"/>
  <c r="R23" i="2" s="1"/>
  <c r="S23" i="2" s="1"/>
  <c r="T23" i="2" s="1"/>
  <c r="U23" i="2" s="1"/>
  <c r="V23" i="2" s="1"/>
  <c r="W23" i="2" s="1"/>
  <c r="X23" i="2" s="1"/>
  <c r="A22" i="2"/>
  <c r="B22" i="2" s="1" a="1"/>
  <c r="B22" i="2" s="1"/>
  <c r="C22" i="2" s="1"/>
  <c r="D22" i="2" s="1"/>
  <c r="E22" i="2" s="1"/>
  <c r="F22" i="2" s="1"/>
  <c r="G22" i="2" s="1"/>
  <c r="H22" i="2" s="1"/>
  <c r="I22" i="2" s="1"/>
  <c r="J22" i="2" s="1"/>
  <c r="K22" i="2" s="1"/>
  <c r="L22" i="2" s="1"/>
  <c r="M22" i="2" s="1"/>
  <c r="N22" i="2" s="1"/>
  <c r="O22" i="2" s="1"/>
  <c r="P22" i="2" s="1"/>
  <c r="Q22" i="2" s="1"/>
  <c r="R22" i="2" s="1"/>
  <c r="S22" i="2" s="1"/>
  <c r="T22" i="2" s="1"/>
  <c r="U22" i="2" s="1"/>
  <c r="V22" i="2" s="1"/>
  <c r="W22" i="2" s="1"/>
  <c r="X22" i="2" s="1"/>
  <c r="A21" i="2"/>
  <c r="B21" i="2" s="1" a="1"/>
  <c r="B21" i="2" s="1"/>
  <c r="C21" i="2" s="1"/>
  <c r="D21" i="2" s="1"/>
  <c r="E21" i="2" s="1"/>
  <c r="F21" i="2" s="1"/>
  <c r="G21" i="2" s="1"/>
  <c r="H21" i="2" s="1"/>
  <c r="I21" i="2" s="1"/>
  <c r="J21" i="2" s="1"/>
  <c r="K21" i="2" s="1"/>
  <c r="L21" i="2" s="1"/>
  <c r="M21" i="2" s="1"/>
  <c r="N21" i="2" s="1"/>
  <c r="O21" i="2" s="1"/>
  <c r="P21" i="2" s="1"/>
  <c r="Q21" i="2" s="1"/>
  <c r="R21" i="2" s="1"/>
  <c r="S21" i="2" s="1"/>
  <c r="T21" i="2" s="1"/>
  <c r="U21" i="2" s="1"/>
  <c r="V21" i="2" s="1"/>
  <c r="W21" i="2" s="1"/>
  <c r="X21" i="2" s="1"/>
  <c r="A20" i="2"/>
  <c r="B20" i="2" s="1" a="1"/>
  <c r="B20" i="2" s="1"/>
  <c r="C20" i="2" s="1"/>
  <c r="D20" i="2" s="1"/>
  <c r="E20" i="2" s="1"/>
  <c r="F20" i="2" s="1"/>
  <c r="G20" i="2" s="1"/>
  <c r="H20" i="2" s="1"/>
  <c r="I20" i="2" s="1"/>
  <c r="J20" i="2" s="1"/>
  <c r="K20" i="2" s="1"/>
  <c r="L20" i="2" s="1"/>
  <c r="M20" i="2" s="1"/>
  <c r="N20" i="2" s="1"/>
  <c r="O20" i="2" s="1"/>
  <c r="P20" i="2" s="1"/>
  <c r="Q20" i="2" s="1"/>
  <c r="R20" i="2" s="1"/>
  <c r="S20" i="2" s="1"/>
  <c r="T20" i="2" s="1"/>
  <c r="U20" i="2" s="1"/>
  <c r="V20" i="2" s="1"/>
  <c r="W20" i="2" s="1"/>
  <c r="X20" i="2" s="1"/>
  <c r="A19" i="2"/>
  <c r="B19" i="2" s="1" a="1"/>
  <c r="B19" i="2" s="1"/>
  <c r="C19" i="2" s="1"/>
  <c r="D19" i="2" s="1"/>
  <c r="E19" i="2" s="1"/>
  <c r="F19" i="2" s="1"/>
  <c r="G19" i="2" s="1"/>
  <c r="H19" i="2" s="1"/>
  <c r="I19" i="2" s="1"/>
  <c r="J19" i="2" s="1"/>
  <c r="K19" i="2" s="1"/>
  <c r="L19" i="2" s="1"/>
  <c r="M19" i="2" s="1"/>
  <c r="N19" i="2" s="1"/>
  <c r="O19" i="2" s="1"/>
  <c r="P19" i="2" s="1"/>
  <c r="Q19" i="2" s="1"/>
  <c r="R19" i="2" s="1"/>
  <c r="S19" i="2" s="1"/>
  <c r="T19" i="2" s="1"/>
  <c r="U19" i="2" s="1"/>
  <c r="V19" i="2" s="1"/>
  <c r="W19" i="2" s="1"/>
  <c r="X19" i="2" s="1"/>
  <c r="A18" i="2"/>
  <c r="B18" i="2" s="1" a="1"/>
  <c r="B18" i="2" s="1"/>
  <c r="C18" i="2" s="1"/>
  <c r="D18" i="2" s="1"/>
  <c r="E18" i="2" s="1"/>
  <c r="F18" i="2" s="1"/>
  <c r="G18" i="2" s="1"/>
  <c r="H18" i="2" s="1"/>
  <c r="I18" i="2" s="1"/>
  <c r="J18" i="2" s="1"/>
  <c r="K18" i="2" s="1"/>
  <c r="L18" i="2" s="1"/>
  <c r="M18" i="2" s="1"/>
  <c r="N18" i="2" s="1"/>
  <c r="O18" i="2" s="1"/>
  <c r="P18" i="2" s="1"/>
  <c r="Q18" i="2" s="1"/>
  <c r="R18" i="2" s="1"/>
  <c r="S18" i="2" s="1"/>
  <c r="T18" i="2" s="1"/>
  <c r="U18" i="2" s="1"/>
  <c r="V18" i="2" s="1"/>
  <c r="W18" i="2" s="1"/>
  <c r="X18" i="2" s="1"/>
  <c r="C17" i="2"/>
  <c r="D17" i="2" s="1"/>
  <c r="E17" i="2" s="1"/>
  <c r="F17" i="2" s="1"/>
  <c r="G17" i="2" s="1"/>
  <c r="H17" i="2" s="1"/>
  <c r="I17" i="2" s="1"/>
  <c r="J17" i="2" s="1"/>
  <c r="K17" i="2" s="1"/>
  <c r="L17" i="2" s="1"/>
  <c r="M17" i="2" s="1"/>
  <c r="N17" i="2" s="1"/>
  <c r="O17" i="2" s="1"/>
  <c r="P17" i="2" s="1"/>
  <c r="Q17" i="2" s="1"/>
  <c r="R17" i="2" s="1"/>
  <c r="S17" i="2" s="1"/>
  <c r="T17" i="2" s="1"/>
  <c r="U17" i="2" s="1"/>
  <c r="V17" i="2" s="1"/>
  <c r="W17" i="2" s="1"/>
  <c r="X17" i="2" s="1"/>
  <c r="A17" i="2"/>
  <c r="B17" i="2" s="1" a="1"/>
  <c r="B17" i="2" s="1"/>
  <c r="A16" i="2"/>
  <c r="B16" i="2" s="1" a="1"/>
  <c r="B16" i="2" s="1"/>
  <c r="C16" i="2" s="1"/>
  <c r="D16" i="2" s="1"/>
  <c r="E16" i="2" s="1"/>
  <c r="F16" i="2" s="1"/>
  <c r="G16" i="2" s="1"/>
  <c r="H16" i="2" s="1"/>
  <c r="I16" i="2" s="1"/>
  <c r="J16" i="2" s="1"/>
  <c r="K16" i="2" s="1"/>
  <c r="L16" i="2" s="1"/>
  <c r="M16" i="2" s="1"/>
  <c r="N16" i="2" s="1"/>
  <c r="O16" i="2" s="1"/>
  <c r="P16" i="2" s="1"/>
  <c r="Q16" i="2" s="1"/>
  <c r="R16" i="2" s="1"/>
  <c r="S16" i="2" s="1"/>
  <c r="T16" i="2" s="1"/>
  <c r="U16" i="2" s="1"/>
  <c r="V16" i="2" s="1"/>
  <c r="W16" i="2" s="1"/>
  <c r="X16" i="2" s="1"/>
  <c r="A15" i="2"/>
  <c r="B15" i="2" s="1" a="1"/>
  <c r="B15" i="2" s="1"/>
  <c r="C15" i="2" s="1"/>
  <c r="D15" i="2" s="1"/>
  <c r="E15" i="2" s="1"/>
  <c r="F15" i="2" s="1"/>
  <c r="G15" i="2" s="1"/>
  <c r="H15" i="2" s="1"/>
  <c r="I15" i="2" s="1"/>
  <c r="J15" i="2" s="1"/>
  <c r="K15" i="2" s="1"/>
  <c r="L15" i="2" s="1"/>
  <c r="M15" i="2" s="1"/>
  <c r="N15" i="2" s="1"/>
  <c r="O15" i="2" s="1"/>
  <c r="P15" i="2" s="1"/>
  <c r="Q15" i="2" s="1"/>
  <c r="R15" i="2" s="1"/>
  <c r="S15" i="2" s="1"/>
  <c r="T15" i="2" s="1"/>
  <c r="U15" i="2" s="1"/>
  <c r="V15" i="2" s="1"/>
  <c r="W15" i="2" s="1"/>
  <c r="X15" i="2" s="1"/>
  <c r="A14" i="2"/>
  <c r="B14" i="2" s="1" a="1"/>
  <c r="B14" i="2" s="1"/>
  <c r="C14" i="2" s="1"/>
  <c r="D14" i="2" s="1"/>
  <c r="E14" i="2" s="1"/>
  <c r="F14" i="2" s="1"/>
  <c r="G14" i="2" s="1"/>
  <c r="H14" i="2" s="1"/>
  <c r="I14" i="2" s="1"/>
  <c r="J14" i="2" s="1"/>
  <c r="K14" i="2" s="1"/>
  <c r="L14" i="2" s="1"/>
  <c r="M14" i="2" s="1"/>
  <c r="N14" i="2" s="1"/>
  <c r="O14" i="2" s="1"/>
  <c r="P14" i="2" s="1"/>
  <c r="Q14" i="2" s="1"/>
  <c r="R14" i="2" s="1"/>
  <c r="S14" i="2" s="1"/>
  <c r="T14" i="2" s="1"/>
  <c r="U14" i="2" s="1"/>
  <c r="V14" i="2" s="1"/>
  <c r="W14" i="2" s="1"/>
  <c r="X14" i="2" s="1"/>
  <c r="A13" i="2"/>
  <c r="B13" i="2" s="1" a="1"/>
  <c r="B13" i="2" s="1"/>
  <c r="C13" i="2" s="1"/>
  <c r="D13" i="2" s="1"/>
  <c r="E13" i="2" s="1"/>
  <c r="F13" i="2" s="1"/>
  <c r="G13" i="2" s="1"/>
  <c r="H13" i="2" s="1"/>
  <c r="I13" i="2" s="1"/>
  <c r="J13" i="2" s="1"/>
  <c r="K13" i="2" s="1"/>
  <c r="L13" i="2" s="1"/>
  <c r="M13" i="2" s="1"/>
  <c r="N13" i="2" s="1"/>
  <c r="O13" i="2" s="1"/>
  <c r="P13" i="2" s="1"/>
  <c r="Q13" i="2" s="1"/>
  <c r="R13" i="2" s="1"/>
  <c r="S13" i="2" s="1"/>
  <c r="T13" i="2" s="1"/>
  <c r="U13" i="2" s="1"/>
  <c r="V13" i="2" s="1"/>
  <c r="W13" i="2" s="1"/>
  <c r="X13" i="2" s="1"/>
  <c r="B12" i="2" a="1"/>
  <c r="B12" i="2" s="1"/>
  <c r="C12" i="2" s="1"/>
  <c r="D12" i="2" s="1"/>
  <c r="E12" i="2" s="1"/>
  <c r="F12" i="2" s="1"/>
  <c r="G12" i="2" s="1"/>
  <c r="H12" i="2" s="1"/>
  <c r="I12" i="2" s="1"/>
  <c r="J12" i="2" s="1"/>
  <c r="K12" i="2" s="1"/>
  <c r="L12" i="2" s="1"/>
  <c r="M12" i="2" s="1"/>
  <c r="N12" i="2" s="1"/>
  <c r="O12" i="2" s="1"/>
  <c r="P12" i="2" s="1"/>
  <c r="Q12" i="2" s="1"/>
  <c r="R12" i="2" s="1"/>
  <c r="S12" i="2" s="1"/>
  <c r="T12" i="2" s="1"/>
  <c r="U12" i="2" s="1"/>
  <c r="V12" i="2" s="1"/>
  <c r="W12" i="2" s="1"/>
  <c r="X12" i="2" s="1"/>
  <c r="A12" i="2"/>
  <c r="A11" i="2"/>
  <c r="B11" i="2" s="1" a="1"/>
  <c r="B11" i="2" s="1"/>
  <c r="C11" i="2" s="1"/>
  <c r="D11" i="2" s="1"/>
  <c r="E11" i="2" s="1"/>
  <c r="F11" i="2" s="1"/>
  <c r="G11" i="2" s="1"/>
  <c r="H11" i="2" s="1"/>
  <c r="I11" i="2" s="1"/>
  <c r="J11" i="2" s="1"/>
  <c r="K11" i="2" s="1"/>
  <c r="L11" i="2" s="1"/>
  <c r="M11" i="2" s="1"/>
  <c r="N11" i="2" s="1"/>
  <c r="O11" i="2" s="1"/>
  <c r="P11" i="2" s="1"/>
  <c r="Q11" i="2" s="1"/>
  <c r="R11" i="2" s="1"/>
  <c r="S11" i="2" s="1"/>
  <c r="T11" i="2" s="1"/>
  <c r="U11" i="2" s="1"/>
  <c r="V11" i="2" s="1"/>
  <c r="W11" i="2" s="1"/>
  <c r="X11" i="2" s="1"/>
  <c r="B10" i="2" a="1"/>
  <c r="B10" i="2" s="1"/>
  <c r="C10" i="2" s="1"/>
  <c r="D10" i="2" s="1"/>
  <c r="E10" i="2" s="1"/>
  <c r="F10" i="2" s="1"/>
  <c r="G10" i="2" s="1"/>
  <c r="H10" i="2" s="1"/>
  <c r="I10" i="2" s="1"/>
  <c r="J10" i="2" s="1"/>
  <c r="K10" i="2" s="1"/>
  <c r="L10" i="2" s="1"/>
  <c r="M10" i="2" s="1"/>
  <c r="N10" i="2" s="1"/>
  <c r="O10" i="2" s="1"/>
  <c r="P10" i="2" s="1"/>
  <c r="Q10" i="2" s="1"/>
  <c r="R10" i="2" s="1"/>
  <c r="S10" i="2" s="1"/>
  <c r="T10" i="2" s="1"/>
  <c r="U10" i="2" s="1"/>
  <c r="V10" i="2" s="1"/>
  <c r="W10" i="2" s="1"/>
  <c r="X10" i="2" s="1"/>
  <c r="A10" i="2"/>
  <c r="B9" i="2"/>
  <c r="C9" i="2" s="1"/>
  <c r="D9" i="2" s="1"/>
  <c r="E9" i="2" s="1"/>
  <c r="F9" i="2" s="1"/>
  <c r="G9" i="2" s="1"/>
  <c r="H9" i="2" s="1"/>
  <c r="I9" i="2" s="1"/>
  <c r="J9" i="2" s="1"/>
  <c r="K9" i="2" s="1"/>
  <c r="L9" i="2" s="1"/>
  <c r="M9" i="2" s="1"/>
  <c r="N9" i="2" s="1"/>
  <c r="O9" i="2" s="1"/>
  <c r="P9" i="2" s="1"/>
  <c r="Q9" i="2" s="1"/>
  <c r="R9" i="2" s="1"/>
  <c r="S9" i="2" s="1"/>
  <c r="T9" i="2" s="1"/>
  <c r="U9" i="2" s="1"/>
  <c r="V9" i="2" s="1"/>
  <c r="W9" i="2" s="1"/>
  <c r="X9" i="2" s="1"/>
  <c r="A9" i="2"/>
  <c r="B9" i="2" s="1" a="1"/>
  <c r="B8" i="2" a="1"/>
  <c r="B8" i="2" s="1"/>
  <c r="C8" i="2" s="1"/>
  <c r="D8" i="2" s="1"/>
  <c r="E8" i="2" s="1"/>
  <c r="F8" i="2" s="1"/>
  <c r="G8" i="2" s="1"/>
  <c r="H8" i="2" s="1"/>
  <c r="I8" i="2" s="1"/>
  <c r="J8" i="2" s="1"/>
  <c r="K8" i="2" s="1"/>
  <c r="L8" i="2" s="1"/>
  <c r="M8" i="2" s="1"/>
  <c r="N8" i="2" s="1"/>
  <c r="O8" i="2" s="1"/>
  <c r="P8" i="2" s="1"/>
  <c r="Q8" i="2" s="1"/>
  <c r="R8" i="2" s="1"/>
  <c r="S8" i="2" s="1"/>
  <c r="T8" i="2" s="1"/>
  <c r="U8" i="2" s="1"/>
  <c r="V8" i="2" s="1"/>
  <c r="W8" i="2" s="1"/>
  <c r="X8" i="2" s="1"/>
  <c r="A8" i="2"/>
  <c r="A7" i="2"/>
  <c r="A6" i="2"/>
  <c r="B6" i="2" s="1" a="1"/>
  <c r="B6" i="2" s="1"/>
  <c r="C6" i="2" s="1"/>
  <c r="D6" i="2" s="1"/>
  <c r="E6" i="2" s="1"/>
  <c r="F6" i="2" s="1"/>
  <c r="G6" i="2" s="1"/>
  <c r="H6" i="2" s="1"/>
  <c r="I6" i="2" s="1"/>
  <c r="J6" i="2" s="1"/>
  <c r="K6" i="2" s="1"/>
  <c r="L6" i="2" s="1"/>
  <c r="M6" i="2" s="1"/>
  <c r="N6" i="2" s="1"/>
  <c r="O6" i="2" s="1"/>
  <c r="P6" i="2" s="1"/>
  <c r="Q6" i="2" s="1"/>
  <c r="R6" i="2" s="1"/>
  <c r="S6" i="2" s="1"/>
  <c r="T6" i="2" s="1"/>
  <c r="U6" i="2" s="1"/>
  <c r="V6" i="2" s="1"/>
  <c r="W6" i="2" s="1"/>
  <c r="X6" i="2" s="1"/>
  <c r="A5" i="2"/>
  <c r="B5" i="2" s="1" a="1"/>
  <c r="B5" i="2" s="1"/>
  <c r="C5" i="2" s="1"/>
  <c r="D5" i="2" s="1"/>
  <c r="E5" i="2" s="1"/>
  <c r="F5" i="2" s="1"/>
  <c r="G5" i="2" s="1"/>
  <c r="H5" i="2" s="1"/>
  <c r="I5" i="2" s="1"/>
  <c r="J5" i="2" s="1"/>
  <c r="K5" i="2" s="1"/>
  <c r="L5" i="2" s="1"/>
  <c r="M5" i="2" s="1"/>
  <c r="N5" i="2" s="1"/>
  <c r="O5" i="2" s="1"/>
  <c r="P5" i="2" s="1"/>
  <c r="Q5" i="2" s="1"/>
  <c r="R5" i="2" s="1"/>
  <c r="S5" i="2" s="1"/>
  <c r="T5" i="2" s="1"/>
  <c r="U5" i="2" s="1"/>
  <c r="V5" i="2" s="1"/>
  <c r="W5" i="2" s="1"/>
  <c r="X5" i="2" s="1"/>
  <c r="A4" i="2"/>
  <c r="U57" i="2" l="1"/>
  <c r="V57" i="2" s="1"/>
  <c r="W57" i="2" s="1"/>
  <c r="X57" i="2" s="1"/>
  <c r="E9" i="1" a="1"/>
  <c r="E9" i="1" s="1"/>
  <c r="E15" i="4"/>
  <c r="D6" i="4"/>
  <c r="E5" i="4"/>
  <c r="B7" i="2" a="1"/>
  <c r="B7" i="2" s="1"/>
  <c r="C7" i="2" s="1"/>
  <c r="D7" i="2" s="1"/>
  <c r="E7" i="2" s="1"/>
  <c r="F7" i="2" s="1"/>
  <c r="G7" i="2" s="1"/>
  <c r="H7" i="2" s="1"/>
  <c r="I7" i="2" s="1"/>
  <c r="J7" i="2" s="1"/>
  <c r="K7" i="2" s="1"/>
  <c r="L7" i="2" s="1"/>
  <c r="M7" i="2" s="1"/>
  <c r="N7" i="2" s="1"/>
  <c r="O7" i="2" s="1"/>
  <c r="P7" i="2" s="1"/>
  <c r="Q7" i="2" s="1"/>
  <c r="R7" i="2" s="1"/>
  <c r="S7" i="2" s="1"/>
  <c r="T7" i="2" s="1"/>
  <c r="U7" i="2" s="1"/>
  <c r="V7" i="2" s="1"/>
  <c r="W7" i="2" s="1"/>
  <c r="X7" i="2" s="1"/>
  <c r="B4" i="2" a="1"/>
  <c r="B4" i="2" s="1"/>
  <c r="C4" i="2" s="1"/>
  <c r="D4" i="2" s="1"/>
  <c r="E4" i="2" s="1"/>
  <c r="F4" i="2" s="1"/>
  <c r="G4" i="2" s="1"/>
  <c r="H4" i="2" s="1"/>
  <c r="I4" i="2" s="1"/>
  <c r="J4" i="2" s="1"/>
  <c r="K4" i="2" s="1"/>
  <c r="L4" i="2" s="1"/>
  <c r="M4" i="2" s="1"/>
  <c r="N4" i="2" s="1"/>
  <c r="O4" i="2" s="1"/>
  <c r="P4" i="2" s="1"/>
  <c r="Q4" i="2" s="1"/>
  <c r="R4" i="2" s="1"/>
  <c r="S4" i="2" s="1"/>
  <c r="T4" i="2" s="1"/>
  <c r="U4" i="2" s="1"/>
  <c r="V4" i="2" s="1"/>
  <c r="W4" i="2" s="1"/>
  <c r="X4" i="2" s="1"/>
  <c r="E17" i="4"/>
  <c r="E16" i="4"/>
  <c r="E26" i="4"/>
  <c r="I17" i="1" l="1"/>
  <c r="D7" i="4"/>
  <c r="E7" i="4" s="1"/>
  <c r="E6" i="4"/>
  <c r="B17" i="1"/>
  <c r="B27" i="1" l="1"/>
</calcChain>
</file>

<file path=xl/sharedStrings.xml><?xml version="1.0" encoding="utf-8"?>
<sst xmlns="http://schemas.openxmlformats.org/spreadsheetml/2006/main" count="1143" uniqueCount="144">
  <si>
    <t xml:space="preserve">* Note : 올파방시 터질 확률(스타캐치 x) : </t>
  </si>
  <si>
    <t>18성(6.5%), 19성(24.6%), 20성(48%), 21성(58%), 22성(74.1%)</t>
  </si>
  <si>
    <t xml:space="preserve">* Note : 올파방시 필요 개수(스타캐치 x) : </t>
  </si>
  <si>
    <t>18성(1.07개), 19성(1.327개), 20성(1.92개), 21성(2.36개), 22성(3.86개)</t>
  </si>
  <si>
    <t>* 아케인 무기 쪽 방무 10퍼 무시</t>
  </si>
  <si>
    <t>무기 종류:</t>
  </si>
  <si>
    <t>단검</t>
  </si>
  <si>
    <t>부위</t>
  </si>
  <si>
    <t>아케인여부(참:1/거짓:0)</t>
  </si>
  <si>
    <t>스타포스 강화</t>
  </si>
  <si>
    <t>추옵(주스탯, 무기는 공)</t>
  </si>
  <si>
    <t>주탯 환산</t>
  </si>
  <si>
    <t>무기</t>
  </si>
  <si>
    <t>장갑</t>
  </si>
  <si>
    <t>견장</t>
  </si>
  <si>
    <t>망토</t>
  </si>
  <si>
    <t>신발</t>
  </si>
  <si>
    <t>모자(아케인:1,앱솔:0,카룻:2)</t>
  </si>
  <si>
    <t>세트효과(아케인/앱솔/카룻)</t>
  </si>
  <si>
    <t>total(셋옵 포함) 주탯으로 환산시</t>
  </si>
  <si>
    <t>*환산 효율</t>
  </si>
  <si>
    <t>공 1 = 주</t>
  </si>
  <si>
    <t>보공 1% = 공</t>
  </si>
  <si>
    <t>부탯 1= 주탯</t>
  </si>
  <si>
    <t>* 1 vs 2 최종뎀 계산</t>
  </si>
  <si>
    <t>총 주탯</t>
  </si>
  <si>
    <t>주탯퍼</t>
  </si>
  <si>
    <t>최종뎀 증가량 (%, 1 -&gt; 2)</t>
  </si>
  <si>
    <t>1. 무기</t>
  </si>
  <si>
    <t>&lt;아케인/공&gt;</t>
  </si>
  <si>
    <t>종류</t>
  </si>
  <si>
    <t>0성</t>
  </si>
  <si>
    <t>1성</t>
  </si>
  <si>
    <t>2성</t>
  </si>
  <si>
    <t>3성</t>
  </si>
  <si>
    <t>4성</t>
  </si>
  <si>
    <t>5성</t>
  </si>
  <si>
    <t>6성</t>
  </si>
  <si>
    <t>7성</t>
  </si>
  <si>
    <t>8성</t>
  </si>
  <si>
    <t>9성</t>
  </si>
  <si>
    <t>10성</t>
  </si>
  <si>
    <t>11성</t>
  </si>
  <si>
    <t>12성</t>
  </si>
  <si>
    <t>13성</t>
  </si>
  <si>
    <t>14성</t>
  </si>
  <si>
    <t>15성</t>
  </si>
  <si>
    <t>16성</t>
  </si>
  <si>
    <t>17성</t>
  </si>
  <si>
    <t>18성</t>
  </si>
  <si>
    <t>19성</t>
  </si>
  <si>
    <t>20성</t>
  </si>
  <si>
    <t>21성</t>
  </si>
  <si>
    <t>22성</t>
  </si>
  <si>
    <t>&lt;아케인/주텟&gt;</t>
  </si>
  <si>
    <t>&lt;앱솔/공&gt;</t>
  </si>
  <si>
    <t>건</t>
  </si>
  <si>
    <t>건틀렛 리볼버</t>
  </si>
  <si>
    <t>너클</t>
  </si>
  <si>
    <t>데스페라도</t>
  </si>
  <si>
    <t>두손검</t>
  </si>
  <si>
    <t>두손도끼</t>
  </si>
  <si>
    <t>두손둔기</t>
  </si>
  <si>
    <t>듀얼보우건</t>
  </si>
  <si>
    <t>매직 건틀렛</t>
  </si>
  <si>
    <t>부채</t>
  </si>
  <si>
    <t>샤이닝로드</t>
  </si>
  <si>
    <t>석궁</t>
  </si>
  <si>
    <t>소울 슈터</t>
  </si>
  <si>
    <t>스태프</t>
  </si>
  <si>
    <t>아대</t>
  </si>
  <si>
    <t>에너지소드</t>
  </si>
  <si>
    <t>에인션트 보우</t>
  </si>
  <si>
    <t>완드</t>
  </si>
  <si>
    <t>튜너</t>
  </si>
  <si>
    <t>창</t>
  </si>
  <si>
    <t>체인</t>
  </si>
  <si>
    <t>케인</t>
  </si>
  <si>
    <t>폴암</t>
  </si>
  <si>
    <t>한손검</t>
  </si>
  <si>
    <t>한손도끼</t>
  </si>
  <si>
    <t>한손둔기</t>
  </si>
  <si>
    <t>핸드캐논</t>
  </si>
  <si>
    <t>활</t>
  </si>
  <si>
    <t>ESP리미터</t>
  </si>
  <si>
    <t>&lt;앱솔/주탯&gt;</t>
  </si>
  <si>
    <t>1. 장갑</t>
  </si>
  <si>
    <t>&lt;아케인/주탯&gt;</t>
  </si>
  <si>
    <t>2. 견장</t>
  </si>
  <si>
    <t>3. 신발</t>
  </si>
  <si>
    <t>4. 망토</t>
  </si>
  <si>
    <t>5. 모자</t>
  </si>
  <si>
    <t>모자</t>
  </si>
  <si>
    <t>&lt;카룻/공&gt;</t>
  </si>
  <si>
    <t>&lt;카룻/주탯&gt;</t>
  </si>
  <si>
    <t>1. 아케인</t>
  </si>
  <si>
    <t>개수</t>
  </si>
  <si>
    <t>공</t>
  </si>
  <si>
    <t>보공</t>
  </si>
  <si>
    <t>올텟</t>
  </si>
  <si>
    <t>주텟 환산</t>
  </si>
  <si>
    <t>2. 앱솔</t>
  </si>
  <si>
    <t>3. 카룻</t>
  </si>
  <si>
    <t>주텟환산</t>
  </si>
  <si>
    <t>자쿰</t>
  </si>
  <si>
    <t>네크로</t>
  </si>
  <si>
    <t>쟈이힌</t>
  </si>
  <si>
    <t>로얄 반 레온</t>
  </si>
  <si>
    <t>우트가르드</t>
  </si>
  <si>
    <t>여제</t>
  </si>
  <si>
    <t>파프니르</t>
  </si>
  <si>
    <t>앱솔랩스</t>
  </si>
  <si>
    <t>아케인셰이드</t>
  </si>
  <si>
    <t>제네시스</t>
  </si>
  <si>
    <t>태도/대검</t>
  </si>
  <si>
    <t>1형</t>
  </si>
  <si>
    <t>100/102</t>
  </si>
  <si>
    <t>2형</t>
  </si>
  <si>
    <t>103/105</t>
  </si>
  <si>
    <t>3형</t>
  </si>
  <si>
    <t>105/107</t>
  </si>
  <si>
    <t>4형</t>
  </si>
  <si>
    <t>112/114</t>
  </si>
  <si>
    <t>5형</t>
  </si>
  <si>
    <t>117/121</t>
  </si>
  <si>
    <t>6형</t>
  </si>
  <si>
    <t>135/139</t>
  </si>
  <si>
    <t>7형</t>
  </si>
  <si>
    <t>169/173</t>
  </si>
  <si>
    <t>8형</t>
  </si>
  <si>
    <t>203/207</t>
  </si>
  <si>
    <t>9형</t>
  </si>
  <si>
    <t>293/297</t>
  </si>
  <si>
    <t>10형</t>
  </si>
  <si>
    <t>337/342</t>
  </si>
  <si>
    <r>
      <t>*</t>
    </r>
    <r>
      <rPr>
        <sz val="11"/>
        <color theme="1"/>
        <rFont val="돋움"/>
        <family val="3"/>
        <charset val="129"/>
      </rPr>
      <t>카룻</t>
    </r>
    <r>
      <rPr>
        <sz val="11"/>
        <color theme="1"/>
        <rFont val="Calibri"/>
      </rPr>
      <t xml:space="preserve"> 1</t>
    </r>
    <r>
      <rPr>
        <sz val="11"/>
        <color theme="1"/>
        <rFont val="Calibri"/>
        <family val="2"/>
      </rPr>
      <t>15</t>
    </r>
    <r>
      <rPr>
        <sz val="11"/>
        <color theme="1"/>
        <rFont val="돋움"/>
        <family val="3"/>
        <charset val="129"/>
      </rPr>
      <t>급</t>
    </r>
    <r>
      <rPr>
        <sz val="11"/>
        <color theme="1"/>
        <rFont val="Calibri"/>
      </rPr>
      <t xml:space="preserve"> ~ </t>
    </r>
    <r>
      <rPr>
        <sz val="11"/>
        <color theme="1"/>
        <rFont val="돋움"/>
        <family val="3"/>
        <charset val="129"/>
      </rPr>
      <t>앱솔</t>
    </r>
    <r>
      <rPr>
        <sz val="11"/>
        <color theme="1"/>
        <rFont val="Calibri"/>
      </rPr>
      <t xml:space="preserve"> 1</t>
    </r>
    <r>
      <rPr>
        <sz val="11"/>
        <color theme="1"/>
        <rFont val="Calibri"/>
        <family val="2"/>
      </rPr>
      <t>28</t>
    </r>
    <r>
      <rPr>
        <sz val="11"/>
        <color theme="1"/>
        <rFont val="Calibri"/>
      </rPr>
      <t xml:space="preserve"> </t>
    </r>
    <r>
      <rPr>
        <sz val="11"/>
        <color theme="1"/>
        <rFont val="돋움"/>
        <family val="3"/>
        <charset val="129"/>
      </rPr>
      <t>급</t>
    </r>
    <r>
      <rPr>
        <sz val="11"/>
        <color theme="1"/>
        <rFont val="Calibri"/>
      </rPr>
      <t xml:space="preserve"> ~ </t>
    </r>
    <r>
      <rPr>
        <sz val="11"/>
        <color theme="1"/>
        <rFont val="돋움"/>
        <family val="3"/>
        <charset val="129"/>
      </rPr>
      <t>아케인</t>
    </r>
    <r>
      <rPr>
        <sz val="11"/>
        <color theme="1"/>
        <rFont val="Calibri"/>
      </rPr>
      <t xml:space="preserve"> 1</t>
    </r>
    <r>
      <rPr>
        <sz val="11"/>
        <color theme="1"/>
        <rFont val="Calibri"/>
        <family val="2"/>
      </rPr>
      <t>44</t>
    </r>
    <r>
      <rPr>
        <sz val="11"/>
        <color theme="1"/>
        <rFont val="돋움"/>
        <family val="3"/>
        <charset val="129"/>
      </rPr>
      <t>급</t>
    </r>
    <phoneticPr fontId="7" type="noConversion"/>
  </si>
  <si>
    <t>아케인</t>
  </si>
  <si>
    <t>아케인</t>
    <phoneticPr fontId="7" type="noConversion"/>
  </si>
  <si>
    <t>앱솔</t>
  </si>
  <si>
    <t>앱솔</t>
    <phoneticPr fontId="7" type="noConversion"/>
  </si>
  <si>
    <t>카룻</t>
  </si>
  <si>
    <t>카룻</t>
    <phoneticPr fontId="7" type="noConversion"/>
  </si>
  <si>
    <t>아케인여부</t>
    <phoneticPr fontId="7" type="noConversion"/>
  </si>
  <si>
    <t>앱솔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</si>
</sst>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  <font>
      <sz val="11"/>
      <color theme="1"/>
      <name val="Arial"/>
    </font>
    <font>
      <sz val="10"/>
      <color theme="1"/>
      <name val="Arial"/>
    </font>
    <font>
      <sz val="11"/>
      <name val="Arial"/>
    </font>
    <font>
      <sz val="10"/>
      <color theme="1"/>
      <name val="Dotum"/>
      <family val="3"/>
      <charset val="129"/>
    </font>
    <font>
      <sz val="8"/>
      <name val="돋움"/>
      <family val="3"/>
      <charset val="129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1"/>
      <color theme="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DEEAF6"/>
        <bgColor rgb="FFDEEAF6"/>
      </patternFill>
    </fill>
    <fill>
      <patternFill patternType="solid">
        <fgColor rgb="FFFEF2CB"/>
        <bgColor rgb="FFFEF2CB"/>
      </patternFill>
    </fill>
    <fill>
      <patternFill patternType="solid">
        <fgColor rgb="FFC5E0B3"/>
        <bgColor rgb="FFC5E0B3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4"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" fillId="3" borderId="2" xfId="0" applyFont="1" applyFill="1" applyBorder="1" applyAlignment="1">
      <alignment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6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0" fillId="0" borderId="1" xfId="0" applyFont="1" applyBorder="1" applyAlignment="1">
      <alignment vertical="center"/>
    </xf>
    <xf numFmtId="0" fontId="3" fillId="4" borderId="2" xfId="0" applyFont="1" applyFill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3" fillId="2" borderId="13" xfId="0" applyFont="1" applyFill="1" applyBorder="1" applyAlignment="1">
      <alignment vertical="center"/>
    </xf>
    <xf numFmtId="0" fontId="2" fillId="2" borderId="13" xfId="0" applyFont="1" applyFill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0" fillId="0" borderId="12" xfId="0" applyFont="1" applyBorder="1" applyAlignment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1"/>
  <sheetViews>
    <sheetView tabSelected="1" workbookViewId="0">
      <selection activeCell="D19" sqref="D19"/>
    </sheetView>
  </sheetViews>
  <sheetFormatPr defaultColWidth="12.625" defaultRowHeight="15" customHeight="1"/>
  <cols>
    <col min="1" max="1" width="27" customWidth="1"/>
    <col min="2" max="2" width="24.5" customWidth="1"/>
    <col min="3" max="3" width="13.125" customWidth="1"/>
    <col min="4" max="4" width="23.125" customWidth="1"/>
    <col min="5" max="5" width="18.125" customWidth="1"/>
    <col min="6" max="7" width="7.625" customWidth="1"/>
    <col min="8" max="8" width="28.5" customWidth="1"/>
    <col min="9" max="9" width="22.25" customWidth="1"/>
    <col min="10" max="10" width="7.625" customWidth="1"/>
    <col min="11" max="11" width="22.25" customWidth="1"/>
    <col min="12" max="12" width="10.875" customWidth="1"/>
    <col min="13" max="26" width="7.625" customWidth="1"/>
  </cols>
  <sheetData>
    <row r="1" spans="1:12" ht="17.25" customHeight="1">
      <c r="A1" s="1"/>
    </row>
    <row r="2" spans="1:12" ht="17.25" customHeight="1">
      <c r="A2" s="1" t="s">
        <v>0</v>
      </c>
      <c r="D2" s="1" t="s">
        <v>1</v>
      </c>
    </row>
    <row r="3" spans="1:12" ht="17.25" customHeight="1">
      <c r="A3" s="1" t="s">
        <v>2</v>
      </c>
      <c r="D3" s="1" t="s">
        <v>3</v>
      </c>
    </row>
    <row r="4" spans="1:12" ht="17.25" customHeight="1">
      <c r="A4" s="1"/>
    </row>
    <row r="5" spans="1:12" ht="17.25" customHeight="1">
      <c r="A5" s="20" t="s">
        <v>135</v>
      </c>
    </row>
    <row r="6" spans="1:12" ht="17.25" customHeight="1">
      <c r="A6" s="1" t="s">
        <v>4</v>
      </c>
    </row>
    <row r="7" spans="1:12" ht="17.25" customHeight="1">
      <c r="A7" s="2" t="s">
        <v>5</v>
      </c>
      <c r="B7" s="3" t="s">
        <v>68</v>
      </c>
      <c r="H7" s="2" t="s">
        <v>5</v>
      </c>
      <c r="I7" s="3" t="s">
        <v>68</v>
      </c>
    </row>
    <row r="8" spans="1:12" ht="17.25" customHeight="1">
      <c r="A8" s="2" t="s">
        <v>7</v>
      </c>
      <c r="B8" s="26" t="s">
        <v>142</v>
      </c>
      <c r="C8" s="2" t="s">
        <v>9</v>
      </c>
      <c r="D8" s="2" t="s">
        <v>10</v>
      </c>
      <c r="E8" s="2" t="s">
        <v>11</v>
      </c>
      <c r="H8" s="2" t="s">
        <v>7</v>
      </c>
      <c r="I8" s="2" t="s">
        <v>8</v>
      </c>
      <c r="J8" s="2" t="s">
        <v>9</v>
      </c>
      <c r="K8" s="2" t="s">
        <v>10</v>
      </c>
      <c r="L8" s="2" t="s">
        <v>11</v>
      </c>
    </row>
    <row r="9" spans="1:12" ht="17.25" customHeight="1">
      <c r="A9" s="2" t="s">
        <v>12</v>
      </c>
      <c r="B9" s="3" t="s">
        <v>136</v>
      </c>
      <c r="C9" s="4">
        <v>18</v>
      </c>
      <c r="D9" s="4">
        <v>106</v>
      </c>
      <c r="E9" s="5">
        <f t="array" ref="E9">IF(EXACT(B9,"아케인"),D9*$B$20+VLOOKUP(B7,'수치(무기)'!$A$3:$X$33,2+Sheet1!C9,FALSE)*$B$20+INDEX('수치(무기)'!$B$39:$X$39,1,1+Sheet1!C9)*(1+$B$22),D9*$B$20+VLOOKUP(B7,'수치(무기)'!$A$43:$X$73,2+Sheet1!C9,FALSE)*Sheet1!$B$20+INDEX('수치(무기)'!$B$79:$X$79,1,1+Sheet1!C9)*(1+Sheet1!$B$22))</f>
        <v>1782</v>
      </c>
      <c r="H9" s="2" t="s">
        <v>12</v>
      </c>
      <c r="I9" s="6" t="s">
        <v>136</v>
      </c>
      <c r="J9" s="4">
        <v>18</v>
      </c>
      <c r="K9" s="6">
        <v>106</v>
      </c>
      <c r="L9" s="5">
        <f>IF(EXACT(I9,"아케인"),K9*$B$20+VLOOKUP(I7,'수치(무기)'!$A$3:$X$33,2+Sheet1!J9,FALSE)*$B$20+INDEX('수치(무기)'!$B$39:$X$39,1,1+Sheet1!J9)*(1+$B$22),K9*$B$20+VLOOKUP(I7,'수치(무기)'!$A$43:$X$73,2+Sheet1!J9,FALSE)*Sheet1!$B$20+INDEX('수치(무기)'!$B$79:$X$79,1,1+Sheet1!J9)*(1+Sheet1!$B$22))</f>
        <v>1782</v>
      </c>
    </row>
    <row r="10" spans="1:12" ht="17.25" customHeight="1">
      <c r="A10" s="2" t="s">
        <v>13</v>
      </c>
      <c r="B10" s="4" t="s">
        <v>136</v>
      </c>
      <c r="C10" s="4">
        <v>21</v>
      </c>
      <c r="D10" s="4">
        <v>144</v>
      </c>
      <c r="E10" s="5">
        <f>IF(EXACT(B10,"아케인"),D10+$B$20*INDEX('수치(방어구)'!$B$4:$X$4,1,Sheet1!C10+1)+(1+$B$22)*INDEX('수치(방어구)'!$B$8:$X$8,1,Sheet1!C10+1),D10+$B$20*INDEX('수치(방어구)'!$B$12:$X$12,1,Sheet1!C10+1)+(1+$B$22)*INDEX('수치(방어구)'!$B$16:$X$16,1,Sheet1!C10+1))</f>
        <v>691.5</v>
      </c>
      <c r="H10" s="2" t="s">
        <v>13</v>
      </c>
      <c r="I10" s="4" t="s">
        <v>138</v>
      </c>
      <c r="J10" s="4">
        <v>22</v>
      </c>
      <c r="K10" s="6">
        <v>128</v>
      </c>
      <c r="L10" s="5">
        <f>IF(EXACT(I10,"아케인"),K10+$B$20*INDEX('수치(방어구)'!$B$4:$X$4,1,Sheet1!J10+1)+(1+$B$22)*INDEX('수치(방어구)'!$B$8:$X$8,1,Sheet1!J10+1),K10+$B$20*INDEX('수치(방어구)'!$B$12:$X$12,1,Sheet1!J10+1)+(1+$B$22)*INDEX('수치(방어구)'!$B$16:$X$16,1,Sheet1!J10+1))</f>
        <v>658.1</v>
      </c>
    </row>
    <row r="11" spans="1:12" ht="17.25" customHeight="1">
      <c r="A11" s="2" t="s">
        <v>14</v>
      </c>
      <c r="B11" s="4" t="s">
        <v>136</v>
      </c>
      <c r="C11" s="4">
        <v>19</v>
      </c>
      <c r="D11" s="6">
        <v>144</v>
      </c>
      <c r="E11" s="5">
        <f>IF(EXACT(B11,"아케인"),D11+$B$20*INDEX('수치(방어구)'!$B$21:$X$21,1,1+Sheet1!C11)+(1+Sheet1!$B$22)*INDEX('수치(방어구)'!$B$25:$X$25,1,1+Sheet1!C11),D11+$B$20*INDEX('수치(방어구)'!$B$29:$X$29,1,1+Sheet1!C11)+(1+Sheet1!$B$22)*INDEX('수치(방어구)'!$B$33:$X$33,1,1+Sheet1!C11))</f>
        <v>551.5</v>
      </c>
      <c r="H11" s="2" t="s">
        <v>14</v>
      </c>
      <c r="I11" s="4" t="s">
        <v>138</v>
      </c>
      <c r="J11" s="4">
        <v>22</v>
      </c>
      <c r="K11" s="6">
        <v>128</v>
      </c>
      <c r="L11" s="5">
        <f>IF(EXACT(I11,"아케인"),K11+$B$20*INDEX('수치(방어구)'!$B$21:$X$21,1,1+Sheet1!J11)+(1+Sheet1!$B$22)*INDEX('수치(방어구)'!$B$25:$X$25,1,1+Sheet1!J11),K11+$B$20*INDEX('수치(방어구)'!$B$29:$X$29,1,1+Sheet1!J11)+(1+Sheet1!$B$22)*INDEX('수치(방어구)'!$B$33:$X$33,1,1+Sheet1!J11))</f>
        <v>644.5</v>
      </c>
    </row>
    <row r="12" spans="1:12" ht="17.25" customHeight="1">
      <c r="A12" s="2" t="s">
        <v>15</v>
      </c>
      <c r="B12" s="4" t="s">
        <v>136</v>
      </c>
      <c r="C12" s="4">
        <v>19</v>
      </c>
      <c r="D12" s="6">
        <v>144</v>
      </c>
      <c r="E12" s="5">
        <f>IF(EXACT(B12,"아케인"),D12+$B$20*INDEX('수치(방어구)'!$B$55:$X$55,1,1+Sheet1!C12)+(1+Sheet1!$B$22)*INDEX('수치(방어구)'!$B$59:$X$59,1,1+Sheet1!C12),D12+$B$20*INDEX('수치(방어구)'!$B$63:$X$63,1,1+Sheet1!C12)+(1+Sheet1!$B$22)*INDEX('수치(방어구)'!$B$67:$X$67,1,1+Sheet1!C12))</f>
        <v>502.5</v>
      </c>
      <c r="H12" s="2" t="s">
        <v>15</v>
      </c>
      <c r="I12" s="4" t="s">
        <v>138</v>
      </c>
      <c r="J12" s="4">
        <v>22</v>
      </c>
      <c r="K12" s="6">
        <v>128</v>
      </c>
      <c r="L12" s="5">
        <f>IF(EXACT(I12,"아케인"),K12+$B$20*INDEX('수치(방어구)'!$B$55:$X$55,1,1+Sheet1!J12)+(1+Sheet1!$B$22)*INDEX('수치(방어구)'!$B$59:$X$59,1,1+Sheet1!J12),K12+$B$20*INDEX('수치(방어구)'!$B$63:$X$63,1,1+Sheet1!J12)+(1+Sheet1!$B$22)*INDEX('수치(방어구)'!$B$67:$X$67,1,1+Sheet1!J12))</f>
        <v>617.6</v>
      </c>
    </row>
    <row r="13" spans="1:12" ht="17.25" customHeight="1">
      <c r="A13" s="2" t="s">
        <v>16</v>
      </c>
      <c r="B13" s="4" t="s">
        <v>136</v>
      </c>
      <c r="C13" s="4">
        <v>19</v>
      </c>
      <c r="D13" s="6">
        <v>144</v>
      </c>
      <c r="E13" s="5">
        <f>IF(EXACT(B13,"아케인"),D13+$B$20*INDEX('수치(방어구)'!$B$38:$X$38,1,1+Sheet1!C13)+(1+Sheet1!$B$22)*INDEX('수치(방어구)'!$B$42:$X$42,1,1+Sheet1!C13),D13+$B$20*INDEX('수치(방어구)'!$B$46:$X$46,1,1+Sheet1!C13)+(1+Sheet1!$B$22)*INDEX('수치(방어구)'!$B$50:$X$50,1,1+Sheet1!C13))</f>
        <v>518.5</v>
      </c>
      <c r="H13" s="2" t="s">
        <v>16</v>
      </c>
      <c r="I13" s="4" t="s">
        <v>138</v>
      </c>
      <c r="J13" s="4">
        <v>22</v>
      </c>
      <c r="K13" s="6">
        <v>128</v>
      </c>
      <c r="L13" s="5">
        <f>IF(EXACT(I13,"아케인"),K13+$B$20*INDEX('수치(방어구)'!$B$38:$X$38,1,1+Sheet1!J13)+(1+Sheet1!$B$22)*INDEX('수치(방어구)'!$B$42:$X$42,1,1+Sheet1!J13),K13+$B$20*INDEX('수치(방어구)'!$B$46:$X$46,1,1+Sheet1!J13)+(1+Sheet1!$B$22)*INDEX('수치(방어구)'!$B$50:$X$50,1,1+Sheet1!J13))</f>
        <v>633.6</v>
      </c>
    </row>
    <row r="14" spans="1:12" ht="17.25" customHeight="1">
      <c r="A14" s="28" t="s">
        <v>17</v>
      </c>
      <c r="B14" s="29" t="s">
        <v>140</v>
      </c>
      <c r="C14" s="29">
        <v>22</v>
      </c>
      <c r="D14" s="30">
        <v>115</v>
      </c>
      <c r="E14" s="5">
        <f>IF(EXACT(B14,"아케인"),D14+$B$20*INDEX('수치(방어구)'!$B$72:$X$72,1,1+Sheet1!C14)+(1+Sheet1!$B$22)*INDEX('수치(방어구)'!$B$76:$X$76,1,1+Sheet1!C14),IF(EXACT(B14,"앱솔"),Sheet1!D14+$B$20*INDEX('수치(방어구)'!$B$80:$X$80,1,1+Sheet1!C14)+(1+Sheet1!$B$22)*INDEX('수치(방어구)'!$B$84:$X$84,1,1+Sheet1!C14),Sheet1!D14+$B$20*INDEX('수치(방어구)'!$B$88:$X$88,1,1+Sheet1!C14)+(1+Sheet1!$B$22)*INDEX('수치(방어구)'!$B$92:$X$92,1,1+Sheet1!C14)))</f>
        <v>592.20000000000005</v>
      </c>
      <c r="H14" s="2" t="s">
        <v>17</v>
      </c>
      <c r="I14" s="4" t="s">
        <v>138</v>
      </c>
      <c r="J14" s="4">
        <v>22</v>
      </c>
      <c r="K14" s="6">
        <v>128</v>
      </c>
      <c r="L14" s="5">
        <f>IF(EXACT(I14,"아케인"),K14+$B$20*INDEX('수치(방어구)'!$B$72:$X$72,1,1+Sheet1!J14)+(1+Sheet1!$B$22)*INDEX('수치(방어구)'!$B$76:$X$76,1,1+Sheet1!J14),IF(EXACT(I14,"앱솔"),Sheet1!K14+$B$20*INDEX('수치(방어구)'!$B$80:$X$80,1,1+Sheet1!J14)+(1+Sheet1!$B$22)*INDEX('수치(방어구)'!$B$84:$X$84,1,1+Sheet1!J14),Sheet1!K14+$B$20*INDEX('수치(방어구)'!$B$88:$X$88,1,1+Sheet1!J14)+(1+Sheet1!$B$22)*INDEX('수치(방어구)'!$B$92:$X$92,1,1+Sheet1!J14)))</f>
        <v>654.1</v>
      </c>
    </row>
    <row r="15" spans="1:12" ht="17.25" customHeight="1">
      <c r="A15" s="32" t="s">
        <v>18</v>
      </c>
      <c r="B15" s="33" t="s">
        <v>137</v>
      </c>
      <c r="C15" s="33" t="s">
        <v>143</v>
      </c>
      <c r="D15" s="33" t="s">
        <v>141</v>
      </c>
      <c r="E15" s="7"/>
      <c r="H15" s="2" t="s">
        <v>18</v>
      </c>
      <c r="I15" s="33" t="s">
        <v>137</v>
      </c>
      <c r="J15" s="33" t="s">
        <v>143</v>
      </c>
      <c r="K15" s="33" t="s">
        <v>141</v>
      </c>
      <c r="L15" s="7"/>
    </row>
    <row r="16" spans="1:12" ht="17.25" customHeight="1">
      <c r="A16" s="31"/>
      <c r="B16" s="27">
        <f xml:space="preserve"> COUNTIF(B9:B14,"아케인")</f>
        <v>5</v>
      </c>
      <c r="C16" s="27">
        <f>COUNTIF(B9:B14,"앱솔")</f>
        <v>0</v>
      </c>
      <c r="D16" s="27">
        <f>2+COUNTIF(B9:B14,"카룻")</f>
        <v>3</v>
      </c>
      <c r="E16" s="7"/>
      <c r="H16" s="2"/>
      <c r="I16" s="27">
        <f xml:space="preserve"> COUNTIF(I9:I14,"아케인")</f>
        <v>1</v>
      </c>
      <c r="J16" s="27">
        <f>COUNTIF(I9:I14,"앱솔")</f>
        <v>5</v>
      </c>
      <c r="K16" s="27">
        <f>2+COUNTIF(I9:I14,"카룻")</f>
        <v>2</v>
      </c>
      <c r="L16" s="7"/>
    </row>
    <row r="17" spans="1:9" ht="17.25" customHeight="1">
      <c r="A17" s="2" t="s">
        <v>19</v>
      </c>
      <c r="B17" s="8">
        <f>SUM(E9:E14)+VLOOKUP(B16,'수치(세트효과)'!$A$2:$E$9,5,FALSE)+VLOOKUP(C16,'수치(세트효과)'!$A$12:$E$19,5,FALSE)+VLOOKUP(D16,'수치(세트효과)'!$A$23:$E$28,5,FALSE)</f>
        <v>5572.7</v>
      </c>
      <c r="H17" s="2" t="s">
        <v>19</v>
      </c>
      <c r="I17" s="8">
        <f>SUM(L9:L14)+VLOOKUP(I16,'수치(세트효과)'!$A$2:$E$9,5,FALSE)+VLOOKUP(J16,'수치(세트효과)'!$A$12:$E$19,5,FALSE)+VLOOKUP(K16,'수치(세트효과)'!$A$23:$E$28,5,FALSE)</f>
        <v>5587.4000000000005</v>
      </c>
    </row>
    <row r="18" spans="1:9" ht="17.25" customHeight="1"/>
    <row r="19" spans="1:9" ht="17.25" customHeight="1">
      <c r="A19" s="1" t="s">
        <v>20</v>
      </c>
    </row>
    <row r="20" spans="1:9" ht="17.25" customHeight="1">
      <c r="A20" s="2" t="s">
        <v>21</v>
      </c>
      <c r="B20" s="6">
        <v>3.5</v>
      </c>
    </row>
    <row r="21" spans="1:9" ht="17.25" customHeight="1">
      <c r="A21" s="2" t="s">
        <v>22</v>
      </c>
      <c r="B21" s="6">
        <v>2</v>
      </c>
    </row>
    <row r="22" spans="1:9" ht="17.25" customHeight="1">
      <c r="A22" s="2" t="s">
        <v>23</v>
      </c>
      <c r="B22" s="6">
        <v>0.1</v>
      </c>
    </row>
    <row r="23" spans="1:9" ht="17.25" customHeight="1"/>
    <row r="24" spans="1:9" ht="17.25" customHeight="1">
      <c r="A24" s="1" t="s">
        <v>24</v>
      </c>
    </row>
    <row r="25" spans="1:9" ht="17.25" customHeight="1">
      <c r="A25" s="2" t="s">
        <v>25</v>
      </c>
      <c r="B25" s="4">
        <v>46000</v>
      </c>
    </row>
    <row r="26" spans="1:9" ht="17.25" customHeight="1">
      <c r="A26" s="2" t="s">
        <v>26</v>
      </c>
      <c r="B26" s="4">
        <v>550</v>
      </c>
    </row>
    <row r="27" spans="1:9" ht="17.25" customHeight="1">
      <c r="A27" s="2" t="s">
        <v>27</v>
      </c>
      <c r="B27" s="5">
        <f>((I17-B17)*(100+B26)/100)/B25*100</f>
        <v>0.20771739130435812</v>
      </c>
    </row>
    <row r="28" spans="1:9" ht="17.25" customHeight="1"/>
    <row r="29" spans="1:9" ht="17.25" customHeight="1"/>
    <row r="30" spans="1:9" ht="17.25" customHeight="1"/>
    <row r="31" spans="1:9" ht="17.25" customHeight="1"/>
    <row r="32" spans="1:9" ht="17.25" customHeight="1"/>
    <row r="33" ht="17.25" customHeight="1"/>
    <row r="34" ht="17.25" customHeight="1"/>
    <row r="35" ht="17.25" customHeight="1"/>
    <row r="36" ht="17.25" customHeight="1"/>
    <row r="37" ht="17.25" customHeight="1"/>
    <row r="38" ht="17.25" customHeight="1"/>
    <row r="39" ht="17.25" customHeight="1"/>
    <row r="40" ht="17.25" customHeight="1"/>
    <row r="41" ht="17.25" customHeight="1"/>
    <row r="42" ht="17.25" customHeight="1"/>
    <row r="43" ht="17.25" customHeight="1"/>
    <row r="44" ht="17.25" customHeight="1"/>
    <row r="45" ht="17.25" customHeight="1"/>
    <row r="46" ht="17.25" customHeight="1"/>
    <row r="47" ht="17.25" customHeight="1"/>
    <row r="48" ht="17.25" customHeight="1"/>
    <row r="49" ht="17.25" customHeight="1"/>
    <row r="50" ht="17.25" customHeight="1"/>
    <row r="51" ht="17.25" customHeight="1"/>
    <row r="52" ht="17.25" customHeight="1"/>
    <row r="53" ht="17.25" customHeight="1"/>
    <row r="54" ht="17.25" customHeight="1"/>
    <row r="55" ht="17.25" customHeight="1"/>
    <row r="56" ht="17.25" customHeight="1"/>
    <row r="57" ht="17.25" customHeight="1"/>
    <row r="58" ht="17.25" customHeight="1"/>
    <row r="59" ht="17.25" customHeight="1"/>
    <row r="60" ht="17.25" customHeight="1"/>
    <row r="61" ht="17.25" customHeight="1"/>
    <row r="62" ht="17.25" customHeight="1"/>
    <row r="63" ht="17.25" customHeight="1"/>
    <row r="64" ht="17.25" customHeight="1"/>
    <row r="65" ht="17.25" customHeight="1"/>
    <row r="66" ht="17.25" customHeight="1"/>
    <row r="67" ht="17.25" customHeight="1"/>
    <row r="68" ht="17.25" customHeight="1"/>
    <row r="69" ht="17.25" customHeight="1"/>
    <row r="70" ht="17.25" customHeight="1"/>
    <row r="71" ht="17.25" customHeight="1"/>
    <row r="72" ht="17.25" customHeight="1"/>
    <row r="73" ht="17.25" customHeight="1"/>
    <row r="74" ht="17.25" customHeight="1"/>
    <row r="75" ht="17.25" customHeight="1"/>
    <row r="76" ht="17.25" customHeight="1"/>
    <row r="77" ht="17.25" customHeight="1"/>
    <row r="78" ht="17.25" customHeight="1"/>
    <row r="79" ht="17.25" customHeight="1"/>
    <row r="80" ht="17.25" customHeight="1"/>
    <row r="81" ht="17.25" customHeight="1"/>
    <row r="82" ht="17.25" customHeight="1"/>
    <row r="83" ht="17.25" customHeight="1"/>
    <row r="84" ht="17.25" customHeight="1"/>
    <row r="85" ht="17.25" customHeight="1"/>
    <row r="86" ht="17.25" customHeight="1"/>
    <row r="87" ht="17.25" customHeight="1"/>
    <row r="88" ht="17.25" customHeight="1"/>
    <row r="89" ht="17.25" customHeight="1"/>
    <row r="90" ht="17.25" customHeight="1"/>
    <row r="91" ht="17.25" customHeight="1"/>
    <row r="92" ht="17.25" customHeight="1"/>
    <row r="93" ht="17.25" customHeight="1"/>
    <row r="94" ht="17.25" customHeight="1"/>
    <row r="95" ht="17.25" customHeight="1"/>
    <row r="96" ht="17.25" customHeight="1"/>
    <row r="97" ht="17.25" customHeight="1"/>
    <row r="98" ht="17.25" customHeight="1"/>
    <row r="99" ht="17.25" customHeight="1"/>
    <row r="100" ht="17.25" customHeight="1"/>
    <row r="101" ht="17.25" customHeight="1"/>
    <row r="102" ht="17.25" customHeight="1"/>
    <row r="103" ht="17.25" customHeight="1"/>
    <row r="104" ht="17.25" customHeight="1"/>
    <row r="105" ht="17.25" customHeight="1"/>
    <row r="106" ht="17.25" customHeight="1"/>
    <row r="107" ht="17.25" customHeight="1"/>
    <row r="108" ht="17.25" customHeight="1"/>
    <row r="109" ht="17.25" customHeight="1"/>
    <row r="110" ht="17.25" customHeight="1"/>
    <row r="111" ht="17.25" customHeight="1"/>
    <row r="112" ht="17.25" customHeight="1"/>
    <row r="113" ht="17.25" customHeight="1"/>
    <row r="114" ht="17.25" customHeight="1"/>
    <row r="115" ht="17.25" customHeight="1"/>
    <row r="116" ht="17.25" customHeight="1"/>
    <row r="117" ht="17.25" customHeight="1"/>
    <row r="118" ht="17.25" customHeight="1"/>
    <row r="119" ht="17.25" customHeight="1"/>
    <row r="120" ht="17.25" customHeight="1"/>
    <row r="121" ht="17.25" customHeight="1"/>
    <row r="122" ht="17.25" customHeight="1"/>
    <row r="123" ht="17.25" customHeight="1"/>
    <row r="124" ht="17.25" customHeight="1"/>
    <row r="125" ht="17.25" customHeight="1"/>
    <row r="126" ht="17.25" customHeight="1"/>
    <row r="127" ht="17.25" customHeight="1"/>
    <row r="128" ht="17.25" customHeight="1"/>
    <row r="129" ht="17.25" customHeight="1"/>
    <row r="130" ht="17.25" customHeight="1"/>
    <row r="131" ht="17.25" customHeight="1"/>
    <row r="132" ht="17.25" customHeight="1"/>
    <row r="133" ht="17.25" customHeight="1"/>
    <row r="134" ht="17.25" customHeight="1"/>
    <row r="135" ht="17.25" customHeight="1"/>
    <row r="136" ht="17.25" customHeight="1"/>
    <row r="137" ht="17.25" customHeight="1"/>
    <row r="138" ht="17.25" customHeight="1"/>
    <row r="139" ht="17.25" customHeight="1"/>
    <row r="140" ht="17.25" customHeight="1"/>
    <row r="141" ht="17.25" customHeight="1"/>
    <row r="142" ht="17.25" customHeight="1"/>
    <row r="143" ht="17.25" customHeight="1"/>
    <row r="144" ht="17.25" customHeight="1"/>
    <row r="145" ht="17.25" customHeight="1"/>
    <row r="146" ht="17.25" customHeight="1"/>
    <row r="147" ht="17.25" customHeight="1"/>
    <row r="148" ht="17.25" customHeight="1"/>
    <row r="149" ht="17.25" customHeight="1"/>
    <row r="150" ht="17.25" customHeight="1"/>
    <row r="151" ht="17.25" customHeight="1"/>
    <row r="152" ht="17.25" customHeight="1"/>
    <row r="153" ht="17.25" customHeight="1"/>
    <row r="154" ht="17.25" customHeight="1"/>
    <row r="155" ht="17.25" customHeight="1"/>
    <row r="156" ht="17.25" customHeight="1"/>
    <row r="157" ht="17.25" customHeight="1"/>
    <row r="158" ht="17.25" customHeight="1"/>
    <row r="159" ht="17.25" customHeight="1"/>
    <row r="160" ht="17.25" customHeight="1"/>
    <row r="161" ht="17.25" customHeight="1"/>
    <row r="162" ht="17.25" customHeight="1"/>
    <row r="163" ht="17.25" customHeight="1"/>
    <row r="164" ht="17.25" customHeight="1"/>
    <row r="165" ht="17.25" customHeight="1"/>
    <row r="166" ht="17.25" customHeight="1"/>
    <row r="167" ht="17.25" customHeight="1"/>
    <row r="168" ht="17.25" customHeight="1"/>
    <row r="169" ht="17.25" customHeight="1"/>
    <row r="170" ht="17.25" customHeight="1"/>
    <row r="171" ht="17.25" customHeight="1"/>
    <row r="172" ht="17.25" customHeight="1"/>
    <row r="173" ht="17.25" customHeight="1"/>
    <row r="174" ht="17.25" customHeight="1"/>
    <row r="175" ht="17.25" customHeight="1"/>
    <row r="176" ht="17.25" customHeight="1"/>
    <row r="177" ht="17.25" customHeight="1"/>
    <row r="178" ht="17.25" customHeight="1"/>
    <row r="179" ht="17.25" customHeight="1"/>
    <row r="180" ht="17.25" customHeight="1"/>
    <row r="181" ht="17.25" customHeight="1"/>
    <row r="182" ht="17.25" customHeight="1"/>
    <row r="183" ht="17.25" customHeight="1"/>
    <row r="184" ht="17.25" customHeight="1"/>
    <row r="185" ht="17.25" customHeight="1"/>
    <row r="186" ht="17.25" customHeight="1"/>
    <row r="187" ht="17.25" customHeight="1"/>
    <row r="188" ht="17.25" customHeight="1"/>
    <row r="189" ht="17.25" customHeight="1"/>
    <row r="190" ht="17.25" customHeight="1"/>
    <row r="191" ht="17.25" customHeight="1"/>
    <row r="192" ht="17.25" customHeight="1"/>
    <row r="193" ht="17.25" customHeight="1"/>
    <row r="194" ht="17.25" customHeight="1"/>
    <row r="195" ht="17.25" customHeight="1"/>
    <row r="196" ht="17.25" customHeight="1"/>
    <row r="197" ht="17.25" customHeight="1"/>
    <row r="198" ht="17.25" customHeight="1"/>
    <row r="199" ht="17.25" customHeight="1"/>
    <row r="200" ht="17.25" customHeight="1"/>
    <row r="201" ht="17.25" customHeight="1"/>
    <row r="202" ht="17.25" customHeight="1"/>
    <row r="203" ht="17.25" customHeight="1"/>
    <row r="204" ht="17.25" customHeight="1"/>
    <row r="205" ht="17.25" customHeight="1"/>
    <row r="206" ht="17.25" customHeight="1"/>
    <row r="207" ht="17.25" customHeight="1"/>
    <row r="208" ht="17.25" customHeight="1"/>
    <row r="209" ht="17.25" customHeight="1"/>
    <row r="210" ht="17.25" customHeight="1"/>
    <row r="211" ht="17.25" customHeight="1"/>
    <row r="212" ht="17.25" customHeight="1"/>
    <row r="213" ht="17.25" customHeight="1"/>
    <row r="214" ht="17.25" customHeight="1"/>
    <row r="215" ht="17.25" customHeight="1"/>
    <row r="216" ht="17.25" customHeight="1"/>
    <row r="217" ht="17.25" customHeight="1"/>
    <row r="218" ht="17.25" customHeight="1"/>
    <row r="219" ht="17.25" customHeight="1"/>
    <row r="220" ht="17.25" customHeight="1"/>
    <row r="221" ht="17.25" customHeight="1"/>
    <row r="222" ht="17.25" customHeight="1"/>
    <row r="223" ht="17.25" customHeight="1"/>
    <row r="224" ht="17.25" customHeight="1"/>
    <row r="225" ht="17.25" customHeight="1"/>
    <row r="226" ht="17.25" customHeight="1"/>
    <row r="227" ht="17.25" customHeight="1"/>
    <row r="228" ht="17.25" customHeight="1"/>
    <row r="229" ht="17.25" customHeight="1"/>
    <row r="230" ht="17.25" customHeight="1"/>
    <row r="231" ht="17.25" customHeight="1"/>
    <row r="232" ht="17.25" customHeight="1"/>
    <row r="233" ht="17.25" customHeight="1"/>
    <row r="234" ht="17.25" customHeight="1"/>
    <row r="235" ht="17.25" customHeight="1"/>
    <row r="236" ht="17.25" customHeight="1"/>
    <row r="237" ht="17.25" customHeight="1"/>
    <row r="238" ht="17.25" customHeight="1"/>
    <row r="239" ht="17.25" customHeight="1"/>
    <row r="240" ht="17.25" customHeight="1"/>
    <row r="241" ht="17.25" customHeight="1"/>
    <row r="242" ht="17.25" customHeight="1"/>
    <row r="243" ht="17.25" customHeight="1"/>
    <row r="244" ht="17.25" customHeight="1"/>
    <row r="245" ht="17.25" customHeight="1"/>
    <row r="246" ht="17.25" customHeight="1"/>
    <row r="247" ht="17.25" customHeight="1"/>
    <row r="248" ht="17.25" customHeight="1"/>
    <row r="249" ht="17.25" customHeight="1"/>
    <row r="250" ht="17.25" customHeight="1"/>
    <row r="251" ht="17.25" customHeight="1"/>
    <row r="252" ht="17.25" customHeight="1"/>
    <row r="253" ht="17.25" customHeight="1"/>
    <row r="254" ht="17.25" customHeight="1"/>
    <row r="255" ht="17.25" customHeight="1"/>
    <row r="256" ht="17.25" customHeight="1"/>
    <row r="257" ht="17.25" customHeight="1"/>
    <row r="258" ht="17.25" customHeight="1"/>
    <row r="259" ht="17.25" customHeight="1"/>
    <row r="260" ht="17.25" customHeight="1"/>
    <row r="261" ht="17.25" customHeight="1"/>
    <row r="262" ht="17.25" customHeight="1"/>
    <row r="263" ht="17.25" customHeight="1"/>
    <row r="264" ht="17.25" customHeight="1"/>
    <row r="265" ht="17.25" customHeight="1"/>
    <row r="266" ht="17.25" customHeight="1"/>
    <row r="267" ht="17.25" customHeight="1"/>
    <row r="268" ht="17.25" customHeight="1"/>
    <row r="269" ht="17.25" customHeight="1"/>
    <row r="270" ht="17.25" customHeight="1"/>
    <row r="271" ht="17.25" customHeight="1"/>
    <row r="272" ht="17.25" customHeight="1"/>
    <row r="273" ht="17.25" customHeight="1"/>
    <row r="274" ht="17.25" customHeight="1"/>
    <row r="275" ht="17.25" customHeight="1"/>
    <row r="276" ht="17.25" customHeight="1"/>
    <row r="277" ht="17.25" customHeight="1"/>
    <row r="278" ht="17.25" customHeight="1"/>
    <row r="279" ht="17.25" customHeight="1"/>
    <row r="280" ht="17.25" customHeight="1"/>
    <row r="281" ht="17.25" customHeight="1"/>
    <row r="282" ht="17.25" customHeight="1"/>
    <row r="283" ht="17.25" customHeight="1"/>
    <row r="284" ht="17.25" customHeight="1"/>
    <row r="285" ht="17.25" customHeight="1"/>
    <row r="286" ht="17.25" customHeight="1"/>
    <row r="287" ht="17.25" customHeight="1"/>
    <row r="288" ht="17.25" customHeight="1"/>
    <row r="289" ht="17.25" customHeight="1"/>
    <row r="290" ht="17.25" customHeight="1"/>
    <row r="291" ht="17.25" customHeight="1"/>
    <row r="292" ht="17.25" customHeight="1"/>
    <row r="293" ht="17.25" customHeight="1"/>
    <row r="294" ht="17.25" customHeight="1"/>
    <row r="295" ht="17.25" customHeight="1"/>
    <row r="296" ht="17.25" customHeight="1"/>
    <row r="297" ht="17.25" customHeight="1"/>
    <row r="298" ht="17.25" customHeight="1"/>
    <row r="299" ht="17.25" customHeight="1"/>
    <row r="300" ht="17.25" customHeight="1"/>
    <row r="301" ht="17.25" customHeight="1"/>
    <row r="302" ht="17.25" customHeight="1"/>
    <row r="303" ht="17.25" customHeight="1"/>
    <row r="304" ht="17.25" customHeight="1"/>
    <row r="305" ht="17.25" customHeight="1"/>
    <row r="306" ht="17.25" customHeight="1"/>
    <row r="307" ht="17.25" customHeight="1"/>
    <row r="308" ht="17.25" customHeight="1"/>
    <row r="309" ht="17.25" customHeight="1"/>
    <row r="310" ht="17.25" customHeight="1"/>
    <row r="311" ht="17.25" customHeight="1"/>
    <row r="312" ht="17.25" customHeight="1"/>
    <row r="313" ht="17.25" customHeight="1"/>
    <row r="314" ht="17.25" customHeight="1"/>
    <row r="315" ht="17.25" customHeight="1"/>
    <row r="316" ht="17.25" customHeight="1"/>
    <row r="317" ht="17.25" customHeight="1"/>
    <row r="318" ht="17.25" customHeight="1"/>
    <row r="319" ht="17.25" customHeight="1"/>
    <row r="320" ht="17.25" customHeight="1"/>
    <row r="321" ht="17.25" customHeight="1"/>
    <row r="322" ht="17.25" customHeight="1"/>
    <row r="323" ht="17.25" customHeight="1"/>
    <row r="324" ht="17.25" customHeight="1"/>
    <row r="325" ht="17.25" customHeight="1"/>
    <row r="326" ht="17.25" customHeight="1"/>
    <row r="327" ht="17.25" customHeight="1"/>
    <row r="328" ht="17.25" customHeight="1"/>
    <row r="329" ht="17.25" customHeight="1"/>
    <row r="330" ht="17.25" customHeight="1"/>
    <row r="331" ht="17.25" customHeight="1"/>
    <row r="332" ht="17.25" customHeight="1"/>
    <row r="333" ht="17.25" customHeight="1"/>
    <row r="334" ht="17.25" customHeight="1"/>
    <row r="335" ht="17.25" customHeight="1"/>
    <row r="336" ht="17.25" customHeight="1"/>
    <row r="337" ht="17.25" customHeight="1"/>
    <row r="338" ht="17.25" customHeight="1"/>
    <row r="339" ht="17.25" customHeight="1"/>
    <row r="340" ht="17.25" customHeight="1"/>
    <row r="341" ht="17.25" customHeight="1"/>
    <row r="342" ht="17.25" customHeight="1"/>
    <row r="343" ht="17.25" customHeight="1"/>
    <row r="344" ht="17.25" customHeight="1"/>
    <row r="345" ht="17.25" customHeight="1"/>
    <row r="346" ht="17.25" customHeight="1"/>
    <row r="347" ht="17.25" customHeight="1"/>
    <row r="348" ht="17.25" customHeight="1"/>
    <row r="349" ht="17.25" customHeight="1"/>
    <row r="350" ht="17.25" customHeight="1"/>
    <row r="351" ht="17.25" customHeight="1"/>
    <row r="352" ht="17.25" customHeight="1"/>
    <row r="353" ht="17.25" customHeight="1"/>
    <row r="354" ht="17.25" customHeight="1"/>
    <row r="355" ht="17.25" customHeight="1"/>
    <row r="356" ht="17.25" customHeight="1"/>
    <row r="357" ht="17.25" customHeight="1"/>
    <row r="358" ht="17.25" customHeight="1"/>
    <row r="359" ht="17.25" customHeight="1"/>
    <row r="360" ht="17.25" customHeight="1"/>
    <row r="361" ht="17.25" customHeight="1"/>
    <row r="362" ht="17.25" customHeight="1"/>
    <row r="363" ht="17.25" customHeight="1"/>
    <row r="364" ht="17.25" customHeight="1"/>
    <row r="365" ht="17.25" customHeight="1"/>
    <row r="366" ht="17.25" customHeight="1"/>
    <row r="367" ht="17.25" customHeight="1"/>
    <row r="368" ht="17.25" customHeight="1"/>
    <row r="369" ht="17.25" customHeight="1"/>
    <row r="370" ht="17.25" customHeight="1"/>
    <row r="371" ht="17.25" customHeight="1"/>
    <row r="372" ht="17.25" customHeight="1"/>
    <row r="373" ht="17.25" customHeight="1"/>
    <row r="374" ht="17.25" customHeight="1"/>
    <row r="375" ht="17.25" customHeight="1"/>
    <row r="376" ht="17.25" customHeight="1"/>
    <row r="377" ht="17.25" customHeight="1"/>
    <row r="378" ht="17.25" customHeight="1"/>
    <row r="379" ht="17.25" customHeight="1"/>
    <row r="380" ht="17.25" customHeight="1"/>
    <row r="381" ht="17.25" customHeight="1"/>
    <row r="382" ht="17.25" customHeight="1"/>
    <row r="383" ht="17.25" customHeight="1"/>
    <row r="384" ht="17.25" customHeight="1"/>
    <row r="385" ht="17.25" customHeight="1"/>
    <row r="386" ht="17.25" customHeight="1"/>
    <row r="387" ht="17.25" customHeight="1"/>
    <row r="388" ht="17.25" customHeight="1"/>
    <row r="389" ht="17.25" customHeight="1"/>
    <row r="390" ht="17.25" customHeight="1"/>
    <row r="391" ht="17.25" customHeight="1"/>
    <row r="392" ht="17.25" customHeight="1"/>
    <row r="393" ht="17.25" customHeight="1"/>
    <row r="394" ht="17.25" customHeight="1"/>
    <row r="395" ht="17.25" customHeight="1"/>
    <row r="396" ht="17.25" customHeight="1"/>
    <row r="397" ht="17.25" customHeight="1"/>
    <row r="398" ht="17.25" customHeight="1"/>
    <row r="399" ht="17.25" customHeight="1"/>
    <row r="400" ht="17.25" customHeight="1"/>
    <row r="401" ht="17.25" customHeight="1"/>
    <row r="402" ht="17.25" customHeight="1"/>
    <row r="403" ht="17.25" customHeight="1"/>
    <row r="404" ht="17.25" customHeight="1"/>
    <row r="405" ht="17.25" customHeight="1"/>
    <row r="406" ht="17.25" customHeight="1"/>
    <row r="407" ht="17.25" customHeight="1"/>
    <row r="408" ht="17.25" customHeight="1"/>
    <row r="409" ht="17.25" customHeight="1"/>
    <row r="410" ht="17.25" customHeight="1"/>
    <row r="411" ht="17.25" customHeight="1"/>
    <row r="412" ht="17.25" customHeight="1"/>
    <row r="413" ht="17.25" customHeight="1"/>
    <row r="414" ht="17.25" customHeight="1"/>
    <row r="415" ht="17.25" customHeight="1"/>
    <row r="416" ht="17.25" customHeight="1"/>
    <row r="417" ht="17.25" customHeight="1"/>
    <row r="418" ht="17.25" customHeight="1"/>
    <row r="419" ht="17.25" customHeight="1"/>
    <row r="420" ht="17.25" customHeight="1"/>
    <row r="421" ht="17.25" customHeight="1"/>
    <row r="422" ht="17.25" customHeight="1"/>
    <row r="423" ht="17.25" customHeight="1"/>
    <row r="424" ht="17.25" customHeight="1"/>
    <row r="425" ht="17.25" customHeight="1"/>
    <row r="426" ht="17.25" customHeight="1"/>
    <row r="427" ht="17.25" customHeight="1"/>
    <row r="428" ht="17.25" customHeight="1"/>
    <row r="429" ht="17.25" customHeight="1"/>
    <row r="430" ht="17.25" customHeight="1"/>
    <row r="431" ht="17.25" customHeight="1"/>
    <row r="432" ht="17.25" customHeight="1"/>
    <row r="433" ht="17.25" customHeight="1"/>
    <row r="434" ht="17.25" customHeight="1"/>
    <row r="435" ht="17.25" customHeight="1"/>
    <row r="436" ht="17.25" customHeight="1"/>
    <row r="437" ht="17.25" customHeight="1"/>
    <row r="438" ht="17.25" customHeight="1"/>
    <row r="439" ht="17.25" customHeight="1"/>
    <row r="440" ht="17.25" customHeight="1"/>
    <row r="441" ht="17.25" customHeight="1"/>
    <row r="442" ht="17.25" customHeight="1"/>
    <row r="443" ht="17.25" customHeight="1"/>
    <row r="444" ht="17.25" customHeight="1"/>
    <row r="445" ht="17.25" customHeight="1"/>
    <row r="446" ht="17.25" customHeight="1"/>
    <row r="447" ht="17.25" customHeight="1"/>
    <row r="448" ht="17.25" customHeight="1"/>
    <row r="449" ht="17.25" customHeight="1"/>
    <row r="450" ht="17.25" customHeight="1"/>
    <row r="451" ht="17.25" customHeight="1"/>
    <row r="452" ht="17.25" customHeight="1"/>
    <row r="453" ht="17.25" customHeight="1"/>
    <row r="454" ht="17.25" customHeight="1"/>
    <row r="455" ht="17.25" customHeight="1"/>
    <row r="456" ht="17.25" customHeight="1"/>
    <row r="457" ht="17.25" customHeight="1"/>
    <row r="458" ht="17.25" customHeight="1"/>
    <row r="459" ht="17.25" customHeight="1"/>
    <row r="460" ht="17.25" customHeight="1"/>
    <row r="461" ht="17.25" customHeight="1"/>
    <row r="462" ht="17.25" customHeight="1"/>
    <row r="463" ht="17.25" customHeight="1"/>
    <row r="464" ht="17.25" customHeight="1"/>
    <row r="465" ht="17.25" customHeight="1"/>
    <row r="466" ht="17.25" customHeight="1"/>
    <row r="467" ht="17.25" customHeight="1"/>
    <row r="468" ht="17.25" customHeight="1"/>
    <row r="469" ht="17.25" customHeight="1"/>
    <row r="470" ht="17.25" customHeight="1"/>
    <row r="471" ht="17.25" customHeight="1"/>
    <row r="472" ht="17.25" customHeight="1"/>
    <row r="473" ht="17.25" customHeight="1"/>
    <row r="474" ht="17.25" customHeight="1"/>
    <row r="475" ht="17.25" customHeight="1"/>
    <row r="476" ht="17.25" customHeight="1"/>
    <row r="477" ht="17.25" customHeight="1"/>
    <row r="478" ht="17.25" customHeight="1"/>
    <row r="479" ht="17.25" customHeight="1"/>
    <row r="480" ht="17.25" customHeight="1"/>
    <row r="481" ht="17.25" customHeight="1"/>
    <row r="482" ht="17.25" customHeight="1"/>
    <row r="483" ht="17.25" customHeight="1"/>
    <row r="484" ht="17.25" customHeight="1"/>
    <row r="485" ht="17.25" customHeight="1"/>
    <row r="486" ht="17.25" customHeight="1"/>
    <row r="487" ht="17.25" customHeight="1"/>
    <row r="488" ht="17.25" customHeight="1"/>
    <row r="489" ht="17.25" customHeight="1"/>
    <row r="490" ht="17.25" customHeight="1"/>
    <row r="491" ht="17.25" customHeight="1"/>
    <row r="492" ht="17.25" customHeight="1"/>
    <row r="493" ht="17.25" customHeight="1"/>
    <row r="494" ht="17.25" customHeight="1"/>
    <row r="495" ht="17.25" customHeight="1"/>
    <row r="496" ht="17.25" customHeight="1"/>
    <row r="497" ht="17.25" customHeight="1"/>
    <row r="498" ht="17.25" customHeight="1"/>
    <row r="499" ht="17.25" customHeight="1"/>
    <row r="500" ht="17.25" customHeight="1"/>
    <row r="501" ht="17.25" customHeight="1"/>
    <row r="502" ht="17.25" customHeight="1"/>
    <row r="503" ht="17.25" customHeight="1"/>
    <row r="504" ht="17.25" customHeight="1"/>
    <row r="505" ht="17.25" customHeight="1"/>
    <row r="506" ht="17.25" customHeight="1"/>
    <row r="507" ht="17.25" customHeight="1"/>
    <row r="508" ht="17.25" customHeight="1"/>
    <row r="509" ht="17.25" customHeight="1"/>
    <row r="510" ht="17.25" customHeight="1"/>
    <row r="511" ht="17.25" customHeight="1"/>
    <row r="512" ht="17.25" customHeight="1"/>
    <row r="513" ht="17.25" customHeight="1"/>
    <row r="514" ht="17.25" customHeight="1"/>
    <row r="515" ht="17.25" customHeight="1"/>
    <row r="516" ht="17.25" customHeight="1"/>
    <row r="517" ht="17.25" customHeight="1"/>
    <row r="518" ht="17.25" customHeight="1"/>
    <row r="519" ht="17.25" customHeight="1"/>
    <row r="520" ht="17.25" customHeight="1"/>
    <row r="521" ht="17.25" customHeight="1"/>
    <row r="522" ht="17.25" customHeight="1"/>
    <row r="523" ht="17.25" customHeight="1"/>
    <row r="524" ht="17.25" customHeight="1"/>
    <row r="525" ht="17.25" customHeight="1"/>
    <row r="526" ht="17.25" customHeight="1"/>
    <row r="527" ht="17.25" customHeight="1"/>
    <row r="528" ht="17.25" customHeight="1"/>
    <row r="529" ht="17.25" customHeight="1"/>
    <row r="530" ht="17.25" customHeight="1"/>
    <row r="531" ht="17.25" customHeight="1"/>
    <row r="532" ht="17.25" customHeight="1"/>
    <row r="533" ht="17.25" customHeight="1"/>
    <row r="534" ht="17.25" customHeight="1"/>
    <row r="535" ht="17.25" customHeight="1"/>
    <row r="536" ht="17.25" customHeight="1"/>
    <row r="537" ht="17.25" customHeight="1"/>
    <row r="538" ht="17.25" customHeight="1"/>
    <row r="539" ht="17.25" customHeight="1"/>
    <row r="540" ht="17.25" customHeight="1"/>
    <row r="541" ht="17.25" customHeight="1"/>
    <row r="542" ht="17.25" customHeight="1"/>
    <row r="543" ht="17.25" customHeight="1"/>
    <row r="544" ht="17.25" customHeight="1"/>
    <row r="545" ht="17.25" customHeight="1"/>
    <row r="546" ht="17.25" customHeight="1"/>
    <row r="547" ht="17.25" customHeight="1"/>
    <row r="548" ht="17.25" customHeight="1"/>
    <row r="549" ht="17.25" customHeight="1"/>
    <row r="550" ht="17.25" customHeight="1"/>
    <row r="551" ht="17.25" customHeight="1"/>
    <row r="552" ht="17.25" customHeight="1"/>
    <row r="553" ht="17.25" customHeight="1"/>
    <row r="554" ht="17.25" customHeight="1"/>
    <row r="555" ht="17.25" customHeight="1"/>
    <row r="556" ht="17.25" customHeight="1"/>
    <row r="557" ht="17.25" customHeight="1"/>
    <row r="558" ht="17.25" customHeight="1"/>
    <row r="559" ht="17.25" customHeight="1"/>
    <row r="560" ht="17.25" customHeight="1"/>
    <row r="561" ht="17.25" customHeight="1"/>
    <row r="562" ht="17.25" customHeight="1"/>
    <row r="563" ht="17.25" customHeight="1"/>
    <row r="564" ht="17.25" customHeight="1"/>
    <row r="565" ht="17.25" customHeight="1"/>
    <row r="566" ht="17.25" customHeight="1"/>
    <row r="567" ht="17.25" customHeight="1"/>
    <row r="568" ht="17.25" customHeight="1"/>
    <row r="569" ht="17.25" customHeight="1"/>
    <row r="570" ht="17.25" customHeight="1"/>
    <row r="571" ht="17.25" customHeight="1"/>
    <row r="572" ht="17.25" customHeight="1"/>
    <row r="573" ht="17.25" customHeight="1"/>
    <row r="574" ht="17.25" customHeight="1"/>
    <row r="575" ht="17.25" customHeight="1"/>
    <row r="576" ht="17.25" customHeight="1"/>
    <row r="577" ht="17.25" customHeight="1"/>
    <row r="578" ht="17.25" customHeight="1"/>
    <row r="579" ht="17.25" customHeight="1"/>
    <row r="580" ht="17.25" customHeight="1"/>
    <row r="581" ht="17.25" customHeight="1"/>
    <row r="582" ht="17.25" customHeight="1"/>
    <row r="583" ht="17.25" customHeight="1"/>
    <row r="584" ht="17.25" customHeight="1"/>
    <row r="585" ht="17.25" customHeight="1"/>
    <row r="586" ht="17.25" customHeight="1"/>
    <row r="587" ht="17.25" customHeight="1"/>
    <row r="588" ht="17.25" customHeight="1"/>
    <row r="589" ht="17.25" customHeight="1"/>
    <row r="590" ht="17.25" customHeight="1"/>
    <row r="591" ht="17.25" customHeight="1"/>
    <row r="592" ht="17.25" customHeight="1"/>
    <row r="593" ht="17.25" customHeight="1"/>
    <row r="594" ht="17.25" customHeight="1"/>
    <row r="595" ht="17.25" customHeight="1"/>
    <row r="596" ht="17.25" customHeight="1"/>
    <row r="597" ht="17.25" customHeight="1"/>
    <row r="598" ht="17.25" customHeight="1"/>
    <row r="599" ht="17.25" customHeight="1"/>
    <row r="600" ht="17.25" customHeight="1"/>
    <row r="601" ht="17.25" customHeight="1"/>
    <row r="602" ht="17.25" customHeight="1"/>
    <row r="603" ht="17.25" customHeight="1"/>
    <row r="604" ht="17.25" customHeight="1"/>
    <row r="605" ht="17.25" customHeight="1"/>
    <row r="606" ht="17.25" customHeight="1"/>
    <row r="607" ht="17.25" customHeight="1"/>
    <row r="608" ht="17.25" customHeight="1"/>
    <row r="609" ht="17.25" customHeight="1"/>
    <row r="610" ht="17.25" customHeight="1"/>
    <row r="611" ht="17.25" customHeight="1"/>
    <row r="612" ht="17.25" customHeight="1"/>
    <row r="613" ht="17.25" customHeight="1"/>
    <row r="614" ht="17.25" customHeight="1"/>
    <row r="615" ht="17.25" customHeight="1"/>
    <row r="616" ht="17.25" customHeight="1"/>
    <row r="617" ht="17.25" customHeight="1"/>
    <row r="618" ht="17.25" customHeight="1"/>
    <row r="619" ht="17.25" customHeight="1"/>
    <row r="620" ht="17.25" customHeight="1"/>
    <row r="621" ht="17.25" customHeight="1"/>
    <row r="622" ht="17.25" customHeight="1"/>
    <row r="623" ht="17.25" customHeight="1"/>
    <row r="624" ht="17.25" customHeight="1"/>
    <row r="625" ht="17.25" customHeight="1"/>
    <row r="626" ht="17.25" customHeight="1"/>
    <row r="627" ht="17.25" customHeight="1"/>
    <row r="628" ht="17.25" customHeight="1"/>
    <row r="629" ht="17.25" customHeight="1"/>
    <row r="630" ht="17.25" customHeight="1"/>
    <row r="631" ht="17.25" customHeight="1"/>
    <row r="632" ht="17.25" customHeight="1"/>
    <row r="633" ht="17.25" customHeight="1"/>
    <row r="634" ht="17.25" customHeight="1"/>
    <row r="635" ht="17.25" customHeight="1"/>
    <row r="636" ht="17.25" customHeight="1"/>
    <row r="637" ht="17.25" customHeight="1"/>
    <row r="638" ht="17.25" customHeight="1"/>
    <row r="639" ht="17.25" customHeight="1"/>
    <row r="640" ht="17.25" customHeight="1"/>
    <row r="641" ht="17.25" customHeight="1"/>
    <row r="642" ht="17.25" customHeight="1"/>
    <row r="643" ht="17.25" customHeight="1"/>
    <row r="644" ht="17.25" customHeight="1"/>
    <row r="645" ht="17.25" customHeight="1"/>
    <row r="646" ht="17.25" customHeight="1"/>
    <row r="647" ht="17.25" customHeight="1"/>
    <row r="648" ht="17.25" customHeight="1"/>
    <row r="649" ht="17.25" customHeight="1"/>
    <row r="650" ht="17.25" customHeight="1"/>
    <row r="651" ht="17.25" customHeight="1"/>
    <row r="652" ht="17.25" customHeight="1"/>
    <row r="653" ht="17.25" customHeight="1"/>
    <row r="654" ht="17.25" customHeight="1"/>
    <row r="655" ht="17.25" customHeight="1"/>
    <row r="656" ht="17.25" customHeight="1"/>
    <row r="657" ht="17.25" customHeight="1"/>
    <row r="658" ht="17.25" customHeight="1"/>
    <row r="659" ht="17.25" customHeight="1"/>
    <row r="660" ht="17.25" customHeight="1"/>
    <row r="661" ht="17.25" customHeight="1"/>
    <row r="662" ht="17.25" customHeight="1"/>
    <row r="663" ht="17.25" customHeight="1"/>
    <row r="664" ht="17.25" customHeight="1"/>
    <row r="665" ht="17.25" customHeight="1"/>
    <row r="666" ht="17.25" customHeight="1"/>
    <row r="667" ht="17.25" customHeight="1"/>
    <row r="668" ht="17.25" customHeight="1"/>
    <row r="669" ht="17.25" customHeight="1"/>
    <row r="670" ht="17.25" customHeight="1"/>
    <row r="671" ht="17.25" customHeight="1"/>
    <row r="672" ht="17.25" customHeight="1"/>
    <row r="673" ht="17.25" customHeight="1"/>
    <row r="674" ht="17.25" customHeight="1"/>
    <row r="675" ht="17.25" customHeight="1"/>
    <row r="676" ht="17.25" customHeight="1"/>
    <row r="677" ht="17.25" customHeight="1"/>
    <row r="678" ht="17.25" customHeight="1"/>
    <row r="679" ht="17.25" customHeight="1"/>
    <row r="680" ht="17.25" customHeight="1"/>
    <row r="681" ht="17.25" customHeight="1"/>
    <row r="682" ht="17.25" customHeight="1"/>
    <row r="683" ht="17.25" customHeight="1"/>
    <row r="684" ht="17.25" customHeight="1"/>
    <row r="685" ht="17.25" customHeight="1"/>
    <row r="686" ht="17.25" customHeight="1"/>
    <row r="687" ht="17.25" customHeight="1"/>
    <row r="688" ht="17.25" customHeight="1"/>
    <row r="689" ht="17.25" customHeight="1"/>
    <row r="690" ht="17.25" customHeight="1"/>
    <row r="691" ht="17.25" customHeight="1"/>
    <row r="692" ht="17.25" customHeight="1"/>
    <row r="693" ht="17.25" customHeight="1"/>
    <row r="694" ht="17.25" customHeight="1"/>
    <row r="695" ht="17.25" customHeight="1"/>
    <row r="696" ht="17.25" customHeight="1"/>
    <row r="697" ht="17.25" customHeight="1"/>
    <row r="698" ht="17.25" customHeight="1"/>
    <row r="699" ht="17.25" customHeight="1"/>
    <row r="700" ht="17.25" customHeight="1"/>
    <row r="701" ht="17.25" customHeight="1"/>
    <row r="702" ht="17.25" customHeight="1"/>
    <row r="703" ht="17.25" customHeight="1"/>
    <row r="704" ht="17.25" customHeight="1"/>
    <row r="705" ht="17.25" customHeight="1"/>
    <row r="706" ht="17.25" customHeight="1"/>
    <row r="707" ht="17.25" customHeight="1"/>
    <row r="708" ht="17.25" customHeight="1"/>
    <row r="709" ht="17.25" customHeight="1"/>
    <row r="710" ht="17.25" customHeight="1"/>
    <row r="711" ht="17.25" customHeight="1"/>
    <row r="712" ht="17.25" customHeight="1"/>
    <row r="713" ht="17.25" customHeight="1"/>
    <row r="714" ht="17.25" customHeight="1"/>
    <row r="715" ht="17.25" customHeight="1"/>
    <row r="716" ht="17.25" customHeight="1"/>
    <row r="717" ht="17.25" customHeight="1"/>
    <row r="718" ht="17.25" customHeight="1"/>
    <row r="719" ht="17.25" customHeight="1"/>
    <row r="720" ht="17.25" customHeight="1"/>
    <row r="721" ht="17.25" customHeight="1"/>
    <row r="722" ht="17.25" customHeight="1"/>
    <row r="723" ht="17.25" customHeight="1"/>
    <row r="724" ht="17.25" customHeight="1"/>
    <row r="725" ht="17.25" customHeight="1"/>
    <row r="726" ht="17.25" customHeight="1"/>
    <row r="727" ht="17.25" customHeight="1"/>
    <row r="728" ht="17.25" customHeight="1"/>
    <row r="729" ht="17.25" customHeight="1"/>
    <row r="730" ht="17.25" customHeight="1"/>
    <row r="731" ht="17.25" customHeight="1"/>
    <row r="732" ht="17.25" customHeight="1"/>
    <row r="733" ht="17.25" customHeight="1"/>
    <row r="734" ht="17.25" customHeight="1"/>
    <row r="735" ht="17.25" customHeight="1"/>
    <row r="736" ht="17.25" customHeight="1"/>
    <row r="737" ht="17.25" customHeight="1"/>
    <row r="738" ht="17.25" customHeight="1"/>
    <row r="739" ht="17.25" customHeight="1"/>
    <row r="740" ht="17.25" customHeight="1"/>
    <row r="741" ht="17.25" customHeight="1"/>
    <row r="742" ht="17.25" customHeight="1"/>
    <row r="743" ht="17.25" customHeight="1"/>
    <row r="744" ht="17.25" customHeight="1"/>
    <row r="745" ht="17.25" customHeight="1"/>
    <row r="746" ht="17.25" customHeight="1"/>
    <row r="747" ht="17.25" customHeight="1"/>
    <row r="748" ht="17.25" customHeight="1"/>
    <row r="749" ht="17.25" customHeight="1"/>
    <row r="750" ht="17.25" customHeight="1"/>
    <row r="751" ht="17.25" customHeight="1"/>
    <row r="752" ht="17.25" customHeight="1"/>
    <row r="753" ht="17.25" customHeight="1"/>
    <row r="754" ht="17.25" customHeight="1"/>
    <row r="755" ht="17.25" customHeight="1"/>
    <row r="756" ht="17.25" customHeight="1"/>
    <row r="757" ht="17.25" customHeight="1"/>
    <row r="758" ht="17.25" customHeight="1"/>
    <row r="759" ht="17.25" customHeight="1"/>
    <row r="760" ht="17.25" customHeight="1"/>
    <row r="761" ht="17.25" customHeight="1"/>
    <row r="762" ht="17.25" customHeight="1"/>
    <row r="763" ht="17.25" customHeight="1"/>
    <row r="764" ht="17.25" customHeight="1"/>
    <row r="765" ht="17.25" customHeight="1"/>
    <row r="766" ht="17.25" customHeight="1"/>
    <row r="767" ht="17.25" customHeight="1"/>
    <row r="768" ht="17.25" customHeight="1"/>
    <row r="769" ht="17.25" customHeight="1"/>
    <row r="770" ht="17.25" customHeight="1"/>
    <row r="771" ht="17.25" customHeight="1"/>
    <row r="772" ht="17.25" customHeight="1"/>
    <row r="773" ht="17.25" customHeight="1"/>
    <row r="774" ht="17.25" customHeight="1"/>
    <row r="775" ht="17.25" customHeight="1"/>
    <row r="776" ht="17.25" customHeight="1"/>
    <row r="777" ht="17.25" customHeight="1"/>
    <row r="778" ht="17.25" customHeight="1"/>
    <row r="779" ht="17.25" customHeight="1"/>
    <row r="780" ht="17.25" customHeight="1"/>
    <row r="781" ht="17.25" customHeight="1"/>
    <row r="782" ht="17.25" customHeight="1"/>
    <row r="783" ht="17.25" customHeight="1"/>
    <row r="784" ht="17.25" customHeight="1"/>
    <row r="785" ht="17.25" customHeight="1"/>
    <row r="786" ht="17.25" customHeight="1"/>
    <row r="787" ht="17.25" customHeight="1"/>
    <row r="788" ht="17.25" customHeight="1"/>
    <row r="789" ht="17.25" customHeight="1"/>
    <row r="790" ht="17.25" customHeight="1"/>
    <row r="791" ht="17.25" customHeight="1"/>
    <row r="792" ht="17.25" customHeight="1"/>
    <row r="793" ht="17.25" customHeight="1"/>
    <row r="794" ht="17.25" customHeight="1"/>
    <row r="795" ht="17.25" customHeight="1"/>
    <row r="796" ht="17.25" customHeight="1"/>
    <row r="797" ht="17.25" customHeight="1"/>
    <row r="798" ht="17.25" customHeight="1"/>
    <row r="799" ht="17.25" customHeight="1"/>
    <row r="800" ht="17.25" customHeight="1"/>
    <row r="801" ht="17.25" customHeight="1"/>
    <row r="802" ht="17.25" customHeight="1"/>
    <row r="803" ht="17.25" customHeight="1"/>
    <row r="804" ht="17.25" customHeight="1"/>
    <row r="805" ht="17.25" customHeight="1"/>
    <row r="806" ht="17.25" customHeight="1"/>
    <row r="807" ht="17.25" customHeight="1"/>
    <row r="808" ht="17.25" customHeight="1"/>
    <row r="809" ht="17.25" customHeight="1"/>
    <row r="810" ht="17.25" customHeight="1"/>
    <row r="811" ht="17.25" customHeight="1"/>
    <row r="812" ht="17.25" customHeight="1"/>
    <row r="813" ht="17.25" customHeight="1"/>
    <row r="814" ht="17.25" customHeight="1"/>
    <row r="815" ht="17.25" customHeight="1"/>
    <row r="816" ht="17.25" customHeight="1"/>
    <row r="817" ht="17.25" customHeight="1"/>
    <row r="818" ht="17.25" customHeight="1"/>
    <row r="819" ht="17.25" customHeight="1"/>
    <row r="820" ht="17.25" customHeight="1"/>
    <row r="821" ht="17.25" customHeight="1"/>
    <row r="822" ht="17.25" customHeight="1"/>
    <row r="823" ht="17.25" customHeight="1"/>
    <row r="824" ht="17.25" customHeight="1"/>
    <row r="825" ht="17.25" customHeight="1"/>
    <row r="826" ht="17.25" customHeight="1"/>
    <row r="827" ht="17.25" customHeight="1"/>
    <row r="828" ht="17.25" customHeight="1"/>
    <row r="829" ht="17.25" customHeight="1"/>
    <row r="830" ht="17.25" customHeight="1"/>
    <row r="831" ht="17.25" customHeight="1"/>
    <row r="832" ht="17.25" customHeight="1"/>
    <row r="833" ht="17.25" customHeight="1"/>
    <row r="834" ht="17.25" customHeight="1"/>
    <row r="835" ht="17.25" customHeight="1"/>
    <row r="836" ht="17.25" customHeight="1"/>
    <row r="837" ht="17.25" customHeight="1"/>
    <row r="838" ht="17.25" customHeight="1"/>
    <row r="839" ht="17.25" customHeight="1"/>
    <row r="840" ht="17.25" customHeight="1"/>
    <row r="841" ht="17.25" customHeight="1"/>
    <row r="842" ht="17.25" customHeight="1"/>
    <row r="843" ht="17.25" customHeight="1"/>
    <row r="844" ht="17.25" customHeight="1"/>
    <row r="845" ht="17.25" customHeight="1"/>
    <row r="846" ht="17.25" customHeight="1"/>
    <row r="847" ht="17.25" customHeight="1"/>
    <row r="848" ht="17.25" customHeight="1"/>
    <row r="849" ht="17.25" customHeight="1"/>
    <row r="850" ht="17.25" customHeight="1"/>
    <row r="851" ht="17.25" customHeight="1"/>
    <row r="852" ht="17.25" customHeight="1"/>
    <row r="853" ht="17.25" customHeight="1"/>
    <row r="854" ht="17.25" customHeight="1"/>
    <row r="855" ht="17.25" customHeight="1"/>
    <row r="856" ht="17.25" customHeight="1"/>
    <row r="857" ht="17.25" customHeight="1"/>
    <row r="858" ht="17.25" customHeight="1"/>
    <row r="859" ht="17.25" customHeight="1"/>
    <row r="860" ht="17.25" customHeight="1"/>
    <row r="861" ht="17.25" customHeight="1"/>
    <row r="862" ht="17.25" customHeight="1"/>
    <row r="863" ht="17.25" customHeight="1"/>
    <row r="864" ht="17.25" customHeight="1"/>
    <row r="865" ht="17.25" customHeight="1"/>
    <row r="866" ht="17.25" customHeight="1"/>
    <row r="867" ht="17.25" customHeight="1"/>
    <row r="868" ht="17.25" customHeight="1"/>
    <row r="869" ht="17.25" customHeight="1"/>
    <row r="870" ht="17.25" customHeight="1"/>
    <row r="871" ht="17.25" customHeight="1"/>
    <row r="872" ht="17.25" customHeight="1"/>
    <row r="873" ht="17.25" customHeight="1"/>
    <row r="874" ht="17.25" customHeight="1"/>
    <row r="875" ht="17.25" customHeight="1"/>
    <row r="876" ht="17.25" customHeight="1"/>
    <row r="877" ht="17.25" customHeight="1"/>
    <row r="878" ht="17.25" customHeight="1"/>
    <row r="879" ht="17.25" customHeight="1"/>
    <row r="880" ht="17.25" customHeight="1"/>
    <row r="881" ht="17.25" customHeight="1"/>
    <row r="882" ht="17.25" customHeight="1"/>
    <row r="883" ht="17.25" customHeight="1"/>
    <row r="884" ht="17.25" customHeight="1"/>
    <row r="885" ht="17.25" customHeight="1"/>
    <row r="886" ht="17.25" customHeight="1"/>
    <row r="887" ht="17.25" customHeight="1"/>
    <row r="888" ht="17.25" customHeight="1"/>
    <row r="889" ht="17.25" customHeight="1"/>
    <row r="890" ht="17.25" customHeight="1"/>
    <row r="891" ht="17.25" customHeight="1"/>
    <row r="892" ht="17.25" customHeight="1"/>
    <row r="893" ht="17.25" customHeight="1"/>
    <row r="894" ht="17.25" customHeight="1"/>
    <row r="895" ht="17.25" customHeight="1"/>
    <row r="896" ht="17.25" customHeight="1"/>
    <row r="897" ht="17.25" customHeight="1"/>
    <row r="898" ht="17.25" customHeight="1"/>
    <row r="899" ht="17.25" customHeight="1"/>
    <row r="900" ht="17.25" customHeight="1"/>
    <row r="901" ht="17.25" customHeight="1"/>
    <row r="902" ht="17.25" customHeight="1"/>
    <row r="903" ht="17.25" customHeight="1"/>
    <row r="904" ht="17.25" customHeight="1"/>
    <row r="905" ht="17.25" customHeight="1"/>
    <row r="906" ht="17.25" customHeight="1"/>
    <row r="907" ht="17.25" customHeight="1"/>
    <row r="908" ht="17.25" customHeight="1"/>
    <row r="909" ht="17.25" customHeight="1"/>
    <row r="910" ht="17.25" customHeight="1"/>
    <row r="911" ht="17.25" customHeight="1"/>
    <row r="912" ht="17.25" customHeight="1"/>
    <row r="913" ht="17.25" customHeight="1"/>
    <row r="914" ht="17.25" customHeight="1"/>
    <row r="915" ht="17.25" customHeight="1"/>
    <row r="916" ht="17.25" customHeight="1"/>
    <row r="917" ht="17.25" customHeight="1"/>
    <row r="918" ht="17.25" customHeight="1"/>
    <row r="919" ht="17.25" customHeight="1"/>
    <row r="920" ht="17.25" customHeight="1"/>
    <row r="921" ht="17.25" customHeight="1"/>
    <row r="922" ht="17.25" customHeight="1"/>
    <row r="923" ht="17.25" customHeight="1"/>
    <row r="924" ht="17.25" customHeight="1"/>
    <row r="925" ht="17.25" customHeight="1"/>
    <row r="926" ht="17.25" customHeight="1"/>
    <row r="927" ht="17.25" customHeight="1"/>
    <row r="928" ht="17.25" customHeight="1"/>
    <row r="929" ht="17.25" customHeight="1"/>
    <row r="930" ht="17.25" customHeight="1"/>
    <row r="931" ht="17.25" customHeight="1"/>
    <row r="932" ht="17.25" customHeight="1"/>
    <row r="933" ht="17.25" customHeight="1"/>
    <row r="934" ht="17.25" customHeight="1"/>
    <row r="935" ht="17.25" customHeight="1"/>
    <row r="936" ht="17.25" customHeight="1"/>
    <row r="937" ht="17.25" customHeight="1"/>
    <row r="938" ht="17.25" customHeight="1"/>
    <row r="939" ht="17.25" customHeight="1"/>
    <row r="940" ht="17.25" customHeight="1"/>
    <row r="941" ht="17.25" customHeight="1"/>
    <row r="942" ht="17.25" customHeight="1"/>
    <row r="943" ht="17.25" customHeight="1"/>
    <row r="944" ht="17.25" customHeight="1"/>
    <row r="945" ht="17.25" customHeight="1"/>
    <row r="946" ht="17.25" customHeight="1"/>
    <row r="947" ht="17.25" customHeight="1"/>
    <row r="948" ht="17.25" customHeight="1"/>
    <row r="949" ht="17.25" customHeight="1"/>
    <row r="950" ht="17.25" customHeight="1"/>
    <row r="951" ht="17.25" customHeight="1"/>
    <row r="952" ht="17.25" customHeight="1"/>
    <row r="953" ht="17.25" customHeight="1"/>
    <row r="954" ht="17.25" customHeight="1"/>
    <row r="955" ht="17.25" customHeight="1"/>
    <row r="956" ht="17.25" customHeight="1"/>
    <row r="957" ht="17.25" customHeight="1"/>
    <row r="958" ht="17.25" customHeight="1"/>
    <row r="959" ht="17.25" customHeight="1"/>
    <row r="960" ht="17.25" customHeight="1"/>
    <row r="961" ht="17.25" customHeight="1"/>
    <row r="962" ht="17.25" customHeight="1"/>
    <row r="963" ht="17.25" customHeight="1"/>
    <row r="964" ht="17.25" customHeight="1"/>
    <row r="965" ht="17.25" customHeight="1"/>
    <row r="966" ht="17.25" customHeight="1"/>
    <row r="967" ht="17.25" customHeight="1"/>
    <row r="968" ht="17.25" customHeight="1"/>
    <row r="969" ht="17.25" customHeight="1"/>
    <row r="970" ht="17.25" customHeight="1"/>
    <row r="971" ht="17.25" customHeight="1"/>
    <row r="972" ht="17.25" customHeight="1"/>
    <row r="973" ht="17.25" customHeight="1"/>
    <row r="974" ht="17.25" customHeight="1"/>
    <row r="975" ht="17.25" customHeight="1"/>
    <row r="976" ht="17.25" customHeight="1"/>
    <row r="977" ht="17.25" customHeight="1"/>
    <row r="978" ht="17.25" customHeight="1"/>
    <row r="979" ht="17.25" customHeight="1"/>
    <row r="980" ht="17.25" customHeight="1"/>
    <row r="981" ht="17.25" customHeight="1"/>
    <row r="982" ht="17.25" customHeight="1"/>
    <row r="983" ht="17.25" customHeight="1"/>
    <row r="984" ht="17.25" customHeight="1"/>
    <row r="985" ht="17.25" customHeight="1"/>
    <row r="986" ht="17.25" customHeight="1"/>
    <row r="987" ht="17.25" customHeight="1"/>
    <row r="988" ht="17.25" customHeight="1"/>
    <row r="989" ht="17.25" customHeight="1"/>
    <row r="990" ht="17.25" customHeight="1"/>
    <row r="991" ht="17.25" customHeight="1"/>
    <row r="992" ht="17.25" customHeight="1"/>
    <row r="993" ht="17.25" customHeight="1"/>
    <row r="994" ht="17.25" customHeight="1"/>
    <row r="995" ht="17.25" customHeight="1"/>
    <row r="996" ht="17.25" customHeight="1"/>
    <row r="997" ht="17.25" customHeight="1"/>
    <row r="998" ht="17.25" customHeight="1"/>
    <row r="999" ht="17.25" customHeight="1"/>
    <row r="1000" ht="17.25" customHeight="1"/>
    <row r="1001" ht="17.25" customHeight="1"/>
  </sheetData>
  <phoneticPr fontId="7" type="noConversion"/>
  <pageMargins left="0.7" right="0.7" top="0.75" bottom="0.75" header="0" footer="0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>
          <x14:formula1>
            <xm:f>'수치(무기)'!$A$4:$A$33</xm:f>
          </x14:formula1>
          <xm:sqref>B7 I7</xm:sqref>
        </x14:dataValidation>
        <x14:dataValidation type="list" allowBlank="1" showInputMessage="1" showErrorMessage="1">
          <x14:formula1>
            <xm:f>기타!$H$1:$H$2</xm:f>
          </x14:formula1>
          <xm:sqref>B9:B13 I9:I13</xm:sqref>
        </x14:dataValidation>
        <x14:dataValidation type="list" allowBlank="1" showInputMessage="1" showErrorMessage="1">
          <x14:formula1>
            <xm:f>기타!$H$1:$H$3</xm:f>
          </x14:formula1>
          <xm:sqref>B14 I14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0"/>
  <sheetViews>
    <sheetView workbookViewId="0">
      <selection activeCell="D28" sqref="D28"/>
    </sheetView>
  </sheetViews>
  <sheetFormatPr defaultColWidth="12.625" defaultRowHeight="15" customHeight="1"/>
  <cols>
    <col min="1" max="1" width="11.375" customWidth="1"/>
    <col min="2" max="26" width="7.625" customWidth="1"/>
  </cols>
  <sheetData>
    <row r="1" spans="1:27" ht="17.25" customHeight="1">
      <c r="A1" s="1" t="s">
        <v>28</v>
      </c>
    </row>
    <row r="2" spans="1:27" ht="17.25" customHeight="1">
      <c r="A2" s="1" t="s">
        <v>29</v>
      </c>
    </row>
    <row r="3" spans="1:27" ht="17.25" customHeight="1">
      <c r="A3" s="1" t="s">
        <v>30</v>
      </c>
      <c r="B3" s="1" t="s">
        <v>31</v>
      </c>
      <c r="C3" s="1" t="s">
        <v>32</v>
      </c>
      <c r="D3" s="1" t="s">
        <v>33</v>
      </c>
      <c r="E3" s="1" t="s">
        <v>34</v>
      </c>
      <c r="F3" s="1" t="s">
        <v>35</v>
      </c>
      <c r="G3" s="1" t="s">
        <v>36</v>
      </c>
      <c r="H3" s="1" t="s">
        <v>37</v>
      </c>
      <c r="I3" s="1" t="s">
        <v>38</v>
      </c>
      <c r="J3" s="1" t="s">
        <v>39</v>
      </c>
      <c r="K3" s="1" t="s">
        <v>40</v>
      </c>
      <c r="L3" s="1" t="s">
        <v>41</v>
      </c>
      <c r="M3" s="1" t="s">
        <v>42</v>
      </c>
      <c r="N3" s="1" t="s">
        <v>43</v>
      </c>
      <c r="O3" s="1" t="s">
        <v>44</v>
      </c>
      <c r="P3" s="1" t="s">
        <v>45</v>
      </c>
      <c r="Q3" s="1" t="s">
        <v>46</v>
      </c>
      <c r="R3" s="1" t="s">
        <v>47</v>
      </c>
      <c r="S3" s="1" t="s">
        <v>48</v>
      </c>
      <c r="T3" s="1" t="s">
        <v>49</v>
      </c>
      <c r="U3" s="1" t="s">
        <v>50</v>
      </c>
      <c r="V3" s="1" t="s">
        <v>51</v>
      </c>
      <c r="W3" s="1" t="s">
        <v>52</v>
      </c>
      <c r="X3" s="1" t="s">
        <v>53</v>
      </c>
      <c r="Y3" s="19"/>
      <c r="Z3" s="19"/>
      <c r="AA3" s="19"/>
    </row>
    <row r="4" spans="1:27" ht="17.25" customHeight="1">
      <c r="A4" s="1" t="str">
        <f>기타!$A$1</f>
        <v>건</v>
      </c>
      <c r="B4" s="1">
        <f t="array" ref="B4">INDEX(기타!$A:$D,MATCH(A4,기타!$A:$A,0)+8,4)</f>
        <v>216</v>
      </c>
      <c r="C4" s="1">
        <f t="shared" ref="C4:Q4" si="0">B4+ROUNDDOWN(B4/50,0)+1</f>
        <v>221</v>
      </c>
      <c r="D4" s="1">
        <f t="shared" si="0"/>
        <v>226</v>
      </c>
      <c r="E4" s="1">
        <f t="shared" si="0"/>
        <v>231</v>
      </c>
      <c r="F4" s="1">
        <f t="shared" si="0"/>
        <v>236</v>
      </c>
      <c r="G4" s="1">
        <f t="shared" si="0"/>
        <v>241</v>
      </c>
      <c r="H4" s="1">
        <f t="shared" si="0"/>
        <v>246</v>
      </c>
      <c r="I4" s="1">
        <f t="shared" si="0"/>
        <v>251</v>
      </c>
      <c r="J4" s="1">
        <f t="shared" si="0"/>
        <v>257</v>
      </c>
      <c r="K4" s="1">
        <f t="shared" si="0"/>
        <v>263</v>
      </c>
      <c r="L4" s="1">
        <f t="shared" si="0"/>
        <v>269</v>
      </c>
      <c r="M4" s="1">
        <f t="shared" si="0"/>
        <v>275</v>
      </c>
      <c r="N4" s="1">
        <f t="shared" si="0"/>
        <v>281</v>
      </c>
      <c r="O4" s="1">
        <f t="shared" si="0"/>
        <v>287</v>
      </c>
      <c r="P4" s="1">
        <f t="shared" si="0"/>
        <v>293</v>
      </c>
      <c r="Q4" s="1">
        <f t="shared" si="0"/>
        <v>299</v>
      </c>
      <c r="R4" s="1">
        <f t="shared" ref="R4:S4" si="1">Q4+13</f>
        <v>312</v>
      </c>
      <c r="S4" s="1">
        <f t="shared" si="1"/>
        <v>325</v>
      </c>
      <c r="T4" s="1">
        <f t="shared" ref="T4:U4" si="2">S4+14</f>
        <v>339</v>
      </c>
      <c r="U4" s="1">
        <f t="shared" si="2"/>
        <v>353</v>
      </c>
      <c r="V4" s="1">
        <f t="shared" ref="V4:V33" si="3">U4+15</f>
        <v>368</v>
      </c>
      <c r="W4" s="1">
        <f t="shared" ref="W4:W33" si="4">V4+16</f>
        <v>384</v>
      </c>
      <c r="X4" s="1">
        <f t="shared" ref="X4:X33" si="5">W4+17</f>
        <v>401</v>
      </c>
    </row>
    <row r="5" spans="1:27" ht="17.25" customHeight="1">
      <c r="A5" s="1" t="str">
        <f>기타!A11</f>
        <v>건틀렛 리볼버</v>
      </c>
      <c r="B5" s="1">
        <f t="array" ref="B5">INDEX(기타!$A:$D,MATCH(A5,기타!$A:$A,0)+8,4)</f>
        <v>216</v>
      </c>
      <c r="C5" s="1">
        <f t="shared" ref="C5:Q5" si="6">B5+ROUNDDOWN(B5/50,0)+1</f>
        <v>221</v>
      </c>
      <c r="D5" s="1">
        <f t="shared" si="6"/>
        <v>226</v>
      </c>
      <c r="E5" s="1">
        <f t="shared" si="6"/>
        <v>231</v>
      </c>
      <c r="F5" s="1">
        <f t="shared" si="6"/>
        <v>236</v>
      </c>
      <c r="G5" s="1">
        <f t="shared" si="6"/>
        <v>241</v>
      </c>
      <c r="H5" s="1">
        <f t="shared" si="6"/>
        <v>246</v>
      </c>
      <c r="I5" s="1">
        <f t="shared" si="6"/>
        <v>251</v>
      </c>
      <c r="J5" s="1">
        <f t="shared" si="6"/>
        <v>257</v>
      </c>
      <c r="K5" s="1">
        <f t="shared" si="6"/>
        <v>263</v>
      </c>
      <c r="L5" s="1">
        <f t="shared" si="6"/>
        <v>269</v>
      </c>
      <c r="M5" s="1">
        <f t="shared" si="6"/>
        <v>275</v>
      </c>
      <c r="N5" s="1">
        <f t="shared" si="6"/>
        <v>281</v>
      </c>
      <c r="O5" s="1">
        <f t="shared" si="6"/>
        <v>287</v>
      </c>
      <c r="P5" s="1">
        <f t="shared" si="6"/>
        <v>293</v>
      </c>
      <c r="Q5" s="1">
        <f t="shared" si="6"/>
        <v>299</v>
      </c>
      <c r="R5" s="1">
        <f t="shared" ref="R5:S5" si="7">Q5+13</f>
        <v>312</v>
      </c>
      <c r="S5" s="1">
        <f t="shared" si="7"/>
        <v>325</v>
      </c>
      <c r="T5" s="1">
        <f t="shared" ref="T5:U5" si="8">S5+14</f>
        <v>339</v>
      </c>
      <c r="U5" s="1">
        <f t="shared" si="8"/>
        <v>353</v>
      </c>
      <c r="V5" s="1">
        <f t="shared" si="3"/>
        <v>368</v>
      </c>
      <c r="W5" s="1">
        <f t="shared" si="4"/>
        <v>384</v>
      </c>
      <c r="X5" s="1">
        <f t="shared" si="5"/>
        <v>401</v>
      </c>
    </row>
    <row r="6" spans="1:27" ht="17.25" customHeight="1">
      <c r="A6" s="1" t="str">
        <f>기타!A21</f>
        <v>너클</v>
      </c>
      <c r="B6" s="1">
        <f t="array" ref="B6">INDEX(기타!$A:$D,MATCH(A6,기타!$A:$A,0)+8,4)</f>
        <v>216</v>
      </c>
      <c r="C6" s="1">
        <f t="shared" ref="C6:Q6" si="9">B6+ROUNDDOWN(B6/50,0)+1</f>
        <v>221</v>
      </c>
      <c r="D6" s="1">
        <f t="shared" si="9"/>
        <v>226</v>
      </c>
      <c r="E6" s="1">
        <f t="shared" si="9"/>
        <v>231</v>
      </c>
      <c r="F6" s="1">
        <f t="shared" si="9"/>
        <v>236</v>
      </c>
      <c r="G6" s="1">
        <f t="shared" si="9"/>
        <v>241</v>
      </c>
      <c r="H6" s="1">
        <f t="shared" si="9"/>
        <v>246</v>
      </c>
      <c r="I6" s="1">
        <f t="shared" si="9"/>
        <v>251</v>
      </c>
      <c r="J6" s="1">
        <f t="shared" si="9"/>
        <v>257</v>
      </c>
      <c r="K6" s="1">
        <f t="shared" si="9"/>
        <v>263</v>
      </c>
      <c r="L6" s="1">
        <f t="shared" si="9"/>
        <v>269</v>
      </c>
      <c r="M6" s="1">
        <f t="shared" si="9"/>
        <v>275</v>
      </c>
      <c r="N6" s="1">
        <f t="shared" si="9"/>
        <v>281</v>
      </c>
      <c r="O6" s="1">
        <f t="shared" si="9"/>
        <v>287</v>
      </c>
      <c r="P6" s="1">
        <f t="shared" si="9"/>
        <v>293</v>
      </c>
      <c r="Q6" s="1">
        <f t="shared" si="9"/>
        <v>299</v>
      </c>
      <c r="R6" s="1">
        <f t="shared" ref="R6:S6" si="10">Q6+13</f>
        <v>312</v>
      </c>
      <c r="S6" s="1">
        <f t="shared" si="10"/>
        <v>325</v>
      </c>
      <c r="T6" s="1">
        <f t="shared" ref="T6:U6" si="11">S6+14</f>
        <v>339</v>
      </c>
      <c r="U6" s="1">
        <f t="shared" si="11"/>
        <v>353</v>
      </c>
      <c r="V6" s="1">
        <f t="shared" si="3"/>
        <v>368</v>
      </c>
      <c r="W6" s="1">
        <f t="shared" si="4"/>
        <v>384</v>
      </c>
      <c r="X6" s="1">
        <f t="shared" si="5"/>
        <v>401</v>
      </c>
    </row>
    <row r="7" spans="1:27" ht="17.25" customHeight="1">
      <c r="A7" s="1" t="str">
        <f>기타!A31</f>
        <v>단검</v>
      </c>
      <c r="B7" s="1">
        <f t="array" ref="B7">INDEX(기타!$A:$D,MATCH(A7,기타!$A:$A,0)+8,4)</f>
        <v>276</v>
      </c>
      <c r="C7" s="1">
        <f t="shared" ref="C7:Q7" si="12">B7+ROUNDDOWN(B7/50,0)+1</f>
        <v>282</v>
      </c>
      <c r="D7" s="1">
        <f t="shared" si="12"/>
        <v>288</v>
      </c>
      <c r="E7" s="1">
        <f t="shared" si="12"/>
        <v>294</v>
      </c>
      <c r="F7" s="1">
        <f t="shared" si="12"/>
        <v>300</v>
      </c>
      <c r="G7" s="1">
        <f t="shared" si="12"/>
        <v>307</v>
      </c>
      <c r="H7" s="1">
        <f t="shared" si="12"/>
        <v>314</v>
      </c>
      <c r="I7" s="1">
        <f t="shared" si="12"/>
        <v>321</v>
      </c>
      <c r="J7" s="1">
        <f t="shared" si="12"/>
        <v>328</v>
      </c>
      <c r="K7" s="1">
        <f t="shared" si="12"/>
        <v>335</v>
      </c>
      <c r="L7" s="1">
        <f t="shared" si="12"/>
        <v>342</v>
      </c>
      <c r="M7" s="1">
        <f t="shared" si="12"/>
        <v>349</v>
      </c>
      <c r="N7" s="1">
        <f t="shared" si="12"/>
        <v>356</v>
      </c>
      <c r="O7" s="1">
        <f t="shared" si="12"/>
        <v>364</v>
      </c>
      <c r="P7" s="1">
        <f t="shared" si="12"/>
        <v>372</v>
      </c>
      <c r="Q7" s="1">
        <f t="shared" si="12"/>
        <v>380</v>
      </c>
      <c r="R7" s="1">
        <f t="shared" ref="R7:S7" si="13">Q7+13</f>
        <v>393</v>
      </c>
      <c r="S7" s="1">
        <f t="shared" si="13"/>
        <v>406</v>
      </c>
      <c r="T7" s="1">
        <f t="shared" ref="T7:U7" si="14">S7+14</f>
        <v>420</v>
      </c>
      <c r="U7" s="1">
        <f t="shared" si="14"/>
        <v>434</v>
      </c>
      <c r="V7" s="1">
        <f t="shared" si="3"/>
        <v>449</v>
      </c>
      <c r="W7" s="1">
        <f t="shared" si="4"/>
        <v>465</v>
      </c>
      <c r="X7" s="1">
        <f t="shared" si="5"/>
        <v>482</v>
      </c>
    </row>
    <row r="8" spans="1:27" ht="17.25" customHeight="1">
      <c r="A8" s="1" t="str">
        <f>기타!A41</f>
        <v>데스페라도</v>
      </c>
      <c r="B8" s="1">
        <f t="array" ref="B8">INDEX(기타!$A:$D,MATCH(A8,기타!$A:$A,0)+8,4)</f>
        <v>295</v>
      </c>
      <c r="C8" s="1">
        <f t="shared" ref="C8:Q8" si="15">B8+ROUNDDOWN(B8/50,0)+1</f>
        <v>301</v>
      </c>
      <c r="D8" s="1">
        <f t="shared" si="15"/>
        <v>308</v>
      </c>
      <c r="E8" s="1">
        <f t="shared" si="15"/>
        <v>315</v>
      </c>
      <c r="F8" s="1">
        <f t="shared" si="15"/>
        <v>322</v>
      </c>
      <c r="G8" s="1">
        <f t="shared" si="15"/>
        <v>329</v>
      </c>
      <c r="H8" s="1">
        <f t="shared" si="15"/>
        <v>336</v>
      </c>
      <c r="I8" s="1">
        <f t="shared" si="15"/>
        <v>343</v>
      </c>
      <c r="J8" s="1">
        <f t="shared" si="15"/>
        <v>350</v>
      </c>
      <c r="K8" s="1">
        <f t="shared" si="15"/>
        <v>358</v>
      </c>
      <c r="L8" s="1">
        <f t="shared" si="15"/>
        <v>366</v>
      </c>
      <c r="M8" s="1">
        <f t="shared" si="15"/>
        <v>374</v>
      </c>
      <c r="N8" s="1">
        <f t="shared" si="15"/>
        <v>382</v>
      </c>
      <c r="O8" s="1">
        <f t="shared" si="15"/>
        <v>390</v>
      </c>
      <c r="P8" s="1">
        <f t="shared" si="15"/>
        <v>398</v>
      </c>
      <c r="Q8" s="1">
        <f t="shared" si="15"/>
        <v>406</v>
      </c>
      <c r="R8" s="1">
        <f t="shared" ref="R8:S8" si="16">Q8+13</f>
        <v>419</v>
      </c>
      <c r="S8" s="1">
        <f t="shared" si="16"/>
        <v>432</v>
      </c>
      <c r="T8" s="1">
        <f t="shared" ref="T8:U8" si="17">S8+14</f>
        <v>446</v>
      </c>
      <c r="U8" s="1">
        <f t="shared" si="17"/>
        <v>460</v>
      </c>
      <c r="V8" s="1">
        <f t="shared" si="3"/>
        <v>475</v>
      </c>
      <c r="W8" s="1">
        <f t="shared" si="4"/>
        <v>491</v>
      </c>
      <c r="X8" s="1">
        <f t="shared" si="5"/>
        <v>508</v>
      </c>
    </row>
    <row r="9" spans="1:27" ht="17.25" customHeight="1">
      <c r="A9" s="1" t="str">
        <f>기타!A51</f>
        <v>두손검</v>
      </c>
      <c r="B9" s="1">
        <f t="array" ref="B9">INDEX(기타!$A:$D,MATCH(A9,기타!$A:$A,0)+8,4)</f>
        <v>295</v>
      </c>
      <c r="C9" s="1">
        <f t="shared" ref="C9:Q9" si="18">B9+ROUNDDOWN(B9/50,0)+1</f>
        <v>301</v>
      </c>
      <c r="D9" s="1">
        <f t="shared" si="18"/>
        <v>308</v>
      </c>
      <c r="E9" s="1">
        <f t="shared" si="18"/>
        <v>315</v>
      </c>
      <c r="F9" s="1">
        <f t="shared" si="18"/>
        <v>322</v>
      </c>
      <c r="G9" s="1">
        <f t="shared" si="18"/>
        <v>329</v>
      </c>
      <c r="H9" s="1">
        <f t="shared" si="18"/>
        <v>336</v>
      </c>
      <c r="I9" s="1">
        <f t="shared" si="18"/>
        <v>343</v>
      </c>
      <c r="J9" s="1">
        <f t="shared" si="18"/>
        <v>350</v>
      </c>
      <c r="K9" s="1">
        <f t="shared" si="18"/>
        <v>358</v>
      </c>
      <c r="L9" s="1">
        <f t="shared" si="18"/>
        <v>366</v>
      </c>
      <c r="M9" s="1">
        <f t="shared" si="18"/>
        <v>374</v>
      </c>
      <c r="N9" s="1">
        <f t="shared" si="18"/>
        <v>382</v>
      </c>
      <c r="O9" s="1">
        <f t="shared" si="18"/>
        <v>390</v>
      </c>
      <c r="P9" s="1">
        <f t="shared" si="18"/>
        <v>398</v>
      </c>
      <c r="Q9" s="1">
        <f t="shared" si="18"/>
        <v>406</v>
      </c>
      <c r="R9" s="1">
        <f t="shared" ref="R9:S9" si="19">Q9+13</f>
        <v>419</v>
      </c>
      <c r="S9" s="1">
        <f t="shared" si="19"/>
        <v>432</v>
      </c>
      <c r="T9" s="1">
        <f t="shared" ref="T9:U9" si="20">S9+14</f>
        <v>446</v>
      </c>
      <c r="U9" s="1">
        <f t="shared" si="20"/>
        <v>460</v>
      </c>
      <c r="V9" s="1">
        <f t="shared" si="3"/>
        <v>475</v>
      </c>
      <c r="W9" s="1">
        <f t="shared" si="4"/>
        <v>491</v>
      </c>
      <c r="X9" s="1">
        <f t="shared" si="5"/>
        <v>508</v>
      </c>
    </row>
    <row r="10" spans="1:27" ht="17.25" customHeight="1">
      <c r="A10" s="1" t="str">
        <f>기타!A61</f>
        <v>두손도끼</v>
      </c>
      <c r="B10" s="1">
        <f t="array" ref="B10">INDEX(기타!$A:$D,MATCH(A10,기타!$A:$A,0)+8,4)</f>
        <v>295</v>
      </c>
      <c r="C10" s="1">
        <f t="shared" ref="C10:Q10" si="21">B10+ROUNDDOWN(B10/50,0)+1</f>
        <v>301</v>
      </c>
      <c r="D10" s="1">
        <f t="shared" si="21"/>
        <v>308</v>
      </c>
      <c r="E10" s="1">
        <f t="shared" si="21"/>
        <v>315</v>
      </c>
      <c r="F10" s="1">
        <f t="shared" si="21"/>
        <v>322</v>
      </c>
      <c r="G10" s="1">
        <f t="shared" si="21"/>
        <v>329</v>
      </c>
      <c r="H10" s="1">
        <f t="shared" si="21"/>
        <v>336</v>
      </c>
      <c r="I10" s="1">
        <f t="shared" si="21"/>
        <v>343</v>
      </c>
      <c r="J10" s="1">
        <f t="shared" si="21"/>
        <v>350</v>
      </c>
      <c r="K10" s="1">
        <f t="shared" si="21"/>
        <v>358</v>
      </c>
      <c r="L10" s="1">
        <f t="shared" si="21"/>
        <v>366</v>
      </c>
      <c r="M10" s="1">
        <f t="shared" si="21"/>
        <v>374</v>
      </c>
      <c r="N10" s="1">
        <f t="shared" si="21"/>
        <v>382</v>
      </c>
      <c r="O10" s="1">
        <f t="shared" si="21"/>
        <v>390</v>
      </c>
      <c r="P10" s="1">
        <f t="shared" si="21"/>
        <v>398</v>
      </c>
      <c r="Q10" s="1">
        <f t="shared" si="21"/>
        <v>406</v>
      </c>
      <c r="R10" s="1">
        <f t="shared" ref="R10:S10" si="22">Q10+13</f>
        <v>419</v>
      </c>
      <c r="S10" s="1">
        <f t="shared" si="22"/>
        <v>432</v>
      </c>
      <c r="T10" s="1">
        <f t="shared" ref="T10:U10" si="23">S10+14</f>
        <v>446</v>
      </c>
      <c r="U10" s="1">
        <f t="shared" si="23"/>
        <v>460</v>
      </c>
      <c r="V10" s="1">
        <f t="shared" si="3"/>
        <v>475</v>
      </c>
      <c r="W10" s="1">
        <f t="shared" si="4"/>
        <v>491</v>
      </c>
      <c r="X10" s="1">
        <f t="shared" si="5"/>
        <v>508</v>
      </c>
    </row>
    <row r="11" spans="1:27" ht="17.25" customHeight="1">
      <c r="A11" s="1" t="str">
        <f>기타!A71</f>
        <v>두손둔기</v>
      </c>
      <c r="B11" s="1">
        <f t="array" ref="B11">INDEX(기타!$A:$D,MATCH(A11,기타!$A:$A,0)+8,4)</f>
        <v>295</v>
      </c>
      <c r="C11" s="1">
        <f t="shared" ref="C11:Q11" si="24">B11+ROUNDDOWN(B11/50,0)+1</f>
        <v>301</v>
      </c>
      <c r="D11" s="1">
        <f t="shared" si="24"/>
        <v>308</v>
      </c>
      <c r="E11" s="1">
        <f t="shared" si="24"/>
        <v>315</v>
      </c>
      <c r="F11" s="1">
        <f t="shared" si="24"/>
        <v>322</v>
      </c>
      <c r="G11" s="1">
        <f t="shared" si="24"/>
        <v>329</v>
      </c>
      <c r="H11" s="1">
        <f t="shared" si="24"/>
        <v>336</v>
      </c>
      <c r="I11" s="1">
        <f t="shared" si="24"/>
        <v>343</v>
      </c>
      <c r="J11" s="1">
        <f t="shared" si="24"/>
        <v>350</v>
      </c>
      <c r="K11" s="1">
        <f t="shared" si="24"/>
        <v>358</v>
      </c>
      <c r="L11" s="1">
        <f t="shared" si="24"/>
        <v>366</v>
      </c>
      <c r="M11" s="1">
        <f t="shared" si="24"/>
        <v>374</v>
      </c>
      <c r="N11" s="1">
        <f t="shared" si="24"/>
        <v>382</v>
      </c>
      <c r="O11" s="1">
        <f t="shared" si="24"/>
        <v>390</v>
      </c>
      <c r="P11" s="1">
        <f t="shared" si="24"/>
        <v>398</v>
      </c>
      <c r="Q11" s="1">
        <f t="shared" si="24"/>
        <v>406</v>
      </c>
      <c r="R11" s="1">
        <f t="shared" ref="R11:S11" si="25">Q11+13</f>
        <v>419</v>
      </c>
      <c r="S11" s="1">
        <f t="shared" si="25"/>
        <v>432</v>
      </c>
      <c r="T11" s="1">
        <f t="shared" ref="T11:U11" si="26">S11+14</f>
        <v>446</v>
      </c>
      <c r="U11" s="1">
        <f t="shared" si="26"/>
        <v>460</v>
      </c>
      <c r="V11" s="1">
        <f t="shared" si="3"/>
        <v>475</v>
      </c>
      <c r="W11" s="1">
        <f t="shared" si="4"/>
        <v>491</v>
      </c>
      <c r="X11" s="1">
        <f t="shared" si="5"/>
        <v>508</v>
      </c>
    </row>
    <row r="12" spans="1:27" ht="17.25" customHeight="1">
      <c r="A12" s="1" t="str">
        <f>기타!A81</f>
        <v>듀얼보우건</v>
      </c>
      <c r="B12" s="1">
        <f t="array" ref="B12">INDEX(기타!$A:$D,MATCH(A12,기타!$A:$A,0)+8,4)</f>
        <v>276</v>
      </c>
      <c r="C12" s="1">
        <f t="shared" ref="C12:Q12" si="27">B12+ROUNDDOWN(B12/50,0)+1</f>
        <v>282</v>
      </c>
      <c r="D12" s="1">
        <f t="shared" si="27"/>
        <v>288</v>
      </c>
      <c r="E12" s="1">
        <f t="shared" si="27"/>
        <v>294</v>
      </c>
      <c r="F12" s="1">
        <f t="shared" si="27"/>
        <v>300</v>
      </c>
      <c r="G12" s="1">
        <f t="shared" si="27"/>
        <v>307</v>
      </c>
      <c r="H12" s="1">
        <f t="shared" si="27"/>
        <v>314</v>
      </c>
      <c r="I12" s="1">
        <f t="shared" si="27"/>
        <v>321</v>
      </c>
      <c r="J12" s="1">
        <f t="shared" si="27"/>
        <v>328</v>
      </c>
      <c r="K12" s="1">
        <f t="shared" si="27"/>
        <v>335</v>
      </c>
      <c r="L12" s="1">
        <f t="shared" si="27"/>
        <v>342</v>
      </c>
      <c r="M12" s="1">
        <f t="shared" si="27"/>
        <v>349</v>
      </c>
      <c r="N12" s="1">
        <f t="shared" si="27"/>
        <v>356</v>
      </c>
      <c r="O12" s="1">
        <f t="shared" si="27"/>
        <v>364</v>
      </c>
      <c r="P12" s="1">
        <f t="shared" si="27"/>
        <v>372</v>
      </c>
      <c r="Q12" s="1">
        <f t="shared" si="27"/>
        <v>380</v>
      </c>
      <c r="R12" s="1">
        <f t="shared" ref="R12:S12" si="28">Q12+13</f>
        <v>393</v>
      </c>
      <c r="S12" s="1">
        <f t="shared" si="28"/>
        <v>406</v>
      </c>
      <c r="T12" s="1">
        <f t="shared" ref="T12:U12" si="29">S12+14</f>
        <v>420</v>
      </c>
      <c r="U12" s="1">
        <f t="shared" si="29"/>
        <v>434</v>
      </c>
      <c r="V12" s="1">
        <f t="shared" si="3"/>
        <v>449</v>
      </c>
      <c r="W12" s="1">
        <f t="shared" si="4"/>
        <v>465</v>
      </c>
      <c r="X12" s="1">
        <f t="shared" si="5"/>
        <v>482</v>
      </c>
    </row>
    <row r="13" spans="1:27" ht="17.25" customHeight="1">
      <c r="A13" s="1" t="str">
        <f>기타!A91</f>
        <v>매직 건틀렛</v>
      </c>
      <c r="B13" s="1">
        <f t="array" ref="B13">INDEX(기타!$A:$D,MATCH(A13,기타!$A:$A,0)+8,4)</f>
        <v>347</v>
      </c>
      <c r="C13" s="1">
        <f t="shared" ref="C13:Q13" si="30">B13+ROUNDDOWN(B13/50,0)+1</f>
        <v>354</v>
      </c>
      <c r="D13" s="1">
        <f t="shared" si="30"/>
        <v>362</v>
      </c>
      <c r="E13" s="1">
        <f t="shared" si="30"/>
        <v>370</v>
      </c>
      <c r="F13" s="1">
        <f t="shared" si="30"/>
        <v>378</v>
      </c>
      <c r="G13" s="1">
        <f t="shared" si="30"/>
        <v>386</v>
      </c>
      <c r="H13" s="1">
        <f t="shared" si="30"/>
        <v>394</v>
      </c>
      <c r="I13" s="1">
        <f t="shared" si="30"/>
        <v>402</v>
      </c>
      <c r="J13" s="1">
        <f t="shared" si="30"/>
        <v>411</v>
      </c>
      <c r="K13" s="1">
        <f t="shared" si="30"/>
        <v>420</v>
      </c>
      <c r="L13" s="1">
        <f t="shared" si="30"/>
        <v>429</v>
      </c>
      <c r="M13" s="1">
        <f t="shared" si="30"/>
        <v>438</v>
      </c>
      <c r="N13" s="1">
        <f t="shared" si="30"/>
        <v>447</v>
      </c>
      <c r="O13" s="1">
        <f t="shared" si="30"/>
        <v>456</v>
      </c>
      <c r="P13" s="1">
        <f t="shared" si="30"/>
        <v>466</v>
      </c>
      <c r="Q13" s="1">
        <f t="shared" si="30"/>
        <v>476</v>
      </c>
      <c r="R13" s="1">
        <f t="shared" ref="R13:S13" si="31">Q13+13</f>
        <v>489</v>
      </c>
      <c r="S13" s="1">
        <f t="shared" si="31"/>
        <v>502</v>
      </c>
      <c r="T13" s="1">
        <f t="shared" ref="T13:U13" si="32">S13+14</f>
        <v>516</v>
      </c>
      <c r="U13" s="1">
        <f t="shared" si="32"/>
        <v>530</v>
      </c>
      <c r="V13" s="1">
        <f t="shared" si="3"/>
        <v>545</v>
      </c>
      <c r="W13" s="1">
        <f t="shared" si="4"/>
        <v>561</v>
      </c>
      <c r="X13" s="1">
        <f t="shared" si="5"/>
        <v>578</v>
      </c>
    </row>
    <row r="14" spans="1:27" ht="17.25" customHeight="1">
      <c r="A14" s="1" t="str">
        <f>기타!A101</f>
        <v>부채</v>
      </c>
      <c r="B14" s="1">
        <f t="array" ref="B14">INDEX(기타!$A:$D,MATCH(A14,기타!$A:$A,0)+8,4)</f>
        <v>276</v>
      </c>
      <c r="C14" s="1">
        <f t="shared" ref="C14:Q14" si="33">B14+ROUNDDOWN(B14/50,0)+1</f>
        <v>282</v>
      </c>
      <c r="D14" s="1">
        <f t="shared" si="33"/>
        <v>288</v>
      </c>
      <c r="E14" s="1">
        <f t="shared" si="33"/>
        <v>294</v>
      </c>
      <c r="F14" s="1">
        <f t="shared" si="33"/>
        <v>300</v>
      </c>
      <c r="G14" s="1">
        <f t="shared" si="33"/>
        <v>307</v>
      </c>
      <c r="H14" s="1">
        <f t="shared" si="33"/>
        <v>314</v>
      </c>
      <c r="I14" s="1">
        <f t="shared" si="33"/>
        <v>321</v>
      </c>
      <c r="J14" s="1">
        <f t="shared" si="33"/>
        <v>328</v>
      </c>
      <c r="K14" s="1">
        <f t="shared" si="33"/>
        <v>335</v>
      </c>
      <c r="L14" s="1">
        <f t="shared" si="33"/>
        <v>342</v>
      </c>
      <c r="M14" s="1">
        <f t="shared" si="33"/>
        <v>349</v>
      </c>
      <c r="N14" s="1">
        <f t="shared" si="33"/>
        <v>356</v>
      </c>
      <c r="O14" s="1">
        <f t="shared" si="33"/>
        <v>364</v>
      </c>
      <c r="P14" s="1">
        <f t="shared" si="33"/>
        <v>372</v>
      </c>
      <c r="Q14" s="1">
        <f t="shared" si="33"/>
        <v>380</v>
      </c>
      <c r="R14" s="1">
        <f t="shared" ref="R14:S14" si="34">Q14+13</f>
        <v>393</v>
      </c>
      <c r="S14" s="1">
        <f t="shared" si="34"/>
        <v>406</v>
      </c>
      <c r="T14" s="1">
        <f t="shared" ref="T14:U14" si="35">S14+14</f>
        <v>420</v>
      </c>
      <c r="U14" s="1">
        <f t="shared" si="35"/>
        <v>434</v>
      </c>
      <c r="V14" s="1">
        <f t="shared" si="3"/>
        <v>449</v>
      </c>
      <c r="W14" s="1">
        <f t="shared" si="4"/>
        <v>465</v>
      </c>
      <c r="X14" s="1">
        <f t="shared" si="5"/>
        <v>482</v>
      </c>
    </row>
    <row r="15" spans="1:27" ht="17.25" customHeight="1">
      <c r="A15" s="1" t="str">
        <f>기타!A111</f>
        <v>샤이닝로드</v>
      </c>
      <c r="B15" s="1">
        <f t="array" ref="B15">INDEX(기타!$A:$D,MATCH(A15,기타!$A:$A,0)+8,4)</f>
        <v>347</v>
      </c>
      <c r="C15" s="1">
        <f t="shared" ref="C15:Q15" si="36">B15+ROUNDDOWN(B15/50,0)+1</f>
        <v>354</v>
      </c>
      <c r="D15" s="1">
        <f t="shared" si="36"/>
        <v>362</v>
      </c>
      <c r="E15" s="1">
        <f t="shared" si="36"/>
        <v>370</v>
      </c>
      <c r="F15" s="1">
        <f t="shared" si="36"/>
        <v>378</v>
      </c>
      <c r="G15" s="1">
        <f t="shared" si="36"/>
        <v>386</v>
      </c>
      <c r="H15" s="1">
        <f t="shared" si="36"/>
        <v>394</v>
      </c>
      <c r="I15" s="1">
        <f t="shared" si="36"/>
        <v>402</v>
      </c>
      <c r="J15" s="1">
        <f t="shared" si="36"/>
        <v>411</v>
      </c>
      <c r="K15" s="1">
        <f t="shared" si="36"/>
        <v>420</v>
      </c>
      <c r="L15" s="1">
        <f t="shared" si="36"/>
        <v>429</v>
      </c>
      <c r="M15" s="1">
        <f t="shared" si="36"/>
        <v>438</v>
      </c>
      <c r="N15" s="1">
        <f t="shared" si="36"/>
        <v>447</v>
      </c>
      <c r="O15" s="1">
        <f t="shared" si="36"/>
        <v>456</v>
      </c>
      <c r="P15" s="1">
        <f t="shared" si="36"/>
        <v>466</v>
      </c>
      <c r="Q15" s="1">
        <f t="shared" si="36"/>
        <v>476</v>
      </c>
      <c r="R15" s="1">
        <f t="shared" ref="R15:S15" si="37">Q15+13</f>
        <v>489</v>
      </c>
      <c r="S15" s="1">
        <f t="shared" si="37"/>
        <v>502</v>
      </c>
      <c r="T15" s="1">
        <f t="shared" ref="T15:U15" si="38">S15+14</f>
        <v>516</v>
      </c>
      <c r="U15" s="1">
        <f t="shared" si="38"/>
        <v>530</v>
      </c>
      <c r="V15" s="1">
        <f t="shared" si="3"/>
        <v>545</v>
      </c>
      <c r="W15" s="1">
        <f t="shared" si="4"/>
        <v>561</v>
      </c>
      <c r="X15" s="1">
        <f t="shared" si="5"/>
        <v>578</v>
      </c>
    </row>
    <row r="16" spans="1:27" ht="17.25" customHeight="1">
      <c r="A16" s="1" t="str">
        <f>기타!A121</f>
        <v>석궁</v>
      </c>
      <c r="B16" s="1">
        <f t="array" ref="B16">INDEX(기타!$A:$D,MATCH(A16,기타!$A:$A,0)+8,4)</f>
        <v>283</v>
      </c>
      <c r="C16" s="1">
        <f t="shared" ref="C16:Q16" si="39">B16+ROUNDDOWN(B16/50,0)+1</f>
        <v>289</v>
      </c>
      <c r="D16" s="1">
        <f t="shared" si="39"/>
        <v>295</v>
      </c>
      <c r="E16" s="1">
        <f t="shared" si="39"/>
        <v>301</v>
      </c>
      <c r="F16" s="1">
        <f t="shared" si="39"/>
        <v>308</v>
      </c>
      <c r="G16" s="1">
        <f t="shared" si="39"/>
        <v>315</v>
      </c>
      <c r="H16" s="1">
        <f t="shared" si="39"/>
        <v>322</v>
      </c>
      <c r="I16" s="1">
        <f t="shared" si="39"/>
        <v>329</v>
      </c>
      <c r="J16" s="1">
        <f t="shared" si="39"/>
        <v>336</v>
      </c>
      <c r="K16" s="1">
        <f t="shared" si="39"/>
        <v>343</v>
      </c>
      <c r="L16" s="1">
        <f t="shared" si="39"/>
        <v>350</v>
      </c>
      <c r="M16" s="1">
        <f t="shared" si="39"/>
        <v>358</v>
      </c>
      <c r="N16" s="1">
        <f t="shared" si="39"/>
        <v>366</v>
      </c>
      <c r="O16" s="1">
        <f t="shared" si="39"/>
        <v>374</v>
      </c>
      <c r="P16" s="1">
        <f t="shared" si="39"/>
        <v>382</v>
      </c>
      <c r="Q16" s="1">
        <f t="shared" si="39"/>
        <v>390</v>
      </c>
      <c r="R16" s="1">
        <f t="shared" ref="R16:S16" si="40">Q16+13</f>
        <v>403</v>
      </c>
      <c r="S16" s="1">
        <f t="shared" si="40"/>
        <v>416</v>
      </c>
      <c r="T16" s="1">
        <f t="shared" ref="T16:U16" si="41">S16+14</f>
        <v>430</v>
      </c>
      <c r="U16" s="1">
        <f t="shared" si="41"/>
        <v>444</v>
      </c>
      <c r="V16" s="1">
        <f t="shared" si="3"/>
        <v>459</v>
      </c>
      <c r="W16" s="1">
        <f t="shared" si="4"/>
        <v>475</v>
      </c>
      <c r="X16" s="1">
        <f t="shared" si="5"/>
        <v>492</v>
      </c>
    </row>
    <row r="17" spans="1:24" ht="17.25" customHeight="1">
      <c r="A17" s="1" t="str">
        <f>기타!A131</f>
        <v>소울 슈터</v>
      </c>
      <c r="B17" s="1">
        <f t="array" ref="B17">INDEX(기타!$A:$D,MATCH(A17,기타!$A:$A,0)+8,4)</f>
        <v>221</v>
      </c>
      <c r="C17" s="1">
        <f t="shared" ref="C17:Q17" si="42">B17+ROUNDDOWN(B17/50,0)+1</f>
        <v>226</v>
      </c>
      <c r="D17" s="1">
        <f t="shared" si="42"/>
        <v>231</v>
      </c>
      <c r="E17" s="1">
        <f t="shared" si="42"/>
        <v>236</v>
      </c>
      <c r="F17" s="1">
        <f t="shared" si="42"/>
        <v>241</v>
      </c>
      <c r="G17" s="1">
        <f t="shared" si="42"/>
        <v>246</v>
      </c>
      <c r="H17" s="1">
        <f t="shared" si="42"/>
        <v>251</v>
      </c>
      <c r="I17" s="1">
        <f t="shared" si="42"/>
        <v>257</v>
      </c>
      <c r="J17" s="1">
        <f t="shared" si="42"/>
        <v>263</v>
      </c>
      <c r="K17" s="1">
        <f t="shared" si="42"/>
        <v>269</v>
      </c>
      <c r="L17" s="1">
        <f t="shared" si="42"/>
        <v>275</v>
      </c>
      <c r="M17" s="1">
        <f t="shared" si="42"/>
        <v>281</v>
      </c>
      <c r="N17" s="1">
        <f t="shared" si="42"/>
        <v>287</v>
      </c>
      <c r="O17" s="1">
        <f t="shared" si="42"/>
        <v>293</v>
      </c>
      <c r="P17" s="1">
        <f t="shared" si="42"/>
        <v>299</v>
      </c>
      <c r="Q17" s="1">
        <f t="shared" si="42"/>
        <v>305</v>
      </c>
      <c r="R17" s="1">
        <f t="shared" ref="R17:S17" si="43">Q17+13</f>
        <v>318</v>
      </c>
      <c r="S17" s="1">
        <f t="shared" si="43"/>
        <v>331</v>
      </c>
      <c r="T17" s="1">
        <f t="shared" ref="T17:U17" si="44">S17+14</f>
        <v>345</v>
      </c>
      <c r="U17" s="1">
        <f t="shared" si="44"/>
        <v>359</v>
      </c>
      <c r="V17" s="1">
        <f t="shared" si="3"/>
        <v>374</v>
      </c>
      <c r="W17" s="1">
        <f t="shared" si="4"/>
        <v>390</v>
      </c>
      <c r="X17" s="1">
        <f t="shared" si="5"/>
        <v>407</v>
      </c>
    </row>
    <row r="18" spans="1:24" ht="17.25" customHeight="1">
      <c r="A18" s="1" t="str">
        <f>기타!A141</f>
        <v>스태프</v>
      </c>
      <c r="B18" s="1">
        <f t="array" ref="B18">INDEX(기타!$A:$D,MATCH(A18,기타!$A:$A,0)+8,4)</f>
        <v>353</v>
      </c>
      <c r="C18" s="1">
        <f t="shared" ref="C18:Q18" si="45">B18+ROUNDDOWN(B18/50,0)+1</f>
        <v>361</v>
      </c>
      <c r="D18" s="1">
        <f t="shared" si="45"/>
        <v>369</v>
      </c>
      <c r="E18" s="1">
        <f t="shared" si="45"/>
        <v>377</v>
      </c>
      <c r="F18" s="1">
        <f t="shared" si="45"/>
        <v>385</v>
      </c>
      <c r="G18" s="1">
        <f t="shared" si="45"/>
        <v>393</v>
      </c>
      <c r="H18" s="1">
        <f t="shared" si="45"/>
        <v>401</v>
      </c>
      <c r="I18" s="1">
        <f t="shared" si="45"/>
        <v>410</v>
      </c>
      <c r="J18" s="1">
        <f t="shared" si="45"/>
        <v>419</v>
      </c>
      <c r="K18" s="1">
        <f t="shared" si="45"/>
        <v>428</v>
      </c>
      <c r="L18" s="1">
        <f t="shared" si="45"/>
        <v>437</v>
      </c>
      <c r="M18" s="1">
        <f t="shared" si="45"/>
        <v>446</v>
      </c>
      <c r="N18" s="1">
        <f t="shared" si="45"/>
        <v>455</v>
      </c>
      <c r="O18" s="1">
        <f t="shared" si="45"/>
        <v>465</v>
      </c>
      <c r="P18" s="1">
        <f t="shared" si="45"/>
        <v>475</v>
      </c>
      <c r="Q18" s="1">
        <f t="shared" si="45"/>
        <v>485</v>
      </c>
      <c r="R18" s="1">
        <f t="shared" ref="R18:S18" si="46">Q18+13</f>
        <v>498</v>
      </c>
      <c r="S18" s="1">
        <f t="shared" si="46"/>
        <v>511</v>
      </c>
      <c r="T18" s="1">
        <f t="shared" ref="T18:U18" si="47">S18+14</f>
        <v>525</v>
      </c>
      <c r="U18" s="1">
        <f t="shared" si="47"/>
        <v>539</v>
      </c>
      <c r="V18" s="1">
        <f t="shared" si="3"/>
        <v>554</v>
      </c>
      <c r="W18" s="1">
        <f t="shared" si="4"/>
        <v>570</v>
      </c>
      <c r="X18" s="1">
        <f t="shared" si="5"/>
        <v>587</v>
      </c>
    </row>
    <row r="19" spans="1:24" ht="17.25" customHeight="1">
      <c r="A19" s="1" t="str">
        <f>기타!A151</f>
        <v>아대</v>
      </c>
      <c r="B19" s="1">
        <f t="array" ref="B19">INDEX(기타!$A:$D,MATCH(A19,기타!$A:$A,0)+8,4)</f>
        <v>149</v>
      </c>
      <c r="C19" s="1">
        <f t="shared" ref="C19:Q19" si="48">B19+ROUNDDOWN(B19/50,0)+1</f>
        <v>152</v>
      </c>
      <c r="D19" s="1">
        <f t="shared" si="48"/>
        <v>156</v>
      </c>
      <c r="E19" s="1">
        <f t="shared" si="48"/>
        <v>160</v>
      </c>
      <c r="F19" s="1">
        <f t="shared" si="48"/>
        <v>164</v>
      </c>
      <c r="G19" s="1">
        <f t="shared" si="48"/>
        <v>168</v>
      </c>
      <c r="H19" s="1">
        <f t="shared" si="48"/>
        <v>172</v>
      </c>
      <c r="I19" s="1">
        <f t="shared" si="48"/>
        <v>176</v>
      </c>
      <c r="J19" s="1">
        <f t="shared" si="48"/>
        <v>180</v>
      </c>
      <c r="K19" s="1">
        <f t="shared" si="48"/>
        <v>184</v>
      </c>
      <c r="L19" s="1">
        <f t="shared" si="48"/>
        <v>188</v>
      </c>
      <c r="M19" s="1">
        <f t="shared" si="48"/>
        <v>192</v>
      </c>
      <c r="N19" s="1">
        <f t="shared" si="48"/>
        <v>196</v>
      </c>
      <c r="O19" s="1">
        <f t="shared" si="48"/>
        <v>200</v>
      </c>
      <c r="P19" s="1">
        <f t="shared" si="48"/>
        <v>205</v>
      </c>
      <c r="Q19" s="1">
        <f t="shared" si="48"/>
        <v>210</v>
      </c>
      <c r="R19" s="1">
        <f t="shared" ref="R19:S19" si="49">Q19+13</f>
        <v>223</v>
      </c>
      <c r="S19" s="1">
        <f t="shared" si="49"/>
        <v>236</v>
      </c>
      <c r="T19" s="1">
        <f t="shared" ref="T19:U19" si="50">S19+14</f>
        <v>250</v>
      </c>
      <c r="U19" s="1">
        <f t="shared" si="50"/>
        <v>264</v>
      </c>
      <c r="V19" s="1">
        <f t="shared" si="3"/>
        <v>279</v>
      </c>
      <c r="W19" s="1">
        <f t="shared" si="4"/>
        <v>295</v>
      </c>
      <c r="X19" s="1">
        <f t="shared" si="5"/>
        <v>312</v>
      </c>
    </row>
    <row r="20" spans="1:24" ht="17.25" customHeight="1">
      <c r="A20" s="1" t="str">
        <f>기타!A161</f>
        <v>에너지소드</v>
      </c>
      <c r="B20" s="1">
        <f t="array" ref="B20">INDEX(기타!$A:$D,MATCH(A20,기타!$A:$A,0)+8,4)</f>
        <v>216</v>
      </c>
      <c r="C20" s="1">
        <f t="shared" ref="C20:Q20" si="51">B20+ROUNDDOWN(B20/50,0)+1</f>
        <v>221</v>
      </c>
      <c r="D20" s="1">
        <f t="shared" si="51"/>
        <v>226</v>
      </c>
      <c r="E20" s="1">
        <f t="shared" si="51"/>
        <v>231</v>
      </c>
      <c r="F20" s="1">
        <f t="shared" si="51"/>
        <v>236</v>
      </c>
      <c r="G20" s="1">
        <f t="shared" si="51"/>
        <v>241</v>
      </c>
      <c r="H20" s="1">
        <f t="shared" si="51"/>
        <v>246</v>
      </c>
      <c r="I20" s="1">
        <f t="shared" si="51"/>
        <v>251</v>
      </c>
      <c r="J20" s="1">
        <f t="shared" si="51"/>
        <v>257</v>
      </c>
      <c r="K20" s="1">
        <f t="shared" si="51"/>
        <v>263</v>
      </c>
      <c r="L20" s="1">
        <f t="shared" si="51"/>
        <v>269</v>
      </c>
      <c r="M20" s="1">
        <f t="shared" si="51"/>
        <v>275</v>
      </c>
      <c r="N20" s="1">
        <f t="shared" si="51"/>
        <v>281</v>
      </c>
      <c r="O20" s="1">
        <f t="shared" si="51"/>
        <v>287</v>
      </c>
      <c r="P20" s="1">
        <f t="shared" si="51"/>
        <v>293</v>
      </c>
      <c r="Q20" s="1">
        <f t="shared" si="51"/>
        <v>299</v>
      </c>
      <c r="R20" s="1">
        <f t="shared" ref="R20:S20" si="52">Q20+13</f>
        <v>312</v>
      </c>
      <c r="S20" s="1">
        <f t="shared" si="52"/>
        <v>325</v>
      </c>
      <c r="T20" s="1">
        <f t="shared" ref="T20:U20" si="53">S20+14</f>
        <v>339</v>
      </c>
      <c r="U20" s="1">
        <f t="shared" si="53"/>
        <v>353</v>
      </c>
      <c r="V20" s="1">
        <f t="shared" si="3"/>
        <v>368</v>
      </c>
      <c r="W20" s="1">
        <f t="shared" si="4"/>
        <v>384</v>
      </c>
      <c r="X20" s="1">
        <f t="shared" si="5"/>
        <v>401</v>
      </c>
    </row>
    <row r="21" spans="1:24" ht="17.25" customHeight="1">
      <c r="A21" s="1" t="str">
        <f>기타!A171</f>
        <v>에인션트 보우</v>
      </c>
      <c r="B21" s="1">
        <f t="array" ref="B21">INDEX(기타!$A:$D,MATCH(A21,기타!$A:$A,0)+8,4)</f>
        <v>276</v>
      </c>
      <c r="C21" s="1">
        <f t="shared" ref="C21:Q21" si="54">B21+ROUNDDOWN(B21/50,0)+1</f>
        <v>282</v>
      </c>
      <c r="D21" s="1">
        <f t="shared" si="54"/>
        <v>288</v>
      </c>
      <c r="E21" s="1">
        <f t="shared" si="54"/>
        <v>294</v>
      </c>
      <c r="F21" s="1">
        <f t="shared" si="54"/>
        <v>300</v>
      </c>
      <c r="G21" s="1">
        <f t="shared" si="54"/>
        <v>307</v>
      </c>
      <c r="H21" s="1">
        <f t="shared" si="54"/>
        <v>314</v>
      </c>
      <c r="I21" s="1">
        <f t="shared" si="54"/>
        <v>321</v>
      </c>
      <c r="J21" s="1">
        <f t="shared" si="54"/>
        <v>328</v>
      </c>
      <c r="K21" s="1">
        <f t="shared" si="54"/>
        <v>335</v>
      </c>
      <c r="L21" s="1">
        <f t="shared" si="54"/>
        <v>342</v>
      </c>
      <c r="M21" s="1">
        <f t="shared" si="54"/>
        <v>349</v>
      </c>
      <c r="N21" s="1">
        <f t="shared" si="54"/>
        <v>356</v>
      </c>
      <c r="O21" s="1">
        <f t="shared" si="54"/>
        <v>364</v>
      </c>
      <c r="P21" s="1">
        <f t="shared" si="54"/>
        <v>372</v>
      </c>
      <c r="Q21" s="1">
        <f t="shared" si="54"/>
        <v>380</v>
      </c>
      <c r="R21" s="1">
        <f t="shared" ref="R21:S21" si="55">Q21+13</f>
        <v>393</v>
      </c>
      <c r="S21" s="1">
        <f t="shared" si="55"/>
        <v>406</v>
      </c>
      <c r="T21" s="1">
        <f t="shared" ref="T21:U21" si="56">S21+14</f>
        <v>420</v>
      </c>
      <c r="U21" s="1">
        <f t="shared" si="56"/>
        <v>434</v>
      </c>
      <c r="V21" s="1">
        <f t="shared" si="3"/>
        <v>449</v>
      </c>
      <c r="W21" s="1">
        <f t="shared" si="4"/>
        <v>465</v>
      </c>
      <c r="X21" s="1">
        <f t="shared" si="5"/>
        <v>482</v>
      </c>
    </row>
    <row r="22" spans="1:24" ht="17.25" customHeight="1">
      <c r="A22" s="1" t="str">
        <f>기타!A181</f>
        <v>완드</v>
      </c>
      <c r="B22" s="1">
        <f t="array" ref="B22">INDEX(기타!$A:$D,MATCH(A22,기타!$A:$A,0)+8,4)</f>
        <v>347</v>
      </c>
      <c r="C22" s="1">
        <f t="shared" ref="C22:Q22" si="57">B22+ROUNDDOWN(B22/50,0)+1</f>
        <v>354</v>
      </c>
      <c r="D22" s="1">
        <f t="shared" si="57"/>
        <v>362</v>
      </c>
      <c r="E22" s="1">
        <f t="shared" si="57"/>
        <v>370</v>
      </c>
      <c r="F22" s="1">
        <f t="shared" si="57"/>
        <v>378</v>
      </c>
      <c r="G22" s="1">
        <f t="shared" si="57"/>
        <v>386</v>
      </c>
      <c r="H22" s="1">
        <f t="shared" si="57"/>
        <v>394</v>
      </c>
      <c r="I22" s="1">
        <f t="shared" si="57"/>
        <v>402</v>
      </c>
      <c r="J22" s="1">
        <f t="shared" si="57"/>
        <v>411</v>
      </c>
      <c r="K22" s="1">
        <f t="shared" si="57"/>
        <v>420</v>
      </c>
      <c r="L22" s="1">
        <f t="shared" si="57"/>
        <v>429</v>
      </c>
      <c r="M22" s="1">
        <f t="shared" si="57"/>
        <v>438</v>
      </c>
      <c r="N22" s="1">
        <f t="shared" si="57"/>
        <v>447</v>
      </c>
      <c r="O22" s="1">
        <f t="shared" si="57"/>
        <v>456</v>
      </c>
      <c r="P22" s="1">
        <f t="shared" si="57"/>
        <v>466</v>
      </c>
      <c r="Q22" s="1">
        <f t="shared" si="57"/>
        <v>476</v>
      </c>
      <c r="R22" s="1">
        <f t="shared" ref="R22:S22" si="58">Q22+13</f>
        <v>489</v>
      </c>
      <c r="S22" s="1">
        <f t="shared" si="58"/>
        <v>502</v>
      </c>
      <c r="T22" s="1">
        <f t="shared" ref="T22:U22" si="59">S22+14</f>
        <v>516</v>
      </c>
      <c r="U22" s="1">
        <f t="shared" si="59"/>
        <v>530</v>
      </c>
      <c r="V22" s="1">
        <f t="shared" si="3"/>
        <v>545</v>
      </c>
      <c r="W22" s="1">
        <f t="shared" si="4"/>
        <v>561</v>
      </c>
      <c r="X22" s="1">
        <f t="shared" si="5"/>
        <v>578</v>
      </c>
    </row>
    <row r="23" spans="1:24" ht="17.25" customHeight="1">
      <c r="A23" s="1" t="str">
        <f>기타!A201</f>
        <v>튜너</v>
      </c>
      <c r="B23" s="1">
        <f t="array" ref="B23">INDEX(기타!$A:$D,MATCH(A23,기타!$A:$A,0)+8,4)</f>
        <v>295</v>
      </c>
      <c r="C23" s="1">
        <f t="shared" ref="C23:Q23" si="60">B23+ROUNDDOWN(B23/50,0)+1</f>
        <v>301</v>
      </c>
      <c r="D23" s="1">
        <f t="shared" si="60"/>
        <v>308</v>
      </c>
      <c r="E23" s="1">
        <f t="shared" si="60"/>
        <v>315</v>
      </c>
      <c r="F23" s="1">
        <f t="shared" si="60"/>
        <v>322</v>
      </c>
      <c r="G23" s="1">
        <f t="shared" si="60"/>
        <v>329</v>
      </c>
      <c r="H23" s="1">
        <f t="shared" si="60"/>
        <v>336</v>
      </c>
      <c r="I23" s="1">
        <f t="shared" si="60"/>
        <v>343</v>
      </c>
      <c r="J23" s="1">
        <f t="shared" si="60"/>
        <v>350</v>
      </c>
      <c r="K23" s="1">
        <f t="shared" si="60"/>
        <v>358</v>
      </c>
      <c r="L23" s="1">
        <f t="shared" si="60"/>
        <v>366</v>
      </c>
      <c r="M23" s="1">
        <f t="shared" si="60"/>
        <v>374</v>
      </c>
      <c r="N23" s="1">
        <f t="shared" si="60"/>
        <v>382</v>
      </c>
      <c r="O23" s="1">
        <f t="shared" si="60"/>
        <v>390</v>
      </c>
      <c r="P23" s="1">
        <f t="shared" si="60"/>
        <v>398</v>
      </c>
      <c r="Q23" s="1">
        <f t="shared" si="60"/>
        <v>406</v>
      </c>
      <c r="R23" s="1">
        <f t="shared" ref="R23:S23" si="61">Q23+13</f>
        <v>419</v>
      </c>
      <c r="S23" s="1">
        <f t="shared" si="61"/>
        <v>432</v>
      </c>
      <c r="T23" s="1">
        <f t="shared" ref="T23:U23" si="62">S23+14</f>
        <v>446</v>
      </c>
      <c r="U23" s="1">
        <f t="shared" si="62"/>
        <v>460</v>
      </c>
      <c r="V23" s="1">
        <f t="shared" si="3"/>
        <v>475</v>
      </c>
      <c r="W23" s="1">
        <f t="shared" si="4"/>
        <v>491</v>
      </c>
      <c r="X23" s="1">
        <f t="shared" si="5"/>
        <v>508</v>
      </c>
    </row>
    <row r="24" spans="1:24" ht="17.25" customHeight="1">
      <c r="A24" s="1" t="str">
        <f>기타!A211</f>
        <v>창</v>
      </c>
      <c r="B24" s="1">
        <f t="array" ref="B24">INDEX(기타!$A:$D,MATCH(A24,기타!$A:$A,0)+8,4)</f>
        <v>295</v>
      </c>
      <c r="C24" s="1">
        <f t="shared" ref="C24:Q24" si="63">B24+ROUNDDOWN(B24/50,0)+1</f>
        <v>301</v>
      </c>
      <c r="D24" s="1">
        <f t="shared" si="63"/>
        <v>308</v>
      </c>
      <c r="E24" s="1">
        <f t="shared" si="63"/>
        <v>315</v>
      </c>
      <c r="F24" s="1">
        <f t="shared" si="63"/>
        <v>322</v>
      </c>
      <c r="G24" s="1">
        <f t="shared" si="63"/>
        <v>329</v>
      </c>
      <c r="H24" s="1">
        <f t="shared" si="63"/>
        <v>336</v>
      </c>
      <c r="I24" s="1">
        <f t="shared" si="63"/>
        <v>343</v>
      </c>
      <c r="J24" s="1">
        <f t="shared" si="63"/>
        <v>350</v>
      </c>
      <c r="K24" s="1">
        <f t="shared" si="63"/>
        <v>358</v>
      </c>
      <c r="L24" s="1">
        <f t="shared" si="63"/>
        <v>366</v>
      </c>
      <c r="M24" s="1">
        <f t="shared" si="63"/>
        <v>374</v>
      </c>
      <c r="N24" s="1">
        <f t="shared" si="63"/>
        <v>382</v>
      </c>
      <c r="O24" s="1">
        <f t="shared" si="63"/>
        <v>390</v>
      </c>
      <c r="P24" s="1">
        <f t="shared" si="63"/>
        <v>398</v>
      </c>
      <c r="Q24" s="1">
        <f t="shared" si="63"/>
        <v>406</v>
      </c>
      <c r="R24" s="1">
        <f t="shared" ref="R24:S24" si="64">Q24+13</f>
        <v>419</v>
      </c>
      <c r="S24" s="1">
        <f t="shared" si="64"/>
        <v>432</v>
      </c>
      <c r="T24" s="1">
        <f t="shared" ref="T24:U24" si="65">S24+14</f>
        <v>446</v>
      </c>
      <c r="U24" s="1">
        <f t="shared" si="65"/>
        <v>460</v>
      </c>
      <c r="V24" s="1">
        <f t="shared" si="3"/>
        <v>475</v>
      </c>
      <c r="W24" s="1">
        <f t="shared" si="4"/>
        <v>491</v>
      </c>
      <c r="X24" s="1">
        <f t="shared" si="5"/>
        <v>508</v>
      </c>
    </row>
    <row r="25" spans="1:24" ht="17.25" customHeight="1">
      <c r="A25" s="1" t="str">
        <f>기타!A221</f>
        <v>체인</v>
      </c>
      <c r="B25" s="1">
        <f t="array" ref="B25">INDEX(기타!$A:$D,MATCH(A25,기타!$A:$A,0)+8,4)</f>
        <v>276</v>
      </c>
      <c r="C25" s="1">
        <f t="shared" ref="C25:Q25" si="66">B25+ROUNDDOWN(B25/50,0)+1</f>
        <v>282</v>
      </c>
      <c r="D25" s="1">
        <f t="shared" si="66"/>
        <v>288</v>
      </c>
      <c r="E25" s="1">
        <f t="shared" si="66"/>
        <v>294</v>
      </c>
      <c r="F25" s="1">
        <f t="shared" si="66"/>
        <v>300</v>
      </c>
      <c r="G25" s="1">
        <f t="shared" si="66"/>
        <v>307</v>
      </c>
      <c r="H25" s="1">
        <f t="shared" si="66"/>
        <v>314</v>
      </c>
      <c r="I25" s="1">
        <f t="shared" si="66"/>
        <v>321</v>
      </c>
      <c r="J25" s="1">
        <f t="shared" si="66"/>
        <v>328</v>
      </c>
      <c r="K25" s="1">
        <f t="shared" si="66"/>
        <v>335</v>
      </c>
      <c r="L25" s="1">
        <f t="shared" si="66"/>
        <v>342</v>
      </c>
      <c r="M25" s="1">
        <f t="shared" si="66"/>
        <v>349</v>
      </c>
      <c r="N25" s="1">
        <f t="shared" si="66"/>
        <v>356</v>
      </c>
      <c r="O25" s="1">
        <f t="shared" si="66"/>
        <v>364</v>
      </c>
      <c r="P25" s="1">
        <f t="shared" si="66"/>
        <v>372</v>
      </c>
      <c r="Q25" s="1">
        <f t="shared" si="66"/>
        <v>380</v>
      </c>
      <c r="R25" s="1">
        <f t="shared" ref="R25:S25" si="67">Q25+13</f>
        <v>393</v>
      </c>
      <c r="S25" s="1">
        <f t="shared" si="67"/>
        <v>406</v>
      </c>
      <c r="T25" s="1">
        <f t="shared" ref="T25:U25" si="68">S25+14</f>
        <v>420</v>
      </c>
      <c r="U25" s="1">
        <f t="shared" si="68"/>
        <v>434</v>
      </c>
      <c r="V25" s="1">
        <f t="shared" si="3"/>
        <v>449</v>
      </c>
      <c r="W25" s="1">
        <f t="shared" si="4"/>
        <v>465</v>
      </c>
      <c r="X25" s="1">
        <f t="shared" si="5"/>
        <v>482</v>
      </c>
    </row>
    <row r="26" spans="1:24" ht="17.25" customHeight="1">
      <c r="A26" s="1" t="str">
        <f>기타!A231</f>
        <v>케인</v>
      </c>
      <c r="B26" s="1">
        <f t="array" ref="B26">INDEX(기타!$A:$D,MATCH(A26,기타!$A:$A,0)+8,4)</f>
        <v>283</v>
      </c>
      <c r="C26" s="1">
        <f t="shared" ref="C26:Q26" si="69">B26+ROUNDDOWN(B26/50,0)+1</f>
        <v>289</v>
      </c>
      <c r="D26" s="1">
        <f t="shared" si="69"/>
        <v>295</v>
      </c>
      <c r="E26" s="1">
        <f t="shared" si="69"/>
        <v>301</v>
      </c>
      <c r="F26" s="1">
        <f t="shared" si="69"/>
        <v>308</v>
      </c>
      <c r="G26" s="1">
        <f t="shared" si="69"/>
        <v>315</v>
      </c>
      <c r="H26" s="1">
        <f t="shared" si="69"/>
        <v>322</v>
      </c>
      <c r="I26" s="1">
        <f t="shared" si="69"/>
        <v>329</v>
      </c>
      <c r="J26" s="1">
        <f t="shared" si="69"/>
        <v>336</v>
      </c>
      <c r="K26" s="1">
        <f t="shared" si="69"/>
        <v>343</v>
      </c>
      <c r="L26" s="1">
        <f t="shared" si="69"/>
        <v>350</v>
      </c>
      <c r="M26" s="1">
        <f t="shared" si="69"/>
        <v>358</v>
      </c>
      <c r="N26" s="1">
        <f t="shared" si="69"/>
        <v>366</v>
      </c>
      <c r="O26" s="1">
        <f t="shared" si="69"/>
        <v>374</v>
      </c>
      <c r="P26" s="1">
        <f t="shared" si="69"/>
        <v>382</v>
      </c>
      <c r="Q26" s="1">
        <f t="shared" si="69"/>
        <v>390</v>
      </c>
      <c r="R26" s="1">
        <f t="shared" ref="R26:S26" si="70">Q26+13</f>
        <v>403</v>
      </c>
      <c r="S26" s="1">
        <f t="shared" si="70"/>
        <v>416</v>
      </c>
      <c r="T26" s="1">
        <f t="shared" ref="T26:U26" si="71">S26+14</f>
        <v>430</v>
      </c>
      <c r="U26" s="1">
        <f t="shared" si="71"/>
        <v>444</v>
      </c>
      <c r="V26" s="1">
        <f t="shared" si="3"/>
        <v>459</v>
      </c>
      <c r="W26" s="1">
        <f t="shared" si="4"/>
        <v>475</v>
      </c>
      <c r="X26" s="1">
        <f t="shared" si="5"/>
        <v>492</v>
      </c>
    </row>
    <row r="27" spans="1:24" ht="17.25" customHeight="1">
      <c r="A27" s="1" t="str">
        <f>기타!A241</f>
        <v>폴암</v>
      </c>
      <c r="B27" s="1">
        <f t="array" ref="B27">INDEX(기타!$A:$D,MATCH(A27,기타!$A:$A,0)+8,4)</f>
        <v>264</v>
      </c>
      <c r="C27" s="1">
        <f t="shared" ref="C27:Q27" si="72">B27+ROUNDDOWN(B27/50,0)+1</f>
        <v>270</v>
      </c>
      <c r="D27" s="1">
        <f t="shared" si="72"/>
        <v>276</v>
      </c>
      <c r="E27" s="1">
        <f t="shared" si="72"/>
        <v>282</v>
      </c>
      <c r="F27" s="1">
        <f t="shared" si="72"/>
        <v>288</v>
      </c>
      <c r="G27" s="1">
        <f t="shared" si="72"/>
        <v>294</v>
      </c>
      <c r="H27" s="1">
        <f t="shared" si="72"/>
        <v>300</v>
      </c>
      <c r="I27" s="1">
        <f t="shared" si="72"/>
        <v>307</v>
      </c>
      <c r="J27" s="1">
        <f t="shared" si="72"/>
        <v>314</v>
      </c>
      <c r="K27" s="1">
        <f t="shared" si="72"/>
        <v>321</v>
      </c>
      <c r="L27" s="1">
        <f t="shared" si="72"/>
        <v>328</v>
      </c>
      <c r="M27" s="1">
        <f t="shared" si="72"/>
        <v>335</v>
      </c>
      <c r="N27" s="1">
        <f t="shared" si="72"/>
        <v>342</v>
      </c>
      <c r="O27" s="1">
        <f t="shared" si="72"/>
        <v>349</v>
      </c>
      <c r="P27" s="1">
        <f t="shared" si="72"/>
        <v>356</v>
      </c>
      <c r="Q27" s="1">
        <f t="shared" si="72"/>
        <v>364</v>
      </c>
      <c r="R27" s="1">
        <f t="shared" ref="R27:S27" si="73">Q27+13</f>
        <v>377</v>
      </c>
      <c r="S27" s="1">
        <f t="shared" si="73"/>
        <v>390</v>
      </c>
      <c r="T27" s="1">
        <f t="shared" ref="T27:U27" si="74">S27+14</f>
        <v>404</v>
      </c>
      <c r="U27" s="1">
        <f t="shared" si="74"/>
        <v>418</v>
      </c>
      <c r="V27" s="1">
        <f t="shared" si="3"/>
        <v>433</v>
      </c>
      <c r="W27" s="1">
        <f t="shared" si="4"/>
        <v>449</v>
      </c>
      <c r="X27" s="1">
        <f t="shared" si="5"/>
        <v>466</v>
      </c>
    </row>
    <row r="28" spans="1:24" ht="17.25" customHeight="1">
      <c r="A28" s="1" t="str">
        <f>기타!A251</f>
        <v>한손검</v>
      </c>
      <c r="B28" s="1">
        <f t="array" ref="B28">INDEX(기타!$A:$D,MATCH(A28,기타!$A:$A,0)+8,4)</f>
        <v>283</v>
      </c>
      <c r="C28" s="1">
        <f t="shared" ref="C28:Q28" si="75">B28+ROUNDDOWN(B28/50,0)+1</f>
        <v>289</v>
      </c>
      <c r="D28" s="1">
        <f t="shared" si="75"/>
        <v>295</v>
      </c>
      <c r="E28" s="1">
        <f t="shared" si="75"/>
        <v>301</v>
      </c>
      <c r="F28" s="1">
        <f t="shared" si="75"/>
        <v>308</v>
      </c>
      <c r="G28" s="1">
        <f t="shared" si="75"/>
        <v>315</v>
      </c>
      <c r="H28" s="1">
        <f t="shared" si="75"/>
        <v>322</v>
      </c>
      <c r="I28" s="1">
        <f t="shared" si="75"/>
        <v>329</v>
      </c>
      <c r="J28" s="1">
        <f t="shared" si="75"/>
        <v>336</v>
      </c>
      <c r="K28" s="1">
        <f t="shared" si="75"/>
        <v>343</v>
      </c>
      <c r="L28" s="1">
        <f t="shared" si="75"/>
        <v>350</v>
      </c>
      <c r="M28" s="1">
        <f t="shared" si="75"/>
        <v>358</v>
      </c>
      <c r="N28" s="1">
        <f t="shared" si="75"/>
        <v>366</v>
      </c>
      <c r="O28" s="1">
        <f t="shared" si="75"/>
        <v>374</v>
      </c>
      <c r="P28" s="1">
        <f t="shared" si="75"/>
        <v>382</v>
      </c>
      <c r="Q28" s="1">
        <f t="shared" si="75"/>
        <v>390</v>
      </c>
      <c r="R28" s="1">
        <f t="shared" ref="R28:S28" si="76">Q28+13</f>
        <v>403</v>
      </c>
      <c r="S28" s="1">
        <f t="shared" si="76"/>
        <v>416</v>
      </c>
      <c r="T28" s="1">
        <f t="shared" ref="T28:U28" si="77">S28+14</f>
        <v>430</v>
      </c>
      <c r="U28" s="1">
        <f t="shared" si="77"/>
        <v>444</v>
      </c>
      <c r="V28" s="1">
        <f t="shared" si="3"/>
        <v>459</v>
      </c>
      <c r="W28" s="1">
        <f t="shared" si="4"/>
        <v>475</v>
      </c>
      <c r="X28" s="1">
        <f t="shared" si="5"/>
        <v>492</v>
      </c>
    </row>
    <row r="29" spans="1:24" ht="17.25" customHeight="1">
      <c r="A29" s="1" t="str">
        <f>기타!A261</f>
        <v>한손도끼</v>
      </c>
      <c r="B29" s="1">
        <f t="array" ref="B29">INDEX(기타!$A:$D,MATCH(A29,기타!$A:$A,0)+8,4)</f>
        <v>283</v>
      </c>
      <c r="C29" s="1">
        <f t="shared" ref="C29:Q29" si="78">B29+ROUNDDOWN(B29/50,0)+1</f>
        <v>289</v>
      </c>
      <c r="D29" s="1">
        <f t="shared" si="78"/>
        <v>295</v>
      </c>
      <c r="E29" s="1">
        <f t="shared" si="78"/>
        <v>301</v>
      </c>
      <c r="F29" s="1">
        <f t="shared" si="78"/>
        <v>308</v>
      </c>
      <c r="G29" s="1">
        <f t="shared" si="78"/>
        <v>315</v>
      </c>
      <c r="H29" s="1">
        <f t="shared" si="78"/>
        <v>322</v>
      </c>
      <c r="I29" s="1">
        <f t="shared" si="78"/>
        <v>329</v>
      </c>
      <c r="J29" s="1">
        <f t="shared" si="78"/>
        <v>336</v>
      </c>
      <c r="K29" s="1">
        <f t="shared" si="78"/>
        <v>343</v>
      </c>
      <c r="L29" s="1">
        <f t="shared" si="78"/>
        <v>350</v>
      </c>
      <c r="M29" s="1">
        <f t="shared" si="78"/>
        <v>358</v>
      </c>
      <c r="N29" s="1">
        <f t="shared" si="78"/>
        <v>366</v>
      </c>
      <c r="O29" s="1">
        <f t="shared" si="78"/>
        <v>374</v>
      </c>
      <c r="P29" s="1">
        <f t="shared" si="78"/>
        <v>382</v>
      </c>
      <c r="Q29" s="1">
        <f t="shared" si="78"/>
        <v>390</v>
      </c>
      <c r="R29" s="1">
        <f t="shared" ref="R29:S29" si="79">Q29+13</f>
        <v>403</v>
      </c>
      <c r="S29" s="1">
        <f t="shared" si="79"/>
        <v>416</v>
      </c>
      <c r="T29" s="1">
        <f t="shared" ref="T29:U29" si="80">S29+14</f>
        <v>430</v>
      </c>
      <c r="U29" s="1">
        <f t="shared" si="80"/>
        <v>444</v>
      </c>
      <c r="V29" s="1">
        <f t="shared" si="3"/>
        <v>459</v>
      </c>
      <c r="W29" s="1">
        <f t="shared" si="4"/>
        <v>475</v>
      </c>
      <c r="X29" s="1">
        <f t="shared" si="5"/>
        <v>492</v>
      </c>
    </row>
    <row r="30" spans="1:24" ht="17.25" customHeight="1">
      <c r="A30" s="1" t="str">
        <f>기타!A271</f>
        <v>한손둔기</v>
      </c>
      <c r="B30" s="1">
        <f t="array" ref="B30">INDEX(기타!$A:$D,MATCH(A30,기타!$A:$A,0)+8,4)</f>
        <v>283</v>
      </c>
      <c r="C30" s="1">
        <f t="shared" ref="C30:Q30" si="81">B30+ROUNDDOWN(B30/50,0)+1</f>
        <v>289</v>
      </c>
      <c r="D30" s="1">
        <f t="shared" si="81"/>
        <v>295</v>
      </c>
      <c r="E30" s="1">
        <f t="shared" si="81"/>
        <v>301</v>
      </c>
      <c r="F30" s="1">
        <f t="shared" si="81"/>
        <v>308</v>
      </c>
      <c r="G30" s="1">
        <f t="shared" si="81"/>
        <v>315</v>
      </c>
      <c r="H30" s="1">
        <f t="shared" si="81"/>
        <v>322</v>
      </c>
      <c r="I30" s="1">
        <f t="shared" si="81"/>
        <v>329</v>
      </c>
      <c r="J30" s="1">
        <f t="shared" si="81"/>
        <v>336</v>
      </c>
      <c r="K30" s="1">
        <f t="shared" si="81"/>
        <v>343</v>
      </c>
      <c r="L30" s="1">
        <f t="shared" si="81"/>
        <v>350</v>
      </c>
      <c r="M30" s="1">
        <f t="shared" si="81"/>
        <v>358</v>
      </c>
      <c r="N30" s="1">
        <f t="shared" si="81"/>
        <v>366</v>
      </c>
      <c r="O30" s="1">
        <f t="shared" si="81"/>
        <v>374</v>
      </c>
      <c r="P30" s="1">
        <f t="shared" si="81"/>
        <v>382</v>
      </c>
      <c r="Q30" s="1">
        <f t="shared" si="81"/>
        <v>390</v>
      </c>
      <c r="R30" s="1">
        <f t="shared" ref="R30:S30" si="82">Q30+13</f>
        <v>403</v>
      </c>
      <c r="S30" s="1">
        <f t="shared" si="82"/>
        <v>416</v>
      </c>
      <c r="T30" s="1">
        <f t="shared" ref="T30:U30" si="83">S30+14</f>
        <v>430</v>
      </c>
      <c r="U30" s="1">
        <f t="shared" si="83"/>
        <v>444</v>
      </c>
      <c r="V30" s="1">
        <f t="shared" si="3"/>
        <v>459</v>
      </c>
      <c r="W30" s="1">
        <f t="shared" si="4"/>
        <v>475</v>
      </c>
      <c r="X30" s="1">
        <f t="shared" si="5"/>
        <v>492</v>
      </c>
    </row>
    <row r="31" spans="1:24" ht="17.25" customHeight="1">
      <c r="A31" s="1" t="str">
        <f>기타!A281</f>
        <v>핸드캐논</v>
      </c>
      <c r="B31" s="1">
        <f t="array" ref="B31">INDEX(기타!$A:$D,MATCH(A31,기타!$A:$A,0)+8,4)</f>
        <v>302</v>
      </c>
      <c r="C31" s="1">
        <f t="shared" ref="C31:Q31" si="84">B31+ROUNDDOWN(B31/50,0)+1</f>
        <v>309</v>
      </c>
      <c r="D31" s="1">
        <f t="shared" si="84"/>
        <v>316</v>
      </c>
      <c r="E31" s="1">
        <f t="shared" si="84"/>
        <v>323</v>
      </c>
      <c r="F31" s="1">
        <f t="shared" si="84"/>
        <v>330</v>
      </c>
      <c r="G31" s="1">
        <f t="shared" si="84"/>
        <v>337</v>
      </c>
      <c r="H31" s="1">
        <f t="shared" si="84"/>
        <v>344</v>
      </c>
      <c r="I31" s="1">
        <f t="shared" si="84"/>
        <v>351</v>
      </c>
      <c r="J31" s="1">
        <f t="shared" si="84"/>
        <v>359</v>
      </c>
      <c r="K31" s="1">
        <f t="shared" si="84"/>
        <v>367</v>
      </c>
      <c r="L31" s="1">
        <f t="shared" si="84"/>
        <v>375</v>
      </c>
      <c r="M31" s="1">
        <f t="shared" si="84"/>
        <v>383</v>
      </c>
      <c r="N31" s="1">
        <f t="shared" si="84"/>
        <v>391</v>
      </c>
      <c r="O31" s="1">
        <f t="shared" si="84"/>
        <v>399</v>
      </c>
      <c r="P31" s="1">
        <f t="shared" si="84"/>
        <v>407</v>
      </c>
      <c r="Q31" s="1">
        <f t="shared" si="84"/>
        <v>416</v>
      </c>
      <c r="R31" s="1">
        <f t="shared" ref="R31:S31" si="85">Q31+13</f>
        <v>429</v>
      </c>
      <c r="S31" s="1">
        <f t="shared" si="85"/>
        <v>442</v>
      </c>
      <c r="T31" s="1">
        <f t="shared" ref="T31:U31" si="86">S31+14</f>
        <v>456</v>
      </c>
      <c r="U31" s="1">
        <f t="shared" si="86"/>
        <v>470</v>
      </c>
      <c r="V31" s="1">
        <f t="shared" si="3"/>
        <v>485</v>
      </c>
      <c r="W31" s="1">
        <f t="shared" si="4"/>
        <v>501</v>
      </c>
      <c r="X31" s="1">
        <f t="shared" si="5"/>
        <v>518</v>
      </c>
    </row>
    <row r="32" spans="1:24" ht="17.25" customHeight="1">
      <c r="A32" s="1" t="str">
        <f>기타!A291</f>
        <v>활</v>
      </c>
      <c r="B32" s="1">
        <f t="array" ref="B32">INDEX(기타!$A:$D,MATCH(A32,기타!$A:$A,0)+8,4)</f>
        <v>276</v>
      </c>
      <c r="C32" s="1">
        <f t="shared" ref="C32:Q32" si="87">B32+ROUNDDOWN(B32/50,0)+1</f>
        <v>282</v>
      </c>
      <c r="D32" s="1">
        <f t="shared" si="87"/>
        <v>288</v>
      </c>
      <c r="E32" s="1">
        <f t="shared" si="87"/>
        <v>294</v>
      </c>
      <c r="F32" s="1">
        <f t="shared" si="87"/>
        <v>300</v>
      </c>
      <c r="G32" s="1">
        <f t="shared" si="87"/>
        <v>307</v>
      </c>
      <c r="H32" s="1">
        <f t="shared" si="87"/>
        <v>314</v>
      </c>
      <c r="I32" s="1">
        <f t="shared" si="87"/>
        <v>321</v>
      </c>
      <c r="J32" s="1">
        <f t="shared" si="87"/>
        <v>328</v>
      </c>
      <c r="K32" s="1">
        <f t="shared" si="87"/>
        <v>335</v>
      </c>
      <c r="L32" s="1">
        <f t="shared" si="87"/>
        <v>342</v>
      </c>
      <c r="M32" s="1">
        <f t="shared" si="87"/>
        <v>349</v>
      </c>
      <c r="N32" s="1">
        <f t="shared" si="87"/>
        <v>356</v>
      </c>
      <c r="O32" s="1">
        <f t="shared" si="87"/>
        <v>364</v>
      </c>
      <c r="P32" s="1">
        <f t="shared" si="87"/>
        <v>372</v>
      </c>
      <c r="Q32" s="1">
        <f t="shared" si="87"/>
        <v>380</v>
      </c>
      <c r="R32" s="1">
        <f t="shared" ref="R32:S32" si="88">Q32+13</f>
        <v>393</v>
      </c>
      <c r="S32" s="1">
        <f t="shared" si="88"/>
        <v>406</v>
      </c>
      <c r="T32" s="1">
        <f t="shared" ref="T32:U32" si="89">S32+14</f>
        <v>420</v>
      </c>
      <c r="U32" s="1">
        <f t="shared" si="89"/>
        <v>434</v>
      </c>
      <c r="V32" s="1">
        <f t="shared" si="3"/>
        <v>449</v>
      </c>
      <c r="W32" s="1">
        <f t="shared" si="4"/>
        <v>465</v>
      </c>
      <c r="X32" s="1">
        <f t="shared" si="5"/>
        <v>482</v>
      </c>
    </row>
    <row r="33" spans="1:24" ht="17.25" customHeight="1">
      <c r="A33" s="1" t="str">
        <f>기타!A301</f>
        <v>ESP리미터</v>
      </c>
      <c r="B33" s="1">
        <f t="array" ref="B33">INDEX(기타!$A:$D,MATCH(A33,기타!$A:$A,0)+8,4)</f>
        <v>347</v>
      </c>
      <c r="C33" s="1">
        <f t="shared" ref="C33:Q33" si="90">B33+ROUNDDOWN(B33/50,0)+1</f>
        <v>354</v>
      </c>
      <c r="D33" s="1">
        <f t="shared" si="90"/>
        <v>362</v>
      </c>
      <c r="E33" s="1">
        <f t="shared" si="90"/>
        <v>370</v>
      </c>
      <c r="F33" s="1">
        <f t="shared" si="90"/>
        <v>378</v>
      </c>
      <c r="G33" s="1">
        <f t="shared" si="90"/>
        <v>386</v>
      </c>
      <c r="H33" s="1">
        <f t="shared" si="90"/>
        <v>394</v>
      </c>
      <c r="I33" s="1">
        <f t="shared" si="90"/>
        <v>402</v>
      </c>
      <c r="J33" s="1">
        <f t="shared" si="90"/>
        <v>411</v>
      </c>
      <c r="K33" s="1">
        <f t="shared" si="90"/>
        <v>420</v>
      </c>
      <c r="L33" s="1">
        <f t="shared" si="90"/>
        <v>429</v>
      </c>
      <c r="M33" s="1">
        <f t="shared" si="90"/>
        <v>438</v>
      </c>
      <c r="N33" s="1">
        <f t="shared" si="90"/>
        <v>447</v>
      </c>
      <c r="O33" s="1">
        <f t="shared" si="90"/>
        <v>456</v>
      </c>
      <c r="P33" s="1">
        <f t="shared" si="90"/>
        <v>466</v>
      </c>
      <c r="Q33" s="1">
        <f t="shared" si="90"/>
        <v>476</v>
      </c>
      <c r="R33" s="1">
        <f t="shared" ref="R33:S33" si="91">Q33+13</f>
        <v>489</v>
      </c>
      <c r="S33" s="1">
        <f t="shared" si="91"/>
        <v>502</v>
      </c>
      <c r="T33" s="1">
        <f t="shared" ref="T33:U33" si="92">S33+14</f>
        <v>516</v>
      </c>
      <c r="U33" s="1">
        <f t="shared" si="92"/>
        <v>530</v>
      </c>
      <c r="V33" s="1">
        <f t="shared" si="3"/>
        <v>545</v>
      </c>
      <c r="W33" s="1">
        <f t="shared" si="4"/>
        <v>561</v>
      </c>
      <c r="X33" s="1">
        <f t="shared" si="5"/>
        <v>578</v>
      </c>
    </row>
    <row r="34" spans="1:24" ht="17.25" customHeight="1"/>
    <row r="35" spans="1:24" ht="17.25" customHeight="1"/>
    <row r="36" spans="1:24" ht="17.25" customHeight="1">
      <c r="A36" s="1" t="s">
        <v>54</v>
      </c>
    </row>
    <row r="37" spans="1:24" ht="17.25" customHeight="1"/>
    <row r="38" spans="1:24" ht="17.25" customHeight="1">
      <c r="A38" s="1" t="s">
        <v>30</v>
      </c>
      <c r="B38" s="1" t="s">
        <v>31</v>
      </c>
      <c r="C38" s="1" t="s">
        <v>32</v>
      </c>
      <c r="D38" s="1" t="s">
        <v>33</v>
      </c>
      <c r="E38" s="1" t="s">
        <v>34</v>
      </c>
      <c r="F38" s="1" t="s">
        <v>35</v>
      </c>
      <c r="G38" s="1" t="s">
        <v>36</v>
      </c>
      <c r="H38" s="1" t="s">
        <v>37</v>
      </c>
      <c r="I38" s="1" t="s">
        <v>38</v>
      </c>
      <c r="J38" s="1" t="s">
        <v>39</v>
      </c>
      <c r="K38" s="1" t="s">
        <v>40</v>
      </c>
      <c r="L38" s="1" t="s">
        <v>41</v>
      </c>
      <c r="M38" s="1" t="s">
        <v>42</v>
      </c>
      <c r="N38" s="1" t="s">
        <v>43</v>
      </c>
      <c r="O38" s="1" t="s">
        <v>44</v>
      </c>
      <c r="P38" s="1" t="s">
        <v>45</v>
      </c>
      <c r="Q38" s="1" t="s">
        <v>46</v>
      </c>
      <c r="R38" s="1" t="s">
        <v>47</v>
      </c>
      <c r="S38" s="1" t="s">
        <v>48</v>
      </c>
      <c r="T38" s="1" t="s">
        <v>49</v>
      </c>
      <c r="U38" s="1" t="s">
        <v>50</v>
      </c>
      <c r="V38" s="1" t="s">
        <v>51</v>
      </c>
      <c r="W38" s="1" t="s">
        <v>52</v>
      </c>
      <c r="X38" s="1" t="s">
        <v>53</v>
      </c>
    </row>
    <row r="39" spans="1:24" ht="17.25" customHeight="1">
      <c r="A39" s="1" t="s">
        <v>12</v>
      </c>
      <c r="B39" s="1">
        <v>100</v>
      </c>
      <c r="C39" s="1">
        <f t="shared" ref="C39:G39" si="93">B39+2</f>
        <v>102</v>
      </c>
      <c r="D39" s="1">
        <f t="shared" si="93"/>
        <v>104</v>
      </c>
      <c r="E39" s="1">
        <f t="shared" si="93"/>
        <v>106</v>
      </c>
      <c r="F39" s="1">
        <f t="shared" si="93"/>
        <v>108</v>
      </c>
      <c r="G39" s="1">
        <f t="shared" si="93"/>
        <v>110</v>
      </c>
      <c r="H39" s="1">
        <f t="shared" ref="H39:Q39" si="94">G39+3</f>
        <v>113</v>
      </c>
      <c r="I39" s="1">
        <f t="shared" si="94"/>
        <v>116</v>
      </c>
      <c r="J39" s="1">
        <f t="shared" si="94"/>
        <v>119</v>
      </c>
      <c r="K39" s="1">
        <f t="shared" si="94"/>
        <v>122</v>
      </c>
      <c r="L39" s="1">
        <f t="shared" si="94"/>
        <v>125</v>
      </c>
      <c r="M39" s="1">
        <f t="shared" si="94"/>
        <v>128</v>
      </c>
      <c r="N39" s="1">
        <f t="shared" si="94"/>
        <v>131</v>
      </c>
      <c r="O39" s="1">
        <f t="shared" si="94"/>
        <v>134</v>
      </c>
      <c r="P39" s="1">
        <f t="shared" si="94"/>
        <v>137</v>
      </c>
      <c r="Q39" s="1">
        <f t="shared" si="94"/>
        <v>140</v>
      </c>
      <c r="R39" s="1">
        <f t="shared" ref="R39:X39" si="95">Q39+15</f>
        <v>155</v>
      </c>
      <c r="S39" s="1">
        <f t="shared" si="95"/>
        <v>170</v>
      </c>
      <c r="T39" s="1">
        <f t="shared" si="95"/>
        <v>185</v>
      </c>
      <c r="U39" s="1">
        <f t="shared" si="95"/>
        <v>200</v>
      </c>
      <c r="V39" s="1">
        <f t="shared" si="95"/>
        <v>215</v>
      </c>
      <c r="W39" s="1">
        <f t="shared" si="95"/>
        <v>230</v>
      </c>
      <c r="X39" s="1">
        <f t="shared" si="95"/>
        <v>245</v>
      </c>
    </row>
    <row r="40" spans="1:24" ht="17.25" customHeight="1"/>
    <row r="41" spans="1:24" ht="17.25" customHeight="1">
      <c r="A41" s="1" t="s">
        <v>55</v>
      </c>
    </row>
    <row r="42" spans="1:24" ht="17.25" customHeight="1"/>
    <row r="43" spans="1:24" ht="17.25" customHeight="1">
      <c r="A43" s="1" t="s">
        <v>30</v>
      </c>
      <c r="B43" s="1" t="s">
        <v>31</v>
      </c>
      <c r="C43" s="1" t="s">
        <v>32</v>
      </c>
      <c r="D43" s="1" t="s">
        <v>33</v>
      </c>
      <c r="E43" s="1" t="s">
        <v>34</v>
      </c>
      <c r="F43" s="1" t="s">
        <v>35</v>
      </c>
      <c r="G43" s="1" t="s">
        <v>36</v>
      </c>
      <c r="H43" s="1" t="s">
        <v>37</v>
      </c>
      <c r="I43" s="1" t="s">
        <v>38</v>
      </c>
      <c r="J43" s="1" t="s">
        <v>39</v>
      </c>
      <c r="K43" s="1" t="s">
        <v>40</v>
      </c>
      <c r="L43" s="1" t="s">
        <v>41</v>
      </c>
      <c r="M43" s="1" t="s">
        <v>42</v>
      </c>
      <c r="N43" s="1" t="s">
        <v>43</v>
      </c>
      <c r="O43" s="1" t="s">
        <v>44</v>
      </c>
      <c r="P43" s="1" t="s">
        <v>45</v>
      </c>
      <c r="Q43" s="1" t="s">
        <v>46</v>
      </c>
      <c r="R43" s="1" t="s">
        <v>47</v>
      </c>
      <c r="S43" s="1" t="s">
        <v>48</v>
      </c>
      <c r="T43" s="1" t="s">
        <v>49</v>
      </c>
      <c r="U43" s="1" t="s">
        <v>50</v>
      </c>
      <c r="V43" s="1" t="s">
        <v>51</v>
      </c>
      <c r="W43" s="1" t="s">
        <v>52</v>
      </c>
      <c r="X43" s="1" t="s">
        <v>53</v>
      </c>
    </row>
    <row r="44" spans="1:24" ht="17.25" customHeight="1">
      <c r="A44" s="1" t="s">
        <v>56</v>
      </c>
      <c r="B44" s="1">
        <f t="array" ref="B44">INDEX(기타!$A:$D,MATCH(A44,기타!$A:$A,0)+7,4)</f>
        <v>150</v>
      </c>
      <c r="C44" s="1">
        <f t="shared" ref="C44:Q44" si="96">B44+ROUNDDOWN(B44/50,0)+1</f>
        <v>154</v>
      </c>
      <c r="D44" s="1">
        <f t="shared" si="96"/>
        <v>158</v>
      </c>
      <c r="E44" s="1">
        <f t="shared" si="96"/>
        <v>162</v>
      </c>
      <c r="F44" s="1">
        <f t="shared" si="96"/>
        <v>166</v>
      </c>
      <c r="G44" s="1">
        <f t="shared" si="96"/>
        <v>170</v>
      </c>
      <c r="H44" s="1">
        <f t="shared" si="96"/>
        <v>174</v>
      </c>
      <c r="I44" s="1">
        <f t="shared" si="96"/>
        <v>178</v>
      </c>
      <c r="J44" s="1">
        <f t="shared" si="96"/>
        <v>182</v>
      </c>
      <c r="K44" s="1">
        <f t="shared" si="96"/>
        <v>186</v>
      </c>
      <c r="L44" s="1">
        <f t="shared" si="96"/>
        <v>190</v>
      </c>
      <c r="M44" s="1">
        <f t="shared" si="96"/>
        <v>194</v>
      </c>
      <c r="N44" s="1">
        <f t="shared" si="96"/>
        <v>198</v>
      </c>
      <c r="O44" s="1">
        <f t="shared" si="96"/>
        <v>202</v>
      </c>
      <c r="P44" s="1">
        <f t="shared" si="96"/>
        <v>207</v>
      </c>
      <c r="Q44" s="1">
        <f t="shared" si="96"/>
        <v>212</v>
      </c>
      <c r="R44" s="1">
        <f t="shared" ref="R44:S44" si="97">Q44+9</f>
        <v>221</v>
      </c>
      <c r="S44" s="1">
        <f t="shared" si="97"/>
        <v>230</v>
      </c>
      <c r="T44" s="1">
        <f t="shared" ref="T44:T73" si="98">S44+10</f>
        <v>240</v>
      </c>
      <c r="U44" s="1">
        <f t="shared" ref="U44:U73" si="99">T44+11</f>
        <v>251</v>
      </c>
      <c r="V44" s="1">
        <f t="shared" ref="V44:V73" si="100">U44+12</f>
        <v>263</v>
      </c>
      <c r="W44" s="1">
        <f t="shared" ref="W44:W73" si="101">V44+13</f>
        <v>276</v>
      </c>
      <c r="X44" s="1">
        <f t="shared" ref="X44:X73" si="102">W44+14</f>
        <v>290</v>
      </c>
    </row>
    <row r="45" spans="1:24" ht="17.25" customHeight="1">
      <c r="A45" s="1" t="s">
        <v>57</v>
      </c>
      <c r="B45" s="1">
        <f t="array" ref="B45">INDEX(기타!$A:$D,MATCH(A45,기타!$A:$A,0)+7,4)</f>
        <v>150</v>
      </c>
      <c r="C45" s="1">
        <f t="shared" ref="C45:Q45" si="103">B45+ROUNDDOWN(B45/50,0)+1</f>
        <v>154</v>
      </c>
      <c r="D45" s="1">
        <f t="shared" si="103"/>
        <v>158</v>
      </c>
      <c r="E45" s="1">
        <f t="shared" si="103"/>
        <v>162</v>
      </c>
      <c r="F45" s="1">
        <f t="shared" si="103"/>
        <v>166</v>
      </c>
      <c r="G45" s="1">
        <f t="shared" si="103"/>
        <v>170</v>
      </c>
      <c r="H45" s="1">
        <f t="shared" si="103"/>
        <v>174</v>
      </c>
      <c r="I45" s="1">
        <f t="shared" si="103"/>
        <v>178</v>
      </c>
      <c r="J45" s="1">
        <f t="shared" si="103"/>
        <v>182</v>
      </c>
      <c r="K45" s="1">
        <f t="shared" si="103"/>
        <v>186</v>
      </c>
      <c r="L45" s="1">
        <f t="shared" si="103"/>
        <v>190</v>
      </c>
      <c r="M45" s="1">
        <f t="shared" si="103"/>
        <v>194</v>
      </c>
      <c r="N45" s="1">
        <f t="shared" si="103"/>
        <v>198</v>
      </c>
      <c r="O45" s="1">
        <f t="shared" si="103"/>
        <v>202</v>
      </c>
      <c r="P45" s="1">
        <f t="shared" si="103"/>
        <v>207</v>
      </c>
      <c r="Q45" s="1">
        <f t="shared" si="103"/>
        <v>212</v>
      </c>
      <c r="R45" s="1">
        <f t="shared" ref="R45:S45" si="104">Q45+9</f>
        <v>221</v>
      </c>
      <c r="S45" s="1">
        <f t="shared" si="104"/>
        <v>230</v>
      </c>
      <c r="T45" s="1">
        <f t="shared" si="98"/>
        <v>240</v>
      </c>
      <c r="U45" s="1">
        <f t="shared" si="99"/>
        <v>251</v>
      </c>
      <c r="V45" s="1">
        <f t="shared" si="100"/>
        <v>263</v>
      </c>
      <c r="W45" s="1">
        <f t="shared" si="101"/>
        <v>276</v>
      </c>
      <c r="X45" s="1">
        <f t="shared" si="102"/>
        <v>290</v>
      </c>
    </row>
    <row r="46" spans="1:24" ht="17.25" customHeight="1">
      <c r="A46" s="1" t="s">
        <v>58</v>
      </c>
      <c r="B46" s="1">
        <f t="array" ref="B46">INDEX(기타!$A:$D,MATCH(A46,기타!$A:$A,0)+7,4)</f>
        <v>150</v>
      </c>
      <c r="C46" s="1">
        <f t="shared" ref="C46:Q46" si="105">B46+ROUNDDOWN(B46/50,0)+1</f>
        <v>154</v>
      </c>
      <c r="D46" s="1">
        <f t="shared" si="105"/>
        <v>158</v>
      </c>
      <c r="E46" s="1">
        <f t="shared" si="105"/>
        <v>162</v>
      </c>
      <c r="F46" s="1">
        <f t="shared" si="105"/>
        <v>166</v>
      </c>
      <c r="G46" s="1">
        <f t="shared" si="105"/>
        <v>170</v>
      </c>
      <c r="H46" s="1">
        <f t="shared" si="105"/>
        <v>174</v>
      </c>
      <c r="I46" s="1">
        <f t="shared" si="105"/>
        <v>178</v>
      </c>
      <c r="J46" s="1">
        <f t="shared" si="105"/>
        <v>182</v>
      </c>
      <c r="K46" s="1">
        <f t="shared" si="105"/>
        <v>186</v>
      </c>
      <c r="L46" s="1">
        <f t="shared" si="105"/>
        <v>190</v>
      </c>
      <c r="M46" s="1">
        <f t="shared" si="105"/>
        <v>194</v>
      </c>
      <c r="N46" s="1">
        <f t="shared" si="105"/>
        <v>198</v>
      </c>
      <c r="O46" s="1">
        <f t="shared" si="105"/>
        <v>202</v>
      </c>
      <c r="P46" s="1">
        <f t="shared" si="105"/>
        <v>207</v>
      </c>
      <c r="Q46" s="1">
        <f t="shared" si="105"/>
        <v>212</v>
      </c>
      <c r="R46" s="1">
        <f t="shared" ref="R46:S46" si="106">Q46+9</f>
        <v>221</v>
      </c>
      <c r="S46" s="1">
        <f t="shared" si="106"/>
        <v>230</v>
      </c>
      <c r="T46" s="1">
        <f t="shared" si="98"/>
        <v>240</v>
      </c>
      <c r="U46" s="1">
        <f t="shared" si="99"/>
        <v>251</v>
      </c>
      <c r="V46" s="1">
        <f t="shared" si="100"/>
        <v>263</v>
      </c>
      <c r="W46" s="1">
        <f t="shared" si="101"/>
        <v>276</v>
      </c>
      <c r="X46" s="1">
        <f t="shared" si="102"/>
        <v>290</v>
      </c>
    </row>
    <row r="47" spans="1:24" ht="17.25" customHeight="1">
      <c r="A47" s="1" t="s">
        <v>6</v>
      </c>
      <c r="B47" s="1">
        <f t="array" ref="B47">INDEX(기타!$A:$D,MATCH(A47,기타!$A:$A,0)+7,4)</f>
        <v>192</v>
      </c>
      <c r="C47" s="1">
        <f t="shared" ref="C47:Q47" si="107">B47+ROUNDDOWN(B47/50,0)+1</f>
        <v>196</v>
      </c>
      <c r="D47" s="1">
        <f t="shared" si="107"/>
        <v>200</v>
      </c>
      <c r="E47" s="1">
        <f t="shared" si="107"/>
        <v>205</v>
      </c>
      <c r="F47" s="1">
        <f t="shared" si="107"/>
        <v>210</v>
      </c>
      <c r="G47" s="1">
        <f t="shared" si="107"/>
        <v>215</v>
      </c>
      <c r="H47" s="1">
        <f t="shared" si="107"/>
        <v>220</v>
      </c>
      <c r="I47" s="1">
        <f t="shared" si="107"/>
        <v>225</v>
      </c>
      <c r="J47" s="1">
        <f t="shared" si="107"/>
        <v>230</v>
      </c>
      <c r="K47" s="1">
        <f t="shared" si="107"/>
        <v>235</v>
      </c>
      <c r="L47" s="1">
        <f t="shared" si="107"/>
        <v>240</v>
      </c>
      <c r="M47" s="1">
        <f t="shared" si="107"/>
        <v>245</v>
      </c>
      <c r="N47" s="1">
        <f t="shared" si="107"/>
        <v>250</v>
      </c>
      <c r="O47" s="1">
        <f t="shared" si="107"/>
        <v>256</v>
      </c>
      <c r="P47" s="1">
        <f t="shared" si="107"/>
        <v>262</v>
      </c>
      <c r="Q47" s="1">
        <f t="shared" si="107"/>
        <v>268</v>
      </c>
      <c r="R47" s="1">
        <f t="shared" ref="R47:S47" si="108">Q47+9</f>
        <v>277</v>
      </c>
      <c r="S47" s="1">
        <f t="shared" si="108"/>
        <v>286</v>
      </c>
      <c r="T47" s="1">
        <f t="shared" si="98"/>
        <v>296</v>
      </c>
      <c r="U47" s="1">
        <f t="shared" si="99"/>
        <v>307</v>
      </c>
      <c r="V47" s="1">
        <f t="shared" si="100"/>
        <v>319</v>
      </c>
      <c r="W47" s="1">
        <f t="shared" si="101"/>
        <v>332</v>
      </c>
      <c r="X47" s="1">
        <f t="shared" si="102"/>
        <v>346</v>
      </c>
    </row>
    <row r="48" spans="1:24" ht="17.25" customHeight="1">
      <c r="A48" s="1" t="s">
        <v>59</v>
      </c>
      <c r="B48" s="1">
        <f t="array" ref="B48">INDEX(기타!$A:$D,MATCH(A48,기타!$A:$A,0)+7,4)</f>
        <v>205</v>
      </c>
      <c r="C48" s="1">
        <f t="shared" ref="C48:Q48" si="109">B48+ROUNDDOWN(B48/50,0)+1</f>
        <v>210</v>
      </c>
      <c r="D48" s="1">
        <f t="shared" si="109"/>
        <v>215</v>
      </c>
      <c r="E48" s="1">
        <f t="shared" si="109"/>
        <v>220</v>
      </c>
      <c r="F48" s="1">
        <f t="shared" si="109"/>
        <v>225</v>
      </c>
      <c r="G48" s="1">
        <f t="shared" si="109"/>
        <v>230</v>
      </c>
      <c r="H48" s="1">
        <f t="shared" si="109"/>
        <v>235</v>
      </c>
      <c r="I48" s="1">
        <f t="shared" si="109"/>
        <v>240</v>
      </c>
      <c r="J48" s="1">
        <f t="shared" si="109"/>
        <v>245</v>
      </c>
      <c r="K48" s="1">
        <f t="shared" si="109"/>
        <v>250</v>
      </c>
      <c r="L48" s="1">
        <f t="shared" si="109"/>
        <v>256</v>
      </c>
      <c r="M48" s="1">
        <f t="shared" si="109"/>
        <v>262</v>
      </c>
      <c r="N48" s="1">
        <f t="shared" si="109"/>
        <v>268</v>
      </c>
      <c r="O48" s="1">
        <f t="shared" si="109"/>
        <v>274</v>
      </c>
      <c r="P48" s="1">
        <f t="shared" si="109"/>
        <v>280</v>
      </c>
      <c r="Q48" s="1">
        <f t="shared" si="109"/>
        <v>286</v>
      </c>
      <c r="R48" s="1">
        <f t="shared" ref="R48:S48" si="110">Q48+9</f>
        <v>295</v>
      </c>
      <c r="S48" s="1">
        <f t="shared" si="110"/>
        <v>304</v>
      </c>
      <c r="T48" s="1">
        <f t="shared" si="98"/>
        <v>314</v>
      </c>
      <c r="U48" s="1">
        <f t="shared" si="99"/>
        <v>325</v>
      </c>
      <c r="V48" s="1">
        <f t="shared" si="100"/>
        <v>337</v>
      </c>
      <c r="W48" s="1">
        <f t="shared" si="101"/>
        <v>350</v>
      </c>
      <c r="X48" s="1">
        <f t="shared" si="102"/>
        <v>364</v>
      </c>
    </row>
    <row r="49" spans="1:24" ht="17.25" customHeight="1">
      <c r="A49" s="1" t="s">
        <v>60</v>
      </c>
      <c r="B49" s="1">
        <f t="array" ref="B49">INDEX(기타!$A:$D,MATCH(A49,기타!$A:$A,0)+7,4)</f>
        <v>205</v>
      </c>
      <c r="C49" s="1">
        <f t="shared" ref="C49:Q49" si="111">B49+ROUNDDOWN(B49/50,0)+1</f>
        <v>210</v>
      </c>
      <c r="D49" s="1">
        <f t="shared" si="111"/>
        <v>215</v>
      </c>
      <c r="E49" s="1">
        <f t="shared" si="111"/>
        <v>220</v>
      </c>
      <c r="F49" s="1">
        <f t="shared" si="111"/>
        <v>225</v>
      </c>
      <c r="G49" s="1">
        <f t="shared" si="111"/>
        <v>230</v>
      </c>
      <c r="H49" s="1">
        <f t="shared" si="111"/>
        <v>235</v>
      </c>
      <c r="I49" s="1">
        <f t="shared" si="111"/>
        <v>240</v>
      </c>
      <c r="J49" s="1">
        <f t="shared" si="111"/>
        <v>245</v>
      </c>
      <c r="K49" s="1">
        <f t="shared" si="111"/>
        <v>250</v>
      </c>
      <c r="L49" s="1">
        <f t="shared" si="111"/>
        <v>256</v>
      </c>
      <c r="M49" s="1">
        <f t="shared" si="111"/>
        <v>262</v>
      </c>
      <c r="N49" s="1">
        <f t="shared" si="111"/>
        <v>268</v>
      </c>
      <c r="O49" s="1">
        <f t="shared" si="111"/>
        <v>274</v>
      </c>
      <c r="P49" s="1">
        <f t="shared" si="111"/>
        <v>280</v>
      </c>
      <c r="Q49" s="1">
        <f t="shared" si="111"/>
        <v>286</v>
      </c>
      <c r="R49" s="1">
        <f t="shared" ref="R49:S49" si="112">Q49+9</f>
        <v>295</v>
      </c>
      <c r="S49" s="1">
        <f t="shared" si="112"/>
        <v>304</v>
      </c>
      <c r="T49" s="1">
        <f t="shared" si="98"/>
        <v>314</v>
      </c>
      <c r="U49" s="1">
        <f t="shared" si="99"/>
        <v>325</v>
      </c>
      <c r="V49" s="1">
        <f t="shared" si="100"/>
        <v>337</v>
      </c>
      <c r="W49" s="1">
        <f t="shared" si="101"/>
        <v>350</v>
      </c>
      <c r="X49" s="1">
        <f t="shared" si="102"/>
        <v>364</v>
      </c>
    </row>
    <row r="50" spans="1:24" ht="17.25" customHeight="1">
      <c r="A50" s="1" t="s">
        <v>61</v>
      </c>
      <c r="B50" s="1">
        <f t="array" ref="B50">INDEX(기타!$A:$D,MATCH(A50,기타!$A:$A,0)+7,4)</f>
        <v>205</v>
      </c>
      <c r="C50" s="1">
        <f t="shared" ref="C50:Q50" si="113">B50+ROUNDDOWN(B50/50,0)+1</f>
        <v>210</v>
      </c>
      <c r="D50" s="1">
        <f t="shared" si="113"/>
        <v>215</v>
      </c>
      <c r="E50" s="1">
        <f t="shared" si="113"/>
        <v>220</v>
      </c>
      <c r="F50" s="1">
        <f t="shared" si="113"/>
        <v>225</v>
      </c>
      <c r="G50" s="1">
        <f t="shared" si="113"/>
        <v>230</v>
      </c>
      <c r="H50" s="1">
        <f t="shared" si="113"/>
        <v>235</v>
      </c>
      <c r="I50" s="1">
        <f t="shared" si="113"/>
        <v>240</v>
      </c>
      <c r="J50" s="1">
        <f t="shared" si="113"/>
        <v>245</v>
      </c>
      <c r="K50" s="1">
        <f t="shared" si="113"/>
        <v>250</v>
      </c>
      <c r="L50" s="1">
        <f t="shared" si="113"/>
        <v>256</v>
      </c>
      <c r="M50" s="1">
        <f t="shared" si="113"/>
        <v>262</v>
      </c>
      <c r="N50" s="1">
        <f t="shared" si="113"/>
        <v>268</v>
      </c>
      <c r="O50" s="1">
        <f t="shared" si="113"/>
        <v>274</v>
      </c>
      <c r="P50" s="1">
        <f t="shared" si="113"/>
        <v>280</v>
      </c>
      <c r="Q50" s="1">
        <f t="shared" si="113"/>
        <v>286</v>
      </c>
      <c r="R50" s="1">
        <f t="shared" ref="R50:S50" si="114">Q50+9</f>
        <v>295</v>
      </c>
      <c r="S50" s="1">
        <f t="shared" si="114"/>
        <v>304</v>
      </c>
      <c r="T50" s="1">
        <f t="shared" si="98"/>
        <v>314</v>
      </c>
      <c r="U50" s="1">
        <f t="shared" si="99"/>
        <v>325</v>
      </c>
      <c r="V50" s="1">
        <f t="shared" si="100"/>
        <v>337</v>
      </c>
      <c r="W50" s="1">
        <f t="shared" si="101"/>
        <v>350</v>
      </c>
      <c r="X50" s="1">
        <f t="shared" si="102"/>
        <v>364</v>
      </c>
    </row>
    <row r="51" spans="1:24" ht="17.25" customHeight="1">
      <c r="A51" s="1" t="s">
        <v>62</v>
      </c>
      <c r="B51" s="1">
        <f t="array" ref="B51">INDEX(기타!$A:$D,MATCH(A51,기타!$A:$A,0)+7,4)</f>
        <v>205</v>
      </c>
      <c r="C51" s="1">
        <f t="shared" ref="C51:Q51" si="115">B51+ROUNDDOWN(B51/50,0)+1</f>
        <v>210</v>
      </c>
      <c r="D51" s="1">
        <f t="shared" si="115"/>
        <v>215</v>
      </c>
      <c r="E51" s="1">
        <f t="shared" si="115"/>
        <v>220</v>
      </c>
      <c r="F51" s="1">
        <f t="shared" si="115"/>
        <v>225</v>
      </c>
      <c r="G51" s="1">
        <f t="shared" si="115"/>
        <v>230</v>
      </c>
      <c r="H51" s="1">
        <f t="shared" si="115"/>
        <v>235</v>
      </c>
      <c r="I51" s="1">
        <f t="shared" si="115"/>
        <v>240</v>
      </c>
      <c r="J51" s="1">
        <f t="shared" si="115"/>
        <v>245</v>
      </c>
      <c r="K51" s="1">
        <f t="shared" si="115"/>
        <v>250</v>
      </c>
      <c r="L51" s="1">
        <f t="shared" si="115"/>
        <v>256</v>
      </c>
      <c r="M51" s="1">
        <f t="shared" si="115"/>
        <v>262</v>
      </c>
      <c r="N51" s="1">
        <f t="shared" si="115"/>
        <v>268</v>
      </c>
      <c r="O51" s="1">
        <f t="shared" si="115"/>
        <v>274</v>
      </c>
      <c r="P51" s="1">
        <f t="shared" si="115"/>
        <v>280</v>
      </c>
      <c r="Q51" s="1">
        <f t="shared" si="115"/>
        <v>286</v>
      </c>
      <c r="R51" s="1">
        <f t="shared" ref="R51:S51" si="116">Q51+9</f>
        <v>295</v>
      </c>
      <c r="S51" s="1">
        <f t="shared" si="116"/>
        <v>304</v>
      </c>
      <c r="T51" s="1">
        <f t="shared" si="98"/>
        <v>314</v>
      </c>
      <c r="U51" s="1">
        <f t="shared" si="99"/>
        <v>325</v>
      </c>
      <c r="V51" s="1">
        <f t="shared" si="100"/>
        <v>337</v>
      </c>
      <c r="W51" s="1">
        <f t="shared" si="101"/>
        <v>350</v>
      </c>
      <c r="X51" s="1">
        <f t="shared" si="102"/>
        <v>364</v>
      </c>
    </row>
    <row r="52" spans="1:24" ht="17.25" customHeight="1">
      <c r="A52" s="1" t="s">
        <v>63</v>
      </c>
      <c r="B52" s="1">
        <f t="array" ref="B52">INDEX(기타!$A:$D,MATCH(A52,기타!$A:$A,0)+7,4)</f>
        <v>192</v>
      </c>
      <c r="C52" s="1">
        <f t="shared" ref="C52:Q52" si="117">B52+ROUNDDOWN(B52/50,0)+1</f>
        <v>196</v>
      </c>
      <c r="D52" s="1">
        <f t="shared" si="117"/>
        <v>200</v>
      </c>
      <c r="E52" s="1">
        <f t="shared" si="117"/>
        <v>205</v>
      </c>
      <c r="F52" s="1">
        <f t="shared" si="117"/>
        <v>210</v>
      </c>
      <c r="G52" s="1">
        <f t="shared" si="117"/>
        <v>215</v>
      </c>
      <c r="H52" s="1">
        <f t="shared" si="117"/>
        <v>220</v>
      </c>
      <c r="I52" s="1">
        <f t="shared" si="117"/>
        <v>225</v>
      </c>
      <c r="J52" s="1">
        <f t="shared" si="117"/>
        <v>230</v>
      </c>
      <c r="K52" s="1">
        <f t="shared" si="117"/>
        <v>235</v>
      </c>
      <c r="L52" s="1">
        <f t="shared" si="117"/>
        <v>240</v>
      </c>
      <c r="M52" s="1">
        <f t="shared" si="117"/>
        <v>245</v>
      </c>
      <c r="N52" s="1">
        <f t="shared" si="117"/>
        <v>250</v>
      </c>
      <c r="O52" s="1">
        <f t="shared" si="117"/>
        <v>256</v>
      </c>
      <c r="P52" s="1">
        <f t="shared" si="117"/>
        <v>262</v>
      </c>
      <c r="Q52" s="1">
        <f t="shared" si="117"/>
        <v>268</v>
      </c>
      <c r="R52" s="1">
        <f t="shared" ref="R52:S52" si="118">Q52+9</f>
        <v>277</v>
      </c>
      <c r="S52" s="1">
        <f t="shared" si="118"/>
        <v>286</v>
      </c>
      <c r="T52" s="1">
        <f t="shared" si="98"/>
        <v>296</v>
      </c>
      <c r="U52" s="1">
        <f t="shared" si="99"/>
        <v>307</v>
      </c>
      <c r="V52" s="1">
        <f t="shared" si="100"/>
        <v>319</v>
      </c>
      <c r="W52" s="1">
        <f t="shared" si="101"/>
        <v>332</v>
      </c>
      <c r="X52" s="1">
        <f t="shared" si="102"/>
        <v>346</v>
      </c>
    </row>
    <row r="53" spans="1:24" ht="17.25" customHeight="1">
      <c r="A53" s="1" t="s">
        <v>64</v>
      </c>
      <c r="B53" s="1">
        <f t="array" ref="B53">INDEX(기타!$A:$D,MATCH(A53,기타!$A:$A,0)+7,4)</f>
        <v>241</v>
      </c>
      <c r="C53" s="1">
        <f t="shared" ref="C53:Q53" si="119">B53+ROUNDDOWN(B53/50,0)+1</f>
        <v>246</v>
      </c>
      <c r="D53" s="1">
        <f t="shared" si="119"/>
        <v>251</v>
      </c>
      <c r="E53" s="1">
        <f t="shared" si="119"/>
        <v>257</v>
      </c>
      <c r="F53" s="1">
        <f t="shared" si="119"/>
        <v>263</v>
      </c>
      <c r="G53" s="1">
        <f t="shared" si="119"/>
        <v>269</v>
      </c>
      <c r="H53" s="1">
        <f t="shared" si="119"/>
        <v>275</v>
      </c>
      <c r="I53" s="1">
        <f t="shared" si="119"/>
        <v>281</v>
      </c>
      <c r="J53" s="1">
        <f t="shared" si="119"/>
        <v>287</v>
      </c>
      <c r="K53" s="1">
        <f t="shared" si="119"/>
        <v>293</v>
      </c>
      <c r="L53" s="1">
        <f t="shared" si="119"/>
        <v>299</v>
      </c>
      <c r="M53" s="1">
        <f t="shared" si="119"/>
        <v>305</v>
      </c>
      <c r="N53" s="1">
        <f t="shared" si="119"/>
        <v>312</v>
      </c>
      <c r="O53" s="1">
        <f t="shared" si="119"/>
        <v>319</v>
      </c>
      <c r="P53" s="1">
        <f t="shared" si="119"/>
        <v>326</v>
      </c>
      <c r="Q53" s="1">
        <f t="shared" si="119"/>
        <v>333</v>
      </c>
      <c r="R53" s="1">
        <f t="shared" ref="R53:S53" si="120">Q53+9</f>
        <v>342</v>
      </c>
      <c r="S53" s="1">
        <f t="shared" si="120"/>
        <v>351</v>
      </c>
      <c r="T53" s="1">
        <f t="shared" si="98"/>
        <v>361</v>
      </c>
      <c r="U53" s="1">
        <f t="shared" si="99"/>
        <v>372</v>
      </c>
      <c r="V53" s="1">
        <f t="shared" si="100"/>
        <v>384</v>
      </c>
      <c r="W53" s="1">
        <f t="shared" si="101"/>
        <v>397</v>
      </c>
      <c r="X53" s="1">
        <f t="shared" si="102"/>
        <v>411</v>
      </c>
    </row>
    <row r="54" spans="1:24" ht="17.25" customHeight="1">
      <c r="A54" s="1" t="s">
        <v>65</v>
      </c>
      <c r="B54" s="1">
        <f t="array" ref="B54">INDEX(기타!$A:$D,MATCH(A54,기타!$A:$A,0)+7,4)</f>
        <v>192</v>
      </c>
      <c r="C54" s="1">
        <f t="shared" ref="C54:Q54" si="121">B54+ROUNDDOWN(B54/50,0)+1</f>
        <v>196</v>
      </c>
      <c r="D54" s="1">
        <f t="shared" si="121"/>
        <v>200</v>
      </c>
      <c r="E54" s="1">
        <f t="shared" si="121"/>
        <v>205</v>
      </c>
      <c r="F54" s="1">
        <f t="shared" si="121"/>
        <v>210</v>
      </c>
      <c r="G54" s="1">
        <f t="shared" si="121"/>
        <v>215</v>
      </c>
      <c r="H54" s="1">
        <f t="shared" si="121"/>
        <v>220</v>
      </c>
      <c r="I54" s="1">
        <f t="shared" si="121"/>
        <v>225</v>
      </c>
      <c r="J54" s="1">
        <f t="shared" si="121"/>
        <v>230</v>
      </c>
      <c r="K54" s="1">
        <f t="shared" si="121"/>
        <v>235</v>
      </c>
      <c r="L54" s="1">
        <f t="shared" si="121"/>
        <v>240</v>
      </c>
      <c r="M54" s="1">
        <f t="shared" si="121"/>
        <v>245</v>
      </c>
      <c r="N54" s="1">
        <f t="shared" si="121"/>
        <v>250</v>
      </c>
      <c r="O54" s="1">
        <f t="shared" si="121"/>
        <v>256</v>
      </c>
      <c r="P54" s="1">
        <f t="shared" si="121"/>
        <v>262</v>
      </c>
      <c r="Q54" s="1">
        <f t="shared" si="121"/>
        <v>268</v>
      </c>
      <c r="R54" s="1">
        <f t="shared" ref="R54:S54" si="122">Q54+9</f>
        <v>277</v>
      </c>
      <c r="S54" s="1">
        <f t="shared" si="122"/>
        <v>286</v>
      </c>
      <c r="T54" s="1">
        <f t="shared" si="98"/>
        <v>296</v>
      </c>
      <c r="U54" s="1">
        <f t="shared" si="99"/>
        <v>307</v>
      </c>
      <c r="V54" s="1">
        <f t="shared" si="100"/>
        <v>319</v>
      </c>
      <c r="W54" s="1">
        <f t="shared" si="101"/>
        <v>332</v>
      </c>
      <c r="X54" s="1">
        <f t="shared" si="102"/>
        <v>346</v>
      </c>
    </row>
    <row r="55" spans="1:24" ht="17.25" customHeight="1">
      <c r="A55" s="1" t="s">
        <v>66</v>
      </c>
      <c r="B55" s="1">
        <f t="array" ref="B55">INDEX(기타!$A:$D,MATCH(A55,기타!$A:$A,0)+7,4)</f>
        <v>241</v>
      </c>
      <c r="C55" s="1">
        <f t="shared" ref="C55:Q55" si="123">B55+ROUNDDOWN(B55/50,0)+1</f>
        <v>246</v>
      </c>
      <c r="D55" s="1">
        <f t="shared" si="123"/>
        <v>251</v>
      </c>
      <c r="E55" s="1">
        <f t="shared" si="123"/>
        <v>257</v>
      </c>
      <c r="F55" s="1">
        <f t="shared" si="123"/>
        <v>263</v>
      </c>
      <c r="G55" s="1">
        <f t="shared" si="123"/>
        <v>269</v>
      </c>
      <c r="H55" s="1">
        <f t="shared" si="123"/>
        <v>275</v>
      </c>
      <c r="I55" s="1">
        <f t="shared" si="123"/>
        <v>281</v>
      </c>
      <c r="J55" s="1">
        <f t="shared" si="123"/>
        <v>287</v>
      </c>
      <c r="K55" s="1">
        <f t="shared" si="123"/>
        <v>293</v>
      </c>
      <c r="L55" s="1">
        <f t="shared" si="123"/>
        <v>299</v>
      </c>
      <c r="M55" s="1">
        <f t="shared" si="123"/>
        <v>305</v>
      </c>
      <c r="N55" s="1">
        <f t="shared" si="123"/>
        <v>312</v>
      </c>
      <c r="O55" s="1">
        <f t="shared" si="123"/>
        <v>319</v>
      </c>
      <c r="P55" s="1">
        <f t="shared" si="123"/>
        <v>326</v>
      </c>
      <c r="Q55" s="1">
        <f t="shared" si="123"/>
        <v>333</v>
      </c>
      <c r="R55" s="1">
        <f t="shared" ref="R55:S55" si="124">Q55+9</f>
        <v>342</v>
      </c>
      <c r="S55" s="1">
        <f t="shared" si="124"/>
        <v>351</v>
      </c>
      <c r="T55" s="1">
        <f t="shared" si="98"/>
        <v>361</v>
      </c>
      <c r="U55" s="1">
        <f t="shared" si="99"/>
        <v>372</v>
      </c>
      <c r="V55" s="1">
        <f t="shared" si="100"/>
        <v>384</v>
      </c>
      <c r="W55" s="1">
        <f t="shared" si="101"/>
        <v>397</v>
      </c>
      <c r="X55" s="1">
        <f t="shared" si="102"/>
        <v>411</v>
      </c>
    </row>
    <row r="56" spans="1:24" ht="17.25" customHeight="1">
      <c r="A56" s="1" t="s">
        <v>67</v>
      </c>
      <c r="B56" s="1">
        <f t="array" ref="B56">INDEX(기타!$A:$D,MATCH(A56,기타!$A:$A,0)+7,4)</f>
        <v>197</v>
      </c>
      <c r="C56" s="1">
        <f t="shared" ref="C56:Q56" si="125">B56+ROUNDDOWN(B56/50,0)+1</f>
        <v>201</v>
      </c>
      <c r="D56" s="1">
        <f t="shared" si="125"/>
        <v>206</v>
      </c>
      <c r="E56" s="1">
        <f t="shared" si="125"/>
        <v>211</v>
      </c>
      <c r="F56" s="1">
        <f t="shared" si="125"/>
        <v>216</v>
      </c>
      <c r="G56" s="1">
        <f t="shared" si="125"/>
        <v>221</v>
      </c>
      <c r="H56" s="1">
        <f t="shared" si="125"/>
        <v>226</v>
      </c>
      <c r="I56" s="1">
        <f t="shared" si="125"/>
        <v>231</v>
      </c>
      <c r="J56" s="1">
        <f t="shared" si="125"/>
        <v>236</v>
      </c>
      <c r="K56" s="1">
        <f t="shared" si="125"/>
        <v>241</v>
      </c>
      <c r="L56" s="1">
        <f t="shared" si="125"/>
        <v>246</v>
      </c>
      <c r="M56" s="1">
        <f t="shared" si="125"/>
        <v>251</v>
      </c>
      <c r="N56" s="1">
        <f t="shared" si="125"/>
        <v>257</v>
      </c>
      <c r="O56" s="1">
        <f t="shared" si="125"/>
        <v>263</v>
      </c>
      <c r="P56" s="1">
        <f t="shared" si="125"/>
        <v>269</v>
      </c>
      <c r="Q56" s="1">
        <f t="shared" si="125"/>
        <v>275</v>
      </c>
      <c r="R56" s="1">
        <f t="shared" ref="R56:S56" si="126">Q56+9</f>
        <v>284</v>
      </c>
      <c r="S56" s="1">
        <f t="shared" si="126"/>
        <v>293</v>
      </c>
      <c r="T56" s="1">
        <f t="shared" si="98"/>
        <v>303</v>
      </c>
      <c r="U56" s="1">
        <f t="shared" si="99"/>
        <v>314</v>
      </c>
      <c r="V56" s="1">
        <f t="shared" si="100"/>
        <v>326</v>
      </c>
      <c r="W56" s="1">
        <f t="shared" si="101"/>
        <v>339</v>
      </c>
      <c r="X56" s="1">
        <f t="shared" si="102"/>
        <v>353</v>
      </c>
    </row>
    <row r="57" spans="1:24" ht="17.25" customHeight="1">
      <c r="A57" s="1" t="s">
        <v>68</v>
      </c>
      <c r="B57" s="1">
        <f t="array" ref="B57">INDEX(기타!$A:$D,MATCH(A57,기타!$A:$A,0)+7,4)</f>
        <v>154</v>
      </c>
      <c r="C57" s="1">
        <f t="shared" ref="C57:Q57" si="127">B57+ROUNDDOWN(B57/50,0)+1</f>
        <v>158</v>
      </c>
      <c r="D57" s="1">
        <f t="shared" si="127"/>
        <v>162</v>
      </c>
      <c r="E57" s="1">
        <f t="shared" si="127"/>
        <v>166</v>
      </c>
      <c r="F57" s="1">
        <f t="shared" si="127"/>
        <v>170</v>
      </c>
      <c r="G57" s="1">
        <f t="shared" si="127"/>
        <v>174</v>
      </c>
      <c r="H57" s="1">
        <f t="shared" si="127"/>
        <v>178</v>
      </c>
      <c r="I57" s="1">
        <f t="shared" si="127"/>
        <v>182</v>
      </c>
      <c r="J57" s="1">
        <f t="shared" si="127"/>
        <v>186</v>
      </c>
      <c r="K57" s="1">
        <f t="shared" si="127"/>
        <v>190</v>
      </c>
      <c r="L57" s="1">
        <f t="shared" si="127"/>
        <v>194</v>
      </c>
      <c r="M57" s="1">
        <f t="shared" si="127"/>
        <v>198</v>
      </c>
      <c r="N57" s="1">
        <f t="shared" si="127"/>
        <v>202</v>
      </c>
      <c r="O57" s="1">
        <f t="shared" si="127"/>
        <v>207</v>
      </c>
      <c r="P57" s="1">
        <f t="shared" si="127"/>
        <v>212</v>
      </c>
      <c r="Q57" s="1">
        <f t="shared" si="127"/>
        <v>217</v>
      </c>
      <c r="R57" s="1">
        <f t="shared" ref="R57:S57" si="128">Q57+9</f>
        <v>226</v>
      </c>
      <c r="S57" s="1">
        <f t="shared" si="128"/>
        <v>235</v>
      </c>
      <c r="T57" s="1">
        <f t="shared" si="98"/>
        <v>245</v>
      </c>
      <c r="U57" s="1">
        <f t="shared" si="99"/>
        <v>256</v>
      </c>
      <c r="V57" s="1">
        <f t="shared" si="100"/>
        <v>268</v>
      </c>
      <c r="W57" s="1">
        <f t="shared" si="101"/>
        <v>281</v>
      </c>
      <c r="X57" s="1">
        <f t="shared" si="102"/>
        <v>295</v>
      </c>
    </row>
    <row r="58" spans="1:24" ht="17.25" customHeight="1">
      <c r="A58" s="1" t="s">
        <v>69</v>
      </c>
      <c r="B58" s="1">
        <f t="array" ref="B58">INDEX(기타!$A:$D,MATCH(A58,기타!$A:$A,0)+7,4)</f>
        <v>245</v>
      </c>
      <c r="C58" s="1">
        <f t="shared" ref="C58:Q58" si="129">B58+ROUNDDOWN(B58/50,0)+1</f>
        <v>250</v>
      </c>
      <c r="D58" s="1">
        <f t="shared" si="129"/>
        <v>256</v>
      </c>
      <c r="E58" s="1">
        <f t="shared" si="129"/>
        <v>262</v>
      </c>
      <c r="F58" s="1">
        <f t="shared" si="129"/>
        <v>268</v>
      </c>
      <c r="G58" s="1">
        <f t="shared" si="129"/>
        <v>274</v>
      </c>
      <c r="H58" s="1">
        <f t="shared" si="129"/>
        <v>280</v>
      </c>
      <c r="I58" s="1">
        <f t="shared" si="129"/>
        <v>286</v>
      </c>
      <c r="J58" s="1">
        <f t="shared" si="129"/>
        <v>292</v>
      </c>
      <c r="K58" s="1">
        <f t="shared" si="129"/>
        <v>298</v>
      </c>
      <c r="L58" s="1">
        <f t="shared" si="129"/>
        <v>304</v>
      </c>
      <c r="M58" s="1">
        <f t="shared" si="129"/>
        <v>311</v>
      </c>
      <c r="N58" s="1">
        <f t="shared" si="129"/>
        <v>318</v>
      </c>
      <c r="O58" s="1">
        <f t="shared" si="129"/>
        <v>325</v>
      </c>
      <c r="P58" s="1">
        <f t="shared" si="129"/>
        <v>332</v>
      </c>
      <c r="Q58" s="1">
        <f t="shared" si="129"/>
        <v>339</v>
      </c>
      <c r="R58" s="1">
        <f t="shared" ref="R58:S58" si="130">Q58+9</f>
        <v>348</v>
      </c>
      <c r="S58" s="1">
        <f t="shared" si="130"/>
        <v>357</v>
      </c>
      <c r="T58" s="1">
        <f t="shared" si="98"/>
        <v>367</v>
      </c>
      <c r="U58" s="1">
        <f t="shared" si="99"/>
        <v>378</v>
      </c>
      <c r="V58" s="1">
        <f t="shared" si="100"/>
        <v>390</v>
      </c>
      <c r="W58" s="1">
        <f t="shared" si="101"/>
        <v>403</v>
      </c>
      <c r="X58" s="1">
        <f t="shared" si="102"/>
        <v>417</v>
      </c>
    </row>
    <row r="59" spans="1:24" ht="17.25" customHeight="1">
      <c r="A59" s="1" t="s">
        <v>70</v>
      </c>
      <c r="B59" s="1">
        <f t="array" ref="B59">INDEX(기타!$A:$D,MATCH(A59,기타!$A:$A,0)+7,4)</f>
        <v>103</v>
      </c>
      <c r="C59" s="1">
        <f t="shared" ref="C59:Q59" si="131">B59+ROUNDDOWN(B59/50,0)+1</f>
        <v>106</v>
      </c>
      <c r="D59" s="1">
        <f t="shared" si="131"/>
        <v>109</v>
      </c>
      <c r="E59" s="1">
        <f t="shared" si="131"/>
        <v>112</v>
      </c>
      <c r="F59" s="1">
        <f t="shared" si="131"/>
        <v>115</v>
      </c>
      <c r="G59" s="1">
        <f t="shared" si="131"/>
        <v>118</v>
      </c>
      <c r="H59" s="1">
        <f t="shared" si="131"/>
        <v>121</v>
      </c>
      <c r="I59" s="1">
        <f t="shared" si="131"/>
        <v>124</v>
      </c>
      <c r="J59" s="1">
        <f t="shared" si="131"/>
        <v>127</v>
      </c>
      <c r="K59" s="1">
        <f t="shared" si="131"/>
        <v>130</v>
      </c>
      <c r="L59" s="1">
        <f t="shared" si="131"/>
        <v>133</v>
      </c>
      <c r="M59" s="1">
        <f t="shared" si="131"/>
        <v>136</v>
      </c>
      <c r="N59" s="1">
        <f t="shared" si="131"/>
        <v>139</v>
      </c>
      <c r="O59" s="1">
        <f t="shared" si="131"/>
        <v>142</v>
      </c>
      <c r="P59" s="1">
        <f t="shared" si="131"/>
        <v>145</v>
      </c>
      <c r="Q59" s="1">
        <f t="shared" si="131"/>
        <v>148</v>
      </c>
      <c r="R59" s="1">
        <f t="shared" ref="R59:S59" si="132">Q59+9</f>
        <v>157</v>
      </c>
      <c r="S59" s="1">
        <f t="shared" si="132"/>
        <v>166</v>
      </c>
      <c r="T59" s="1">
        <f t="shared" si="98"/>
        <v>176</v>
      </c>
      <c r="U59" s="1">
        <f t="shared" si="99"/>
        <v>187</v>
      </c>
      <c r="V59" s="1">
        <f t="shared" si="100"/>
        <v>199</v>
      </c>
      <c r="W59" s="1">
        <f t="shared" si="101"/>
        <v>212</v>
      </c>
      <c r="X59" s="1">
        <f t="shared" si="102"/>
        <v>226</v>
      </c>
    </row>
    <row r="60" spans="1:24" ht="17.25" customHeight="1">
      <c r="A60" s="1" t="s">
        <v>71</v>
      </c>
      <c r="B60" s="1">
        <f t="array" ref="B60">INDEX(기타!$A:$D,MATCH(A60,기타!$A:$A,0)+7,4)</f>
        <v>150</v>
      </c>
      <c r="C60" s="1">
        <f t="shared" ref="C60:Q60" si="133">B60+ROUNDDOWN(B60/50,0)+1</f>
        <v>154</v>
      </c>
      <c r="D60" s="1">
        <f t="shared" si="133"/>
        <v>158</v>
      </c>
      <c r="E60" s="1">
        <f t="shared" si="133"/>
        <v>162</v>
      </c>
      <c r="F60" s="1">
        <f t="shared" si="133"/>
        <v>166</v>
      </c>
      <c r="G60" s="1">
        <f t="shared" si="133"/>
        <v>170</v>
      </c>
      <c r="H60" s="1">
        <f t="shared" si="133"/>
        <v>174</v>
      </c>
      <c r="I60" s="1">
        <f t="shared" si="133"/>
        <v>178</v>
      </c>
      <c r="J60" s="1">
        <f t="shared" si="133"/>
        <v>182</v>
      </c>
      <c r="K60" s="1">
        <f t="shared" si="133"/>
        <v>186</v>
      </c>
      <c r="L60" s="1">
        <f t="shared" si="133"/>
        <v>190</v>
      </c>
      <c r="M60" s="1">
        <f t="shared" si="133"/>
        <v>194</v>
      </c>
      <c r="N60" s="1">
        <f t="shared" si="133"/>
        <v>198</v>
      </c>
      <c r="O60" s="1">
        <f t="shared" si="133"/>
        <v>202</v>
      </c>
      <c r="P60" s="1">
        <f t="shared" si="133"/>
        <v>207</v>
      </c>
      <c r="Q60" s="1">
        <f t="shared" si="133"/>
        <v>212</v>
      </c>
      <c r="R60" s="1">
        <f t="shared" ref="R60:S60" si="134">Q60+9</f>
        <v>221</v>
      </c>
      <c r="S60" s="1">
        <f t="shared" si="134"/>
        <v>230</v>
      </c>
      <c r="T60" s="1">
        <f t="shared" si="98"/>
        <v>240</v>
      </c>
      <c r="U60" s="1">
        <f t="shared" si="99"/>
        <v>251</v>
      </c>
      <c r="V60" s="1">
        <f t="shared" si="100"/>
        <v>263</v>
      </c>
      <c r="W60" s="1">
        <f t="shared" si="101"/>
        <v>276</v>
      </c>
      <c r="X60" s="1">
        <f t="shared" si="102"/>
        <v>290</v>
      </c>
    </row>
    <row r="61" spans="1:24" ht="17.25" customHeight="1">
      <c r="A61" s="1" t="s">
        <v>72</v>
      </c>
      <c r="B61" s="1">
        <f t="array" ref="B61">INDEX(기타!$A:$D,MATCH(A61,기타!$A:$A,0)+7,4)</f>
        <v>192</v>
      </c>
      <c r="C61" s="1">
        <f t="shared" ref="C61:Q61" si="135">B61+ROUNDDOWN(B61/50,0)+1</f>
        <v>196</v>
      </c>
      <c r="D61" s="1">
        <f t="shared" si="135"/>
        <v>200</v>
      </c>
      <c r="E61" s="1">
        <f t="shared" si="135"/>
        <v>205</v>
      </c>
      <c r="F61" s="1">
        <f t="shared" si="135"/>
        <v>210</v>
      </c>
      <c r="G61" s="1">
        <f t="shared" si="135"/>
        <v>215</v>
      </c>
      <c r="H61" s="1">
        <f t="shared" si="135"/>
        <v>220</v>
      </c>
      <c r="I61" s="1">
        <f t="shared" si="135"/>
        <v>225</v>
      </c>
      <c r="J61" s="1">
        <f t="shared" si="135"/>
        <v>230</v>
      </c>
      <c r="K61" s="1">
        <f t="shared" si="135"/>
        <v>235</v>
      </c>
      <c r="L61" s="1">
        <f t="shared" si="135"/>
        <v>240</v>
      </c>
      <c r="M61" s="1">
        <f t="shared" si="135"/>
        <v>245</v>
      </c>
      <c r="N61" s="1">
        <f t="shared" si="135"/>
        <v>250</v>
      </c>
      <c r="O61" s="1">
        <f t="shared" si="135"/>
        <v>256</v>
      </c>
      <c r="P61" s="1">
        <f t="shared" si="135"/>
        <v>262</v>
      </c>
      <c r="Q61" s="1">
        <f t="shared" si="135"/>
        <v>268</v>
      </c>
      <c r="R61" s="1">
        <f t="shared" ref="R61:S61" si="136">Q61+9</f>
        <v>277</v>
      </c>
      <c r="S61" s="1">
        <f t="shared" si="136"/>
        <v>286</v>
      </c>
      <c r="T61" s="1">
        <f t="shared" si="98"/>
        <v>296</v>
      </c>
      <c r="U61" s="1">
        <f t="shared" si="99"/>
        <v>307</v>
      </c>
      <c r="V61" s="1">
        <f t="shared" si="100"/>
        <v>319</v>
      </c>
      <c r="W61" s="1">
        <f t="shared" si="101"/>
        <v>332</v>
      </c>
      <c r="X61" s="1">
        <f t="shared" si="102"/>
        <v>346</v>
      </c>
    </row>
    <row r="62" spans="1:24" ht="17.25" customHeight="1">
      <c r="A62" s="1" t="s">
        <v>73</v>
      </c>
      <c r="B62" s="1">
        <f t="array" ref="B62">INDEX(기타!$A:$D,MATCH(A62,기타!$A:$A,0)+7,4)</f>
        <v>241</v>
      </c>
      <c r="C62" s="1">
        <f t="shared" ref="C62:Q62" si="137">B62+ROUNDDOWN(B62/50,0)+1</f>
        <v>246</v>
      </c>
      <c r="D62" s="1">
        <f t="shared" si="137"/>
        <v>251</v>
      </c>
      <c r="E62" s="1">
        <f t="shared" si="137"/>
        <v>257</v>
      </c>
      <c r="F62" s="1">
        <f t="shared" si="137"/>
        <v>263</v>
      </c>
      <c r="G62" s="1">
        <f t="shared" si="137"/>
        <v>269</v>
      </c>
      <c r="H62" s="1">
        <f t="shared" si="137"/>
        <v>275</v>
      </c>
      <c r="I62" s="1">
        <f t="shared" si="137"/>
        <v>281</v>
      </c>
      <c r="J62" s="1">
        <f t="shared" si="137"/>
        <v>287</v>
      </c>
      <c r="K62" s="1">
        <f t="shared" si="137"/>
        <v>293</v>
      </c>
      <c r="L62" s="1">
        <f t="shared" si="137"/>
        <v>299</v>
      </c>
      <c r="M62" s="1">
        <f t="shared" si="137"/>
        <v>305</v>
      </c>
      <c r="N62" s="1">
        <f t="shared" si="137"/>
        <v>312</v>
      </c>
      <c r="O62" s="1">
        <f t="shared" si="137"/>
        <v>319</v>
      </c>
      <c r="P62" s="1">
        <f t="shared" si="137"/>
        <v>326</v>
      </c>
      <c r="Q62" s="1">
        <f t="shared" si="137"/>
        <v>333</v>
      </c>
      <c r="R62" s="1">
        <f t="shared" ref="R62:S62" si="138">Q62+9</f>
        <v>342</v>
      </c>
      <c r="S62" s="1">
        <f t="shared" si="138"/>
        <v>351</v>
      </c>
      <c r="T62" s="1">
        <f t="shared" si="98"/>
        <v>361</v>
      </c>
      <c r="U62" s="1">
        <f t="shared" si="99"/>
        <v>372</v>
      </c>
      <c r="V62" s="1">
        <f t="shared" si="100"/>
        <v>384</v>
      </c>
      <c r="W62" s="1">
        <f t="shared" si="101"/>
        <v>397</v>
      </c>
      <c r="X62" s="1">
        <f t="shared" si="102"/>
        <v>411</v>
      </c>
    </row>
    <row r="63" spans="1:24" ht="17.25" customHeight="1">
      <c r="A63" s="1" t="s">
        <v>74</v>
      </c>
      <c r="B63" s="1">
        <f t="array" ref="B63">INDEX(기타!$A:$D,MATCH(A63,기타!$A:$A,0)+7,4)</f>
        <v>205</v>
      </c>
      <c r="C63" s="1">
        <f t="shared" ref="C63:Q63" si="139">B63+ROUNDDOWN(B63/50,0)+1</f>
        <v>210</v>
      </c>
      <c r="D63" s="1">
        <f t="shared" si="139"/>
        <v>215</v>
      </c>
      <c r="E63" s="1">
        <f t="shared" si="139"/>
        <v>220</v>
      </c>
      <c r="F63" s="1">
        <f t="shared" si="139"/>
        <v>225</v>
      </c>
      <c r="G63" s="1">
        <f t="shared" si="139"/>
        <v>230</v>
      </c>
      <c r="H63" s="1">
        <f t="shared" si="139"/>
        <v>235</v>
      </c>
      <c r="I63" s="1">
        <f t="shared" si="139"/>
        <v>240</v>
      </c>
      <c r="J63" s="1">
        <f t="shared" si="139"/>
        <v>245</v>
      </c>
      <c r="K63" s="1">
        <f t="shared" si="139"/>
        <v>250</v>
      </c>
      <c r="L63" s="1">
        <f t="shared" si="139"/>
        <v>256</v>
      </c>
      <c r="M63" s="1">
        <f t="shared" si="139"/>
        <v>262</v>
      </c>
      <c r="N63" s="1">
        <f t="shared" si="139"/>
        <v>268</v>
      </c>
      <c r="O63" s="1">
        <f t="shared" si="139"/>
        <v>274</v>
      </c>
      <c r="P63" s="1">
        <f t="shared" si="139"/>
        <v>280</v>
      </c>
      <c r="Q63" s="1">
        <f t="shared" si="139"/>
        <v>286</v>
      </c>
      <c r="R63" s="1">
        <f t="shared" ref="R63:S63" si="140">Q63+9</f>
        <v>295</v>
      </c>
      <c r="S63" s="1">
        <f t="shared" si="140"/>
        <v>304</v>
      </c>
      <c r="T63" s="1">
        <f t="shared" si="98"/>
        <v>314</v>
      </c>
      <c r="U63" s="1">
        <f t="shared" si="99"/>
        <v>325</v>
      </c>
      <c r="V63" s="1">
        <f t="shared" si="100"/>
        <v>337</v>
      </c>
      <c r="W63" s="1">
        <f t="shared" si="101"/>
        <v>350</v>
      </c>
      <c r="X63" s="1">
        <f t="shared" si="102"/>
        <v>364</v>
      </c>
    </row>
    <row r="64" spans="1:24" ht="17.25" customHeight="1">
      <c r="A64" s="1" t="s">
        <v>75</v>
      </c>
      <c r="B64" s="1">
        <f t="array" ref="B64">INDEX(기타!$A:$D,MATCH(A64,기타!$A:$A,0)+7,4)</f>
        <v>205</v>
      </c>
      <c r="C64" s="1">
        <f t="shared" ref="C64:Q64" si="141">B64+ROUNDDOWN(B64/50,0)+1</f>
        <v>210</v>
      </c>
      <c r="D64" s="1">
        <f t="shared" si="141"/>
        <v>215</v>
      </c>
      <c r="E64" s="1">
        <f t="shared" si="141"/>
        <v>220</v>
      </c>
      <c r="F64" s="1">
        <f t="shared" si="141"/>
        <v>225</v>
      </c>
      <c r="G64" s="1">
        <f t="shared" si="141"/>
        <v>230</v>
      </c>
      <c r="H64" s="1">
        <f t="shared" si="141"/>
        <v>235</v>
      </c>
      <c r="I64" s="1">
        <f t="shared" si="141"/>
        <v>240</v>
      </c>
      <c r="J64" s="1">
        <f t="shared" si="141"/>
        <v>245</v>
      </c>
      <c r="K64" s="1">
        <f t="shared" si="141"/>
        <v>250</v>
      </c>
      <c r="L64" s="1">
        <f t="shared" si="141"/>
        <v>256</v>
      </c>
      <c r="M64" s="1">
        <f t="shared" si="141"/>
        <v>262</v>
      </c>
      <c r="N64" s="1">
        <f t="shared" si="141"/>
        <v>268</v>
      </c>
      <c r="O64" s="1">
        <f t="shared" si="141"/>
        <v>274</v>
      </c>
      <c r="P64" s="1">
        <f t="shared" si="141"/>
        <v>280</v>
      </c>
      <c r="Q64" s="1">
        <f t="shared" si="141"/>
        <v>286</v>
      </c>
      <c r="R64" s="1">
        <f t="shared" ref="R64:S64" si="142">Q64+9</f>
        <v>295</v>
      </c>
      <c r="S64" s="1">
        <f t="shared" si="142"/>
        <v>304</v>
      </c>
      <c r="T64" s="1">
        <f t="shared" si="98"/>
        <v>314</v>
      </c>
      <c r="U64" s="1">
        <f t="shared" si="99"/>
        <v>325</v>
      </c>
      <c r="V64" s="1">
        <f t="shared" si="100"/>
        <v>337</v>
      </c>
      <c r="W64" s="1">
        <f t="shared" si="101"/>
        <v>350</v>
      </c>
      <c r="X64" s="1">
        <f t="shared" si="102"/>
        <v>364</v>
      </c>
    </row>
    <row r="65" spans="1:24" ht="17.25" customHeight="1">
      <c r="A65" s="1" t="s">
        <v>76</v>
      </c>
      <c r="B65" s="1">
        <f t="array" ref="B65">INDEX(기타!$A:$D,MATCH(A65,기타!$A:$A,0)+7,4)</f>
        <v>192</v>
      </c>
      <c r="C65" s="1">
        <f t="shared" ref="C65:Q65" si="143">B65+ROUNDDOWN(B65/50,0)+1</f>
        <v>196</v>
      </c>
      <c r="D65" s="1">
        <f t="shared" si="143"/>
        <v>200</v>
      </c>
      <c r="E65" s="1">
        <f t="shared" si="143"/>
        <v>205</v>
      </c>
      <c r="F65" s="1">
        <f t="shared" si="143"/>
        <v>210</v>
      </c>
      <c r="G65" s="1">
        <f t="shared" si="143"/>
        <v>215</v>
      </c>
      <c r="H65" s="1">
        <f t="shared" si="143"/>
        <v>220</v>
      </c>
      <c r="I65" s="1">
        <f t="shared" si="143"/>
        <v>225</v>
      </c>
      <c r="J65" s="1">
        <f t="shared" si="143"/>
        <v>230</v>
      </c>
      <c r="K65" s="1">
        <f t="shared" si="143"/>
        <v>235</v>
      </c>
      <c r="L65" s="1">
        <f t="shared" si="143"/>
        <v>240</v>
      </c>
      <c r="M65" s="1">
        <f t="shared" si="143"/>
        <v>245</v>
      </c>
      <c r="N65" s="1">
        <f t="shared" si="143"/>
        <v>250</v>
      </c>
      <c r="O65" s="1">
        <f t="shared" si="143"/>
        <v>256</v>
      </c>
      <c r="P65" s="1">
        <f t="shared" si="143"/>
        <v>262</v>
      </c>
      <c r="Q65" s="1">
        <f t="shared" si="143"/>
        <v>268</v>
      </c>
      <c r="R65" s="1">
        <f t="shared" ref="R65:S65" si="144">Q65+9</f>
        <v>277</v>
      </c>
      <c r="S65" s="1">
        <f t="shared" si="144"/>
        <v>286</v>
      </c>
      <c r="T65" s="1">
        <f t="shared" si="98"/>
        <v>296</v>
      </c>
      <c r="U65" s="1">
        <f t="shared" si="99"/>
        <v>307</v>
      </c>
      <c r="V65" s="1">
        <f t="shared" si="100"/>
        <v>319</v>
      </c>
      <c r="W65" s="1">
        <f t="shared" si="101"/>
        <v>332</v>
      </c>
      <c r="X65" s="1">
        <f t="shared" si="102"/>
        <v>346</v>
      </c>
    </row>
    <row r="66" spans="1:24" ht="17.25" customHeight="1">
      <c r="A66" s="1" t="s">
        <v>77</v>
      </c>
      <c r="B66" s="1">
        <f t="array" ref="B66">INDEX(기타!$A:$D,MATCH(A66,기타!$A:$A,0)+7,4)</f>
        <v>197</v>
      </c>
      <c r="C66" s="1">
        <f t="shared" ref="C66:Q66" si="145">B66+ROUNDDOWN(B66/50,0)+1</f>
        <v>201</v>
      </c>
      <c r="D66" s="1">
        <f t="shared" si="145"/>
        <v>206</v>
      </c>
      <c r="E66" s="1">
        <f t="shared" si="145"/>
        <v>211</v>
      </c>
      <c r="F66" s="1">
        <f t="shared" si="145"/>
        <v>216</v>
      </c>
      <c r="G66" s="1">
        <f t="shared" si="145"/>
        <v>221</v>
      </c>
      <c r="H66" s="1">
        <f t="shared" si="145"/>
        <v>226</v>
      </c>
      <c r="I66" s="1">
        <f t="shared" si="145"/>
        <v>231</v>
      </c>
      <c r="J66" s="1">
        <f t="shared" si="145"/>
        <v>236</v>
      </c>
      <c r="K66" s="1">
        <f t="shared" si="145"/>
        <v>241</v>
      </c>
      <c r="L66" s="1">
        <f t="shared" si="145"/>
        <v>246</v>
      </c>
      <c r="M66" s="1">
        <f t="shared" si="145"/>
        <v>251</v>
      </c>
      <c r="N66" s="1">
        <f t="shared" si="145"/>
        <v>257</v>
      </c>
      <c r="O66" s="1">
        <f t="shared" si="145"/>
        <v>263</v>
      </c>
      <c r="P66" s="1">
        <f t="shared" si="145"/>
        <v>269</v>
      </c>
      <c r="Q66" s="1">
        <f t="shared" si="145"/>
        <v>275</v>
      </c>
      <c r="R66" s="1">
        <f t="shared" ref="R66:S66" si="146">Q66+9</f>
        <v>284</v>
      </c>
      <c r="S66" s="1">
        <f t="shared" si="146"/>
        <v>293</v>
      </c>
      <c r="T66" s="1">
        <f t="shared" si="98"/>
        <v>303</v>
      </c>
      <c r="U66" s="1">
        <f t="shared" si="99"/>
        <v>314</v>
      </c>
      <c r="V66" s="1">
        <f t="shared" si="100"/>
        <v>326</v>
      </c>
      <c r="W66" s="1">
        <f t="shared" si="101"/>
        <v>339</v>
      </c>
      <c r="X66" s="1">
        <f t="shared" si="102"/>
        <v>353</v>
      </c>
    </row>
    <row r="67" spans="1:24" ht="17.25" customHeight="1">
      <c r="A67" s="1" t="s">
        <v>78</v>
      </c>
      <c r="B67" s="1">
        <f t="array" ref="B67">INDEX(기타!$A:$D,MATCH(A67,기타!$A:$A,0)+7,4)</f>
        <v>184</v>
      </c>
      <c r="C67" s="1">
        <f t="shared" ref="C67:Q67" si="147">B67+ROUNDDOWN(B67/50,0)+1</f>
        <v>188</v>
      </c>
      <c r="D67" s="1">
        <f t="shared" si="147"/>
        <v>192</v>
      </c>
      <c r="E67" s="1">
        <f t="shared" si="147"/>
        <v>196</v>
      </c>
      <c r="F67" s="1">
        <f t="shared" si="147"/>
        <v>200</v>
      </c>
      <c r="G67" s="1">
        <f t="shared" si="147"/>
        <v>205</v>
      </c>
      <c r="H67" s="1">
        <f t="shared" si="147"/>
        <v>210</v>
      </c>
      <c r="I67" s="1">
        <f t="shared" si="147"/>
        <v>215</v>
      </c>
      <c r="J67" s="1">
        <f t="shared" si="147"/>
        <v>220</v>
      </c>
      <c r="K67" s="1">
        <f t="shared" si="147"/>
        <v>225</v>
      </c>
      <c r="L67" s="1">
        <f t="shared" si="147"/>
        <v>230</v>
      </c>
      <c r="M67" s="1">
        <f t="shared" si="147"/>
        <v>235</v>
      </c>
      <c r="N67" s="1">
        <f t="shared" si="147"/>
        <v>240</v>
      </c>
      <c r="O67" s="1">
        <f t="shared" si="147"/>
        <v>245</v>
      </c>
      <c r="P67" s="1">
        <f t="shared" si="147"/>
        <v>250</v>
      </c>
      <c r="Q67" s="1">
        <f t="shared" si="147"/>
        <v>256</v>
      </c>
      <c r="R67" s="1">
        <f t="shared" ref="R67:S67" si="148">Q67+9</f>
        <v>265</v>
      </c>
      <c r="S67" s="1">
        <f t="shared" si="148"/>
        <v>274</v>
      </c>
      <c r="T67" s="1">
        <f t="shared" si="98"/>
        <v>284</v>
      </c>
      <c r="U67" s="1">
        <f t="shared" si="99"/>
        <v>295</v>
      </c>
      <c r="V67" s="1">
        <f t="shared" si="100"/>
        <v>307</v>
      </c>
      <c r="W67" s="1">
        <f t="shared" si="101"/>
        <v>320</v>
      </c>
      <c r="X67" s="1">
        <f t="shared" si="102"/>
        <v>334</v>
      </c>
    </row>
    <row r="68" spans="1:24" ht="17.25" customHeight="1">
      <c r="A68" s="1" t="s">
        <v>79</v>
      </c>
      <c r="B68" s="1">
        <f t="array" ref="B68">INDEX(기타!$A:$D,MATCH(A68,기타!$A:$A,0)+7,4)</f>
        <v>197</v>
      </c>
      <c r="C68" s="1">
        <f t="shared" ref="C68:Q68" si="149">B68+ROUNDDOWN(B68/50,0)+1</f>
        <v>201</v>
      </c>
      <c r="D68" s="1">
        <f t="shared" si="149"/>
        <v>206</v>
      </c>
      <c r="E68" s="1">
        <f t="shared" si="149"/>
        <v>211</v>
      </c>
      <c r="F68" s="1">
        <f t="shared" si="149"/>
        <v>216</v>
      </c>
      <c r="G68" s="1">
        <f t="shared" si="149"/>
        <v>221</v>
      </c>
      <c r="H68" s="1">
        <f t="shared" si="149"/>
        <v>226</v>
      </c>
      <c r="I68" s="1">
        <f t="shared" si="149"/>
        <v>231</v>
      </c>
      <c r="J68" s="1">
        <f t="shared" si="149"/>
        <v>236</v>
      </c>
      <c r="K68" s="1">
        <f t="shared" si="149"/>
        <v>241</v>
      </c>
      <c r="L68" s="1">
        <f t="shared" si="149"/>
        <v>246</v>
      </c>
      <c r="M68" s="1">
        <f t="shared" si="149"/>
        <v>251</v>
      </c>
      <c r="N68" s="1">
        <f t="shared" si="149"/>
        <v>257</v>
      </c>
      <c r="O68" s="1">
        <f t="shared" si="149"/>
        <v>263</v>
      </c>
      <c r="P68" s="1">
        <f t="shared" si="149"/>
        <v>269</v>
      </c>
      <c r="Q68" s="1">
        <f t="shared" si="149"/>
        <v>275</v>
      </c>
      <c r="R68" s="1">
        <f t="shared" ref="R68:S68" si="150">Q68+9</f>
        <v>284</v>
      </c>
      <c r="S68" s="1">
        <f t="shared" si="150"/>
        <v>293</v>
      </c>
      <c r="T68" s="1">
        <f t="shared" si="98"/>
        <v>303</v>
      </c>
      <c r="U68" s="1">
        <f t="shared" si="99"/>
        <v>314</v>
      </c>
      <c r="V68" s="1">
        <f t="shared" si="100"/>
        <v>326</v>
      </c>
      <c r="W68" s="1">
        <f t="shared" si="101"/>
        <v>339</v>
      </c>
      <c r="X68" s="1">
        <f t="shared" si="102"/>
        <v>353</v>
      </c>
    </row>
    <row r="69" spans="1:24" ht="17.25" customHeight="1">
      <c r="A69" s="1" t="s">
        <v>80</v>
      </c>
      <c r="B69" s="1">
        <f t="array" ref="B69">INDEX(기타!$A:$D,MATCH(A69,기타!$A:$A,0)+7,4)</f>
        <v>197</v>
      </c>
      <c r="C69" s="1">
        <f t="shared" ref="C69:Q69" si="151">B69+ROUNDDOWN(B69/50,0)+1</f>
        <v>201</v>
      </c>
      <c r="D69" s="1">
        <f t="shared" si="151"/>
        <v>206</v>
      </c>
      <c r="E69" s="1">
        <f t="shared" si="151"/>
        <v>211</v>
      </c>
      <c r="F69" s="1">
        <f t="shared" si="151"/>
        <v>216</v>
      </c>
      <c r="G69" s="1">
        <f t="shared" si="151"/>
        <v>221</v>
      </c>
      <c r="H69" s="1">
        <f t="shared" si="151"/>
        <v>226</v>
      </c>
      <c r="I69" s="1">
        <f t="shared" si="151"/>
        <v>231</v>
      </c>
      <c r="J69" s="1">
        <f t="shared" si="151"/>
        <v>236</v>
      </c>
      <c r="K69" s="1">
        <f t="shared" si="151"/>
        <v>241</v>
      </c>
      <c r="L69" s="1">
        <f t="shared" si="151"/>
        <v>246</v>
      </c>
      <c r="M69" s="1">
        <f t="shared" si="151"/>
        <v>251</v>
      </c>
      <c r="N69" s="1">
        <f t="shared" si="151"/>
        <v>257</v>
      </c>
      <c r="O69" s="1">
        <f t="shared" si="151"/>
        <v>263</v>
      </c>
      <c r="P69" s="1">
        <f t="shared" si="151"/>
        <v>269</v>
      </c>
      <c r="Q69" s="1">
        <f t="shared" si="151"/>
        <v>275</v>
      </c>
      <c r="R69" s="1">
        <f t="shared" ref="R69:S69" si="152">Q69+9</f>
        <v>284</v>
      </c>
      <c r="S69" s="1">
        <f t="shared" si="152"/>
        <v>293</v>
      </c>
      <c r="T69" s="1">
        <f t="shared" si="98"/>
        <v>303</v>
      </c>
      <c r="U69" s="1">
        <f t="shared" si="99"/>
        <v>314</v>
      </c>
      <c r="V69" s="1">
        <f t="shared" si="100"/>
        <v>326</v>
      </c>
      <c r="W69" s="1">
        <f t="shared" si="101"/>
        <v>339</v>
      </c>
      <c r="X69" s="1">
        <f t="shared" si="102"/>
        <v>353</v>
      </c>
    </row>
    <row r="70" spans="1:24" ht="17.25" customHeight="1">
      <c r="A70" s="1" t="s">
        <v>81</v>
      </c>
      <c r="B70" s="1">
        <f t="array" ref="B70">INDEX(기타!$A:$D,MATCH(A70,기타!$A:$A,0)+7,4)</f>
        <v>197</v>
      </c>
      <c r="C70" s="1">
        <f t="shared" ref="C70:Q70" si="153">B70+ROUNDDOWN(B70/50,0)+1</f>
        <v>201</v>
      </c>
      <c r="D70" s="1">
        <f t="shared" si="153"/>
        <v>206</v>
      </c>
      <c r="E70" s="1">
        <f t="shared" si="153"/>
        <v>211</v>
      </c>
      <c r="F70" s="1">
        <f t="shared" si="153"/>
        <v>216</v>
      </c>
      <c r="G70" s="1">
        <f t="shared" si="153"/>
        <v>221</v>
      </c>
      <c r="H70" s="1">
        <f t="shared" si="153"/>
        <v>226</v>
      </c>
      <c r="I70" s="1">
        <f t="shared" si="153"/>
        <v>231</v>
      </c>
      <c r="J70" s="1">
        <f t="shared" si="153"/>
        <v>236</v>
      </c>
      <c r="K70" s="1">
        <f t="shared" si="153"/>
        <v>241</v>
      </c>
      <c r="L70" s="1">
        <f t="shared" si="153"/>
        <v>246</v>
      </c>
      <c r="M70" s="1">
        <f t="shared" si="153"/>
        <v>251</v>
      </c>
      <c r="N70" s="1">
        <f t="shared" si="153"/>
        <v>257</v>
      </c>
      <c r="O70" s="1">
        <f t="shared" si="153"/>
        <v>263</v>
      </c>
      <c r="P70" s="1">
        <f t="shared" si="153"/>
        <v>269</v>
      </c>
      <c r="Q70" s="1">
        <f t="shared" si="153"/>
        <v>275</v>
      </c>
      <c r="R70" s="1">
        <f t="shared" ref="R70:S70" si="154">Q70+9</f>
        <v>284</v>
      </c>
      <c r="S70" s="1">
        <f t="shared" si="154"/>
        <v>293</v>
      </c>
      <c r="T70" s="1">
        <f t="shared" si="98"/>
        <v>303</v>
      </c>
      <c r="U70" s="1">
        <f t="shared" si="99"/>
        <v>314</v>
      </c>
      <c r="V70" s="1">
        <f t="shared" si="100"/>
        <v>326</v>
      </c>
      <c r="W70" s="1">
        <f t="shared" si="101"/>
        <v>339</v>
      </c>
      <c r="X70" s="1">
        <f t="shared" si="102"/>
        <v>353</v>
      </c>
    </row>
    <row r="71" spans="1:24" ht="17.25" customHeight="1">
      <c r="A71" s="1" t="s">
        <v>82</v>
      </c>
      <c r="B71" s="1">
        <f t="array" ref="B71">INDEX(기타!$A:$D,MATCH(A71,기타!$A:$A,0)+7,4)</f>
        <v>210</v>
      </c>
      <c r="C71" s="1">
        <f t="shared" ref="C71:Q71" si="155">B71+ROUNDDOWN(B71/50,0)+1</f>
        <v>215</v>
      </c>
      <c r="D71" s="1">
        <f t="shared" si="155"/>
        <v>220</v>
      </c>
      <c r="E71" s="1">
        <f t="shared" si="155"/>
        <v>225</v>
      </c>
      <c r="F71" s="1">
        <f t="shared" si="155"/>
        <v>230</v>
      </c>
      <c r="G71" s="1">
        <f t="shared" si="155"/>
        <v>235</v>
      </c>
      <c r="H71" s="1">
        <f t="shared" si="155"/>
        <v>240</v>
      </c>
      <c r="I71" s="1">
        <f t="shared" si="155"/>
        <v>245</v>
      </c>
      <c r="J71" s="1">
        <f t="shared" si="155"/>
        <v>250</v>
      </c>
      <c r="K71" s="1">
        <f t="shared" si="155"/>
        <v>256</v>
      </c>
      <c r="L71" s="1">
        <f t="shared" si="155"/>
        <v>262</v>
      </c>
      <c r="M71" s="1">
        <f t="shared" si="155"/>
        <v>268</v>
      </c>
      <c r="N71" s="1">
        <f t="shared" si="155"/>
        <v>274</v>
      </c>
      <c r="O71" s="1">
        <f t="shared" si="155"/>
        <v>280</v>
      </c>
      <c r="P71" s="1">
        <f t="shared" si="155"/>
        <v>286</v>
      </c>
      <c r="Q71" s="1">
        <f t="shared" si="155"/>
        <v>292</v>
      </c>
      <c r="R71" s="1">
        <f t="shared" ref="R71:S71" si="156">Q71+9</f>
        <v>301</v>
      </c>
      <c r="S71" s="1">
        <f t="shared" si="156"/>
        <v>310</v>
      </c>
      <c r="T71" s="1">
        <f t="shared" si="98"/>
        <v>320</v>
      </c>
      <c r="U71" s="1">
        <f t="shared" si="99"/>
        <v>331</v>
      </c>
      <c r="V71" s="1">
        <f t="shared" si="100"/>
        <v>343</v>
      </c>
      <c r="W71" s="1">
        <f t="shared" si="101"/>
        <v>356</v>
      </c>
      <c r="X71" s="1">
        <f t="shared" si="102"/>
        <v>370</v>
      </c>
    </row>
    <row r="72" spans="1:24" ht="17.25" customHeight="1">
      <c r="A72" s="1" t="s">
        <v>83</v>
      </c>
      <c r="B72" s="1">
        <f t="array" ref="B72">INDEX(기타!$A:$D,MATCH(A72,기타!$A:$A,0)+7,4)</f>
        <v>192</v>
      </c>
      <c r="C72" s="1">
        <f t="shared" ref="C72:Q72" si="157">B72+ROUNDDOWN(B72/50,0)+1</f>
        <v>196</v>
      </c>
      <c r="D72" s="1">
        <f t="shared" si="157"/>
        <v>200</v>
      </c>
      <c r="E72" s="1">
        <f t="shared" si="157"/>
        <v>205</v>
      </c>
      <c r="F72" s="1">
        <f t="shared" si="157"/>
        <v>210</v>
      </c>
      <c r="G72" s="1">
        <f t="shared" si="157"/>
        <v>215</v>
      </c>
      <c r="H72" s="1">
        <f t="shared" si="157"/>
        <v>220</v>
      </c>
      <c r="I72" s="1">
        <f t="shared" si="157"/>
        <v>225</v>
      </c>
      <c r="J72" s="1">
        <f t="shared" si="157"/>
        <v>230</v>
      </c>
      <c r="K72" s="1">
        <f t="shared" si="157"/>
        <v>235</v>
      </c>
      <c r="L72" s="1">
        <f t="shared" si="157"/>
        <v>240</v>
      </c>
      <c r="M72" s="1">
        <f t="shared" si="157"/>
        <v>245</v>
      </c>
      <c r="N72" s="1">
        <f t="shared" si="157"/>
        <v>250</v>
      </c>
      <c r="O72" s="1">
        <f t="shared" si="157"/>
        <v>256</v>
      </c>
      <c r="P72" s="1">
        <f t="shared" si="157"/>
        <v>262</v>
      </c>
      <c r="Q72" s="1">
        <f t="shared" si="157"/>
        <v>268</v>
      </c>
      <c r="R72" s="1">
        <f t="shared" ref="R72:S72" si="158">Q72+9</f>
        <v>277</v>
      </c>
      <c r="S72" s="1">
        <f t="shared" si="158"/>
        <v>286</v>
      </c>
      <c r="T72" s="1">
        <f t="shared" si="98"/>
        <v>296</v>
      </c>
      <c r="U72" s="1">
        <f t="shared" si="99"/>
        <v>307</v>
      </c>
      <c r="V72" s="1">
        <f t="shared" si="100"/>
        <v>319</v>
      </c>
      <c r="W72" s="1">
        <f t="shared" si="101"/>
        <v>332</v>
      </c>
      <c r="X72" s="1">
        <f t="shared" si="102"/>
        <v>346</v>
      </c>
    </row>
    <row r="73" spans="1:24" ht="17.25" customHeight="1">
      <c r="A73" s="1" t="s">
        <v>84</v>
      </c>
      <c r="B73" s="1">
        <f t="array" ref="B73">INDEX(기타!$A:$D,MATCH(A73,기타!$A:$A,0)+7,4)</f>
        <v>241</v>
      </c>
      <c r="C73" s="1">
        <f t="shared" ref="C73:Q73" si="159">B73+ROUNDDOWN(B73/50,0)+1</f>
        <v>246</v>
      </c>
      <c r="D73" s="1">
        <f t="shared" si="159"/>
        <v>251</v>
      </c>
      <c r="E73" s="1">
        <f t="shared" si="159"/>
        <v>257</v>
      </c>
      <c r="F73" s="1">
        <f t="shared" si="159"/>
        <v>263</v>
      </c>
      <c r="G73" s="1">
        <f t="shared" si="159"/>
        <v>269</v>
      </c>
      <c r="H73" s="1">
        <f t="shared" si="159"/>
        <v>275</v>
      </c>
      <c r="I73" s="1">
        <f t="shared" si="159"/>
        <v>281</v>
      </c>
      <c r="J73" s="1">
        <f t="shared" si="159"/>
        <v>287</v>
      </c>
      <c r="K73" s="1">
        <f t="shared" si="159"/>
        <v>293</v>
      </c>
      <c r="L73" s="1">
        <f t="shared" si="159"/>
        <v>299</v>
      </c>
      <c r="M73" s="1">
        <f t="shared" si="159"/>
        <v>305</v>
      </c>
      <c r="N73" s="1">
        <f t="shared" si="159"/>
        <v>312</v>
      </c>
      <c r="O73" s="1">
        <f t="shared" si="159"/>
        <v>319</v>
      </c>
      <c r="P73" s="1">
        <f t="shared" si="159"/>
        <v>326</v>
      </c>
      <c r="Q73" s="1">
        <f t="shared" si="159"/>
        <v>333</v>
      </c>
      <c r="R73" s="1">
        <f t="shared" ref="R73:S73" si="160">Q73+9</f>
        <v>342</v>
      </c>
      <c r="S73" s="1">
        <f t="shared" si="160"/>
        <v>351</v>
      </c>
      <c r="T73" s="1">
        <f t="shared" si="98"/>
        <v>361</v>
      </c>
      <c r="U73" s="1">
        <f t="shared" si="99"/>
        <v>372</v>
      </c>
      <c r="V73" s="1">
        <f t="shared" si="100"/>
        <v>384</v>
      </c>
      <c r="W73" s="1">
        <f t="shared" si="101"/>
        <v>397</v>
      </c>
      <c r="X73" s="1">
        <f t="shared" si="102"/>
        <v>411</v>
      </c>
    </row>
    <row r="74" spans="1:24" ht="17.25" customHeight="1"/>
    <row r="75" spans="1:24" ht="17.25" customHeight="1"/>
    <row r="76" spans="1:24" ht="17.25" customHeight="1">
      <c r="A76" s="1" t="s">
        <v>85</v>
      </c>
    </row>
    <row r="77" spans="1:24" ht="17.25" customHeight="1"/>
    <row r="78" spans="1:24" ht="17.25" customHeight="1">
      <c r="A78" s="1" t="s">
        <v>30</v>
      </c>
      <c r="B78" s="1" t="s">
        <v>31</v>
      </c>
      <c r="C78" s="1" t="s">
        <v>32</v>
      </c>
      <c r="D78" s="1" t="s">
        <v>33</v>
      </c>
      <c r="E78" s="1" t="s">
        <v>34</v>
      </c>
      <c r="F78" s="1" t="s">
        <v>35</v>
      </c>
      <c r="G78" s="1" t="s">
        <v>36</v>
      </c>
      <c r="H78" s="1" t="s">
        <v>37</v>
      </c>
      <c r="I78" s="1" t="s">
        <v>38</v>
      </c>
      <c r="J78" s="1" t="s">
        <v>39</v>
      </c>
      <c r="K78" s="1" t="s">
        <v>40</v>
      </c>
      <c r="L78" s="1" t="s">
        <v>41</v>
      </c>
      <c r="M78" s="1" t="s">
        <v>42</v>
      </c>
      <c r="N78" s="1" t="s">
        <v>43</v>
      </c>
      <c r="O78" s="1" t="s">
        <v>44</v>
      </c>
      <c r="P78" s="1" t="s">
        <v>45</v>
      </c>
      <c r="Q78" s="1" t="s">
        <v>46</v>
      </c>
      <c r="R78" s="1" t="s">
        <v>47</v>
      </c>
      <c r="S78" s="1" t="s">
        <v>48</v>
      </c>
      <c r="T78" s="1" t="s">
        <v>49</v>
      </c>
      <c r="U78" s="1" t="s">
        <v>50</v>
      </c>
      <c r="V78" s="1" t="s">
        <v>51</v>
      </c>
      <c r="W78" s="1" t="s">
        <v>52</v>
      </c>
      <c r="X78" s="1" t="s">
        <v>53</v>
      </c>
    </row>
    <row r="79" spans="1:24" ht="17.25" customHeight="1">
      <c r="A79" s="1" t="s">
        <v>12</v>
      </c>
      <c r="B79" s="1">
        <v>60</v>
      </c>
      <c r="C79" s="1">
        <f t="shared" ref="C79:G79" si="161">B79+2</f>
        <v>62</v>
      </c>
      <c r="D79" s="1">
        <f t="shared" si="161"/>
        <v>64</v>
      </c>
      <c r="E79" s="1">
        <f t="shared" si="161"/>
        <v>66</v>
      </c>
      <c r="F79" s="1">
        <f t="shared" si="161"/>
        <v>68</v>
      </c>
      <c r="G79" s="1">
        <f t="shared" si="161"/>
        <v>70</v>
      </c>
      <c r="H79" s="1">
        <f t="shared" ref="H79:Q79" si="162">G79+3</f>
        <v>73</v>
      </c>
      <c r="I79" s="1">
        <f t="shared" si="162"/>
        <v>76</v>
      </c>
      <c r="J79" s="1">
        <f t="shared" si="162"/>
        <v>79</v>
      </c>
      <c r="K79" s="1">
        <f t="shared" si="162"/>
        <v>82</v>
      </c>
      <c r="L79" s="1">
        <f t="shared" si="162"/>
        <v>85</v>
      </c>
      <c r="M79" s="1">
        <f t="shared" si="162"/>
        <v>88</v>
      </c>
      <c r="N79" s="1">
        <f t="shared" si="162"/>
        <v>91</v>
      </c>
      <c r="O79" s="1">
        <f t="shared" si="162"/>
        <v>94</v>
      </c>
      <c r="P79" s="1">
        <f t="shared" si="162"/>
        <v>97</v>
      </c>
      <c r="Q79" s="1">
        <f t="shared" si="162"/>
        <v>100</v>
      </c>
      <c r="R79" s="1">
        <f t="shared" ref="R79:X79" si="163">Q79+13</f>
        <v>113</v>
      </c>
      <c r="S79" s="1">
        <f t="shared" si="163"/>
        <v>126</v>
      </c>
      <c r="T79" s="1">
        <f t="shared" si="163"/>
        <v>139</v>
      </c>
      <c r="U79" s="1">
        <f t="shared" si="163"/>
        <v>152</v>
      </c>
      <c r="V79" s="1">
        <f t="shared" si="163"/>
        <v>165</v>
      </c>
      <c r="W79" s="1">
        <f t="shared" si="163"/>
        <v>178</v>
      </c>
      <c r="X79" s="1">
        <f t="shared" si="163"/>
        <v>191</v>
      </c>
    </row>
    <row r="80" spans="1:24" ht="17.25" customHeight="1"/>
    <row r="81" ht="17.25" customHeight="1"/>
    <row r="82" ht="17.25" customHeight="1"/>
    <row r="83" ht="17.25" customHeight="1"/>
    <row r="84" ht="17.25" customHeight="1"/>
    <row r="85" ht="17.25" customHeight="1"/>
    <row r="86" ht="17.25" customHeight="1"/>
    <row r="87" ht="17.25" customHeight="1"/>
    <row r="88" ht="17.25" customHeight="1"/>
    <row r="89" ht="17.25" customHeight="1"/>
    <row r="90" ht="17.25" customHeight="1"/>
    <row r="91" ht="17.25" customHeight="1"/>
    <row r="92" ht="17.25" customHeight="1"/>
    <row r="93" ht="17.25" customHeight="1"/>
    <row r="94" ht="17.25" customHeight="1"/>
    <row r="95" ht="17.25" customHeight="1"/>
    <row r="96" ht="17.25" customHeight="1"/>
    <row r="97" ht="17.25" customHeight="1"/>
    <row r="98" ht="17.25" customHeight="1"/>
    <row r="99" ht="17.25" customHeight="1"/>
    <row r="100" ht="17.25" customHeight="1"/>
    <row r="101" ht="17.25" customHeight="1"/>
    <row r="102" ht="17.25" customHeight="1"/>
    <row r="103" ht="17.25" customHeight="1"/>
    <row r="104" ht="17.25" customHeight="1"/>
    <row r="105" ht="17.25" customHeight="1"/>
    <row r="106" ht="17.25" customHeight="1"/>
    <row r="107" ht="17.25" customHeight="1"/>
    <row r="108" ht="17.25" customHeight="1"/>
    <row r="109" ht="17.25" customHeight="1"/>
    <row r="110" ht="17.25" customHeight="1"/>
    <row r="111" ht="17.25" customHeight="1"/>
    <row r="112" ht="17.25" customHeight="1"/>
    <row r="113" ht="17.25" customHeight="1"/>
    <row r="114" ht="17.25" customHeight="1"/>
    <row r="115" ht="17.25" customHeight="1"/>
    <row r="116" ht="17.25" customHeight="1"/>
    <row r="117" ht="17.25" customHeight="1"/>
    <row r="118" ht="17.25" customHeight="1"/>
    <row r="119" ht="17.25" customHeight="1"/>
    <row r="120" ht="17.25" customHeight="1"/>
    <row r="121" ht="17.25" customHeight="1"/>
    <row r="122" ht="17.25" customHeight="1"/>
    <row r="123" ht="17.25" customHeight="1"/>
    <row r="124" ht="17.25" customHeight="1"/>
    <row r="125" ht="17.25" customHeight="1"/>
    <row r="126" ht="17.25" customHeight="1"/>
    <row r="127" ht="17.25" customHeight="1"/>
    <row r="128" ht="17.25" customHeight="1"/>
    <row r="129" ht="17.25" customHeight="1"/>
    <row r="130" ht="17.25" customHeight="1"/>
    <row r="131" ht="17.25" customHeight="1"/>
    <row r="132" ht="17.25" customHeight="1"/>
    <row r="133" ht="17.25" customHeight="1"/>
    <row r="134" ht="17.25" customHeight="1"/>
    <row r="135" ht="17.25" customHeight="1"/>
    <row r="136" ht="17.25" customHeight="1"/>
    <row r="137" ht="17.25" customHeight="1"/>
    <row r="138" ht="17.25" customHeight="1"/>
    <row r="139" ht="17.25" customHeight="1"/>
    <row r="140" ht="17.25" customHeight="1"/>
    <row r="141" ht="17.25" customHeight="1"/>
    <row r="142" ht="17.25" customHeight="1"/>
    <row r="143" ht="17.25" customHeight="1"/>
    <row r="144" ht="17.25" customHeight="1"/>
    <row r="145" ht="17.25" customHeight="1"/>
    <row r="146" ht="17.25" customHeight="1"/>
    <row r="147" ht="17.25" customHeight="1"/>
    <row r="148" ht="17.25" customHeight="1"/>
    <row r="149" ht="17.25" customHeight="1"/>
    <row r="150" ht="17.25" customHeight="1"/>
    <row r="151" ht="17.25" customHeight="1"/>
    <row r="152" ht="17.25" customHeight="1"/>
    <row r="153" ht="17.25" customHeight="1"/>
    <row r="154" ht="17.25" customHeight="1"/>
    <row r="155" ht="17.25" customHeight="1"/>
    <row r="156" ht="17.25" customHeight="1"/>
    <row r="157" ht="17.25" customHeight="1"/>
    <row r="158" ht="17.25" customHeight="1"/>
    <row r="159" ht="17.25" customHeight="1"/>
    <row r="160" ht="17.25" customHeight="1"/>
    <row r="161" ht="17.25" customHeight="1"/>
    <row r="162" ht="17.25" customHeight="1"/>
    <row r="163" ht="17.25" customHeight="1"/>
    <row r="164" ht="17.25" customHeight="1"/>
    <row r="165" ht="17.25" customHeight="1"/>
    <row r="166" ht="17.25" customHeight="1"/>
    <row r="167" ht="17.25" customHeight="1"/>
    <row r="168" ht="17.25" customHeight="1"/>
    <row r="169" ht="17.25" customHeight="1"/>
    <row r="170" ht="17.25" customHeight="1"/>
    <row r="171" ht="17.25" customHeight="1"/>
    <row r="172" ht="17.25" customHeight="1"/>
    <row r="173" ht="17.25" customHeight="1"/>
    <row r="174" ht="17.25" customHeight="1"/>
    <row r="175" ht="17.25" customHeight="1"/>
    <row r="176" ht="17.25" customHeight="1"/>
    <row r="177" ht="17.25" customHeight="1"/>
    <row r="178" ht="17.25" customHeight="1"/>
    <row r="179" ht="17.25" customHeight="1"/>
    <row r="180" ht="17.25" customHeight="1"/>
    <row r="181" ht="17.25" customHeight="1"/>
    <row r="182" ht="17.25" customHeight="1"/>
    <row r="183" ht="17.25" customHeight="1"/>
    <row r="184" ht="17.25" customHeight="1"/>
    <row r="185" ht="17.25" customHeight="1"/>
    <row r="186" ht="17.25" customHeight="1"/>
    <row r="187" ht="17.25" customHeight="1"/>
    <row r="188" ht="17.25" customHeight="1"/>
    <row r="189" ht="17.25" customHeight="1"/>
    <row r="190" ht="17.25" customHeight="1"/>
    <row r="191" ht="17.25" customHeight="1"/>
    <row r="192" ht="17.25" customHeight="1"/>
    <row r="193" ht="17.25" customHeight="1"/>
    <row r="194" ht="17.25" customHeight="1"/>
    <row r="195" ht="17.25" customHeight="1"/>
    <row r="196" ht="17.25" customHeight="1"/>
    <row r="197" ht="17.25" customHeight="1"/>
    <row r="198" ht="17.25" customHeight="1"/>
    <row r="199" ht="17.25" customHeight="1"/>
    <row r="200" ht="17.25" customHeight="1"/>
    <row r="201" ht="17.25" customHeight="1"/>
    <row r="202" ht="17.25" customHeight="1"/>
    <row r="203" ht="17.25" customHeight="1"/>
    <row r="204" ht="17.25" customHeight="1"/>
    <row r="205" ht="17.25" customHeight="1"/>
    <row r="206" ht="17.25" customHeight="1"/>
    <row r="207" ht="17.25" customHeight="1"/>
    <row r="208" ht="17.25" customHeight="1"/>
    <row r="209" ht="17.25" customHeight="1"/>
    <row r="210" ht="17.25" customHeight="1"/>
    <row r="211" ht="17.25" customHeight="1"/>
    <row r="212" ht="17.25" customHeight="1"/>
    <row r="213" ht="17.25" customHeight="1"/>
    <row r="214" ht="17.25" customHeight="1"/>
    <row r="215" ht="17.25" customHeight="1"/>
    <row r="216" ht="17.25" customHeight="1"/>
    <row r="217" ht="17.25" customHeight="1"/>
    <row r="218" ht="17.25" customHeight="1"/>
    <row r="219" ht="17.25" customHeight="1"/>
    <row r="220" ht="17.25" customHeight="1"/>
    <row r="221" ht="17.25" customHeight="1"/>
    <row r="222" ht="17.25" customHeight="1"/>
    <row r="223" ht="17.25" customHeight="1"/>
    <row r="224" ht="17.25" customHeight="1"/>
    <row r="225" ht="17.25" customHeight="1"/>
    <row r="226" ht="17.25" customHeight="1"/>
    <row r="227" ht="17.25" customHeight="1"/>
    <row r="228" ht="17.25" customHeight="1"/>
    <row r="229" ht="17.25" customHeight="1"/>
    <row r="230" ht="17.25" customHeight="1"/>
    <row r="231" ht="17.25" customHeight="1"/>
    <row r="232" ht="17.25" customHeight="1"/>
    <row r="233" ht="17.25" customHeight="1"/>
    <row r="234" ht="17.25" customHeight="1"/>
    <row r="235" ht="17.25" customHeight="1"/>
    <row r="236" ht="17.25" customHeight="1"/>
    <row r="237" ht="17.25" customHeight="1"/>
    <row r="238" ht="17.25" customHeight="1"/>
    <row r="239" ht="17.25" customHeight="1"/>
    <row r="240" ht="17.25" customHeight="1"/>
    <row r="241" ht="17.25" customHeight="1"/>
    <row r="242" ht="17.25" customHeight="1"/>
    <row r="243" ht="17.25" customHeight="1"/>
    <row r="244" ht="17.25" customHeight="1"/>
    <row r="245" ht="17.25" customHeight="1"/>
    <row r="246" ht="17.25" customHeight="1"/>
    <row r="247" ht="17.25" customHeight="1"/>
    <row r="248" ht="17.25" customHeight="1"/>
    <row r="249" ht="17.25" customHeight="1"/>
    <row r="250" ht="17.25" customHeight="1"/>
    <row r="251" ht="17.25" customHeight="1"/>
    <row r="252" ht="17.25" customHeight="1"/>
    <row r="253" ht="17.25" customHeight="1"/>
    <row r="254" ht="17.25" customHeight="1"/>
    <row r="255" ht="17.25" customHeight="1"/>
    <row r="256" ht="17.25" customHeight="1"/>
    <row r="257" ht="17.25" customHeight="1"/>
    <row r="258" ht="17.25" customHeight="1"/>
    <row r="259" ht="17.25" customHeight="1"/>
    <row r="260" ht="17.25" customHeight="1"/>
    <row r="261" ht="17.25" customHeight="1"/>
    <row r="262" ht="17.25" customHeight="1"/>
    <row r="263" ht="17.25" customHeight="1"/>
    <row r="264" ht="17.25" customHeight="1"/>
    <row r="265" ht="17.25" customHeight="1"/>
    <row r="266" ht="17.25" customHeight="1"/>
    <row r="267" ht="17.25" customHeight="1"/>
    <row r="268" ht="17.25" customHeight="1"/>
    <row r="269" ht="17.25" customHeight="1"/>
    <row r="270" ht="17.25" customHeight="1"/>
    <row r="271" ht="17.25" customHeight="1"/>
    <row r="272" ht="17.25" customHeight="1"/>
    <row r="273" ht="17.25" customHeight="1"/>
    <row r="274" ht="17.25" customHeight="1"/>
    <row r="275" ht="17.25" customHeight="1"/>
    <row r="276" ht="17.25" customHeight="1"/>
    <row r="277" ht="17.25" customHeight="1"/>
    <row r="278" ht="17.25" customHeight="1"/>
    <row r="279" ht="17.25" customHeight="1"/>
    <row r="280" ht="17.25" customHeight="1"/>
    <row r="281" ht="17.25" customHeight="1"/>
    <row r="282" ht="17.25" customHeight="1"/>
    <row r="283" ht="17.25" customHeight="1"/>
    <row r="284" ht="17.25" customHeight="1"/>
    <row r="285" ht="17.25" customHeight="1"/>
    <row r="286" ht="17.25" customHeight="1"/>
    <row r="287" ht="17.25" customHeight="1"/>
    <row r="288" ht="17.25" customHeight="1"/>
    <row r="289" ht="17.25" customHeight="1"/>
    <row r="290" ht="17.25" customHeight="1"/>
    <row r="291" ht="17.25" customHeight="1"/>
    <row r="292" ht="17.25" customHeight="1"/>
    <row r="293" ht="17.25" customHeight="1"/>
    <row r="294" ht="17.25" customHeight="1"/>
    <row r="295" ht="17.25" customHeight="1"/>
    <row r="296" ht="17.25" customHeight="1"/>
    <row r="297" ht="17.25" customHeight="1"/>
    <row r="298" ht="17.25" customHeight="1"/>
    <row r="299" ht="17.25" customHeight="1"/>
    <row r="300" ht="17.25" customHeight="1"/>
    <row r="301" ht="17.25" customHeight="1"/>
    <row r="302" ht="17.25" customHeight="1"/>
    <row r="303" ht="17.25" customHeight="1"/>
    <row r="304" ht="17.25" customHeight="1"/>
    <row r="305" ht="17.25" customHeight="1"/>
    <row r="306" ht="17.25" customHeight="1"/>
    <row r="307" ht="17.25" customHeight="1"/>
    <row r="308" ht="17.25" customHeight="1"/>
    <row r="309" ht="17.25" customHeight="1"/>
    <row r="310" ht="17.25" customHeight="1"/>
    <row r="311" ht="17.25" customHeight="1"/>
    <row r="312" ht="17.25" customHeight="1"/>
    <row r="313" ht="17.25" customHeight="1"/>
    <row r="314" ht="17.25" customHeight="1"/>
    <row r="315" ht="17.25" customHeight="1"/>
    <row r="316" ht="17.25" customHeight="1"/>
    <row r="317" ht="17.25" customHeight="1"/>
    <row r="318" ht="17.25" customHeight="1"/>
    <row r="319" ht="17.25" customHeight="1"/>
    <row r="320" ht="17.25" customHeight="1"/>
    <row r="321" ht="17.25" customHeight="1"/>
    <row r="322" ht="17.25" customHeight="1"/>
    <row r="323" ht="17.25" customHeight="1"/>
    <row r="324" ht="17.25" customHeight="1"/>
    <row r="325" ht="17.25" customHeight="1"/>
    <row r="326" ht="17.25" customHeight="1"/>
    <row r="327" ht="17.25" customHeight="1"/>
    <row r="328" ht="17.25" customHeight="1"/>
    <row r="329" ht="17.25" customHeight="1"/>
    <row r="330" ht="17.25" customHeight="1"/>
    <row r="331" ht="17.25" customHeight="1"/>
    <row r="332" ht="17.25" customHeight="1"/>
    <row r="333" ht="17.25" customHeight="1"/>
    <row r="334" ht="17.25" customHeight="1"/>
    <row r="335" ht="17.25" customHeight="1"/>
    <row r="336" ht="17.25" customHeight="1"/>
    <row r="337" ht="17.25" customHeight="1"/>
    <row r="338" ht="17.25" customHeight="1"/>
    <row r="339" ht="17.25" customHeight="1"/>
    <row r="340" ht="17.25" customHeight="1"/>
    <row r="341" ht="17.25" customHeight="1"/>
    <row r="342" ht="17.25" customHeight="1"/>
    <row r="343" ht="17.25" customHeight="1"/>
    <row r="344" ht="17.25" customHeight="1"/>
    <row r="345" ht="17.25" customHeight="1"/>
    <row r="346" ht="17.25" customHeight="1"/>
    <row r="347" ht="17.25" customHeight="1"/>
    <row r="348" ht="17.25" customHeight="1"/>
    <row r="349" ht="17.25" customHeight="1"/>
    <row r="350" ht="17.25" customHeight="1"/>
    <row r="351" ht="17.25" customHeight="1"/>
    <row r="352" ht="17.25" customHeight="1"/>
    <row r="353" ht="17.25" customHeight="1"/>
    <row r="354" ht="17.25" customHeight="1"/>
    <row r="355" ht="17.25" customHeight="1"/>
    <row r="356" ht="17.25" customHeight="1"/>
    <row r="357" ht="17.25" customHeight="1"/>
    <row r="358" ht="17.25" customHeight="1"/>
    <row r="359" ht="17.25" customHeight="1"/>
    <row r="360" ht="17.25" customHeight="1"/>
    <row r="361" ht="17.25" customHeight="1"/>
    <row r="362" ht="17.25" customHeight="1"/>
    <row r="363" ht="17.25" customHeight="1"/>
    <row r="364" ht="17.25" customHeight="1"/>
    <row r="365" ht="17.25" customHeight="1"/>
    <row r="366" ht="17.25" customHeight="1"/>
    <row r="367" ht="17.25" customHeight="1"/>
    <row r="368" ht="17.25" customHeight="1"/>
    <row r="369" ht="17.25" customHeight="1"/>
    <row r="370" ht="17.25" customHeight="1"/>
    <row r="371" ht="17.25" customHeight="1"/>
    <row r="372" ht="17.25" customHeight="1"/>
    <row r="373" ht="17.25" customHeight="1"/>
    <row r="374" ht="17.25" customHeight="1"/>
    <row r="375" ht="17.25" customHeight="1"/>
    <row r="376" ht="17.25" customHeight="1"/>
    <row r="377" ht="17.25" customHeight="1"/>
    <row r="378" ht="17.25" customHeight="1"/>
    <row r="379" ht="17.25" customHeight="1"/>
    <row r="380" ht="17.25" customHeight="1"/>
    <row r="381" ht="17.25" customHeight="1"/>
    <row r="382" ht="17.25" customHeight="1"/>
    <row r="383" ht="17.25" customHeight="1"/>
    <row r="384" ht="17.25" customHeight="1"/>
    <row r="385" ht="17.25" customHeight="1"/>
    <row r="386" ht="17.25" customHeight="1"/>
    <row r="387" ht="17.25" customHeight="1"/>
    <row r="388" ht="17.25" customHeight="1"/>
    <row r="389" ht="17.25" customHeight="1"/>
    <row r="390" ht="17.25" customHeight="1"/>
    <row r="391" ht="17.25" customHeight="1"/>
    <row r="392" ht="17.25" customHeight="1"/>
    <row r="393" ht="17.25" customHeight="1"/>
    <row r="394" ht="17.25" customHeight="1"/>
    <row r="395" ht="17.25" customHeight="1"/>
    <row r="396" ht="17.25" customHeight="1"/>
    <row r="397" ht="17.25" customHeight="1"/>
    <row r="398" ht="17.25" customHeight="1"/>
    <row r="399" ht="17.25" customHeight="1"/>
    <row r="400" ht="17.25" customHeight="1"/>
    <row r="401" ht="17.25" customHeight="1"/>
    <row r="402" ht="17.25" customHeight="1"/>
    <row r="403" ht="17.25" customHeight="1"/>
    <row r="404" ht="17.25" customHeight="1"/>
    <row r="405" ht="17.25" customHeight="1"/>
    <row r="406" ht="17.25" customHeight="1"/>
    <row r="407" ht="17.25" customHeight="1"/>
    <row r="408" ht="17.25" customHeight="1"/>
    <row r="409" ht="17.25" customHeight="1"/>
    <row r="410" ht="17.25" customHeight="1"/>
    <row r="411" ht="17.25" customHeight="1"/>
    <row r="412" ht="17.25" customHeight="1"/>
    <row r="413" ht="17.25" customHeight="1"/>
    <row r="414" ht="17.25" customHeight="1"/>
    <row r="415" ht="17.25" customHeight="1"/>
    <row r="416" ht="17.25" customHeight="1"/>
    <row r="417" ht="17.25" customHeight="1"/>
    <row r="418" ht="17.25" customHeight="1"/>
    <row r="419" ht="17.25" customHeight="1"/>
    <row r="420" ht="17.25" customHeight="1"/>
    <row r="421" ht="17.25" customHeight="1"/>
    <row r="422" ht="17.25" customHeight="1"/>
    <row r="423" ht="17.25" customHeight="1"/>
    <row r="424" ht="17.25" customHeight="1"/>
    <row r="425" ht="17.25" customHeight="1"/>
    <row r="426" ht="17.25" customHeight="1"/>
    <row r="427" ht="17.25" customHeight="1"/>
    <row r="428" ht="17.25" customHeight="1"/>
    <row r="429" ht="17.25" customHeight="1"/>
    <row r="430" ht="17.25" customHeight="1"/>
    <row r="431" ht="17.25" customHeight="1"/>
    <row r="432" ht="17.25" customHeight="1"/>
    <row r="433" ht="17.25" customHeight="1"/>
    <row r="434" ht="17.25" customHeight="1"/>
    <row r="435" ht="17.25" customHeight="1"/>
    <row r="436" ht="17.25" customHeight="1"/>
    <row r="437" ht="17.25" customHeight="1"/>
    <row r="438" ht="17.25" customHeight="1"/>
    <row r="439" ht="17.25" customHeight="1"/>
    <row r="440" ht="17.25" customHeight="1"/>
    <row r="441" ht="17.25" customHeight="1"/>
    <row r="442" ht="17.25" customHeight="1"/>
    <row r="443" ht="17.25" customHeight="1"/>
    <row r="444" ht="17.25" customHeight="1"/>
    <row r="445" ht="17.25" customHeight="1"/>
    <row r="446" ht="17.25" customHeight="1"/>
    <row r="447" ht="17.25" customHeight="1"/>
    <row r="448" ht="17.25" customHeight="1"/>
    <row r="449" ht="17.25" customHeight="1"/>
    <row r="450" ht="17.25" customHeight="1"/>
    <row r="451" ht="17.25" customHeight="1"/>
    <row r="452" ht="17.25" customHeight="1"/>
    <row r="453" ht="17.25" customHeight="1"/>
    <row r="454" ht="17.25" customHeight="1"/>
    <row r="455" ht="17.25" customHeight="1"/>
    <row r="456" ht="17.25" customHeight="1"/>
    <row r="457" ht="17.25" customHeight="1"/>
    <row r="458" ht="17.25" customHeight="1"/>
    <row r="459" ht="17.25" customHeight="1"/>
    <row r="460" ht="17.25" customHeight="1"/>
    <row r="461" ht="17.25" customHeight="1"/>
    <row r="462" ht="17.25" customHeight="1"/>
    <row r="463" ht="17.25" customHeight="1"/>
    <row r="464" ht="17.25" customHeight="1"/>
    <row r="465" ht="17.25" customHeight="1"/>
    <row r="466" ht="17.25" customHeight="1"/>
    <row r="467" ht="17.25" customHeight="1"/>
    <row r="468" ht="17.25" customHeight="1"/>
    <row r="469" ht="17.25" customHeight="1"/>
    <row r="470" ht="17.25" customHeight="1"/>
    <row r="471" ht="17.25" customHeight="1"/>
    <row r="472" ht="17.25" customHeight="1"/>
    <row r="473" ht="17.25" customHeight="1"/>
    <row r="474" ht="17.25" customHeight="1"/>
    <row r="475" ht="17.25" customHeight="1"/>
    <row r="476" ht="17.25" customHeight="1"/>
    <row r="477" ht="17.25" customHeight="1"/>
    <row r="478" ht="17.25" customHeight="1"/>
    <row r="479" ht="17.25" customHeight="1"/>
    <row r="480" ht="17.25" customHeight="1"/>
    <row r="481" ht="17.25" customHeight="1"/>
    <row r="482" ht="17.25" customHeight="1"/>
    <row r="483" ht="17.25" customHeight="1"/>
    <row r="484" ht="17.25" customHeight="1"/>
    <row r="485" ht="17.25" customHeight="1"/>
    <row r="486" ht="17.25" customHeight="1"/>
    <row r="487" ht="17.25" customHeight="1"/>
    <row r="488" ht="17.25" customHeight="1"/>
    <row r="489" ht="17.25" customHeight="1"/>
    <row r="490" ht="17.25" customHeight="1"/>
    <row r="491" ht="17.25" customHeight="1"/>
    <row r="492" ht="17.25" customHeight="1"/>
    <row r="493" ht="17.25" customHeight="1"/>
    <row r="494" ht="17.25" customHeight="1"/>
    <row r="495" ht="17.25" customHeight="1"/>
    <row r="496" ht="17.25" customHeight="1"/>
    <row r="497" ht="17.25" customHeight="1"/>
    <row r="498" ht="17.25" customHeight="1"/>
    <row r="499" ht="17.25" customHeight="1"/>
    <row r="500" ht="17.25" customHeight="1"/>
    <row r="501" ht="17.25" customHeight="1"/>
    <row r="502" ht="17.25" customHeight="1"/>
    <row r="503" ht="17.25" customHeight="1"/>
    <row r="504" ht="17.25" customHeight="1"/>
    <row r="505" ht="17.25" customHeight="1"/>
    <row r="506" ht="17.25" customHeight="1"/>
    <row r="507" ht="17.25" customHeight="1"/>
    <row r="508" ht="17.25" customHeight="1"/>
    <row r="509" ht="17.25" customHeight="1"/>
    <row r="510" ht="17.25" customHeight="1"/>
    <row r="511" ht="17.25" customHeight="1"/>
    <row r="512" ht="17.25" customHeight="1"/>
    <row r="513" ht="17.25" customHeight="1"/>
    <row r="514" ht="17.25" customHeight="1"/>
    <row r="515" ht="17.25" customHeight="1"/>
    <row r="516" ht="17.25" customHeight="1"/>
    <row r="517" ht="17.25" customHeight="1"/>
    <row r="518" ht="17.25" customHeight="1"/>
    <row r="519" ht="17.25" customHeight="1"/>
    <row r="520" ht="17.25" customHeight="1"/>
    <row r="521" ht="17.25" customHeight="1"/>
    <row r="522" ht="17.25" customHeight="1"/>
    <row r="523" ht="17.25" customHeight="1"/>
    <row r="524" ht="17.25" customHeight="1"/>
    <row r="525" ht="17.25" customHeight="1"/>
    <row r="526" ht="17.25" customHeight="1"/>
    <row r="527" ht="17.25" customHeight="1"/>
    <row r="528" ht="17.25" customHeight="1"/>
    <row r="529" ht="17.25" customHeight="1"/>
    <row r="530" ht="17.25" customHeight="1"/>
    <row r="531" ht="17.25" customHeight="1"/>
    <row r="532" ht="17.25" customHeight="1"/>
    <row r="533" ht="17.25" customHeight="1"/>
    <row r="534" ht="17.25" customHeight="1"/>
    <row r="535" ht="17.25" customHeight="1"/>
    <row r="536" ht="17.25" customHeight="1"/>
    <row r="537" ht="17.25" customHeight="1"/>
    <row r="538" ht="17.25" customHeight="1"/>
    <row r="539" ht="17.25" customHeight="1"/>
    <row r="540" ht="17.25" customHeight="1"/>
    <row r="541" ht="17.25" customHeight="1"/>
    <row r="542" ht="17.25" customHeight="1"/>
    <row r="543" ht="17.25" customHeight="1"/>
    <row r="544" ht="17.25" customHeight="1"/>
    <row r="545" ht="17.25" customHeight="1"/>
    <row r="546" ht="17.25" customHeight="1"/>
    <row r="547" ht="17.25" customHeight="1"/>
    <row r="548" ht="17.25" customHeight="1"/>
    <row r="549" ht="17.25" customHeight="1"/>
    <row r="550" ht="17.25" customHeight="1"/>
    <row r="551" ht="17.25" customHeight="1"/>
    <row r="552" ht="17.25" customHeight="1"/>
    <row r="553" ht="17.25" customHeight="1"/>
    <row r="554" ht="17.25" customHeight="1"/>
    <row r="555" ht="17.25" customHeight="1"/>
    <row r="556" ht="17.25" customHeight="1"/>
    <row r="557" ht="17.25" customHeight="1"/>
    <row r="558" ht="17.25" customHeight="1"/>
    <row r="559" ht="17.25" customHeight="1"/>
    <row r="560" ht="17.25" customHeight="1"/>
    <row r="561" ht="17.25" customHeight="1"/>
    <row r="562" ht="17.25" customHeight="1"/>
    <row r="563" ht="17.25" customHeight="1"/>
    <row r="564" ht="17.25" customHeight="1"/>
    <row r="565" ht="17.25" customHeight="1"/>
    <row r="566" ht="17.25" customHeight="1"/>
    <row r="567" ht="17.25" customHeight="1"/>
    <row r="568" ht="17.25" customHeight="1"/>
    <row r="569" ht="17.25" customHeight="1"/>
    <row r="570" ht="17.25" customHeight="1"/>
    <row r="571" ht="17.25" customHeight="1"/>
    <row r="572" ht="17.25" customHeight="1"/>
    <row r="573" ht="17.25" customHeight="1"/>
    <row r="574" ht="17.25" customHeight="1"/>
    <row r="575" ht="17.25" customHeight="1"/>
    <row r="576" ht="17.25" customHeight="1"/>
    <row r="577" ht="17.25" customHeight="1"/>
    <row r="578" ht="17.25" customHeight="1"/>
    <row r="579" ht="17.25" customHeight="1"/>
    <row r="580" ht="17.25" customHeight="1"/>
    <row r="581" ht="17.25" customHeight="1"/>
    <row r="582" ht="17.25" customHeight="1"/>
    <row r="583" ht="17.25" customHeight="1"/>
    <row r="584" ht="17.25" customHeight="1"/>
    <row r="585" ht="17.25" customHeight="1"/>
    <row r="586" ht="17.25" customHeight="1"/>
    <row r="587" ht="17.25" customHeight="1"/>
    <row r="588" ht="17.25" customHeight="1"/>
    <row r="589" ht="17.25" customHeight="1"/>
    <row r="590" ht="17.25" customHeight="1"/>
    <row r="591" ht="17.25" customHeight="1"/>
    <row r="592" ht="17.25" customHeight="1"/>
    <row r="593" ht="17.25" customHeight="1"/>
    <row r="594" ht="17.25" customHeight="1"/>
    <row r="595" ht="17.25" customHeight="1"/>
    <row r="596" ht="17.25" customHeight="1"/>
    <row r="597" ht="17.25" customHeight="1"/>
    <row r="598" ht="17.25" customHeight="1"/>
    <row r="599" ht="17.25" customHeight="1"/>
    <row r="600" ht="17.25" customHeight="1"/>
    <row r="601" ht="17.25" customHeight="1"/>
    <row r="602" ht="17.25" customHeight="1"/>
    <row r="603" ht="17.25" customHeight="1"/>
    <row r="604" ht="17.25" customHeight="1"/>
    <row r="605" ht="17.25" customHeight="1"/>
    <row r="606" ht="17.25" customHeight="1"/>
    <row r="607" ht="17.25" customHeight="1"/>
    <row r="608" ht="17.25" customHeight="1"/>
    <row r="609" ht="17.25" customHeight="1"/>
    <row r="610" ht="17.25" customHeight="1"/>
    <row r="611" ht="17.25" customHeight="1"/>
    <row r="612" ht="17.25" customHeight="1"/>
    <row r="613" ht="17.25" customHeight="1"/>
    <row r="614" ht="17.25" customHeight="1"/>
    <row r="615" ht="17.25" customHeight="1"/>
    <row r="616" ht="17.25" customHeight="1"/>
    <row r="617" ht="17.25" customHeight="1"/>
    <row r="618" ht="17.25" customHeight="1"/>
    <row r="619" ht="17.25" customHeight="1"/>
    <row r="620" ht="17.25" customHeight="1"/>
    <row r="621" ht="17.25" customHeight="1"/>
    <row r="622" ht="17.25" customHeight="1"/>
    <row r="623" ht="17.25" customHeight="1"/>
    <row r="624" ht="17.25" customHeight="1"/>
    <row r="625" ht="17.25" customHeight="1"/>
    <row r="626" ht="17.25" customHeight="1"/>
    <row r="627" ht="17.25" customHeight="1"/>
    <row r="628" ht="17.25" customHeight="1"/>
    <row r="629" ht="17.25" customHeight="1"/>
    <row r="630" ht="17.25" customHeight="1"/>
    <row r="631" ht="17.25" customHeight="1"/>
    <row r="632" ht="17.25" customHeight="1"/>
    <row r="633" ht="17.25" customHeight="1"/>
    <row r="634" ht="17.25" customHeight="1"/>
    <row r="635" ht="17.25" customHeight="1"/>
    <row r="636" ht="17.25" customHeight="1"/>
    <row r="637" ht="17.25" customHeight="1"/>
    <row r="638" ht="17.25" customHeight="1"/>
    <row r="639" ht="17.25" customHeight="1"/>
    <row r="640" ht="17.25" customHeight="1"/>
    <row r="641" ht="17.25" customHeight="1"/>
    <row r="642" ht="17.25" customHeight="1"/>
    <row r="643" ht="17.25" customHeight="1"/>
    <row r="644" ht="17.25" customHeight="1"/>
    <row r="645" ht="17.25" customHeight="1"/>
    <row r="646" ht="17.25" customHeight="1"/>
    <row r="647" ht="17.25" customHeight="1"/>
    <row r="648" ht="17.25" customHeight="1"/>
    <row r="649" ht="17.25" customHeight="1"/>
    <row r="650" ht="17.25" customHeight="1"/>
    <row r="651" ht="17.25" customHeight="1"/>
    <row r="652" ht="17.25" customHeight="1"/>
    <row r="653" ht="17.25" customHeight="1"/>
    <row r="654" ht="17.25" customHeight="1"/>
    <row r="655" ht="17.25" customHeight="1"/>
    <row r="656" ht="17.25" customHeight="1"/>
    <row r="657" ht="17.25" customHeight="1"/>
    <row r="658" ht="17.25" customHeight="1"/>
    <row r="659" ht="17.25" customHeight="1"/>
    <row r="660" ht="17.25" customHeight="1"/>
    <row r="661" ht="17.25" customHeight="1"/>
    <row r="662" ht="17.25" customHeight="1"/>
    <row r="663" ht="17.25" customHeight="1"/>
    <row r="664" ht="17.25" customHeight="1"/>
    <row r="665" ht="17.25" customHeight="1"/>
    <row r="666" ht="17.25" customHeight="1"/>
    <row r="667" ht="17.25" customHeight="1"/>
    <row r="668" ht="17.25" customHeight="1"/>
    <row r="669" ht="17.25" customHeight="1"/>
    <row r="670" ht="17.25" customHeight="1"/>
    <row r="671" ht="17.25" customHeight="1"/>
    <row r="672" ht="17.25" customHeight="1"/>
    <row r="673" ht="17.25" customHeight="1"/>
    <row r="674" ht="17.25" customHeight="1"/>
    <row r="675" ht="17.25" customHeight="1"/>
    <row r="676" ht="17.25" customHeight="1"/>
    <row r="677" ht="17.25" customHeight="1"/>
    <row r="678" ht="17.25" customHeight="1"/>
    <row r="679" ht="17.25" customHeight="1"/>
    <row r="680" ht="17.25" customHeight="1"/>
    <row r="681" ht="17.25" customHeight="1"/>
    <row r="682" ht="17.25" customHeight="1"/>
    <row r="683" ht="17.25" customHeight="1"/>
    <row r="684" ht="17.25" customHeight="1"/>
    <row r="685" ht="17.25" customHeight="1"/>
    <row r="686" ht="17.25" customHeight="1"/>
    <row r="687" ht="17.25" customHeight="1"/>
    <row r="688" ht="17.25" customHeight="1"/>
    <row r="689" ht="17.25" customHeight="1"/>
    <row r="690" ht="17.25" customHeight="1"/>
    <row r="691" ht="17.25" customHeight="1"/>
    <row r="692" ht="17.25" customHeight="1"/>
    <row r="693" ht="17.25" customHeight="1"/>
    <row r="694" ht="17.25" customHeight="1"/>
    <row r="695" ht="17.25" customHeight="1"/>
    <row r="696" ht="17.25" customHeight="1"/>
    <row r="697" ht="17.25" customHeight="1"/>
    <row r="698" ht="17.25" customHeight="1"/>
    <row r="699" ht="17.25" customHeight="1"/>
    <row r="700" ht="17.25" customHeight="1"/>
    <row r="701" ht="17.25" customHeight="1"/>
    <row r="702" ht="17.25" customHeight="1"/>
    <row r="703" ht="17.25" customHeight="1"/>
    <row r="704" ht="17.25" customHeight="1"/>
    <row r="705" ht="17.25" customHeight="1"/>
    <row r="706" ht="17.25" customHeight="1"/>
    <row r="707" ht="17.25" customHeight="1"/>
    <row r="708" ht="17.25" customHeight="1"/>
    <row r="709" ht="17.25" customHeight="1"/>
    <row r="710" ht="17.25" customHeight="1"/>
    <row r="711" ht="17.25" customHeight="1"/>
    <row r="712" ht="17.25" customHeight="1"/>
    <row r="713" ht="17.25" customHeight="1"/>
    <row r="714" ht="17.25" customHeight="1"/>
    <row r="715" ht="17.25" customHeight="1"/>
    <row r="716" ht="17.25" customHeight="1"/>
    <row r="717" ht="17.25" customHeight="1"/>
    <row r="718" ht="17.25" customHeight="1"/>
    <row r="719" ht="17.25" customHeight="1"/>
    <row r="720" ht="17.25" customHeight="1"/>
    <row r="721" ht="17.25" customHeight="1"/>
    <row r="722" ht="17.25" customHeight="1"/>
    <row r="723" ht="17.25" customHeight="1"/>
    <row r="724" ht="17.25" customHeight="1"/>
    <row r="725" ht="17.25" customHeight="1"/>
    <row r="726" ht="17.25" customHeight="1"/>
    <row r="727" ht="17.25" customHeight="1"/>
    <row r="728" ht="17.25" customHeight="1"/>
    <row r="729" ht="17.25" customHeight="1"/>
    <row r="730" ht="17.25" customHeight="1"/>
    <row r="731" ht="17.25" customHeight="1"/>
    <row r="732" ht="17.25" customHeight="1"/>
    <row r="733" ht="17.25" customHeight="1"/>
    <row r="734" ht="17.25" customHeight="1"/>
    <row r="735" ht="17.25" customHeight="1"/>
    <row r="736" ht="17.25" customHeight="1"/>
    <row r="737" ht="17.25" customHeight="1"/>
    <row r="738" ht="17.25" customHeight="1"/>
    <row r="739" ht="17.25" customHeight="1"/>
    <row r="740" ht="17.25" customHeight="1"/>
    <row r="741" ht="17.25" customHeight="1"/>
    <row r="742" ht="17.25" customHeight="1"/>
    <row r="743" ht="17.25" customHeight="1"/>
    <row r="744" ht="17.25" customHeight="1"/>
    <row r="745" ht="17.25" customHeight="1"/>
    <row r="746" ht="17.25" customHeight="1"/>
    <row r="747" ht="17.25" customHeight="1"/>
    <row r="748" ht="17.25" customHeight="1"/>
    <row r="749" ht="17.25" customHeight="1"/>
    <row r="750" ht="17.25" customHeight="1"/>
    <row r="751" ht="17.25" customHeight="1"/>
    <row r="752" ht="17.25" customHeight="1"/>
    <row r="753" ht="17.25" customHeight="1"/>
    <row r="754" ht="17.25" customHeight="1"/>
    <row r="755" ht="17.25" customHeight="1"/>
    <row r="756" ht="17.25" customHeight="1"/>
    <row r="757" ht="17.25" customHeight="1"/>
    <row r="758" ht="17.25" customHeight="1"/>
    <row r="759" ht="17.25" customHeight="1"/>
    <row r="760" ht="17.25" customHeight="1"/>
    <row r="761" ht="17.25" customHeight="1"/>
    <row r="762" ht="17.25" customHeight="1"/>
    <row r="763" ht="17.25" customHeight="1"/>
    <row r="764" ht="17.25" customHeight="1"/>
    <row r="765" ht="17.25" customHeight="1"/>
    <row r="766" ht="17.25" customHeight="1"/>
    <row r="767" ht="17.25" customHeight="1"/>
    <row r="768" ht="17.25" customHeight="1"/>
    <row r="769" ht="17.25" customHeight="1"/>
    <row r="770" ht="17.25" customHeight="1"/>
    <row r="771" ht="17.25" customHeight="1"/>
    <row r="772" ht="17.25" customHeight="1"/>
    <row r="773" ht="17.25" customHeight="1"/>
    <row r="774" ht="17.25" customHeight="1"/>
    <row r="775" ht="17.25" customHeight="1"/>
    <row r="776" ht="17.25" customHeight="1"/>
    <row r="777" ht="17.25" customHeight="1"/>
    <row r="778" ht="17.25" customHeight="1"/>
    <row r="779" ht="17.25" customHeight="1"/>
    <row r="780" ht="17.25" customHeight="1"/>
    <row r="781" ht="17.25" customHeight="1"/>
    <row r="782" ht="17.25" customHeight="1"/>
    <row r="783" ht="17.25" customHeight="1"/>
    <row r="784" ht="17.25" customHeight="1"/>
    <row r="785" ht="17.25" customHeight="1"/>
    <row r="786" ht="17.25" customHeight="1"/>
    <row r="787" ht="17.25" customHeight="1"/>
    <row r="788" ht="17.25" customHeight="1"/>
    <row r="789" ht="17.25" customHeight="1"/>
    <row r="790" ht="17.25" customHeight="1"/>
    <row r="791" ht="17.25" customHeight="1"/>
    <row r="792" ht="17.25" customHeight="1"/>
    <row r="793" ht="17.25" customHeight="1"/>
    <row r="794" ht="17.25" customHeight="1"/>
    <row r="795" ht="17.25" customHeight="1"/>
    <row r="796" ht="17.25" customHeight="1"/>
    <row r="797" ht="17.25" customHeight="1"/>
    <row r="798" ht="17.25" customHeight="1"/>
    <row r="799" ht="17.25" customHeight="1"/>
    <row r="800" ht="17.25" customHeight="1"/>
    <row r="801" ht="17.25" customHeight="1"/>
    <row r="802" ht="17.25" customHeight="1"/>
    <row r="803" ht="17.25" customHeight="1"/>
    <row r="804" ht="17.25" customHeight="1"/>
    <row r="805" ht="17.25" customHeight="1"/>
    <row r="806" ht="17.25" customHeight="1"/>
    <row r="807" ht="17.25" customHeight="1"/>
    <row r="808" ht="17.25" customHeight="1"/>
    <row r="809" ht="17.25" customHeight="1"/>
    <row r="810" ht="17.25" customHeight="1"/>
    <row r="811" ht="17.25" customHeight="1"/>
    <row r="812" ht="17.25" customHeight="1"/>
    <row r="813" ht="17.25" customHeight="1"/>
    <row r="814" ht="17.25" customHeight="1"/>
    <row r="815" ht="17.25" customHeight="1"/>
    <row r="816" ht="17.25" customHeight="1"/>
    <row r="817" ht="17.25" customHeight="1"/>
    <row r="818" ht="17.25" customHeight="1"/>
    <row r="819" ht="17.25" customHeight="1"/>
    <row r="820" ht="17.25" customHeight="1"/>
    <row r="821" ht="17.25" customHeight="1"/>
    <row r="822" ht="17.25" customHeight="1"/>
    <row r="823" ht="17.25" customHeight="1"/>
    <row r="824" ht="17.25" customHeight="1"/>
    <row r="825" ht="17.25" customHeight="1"/>
    <row r="826" ht="17.25" customHeight="1"/>
    <row r="827" ht="17.25" customHeight="1"/>
    <row r="828" ht="17.25" customHeight="1"/>
    <row r="829" ht="17.25" customHeight="1"/>
    <row r="830" ht="17.25" customHeight="1"/>
    <row r="831" ht="17.25" customHeight="1"/>
    <row r="832" ht="17.25" customHeight="1"/>
    <row r="833" ht="17.25" customHeight="1"/>
    <row r="834" ht="17.25" customHeight="1"/>
    <row r="835" ht="17.25" customHeight="1"/>
    <row r="836" ht="17.25" customHeight="1"/>
    <row r="837" ht="17.25" customHeight="1"/>
    <row r="838" ht="17.25" customHeight="1"/>
    <row r="839" ht="17.25" customHeight="1"/>
    <row r="840" ht="17.25" customHeight="1"/>
    <row r="841" ht="17.25" customHeight="1"/>
    <row r="842" ht="17.25" customHeight="1"/>
    <row r="843" ht="17.25" customHeight="1"/>
    <row r="844" ht="17.25" customHeight="1"/>
    <row r="845" ht="17.25" customHeight="1"/>
    <row r="846" ht="17.25" customHeight="1"/>
    <row r="847" ht="17.25" customHeight="1"/>
    <row r="848" ht="17.25" customHeight="1"/>
    <row r="849" ht="17.25" customHeight="1"/>
    <row r="850" ht="17.25" customHeight="1"/>
    <row r="851" ht="17.25" customHeight="1"/>
    <row r="852" ht="17.25" customHeight="1"/>
    <row r="853" ht="17.25" customHeight="1"/>
    <row r="854" ht="17.25" customHeight="1"/>
    <row r="855" ht="17.25" customHeight="1"/>
    <row r="856" ht="17.25" customHeight="1"/>
    <row r="857" ht="17.25" customHeight="1"/>
    <row r="858" ht="17.25" customHeight="1"/>
    <row r="859" ht="17.25" customHeight="1"/>
    <row r="860" ht="17.25" customHeight="1"/>
    <row r="861" ht="17.25" customHeight="1"/>
    <row r="862" ht="17.25" customHeight="1"/>
    <row r="863" ht="17.25" customHeight="1"/>
    <row r="864" ht="17.25" customHeight="1"/>
    <row r="865" ht="17.25" customHeight="1"/>
    <row r="866" ht="17.25" customHeight="1"/>
    <row r="867" ht="17.25" customHeight="1"/>
    <row r="868" ht="17.25" customHeight="1"/>
    <row r="869" ht="17.25" customHeight="1"/>
    <row r="870" ht="17.25" customHeight="1"/>
    <row r="871" ht="17.25" customHeight="1"/>
    <row r="872" ht="17.25" customHeight="1"/>
    <row r="873" ht="17.25" customHeight="1"/>
    <row r="874" ht="17.25" customHeight="1"/>
    <row r="875" ht="17.25" customHeight="1"/>
    <row r="876" ht="17.25" customHeight="1"/>
    <row r="877" ht="17.25" customHeight="1"/>
    <row r="878" ht="17.25" customHeight="1"/>
    <row r="879" ht="17.25" customHeight="1"/>
    <row r="880" ht="17.25" customHeight="1"/>
    <row r="881" ht="17.25" customHeight="1"/>
    <row r="882" ht="17.25" customHeight="1"/>
    <row r="883" ht="17.25" customHeight="1"/>
    <row r="884" ht="17.25" customHeight="1"/>
    <row r="885" ht="17.25" customHeight="1"/>
    <row r="886" ht="17.25" customHeight="1"/>
    <row r="887" ht="17.25" customHeight="1"/>
    <row r="888" ht="17.25" customHeight="1"/>
    <row r="889" ht="17.25" customHeight="1"/>
    <row r="890" ht="17.25" customHeight="1"/>
    <row r="891" ht="17.25" customHeight="1"/>
    <row r="892" ht="17.25" customHeight="1"/>
    <row r="893" ht="17.25" customHeight="1"/>
    <row r="894" ht="17.25" customHeight="1"/>
    <row r="895" ht="17.25" customHeight="1"/>
    <row r="896" ht="17.25" customHeight="1"/>
    <row r="897" ht="17.25" customHeight="1"/>
    <row r="898" ht="17.25" customHeight="1"/>
    <row r="899" ht="17.25" customHeight="1"/>
    <row r="900" ht="17.25" customHeight="1"/>
    <row r="901" ht="17.25" customHeight="1"/>
    <row r="902" ht="17.25" customHeight="1"/>
    <row r="903" ht="17.25" customHeight="1"/>
    <row r="904" ht="17.25" customHeight="1"/>
    <row r="905" ht="17.25" customHeight="1"/>
    <row r="906" ht="17.25" customHeight="1"/>
    <row r="907" ht="17.25" customHeight="1"/>
    <row r="908" ht="17.25" customHeight="1"/>
    <row r="909" ht="17.25" customHeight="1"/>
    <row r="910" ht="17.25" customHeight="1"/>
    <row r="911" ht="17.25" customHeight="1"/>
    <row r="912" ht="17.25" customHeight="1"/>
    <row r="913" ht="17.25" customHeight="1"/>
    <row r="914" ht="17.25" customHeight="1"/>
    <row r="915" ht="17.25" customHeight="1"/>
    <row r="916" ht="17.25" customHeight="1"/>
    <row r="917" ht="17.25" customHeight="1"/>
    <row r="918" ht="17.25" customHeight="1"/>
    <row r="919" ht="17.25" customHeight="1"/>
    <row r="920" ht="17.25" customHeight="1"/>
    <row r="921" ht="17.25" customHeight="1"/>
    <row r="922" ht="17.25" customHeight="1"/>
    <row r="923" ht="17.25" customHeight="1"/>
    <row r="924" ht="17.25" customHeight="1"/>
    <row r="925" ht="17.25" customHeight="1"/>
    <row r="926" ht="17.25" customHeight="1"/>
    <row r="927" ht="17.25" customHeight="1"/>
    <row r="928" ht="17.25" customHeight="1"/>
    <row r="929" ht="17.25" customHeight="1"/>
    <row r="930" ht="17.25" customHeight="1"/>
    <row r="931" ht="17.25" customHeight="1"/>
    <row r="932" ht="17.25" customHeight="1"/>
    <row r="933" ht="17.25" customHeight="1"/>
    <row r="934" ht="17.25" customHeight="1"/>
    <row r="935" ht="17.25" customHeight="1"/>
    <row r="936" ht="17.25" customHeight="1"/>
    <row r="937" ht="17.25" customHeight="1"/>
    <row r="938" ht="17.25" customHeight="1"/>
    <row r="939" ht="17.25" customHeight="1"/>
    <row r="940" ht="17.25" customHeight="1"/>
    <row r="941" ht="17.25" customHeight="1"/>
    <row r="942" ht="17.25" customHeight="1"/>
    <row r="943" ht="17.25" customHeight="1"/>
    <row r="944" ht="17.25" customHeight="1"/>
    <row r="945" ht="17.25" customHeight="1"/>
    <row r="946" ht="17.25" customHeight="1"/>
    <row r="947" ht="17.25" customHeight="1"/>
    <row r="948" ht="17.25" customHeight="1"/>
    <row r="949" ht="17.25" customHeight="1"/>
    <row r="950" ht="17.25" customHeight="1"/>
    <row r="951" ht="17.25" customHeight="1"/>
    <row r="952" ht="17.25" customHeight="1"/>
    <row r="953" ht="17.25" customHeight="1"/>
    <row r="954" ht="17.25" customHeight="1"/>
    <row r="955" ht="17.25" customHeight="1"/>
    <row r="956" ht="17.25" customHeight="1"/>
    <row r="957" ht="17.25" customHeight="1"/>
    <row r="958" ht="17.25" customHeight="1"/>
    <row r="959" ht="17.25" customHeight="1"/>
    <row r="960" ht="17.25" customHeight="1"/>
    <row r="961" ht="17.25" customHeight="1"/>
    <row r="962" ht="17.25" customHeight="1"/>
    <row r="963" ht="17.25" customHeight="1"/>
    <row r="964" ht="17.25" customHeight="1"/>
    <row r="965" ht="17.25" customHeight="1"/>
    <row r="966" ht="17.25" customHeight="1"/>
    <row r="967" ht="17.25" customHeight="1"/>
    <row r="968" ht="17.25" customHeight="1"/>
    <row r="969" ht="17.25" customHeight="1"/>
    <row r="970" ht="17.25" customHeight="1"/>
    <row r="971" ht="17.25" customHeight="1"/>
    <row r="972" ht="17.25" customHeight="1"/>
    <row r="973" ht="17.25" customHeight="1"/>
    <row r="974" ht="17.25" customHeight="1"/>
    <row r="975" ht="17.25" customHeight="1"/>
    <row r="976" ht="17.25" customHeight="1"/>
    <row r="977" ht="17.25" customHeight="1"/>
    <row r="978" ht="17.25" customHeight="1"/>
    <row r="979" ht="17.25" customHeight="1"/>
    <row r="980" ht="17.25" customHeight="1"/>
    <row r="981" ht="17.25" customHeight="1"/>
    <row r="982" ht="17.25" customHeight="1"/>
    <row r="983" ht="17.25" customHeight="1"/>
    <row r="984" ht="17.25" customHeight="1"/>
    <row r="985" ht="17.25" customHeight="1"/>
    <row r="986" ht="17.25" customHeight="1"/>
    <row r="987" ht="17.25" customHeight="1"/>
    <row r="988" ht="17.25" customHeight="1"/>
    <row r="989" ht="17.25" customHeight="1"/>
    <row r="990" ht="17.25" customHeight="1"/>
    <row r="991" ht="17.25" customHeight="1"/>
    <row r="992" ht="17.25" customHeight="1"/>
    <row r="993" ht="17.25" customHeight="1"/>
    <row r="994" ht="17.25" customHeight="1"/>
    <row r="995" ht="17.25" customHeight="1"/>
    <row r="996" ht="17.25" customHeight="1"/>
    <row r="997" ht="17.25" customHeight="1"/>
    <row r="998" ht="17.25" customHeight="1"/>
    <row r="999" ht="17.25" customHeight="1"/>
    <row r="1000" ht="17.25" customHeight="1"/>
  </sheetData>
  <sheetProtection algorithmName="SHA-512" hashValue="D3gdr8JO87cgxyQi8yVZVM0rRfEaogLtL78LWFVJEV74RE9tIaynDCEsXCrZWpTB25woHtTg8nEGVOhfI/DoYg==" saltValue="1bp7j1xEs7kq7QiXvUJAMQ==" spinCount="100000" sheet="1" objects="1" scenarios="1"/>
  <phoneticPr fontId="7" type="noConversion"/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workbookViewId="0">
      <selection activeCell="E29" sqref="E29"/>
    </sheetView>
  </sheetViews>
  <sheetFormatPr defaultColWidth="12.625" defaultRowHeight="15" customHeight="1"/>
  <cols>
    <col min="1" max="1" width="12.25" customWidth="1"/>
    <col min="2" max="26" width="7.625" customWidth="1"/>
  </cols>
  <sheetData>
    <row r="1" spans="1:24" ht="17.25" customHeight="1">
      <c r="A1" s="1" t="s">
        <v>86</v>
      </c>
    </row>
    <row r="2" spans="1:24" ht="17.25" customHeight="1">
      <c r="A2" s="1" t="s">
        <v>29</v>
      </c>
    </row>
    <row r="3" spans="1:24" ht="17.25" customHeight="1">
      <c r="A3" s="1" t="s">
        <v>30</v>
      </c>
      <c r="B3" s="1" t="s">
        <v>31</v>
      </c>
      <c r="C3" s="1" t="s">
        <v>32</v>
      </c>
      <c r="D3" s="1" t="s">
        <v>33</v>
      </c>
      <c r="E3" s="1" t="s">
        <v>34</v>
      </c>
      <c r="F3" s="1" t="s">
        <v>35</v>
      </c>
      <c r="G3" s="1" t="s">
        <v>36</v>
      </c>
      <c r="H3" s="1" t="s">
        <v>37</v>
      </c>
      <c r="I3" s="1" t="s">
        <v>38</v>
      </c>
      <c r="J3" s="1" t="s">
        <v>39</v>
      </c>
      <c r="K3" s="1" t="s">
        <v>40</v>
      </c>
      <c r="L3" s="1" t="s">
        <v>41</v>
      </c>
      <c r="M3" s="1" t="s">
        <v>42</v>
      </c>
      <c r="N3" s="1" t="s">
        <v>43</v>
      </c>
      <c r="O3" s="1" t="s">
        <v>44</v>
      </c>
      <c r="P3" s="1" t="s">
        <v>45</v>
      </c>
      <c r="Q3" s="1" t="s">
        <v>46</v>
      </c>
      <c r="R3" s="1" t="s">
        <v>47</v>
      </c>
      <c r="S3" s="1" t="s">
        <v>48</v>
      </c>
      <c r="T3" s="1" t="s">
        <v>49</v>
      </c>
      <c r="U3" s="1" t="s">
        <v>50</v>
      </c>
      <c r="V3" s="1" t="s">
        <v>51</v>
      </c>
      <c r="W3" s="1" t="s">
        <v>52</v>
      </c>
      <c r="X3" s="1" t="s">
        <v>53</v>
      </c>
    </row>
    <row r="4" spans="1:24" ht="17.25" customHeight="1">
      <c r="A4" s="1" t="s">
        <v>13</v>
      </c>
      <c r="B4" s="1">
        <v>9</v>
      </c>
      <c r="C4" s="1">
        <v>9</v>
      </c>
      <c r="D4" s="1">
        <v>9</v>
      </c>
      <c r="E4" s="1">
        <v>9</v>
      </c>
      <c r="F4" s="1">
        <v>9</v>
      </c>
      <c r="G4" s="1">
        <f>F4+1</f>
        <v>10</v>
      </c>
      <c r="H4" s="1">
        <f>G4</f>
        <v>10</v>
      </c>
      <c r="I4" s="1">
        <f>H4+1</f>
        <v>11</v>
      </c>
      <c r="J4" s="1">
        <f>I4</f>
        <v>11</v>
      </c>
      <c r="K4" s="1">
        <f>J4+1</f>
        <v>12</v>
      </c>
      <c r="L4" s="1">
        <f>K4</f>
        <v>12</v>
      </c>
      <c r="M4" s="1">
        <f>L4+1</f>
        <v>13</v>
      </c>
      <c r="N4" s="1">
        <f>M4</f>
        <v>13</v>
      </c>
      <c r="O4" s="1">
        <f t="shared" ref="O4:Q4" si="0">N4+1</f>
        <v>14</v>
      </c>
      <c r="P4" s="1">
        <f t="shared" si="0"/>
        <v>15</v>
      </c>
      <c r="Q4" s="1">
        <f t="shared" si="0"/>
        <v>16</v>
      </c>
      <c r="R4" s="1">
        <f>Q4+12</f>
        <v>28</v>
      </c>
      <c r="S4" s="1">
        <f>R4+13</f>
        <v>41</v>
      </c>
      <c r="T4" s="1">
        <f>S4+14</f>
        <v>55</v>
      </c>
      <c r="U4" s="1">
        <f>T4+15</f>
        <v>70</v>
      </c>
      <c r="V4" s="1">
        <f>U4+16</f>
        <v>86</v>
      </c>
      <c r="W4" s="1">
        <f>V4+17</f>
        <v>103</v>
      </c>
      <c r="X4" s="1">
        <f>W4+19</f>
        <v>122</v>
      </c>
    </row>
    <row r="5" spans="1:24" ht="17.25" customHeight="1"/>
    <row r="6" spans="1:24" ht="17.25" customHeight="1">
      <c r="A6" s="1" t="s">
        <v>87</v>
      </c>
    </row>
    <row r="7" spans="1:24" ht="17.25" customHeight="1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  <c r="Q7" s="1" t="s">
        <v>46</v>
      </c>
      <c r="R7" s="1" t="s">
        <v>47</v>
      </c>
      <c r="S7" s="1" t="s">
        <v>48</v>
      </c>
      <c r="T7" s="1" t="s">
        <v>49</v>
      </c>
      <c r="U7" s="1" t="s">
        <v>50</v>
      </c>
      <c r="V7" s="1" t="s">
        <v>51</v>
      </c>
      <c r="W7" s="1" t="s">
        <v>52</v>
      </c>
      <c r="X7" s="1" t="s">
        <v>53</v>
      </c>
    </row>
    <row r="8" spans="1:24" ht="17.25" customHeight="1">
      <c r="A8" s="1" t="s">
        <v>13</v>
      </c>
      <c r="B8" s="1">
        <v>40</v>
      </c>
      <c r="C8" s="1">
        <f t="shared" ref="C8:G8" si="1">B8+2</f>
        <v>42</v>
      </c>
      <c r="D8" s="1">
        <f t="shared" si="1"/>
        <v>44</v>
      </c>
      <c r="E8" s="1">
        <f t="shared" si="1"/>
        <v>46</v>
      </c>
      <c r="F8" s="1">
        <f t="shared" si="1"/>
        <v>48</v>
      </c>
      <c r="G8" s="1">
        <f t="shared" si="1"/>
        <v>50</v>
      </c>
      <c r="H8" s="1">
        <f t="shared" ref="H8:Q8" si="2">G8+3</f>
        <v>53</v>
      </c>
      <c r="I8" s="1">
        <f t="shared" si="2"/>
        <v>56</v>
      </c>
      <c r="J8" s="1">
        <f t="shared" si="2"/>
        <v>59</v>
      </c>
      <c r="K8" s="1">
        <f t="shared" si="2"/>
        <v>62</v>
      </c>
      <c r="L8" s="1">
        <f t="shared" si="2"/>
        <v>65</v>
      </c>
      <c r="M8" s="1">
        <f t="shared" si="2"/>
        <v>68</v>
      </c>
      <c r="N8" s="1">
        <f t="shared" si="2"/>
        <v>71</v>
      </c>
      <c r="O8" s="1">
        <f t="shared" si="2"/>
        <v>74</v>
      </c>
      <c r="P8" s="1">
        <f t="shared" si="2"/>
        <v>77</v>
      </c>
      <c r="Q8" s="1">
        <f t="shared" si="2"/>
        <v>80</v>
      </c>
      <c r="R8" s="1">
        <f t="shared" ref="R8:X8" si="3">Q8+15</f>
        <v>95</v>
      </c>
      <c r="S8" s="1">
        <f t="shared" si="3"/>
        <v>110</v>
      </c>
      <c r="T8" s="1">
        <f t="shared" si="3"/>
        <v>125</v>
      </c>
      <c r="U8" s="1">
        <f t="shared" si="3"/>
        <v>140</v>
      </c>
      <c r="V8" s="1">
        <f t="shared" si="3"/>
        <v>155</v>
      </c>
      <c r="W8" s="1">
        <f t="shared" si="3"/>
        <v>170</v>
      </c>
      <c r="X8" s="1">
        <f t="shared" si="3"/>
        <v>185</v>
      </c>
    </row>
    <row r="9" spans="1:24" ht="17.25" customHeight="1"/>
    <row r="10" spans="1:24" ht="17.25" customHeight="1">
      <c r="A10" s="1" t="s">
        <v>55</v>
      </c>
    </row>
    <row r="11" spans="1:24" ht="17.25" customHeight="1">
      <c r="A11" s="1" t="s">
        <v>30</v>
      </c>
      <c r="B11" s="1" t="s">
        <v>31</v>
      </c>
      <c r="C11" s="1" t="s">
        <v>32</v>
      </c>
      <c r="D11" s="1" t="s">
        <v>33</v>
      </c>
      <c r="E11" s="1" t="s">
        <v>34</v>
      </c>
      <c r="F11" s="1" t="s">
        <v>35</v>
      </c>
      <c r="G11" s="1" t="s">
        <v>36</v>
      </c>
      <c r="H11" s="1" t="s">
        <v>37</v>
      </c>
      <c r="I11" s="1" t="s">
        <v>38</v>
      </c>
      <c r="J11" s="1" t="s">
        <v>39</v>
      </c>
      <c r="K11" s="1" t="s">
        <v>40</v>
      </c>
      <c r="L11" s="1" t="s">
        <v>41</v>
      </c>
      <c r="M11" s="1" t="s">
        <v>42</v>
      </c>
      <c r="N11" s="1" t="s">
        <v>43</v>
      </c>
      <c r="O11" s="1" t="s">
        <v>44</v>
      </c>
      <c r="P11" s="1" t="s">
        <v>45</v>
      </c>
      <c r="Q11" s="1" t="s">
        <v>46</v>
      </c>
      <c r="R11" s="1" t="s">
        <v>47</v>
      </c>
      <c r="S11" s="1" t="s">
        <v>48</v>
      </c>
      <c r="T11" s="1" t="s">
        <v>49</v>
      </c>
      <c r="U11" s="1" t="s">
        <v>50</v>
      </c>
      <c r="V11" s="1" t="s">
        <v>51</v>
      </c>
      <c r="W11" s="1" t="s">
        <v>52</v>
      </c>
      <c r="X11" s="1" t="s">
        <v>53</v>
      </c>
    </row>
    <row r="12" spans="1:24" ht="17.25" customHeight="1">
      <c r="A12" s="1" t="s">
        <v>13</v>
      </c>
      <c r="B12" s="1">
        <v>5</v>
      </c>
      <c r="C12" s="1">
        <f t="shared" ref="C12:F12" si="4">B12</f>
        <v>5</v>
      </c>
      <c r="D12" s="1">
        <f t="shared" si="4"/>
        <v>5</v>
      </c>
      <c r="E12" s="1">
        <f t="shared" si="4"/>
        <v>5</v>
      </c>
      <c r="F12" s="1">
        <f t="shared" si="4"/>
        <v>5</v>
      </c>
      <c r="G12" s="1">
        <f>F12+1</f>
        <v>6</v>
      </c>
      <c r="H12" s="1">
        <f>G12</f>
        <v>6</v>
      </c>
      <c r="I12" s="1">
        <f>H12+1</f>
        <v>7</v>
      </c>
      <c r="J12" s="1">
        <f>I12</f>
        <v>7</v>
      </c>
      <c r="K12" s="1">
        <f>J12+1</f>
        <v>8</v>
      </c>
      <c r="L12" s="1">
        <f>K12</f>
        <v>8</v>
      </c>
      <c r="M12" s="1">
        <f>L12+1</f>
        <v>9</v>
      </c>
      <c r="N12" s="1">
        <f>M12</f>
        <v>9</v>
      </c>
      <c r="O12" s="1">
        <f t="shared" ref="O12:Q12" si="5">N12+1</f>
        <v>10</v>
      </c>
      <c r="P12" s="1">
        <f t="shared" si="5"/>
        <v>11</v>
      </c>
      <c r="Q12" s="1">
        <f t="shared" si="5"/>
        <v>12</v>
      </c>
      <c r="R12" s="1">
        <f>Q12+10</f>
        <v>22</v>
      </c>
      <c r="S12" s="1">
        <f>R12+11</f>
        <v>33</v>
      </c>
      <c r="T12" s="1">
        <f>S12+12</f>
        <v>45</v>
      </c>
      <c r="U12" s="1">
        <f>T12+13</f>
        <v>58</v>
      </c>
      <c r="V12" s="1">
        <f>U12+14</f>
        <v>72</v>
      </c>
      <c r="W12" s="1">
        <f>V12+15</f>
        <v>87</v>
      </c>
      <c r="X12" s="1">
        <f>W12+17</f>
        <v>104</v>
      </c>
    </row>
    <row r="13" spans="1:24" ht="17.25" customHeight="1"/>
    <row r="14" spans="1:24" ht="17.25" customHeight="1">
      <c r="A14" s="1" t="s">
        <v>85</v>
      </c>
    </row>
    <row r="15" spans="1:24" ht="17.25" customHeight="1">
      <c r="A15" s="1" t="s">
        <v>30</v>
      </c>
      <c r="B15" s="1" t="s">
        <v>31</v>
      </c>
      <c r="C15" s="1" t="s">
        <v>32</v>
      </c>
      <c r="D15" s="1" t="s">
        <v>33</v>
      </c>
      <c r="E15" s="1" t="s">
        <v>34</v>
      </c>
      <c r="F15" s="1" t="s">
        <v>35</v>
      </c>
      <c r="G15" s="1" t="s">
        <v>36</v>
      </c>
      <c r="H15" s="1" t="s">
        <v>37</v>
      </c>
      <c r="I15" s="1" t="s">
        <v>38</v>
      </c>
      <c r="J15" s="1" t="s">
        <v>39</v>
      </c>
      <c r="K15" s="1" t="s">
        <v>40</v>
      </c>
      <c r="L15" s="1" t="s">
        <v>41</v>
      </c>
      <c r="M15" s="1" t="s">
        <v>42</v>
      </c>
      <c r="N15" s="1" t="s">
        <v>43</v>
      </c>
      <c r="O15" s="1" t="s">
        <v>44</v>
      </c>
      <c r="P15" s="1" t="s">
        <v>45</v>
      </c>
      <c r="Q15" s="1" t="s">
        <v>46</v>
      </c>
      <c r="R15" s="1" t="s">
        <v>47</v>
      </c>
      <c r="S15" s="1" t="s">
        <v>48</v>
      </c>
      <c r="T15" s="1" t="s">
        <v>49</v>
      </c>
      <c r="U15" s="1" t="s">
        <v>50</v>
      </c>
      <c r="V15" s="1" t="s">
        <v>51</v>
      </c>
      <c r="W15" s="1" t="s">
        <v>52</v>
      </c>
      <c r="X15" s="1" t="s">
        <v>53</v>
      </c>
    </row>
    <row r="16" spans="1:24" ht="17.25" customHeight="1">
      <c r="A16" s="1" t="s">
        <v>13</v>
      </c>
      <c r="B16" s="1">
        <v>20</v>
      </c>
      <c r="C16" s="1">
        <f t="shared" ref="C16:G16" si="6">B16+2</f>
        <v>22</v>
      </c>
      <c r="D16" s="1">
        <f t="shared" si="6"/>
        <v>24</v>
      </c>
      <c r="E16" s="1">
        <f t="shared" si="6"/>
        <v>26</v>
      </c>
      <c r="F16" s="1">
        <f t="shared" si="6"/>
        <v>28</v>
      </c>
      <c r="G16" s="1">
        <f t="shared" si="6"/>
        <v>30</v>
      </c>
      <c r="H16" s="1">
        <f t="shared" ref="H16:Q16" si="7">G16+3</f>
        <v>33</v>
      </c>
      <c r="I16" s="1">
        <f t="shared" si="7"/>
        <v>36</v>
      </c>
      <c r="J16" s="1">
        <f t="shared" si="7"/>
        <v>39</v>
      </c>
      <c r="K16" s="1">
        <f t="shared" si="7"/>
        <v>42</v>
      </c>
      <c r="L16" s="1">
        <f t="shared" si="7"/>
        <v>45</v>
      </c>
      <c r="M16" s="1">
        <f t="shared" si="7"/>
        <v>48</v>
      </c>
      <c r="N16" s="1">
        <f t="shared" si="7"/>
        <v>51</v>
      </c>
      <c r="O16" s="1">
        <f t="shared" si="7"/>
        <v>54</v>
      </c>
      <c r="P16" s="1">
        <f t="shared" si="7"/>
        <v>57</v>
      </c>
      <c r="Q16" s="1">
        <f t="shared" si="7"/>
        <v>60</v>
      </c>
      <c r="R16" s="1">
        <f t="shared" ref="R16:X16" si="8">Q16+13</f>
        <v>73</v>
      </c>
      <c r="S16" s="1">
        <f t="shared" si="8"/>
        <v>86</v>
      </c>
      <c r="T16" s="1">
        <f t="shared" si="8"/>
        <v>99</v>
      </c>
      <c r="U16" s="1">
        <f t="shared" si="8"/>
        <v>112</v>
      </c>
      <c r="V16" s="1">
        <f t="shared" si="8"/>
        <v>125</v>
      </c>
      <c r="W16" s="1">
        <f t="shared" si="8"/>
        <v>138</v>
      </c>
      <c r="X16" s="1">
        <f t="shared" si="8"/>
        <v>151</v>
      </c>
    </row>
    <row r="17" spans="1:24" ht="17.25" customHeight="1"/>
    <row r="18" spans="1:24" ht="17.25" customHeight="1">
      <c r="A18" s="1" t="s">
        <v>88</v>
      </c>
    </row>
    <row r="19" spans="1:24" ht="17.25" customHeight="1">
      <c r="A19" s="1" t="s">
        <v>29</v>
      </c>
    </row>
    <row r="20" spans="1:24" ht="17.25" customHeight="1">
      <c r="A20" s="1" t="s">
        <v>30</v>
      </c>
      <c r="B20" s="1" t="s">
        <v>31</v>
      </c>
      <c r="C20" s="1" t="s">
        <v>32</v>
      </c>
      <c r="D20" s="1" t="s">
        <v>33</v>
      </c>
      <c r="E20" s="1" t="s">
        <v>34</v>
      </c>
      <c r="F20" s="1" t="s">
        <v>35</v>
      </c>
      <c r="G20" s="1" t="s">
        <v>36</v>
      </c>
      <c r="H20" s="1" t="s">
        <v>37</v>
      </c>
      <c r="I20" s="1" t="s">
        <v>38</v>
      </c>
      <c r="J20" s="1" t="s">
        <v>39</v>
      </c>
      <c r="K20" s="1" t="s">
        <v>40</v>
      </c>
      <c r="L20" s="1" t="s">
        <v>41</v>
      </c>
      <c r="M20" s="1" t="s">
        <v>42</v>
      </c>
      <c r="N20" s="1" t="s">
        <v>43</v>
      </c>
      <c r="O20" s="1" t="s">
        <v>44</v>
      </c>
      <c r="P20" s="1" t="s">
        <v>45</v>
      </c>
      <c r="Q20" s="1" t="s">
        <v>46</v>
      </c>
      <c r="R20" s="1" t="s">
        <v>47</v>
      </c>
      <c r="S20" s="1" t="s">
        <v>48</v>
      </c>
      <c r="T20" s="1" t="s">
        <v>49</v>
      </c>
      <c r="U20" s="1" t="s">
        <v>50</v>
      </c>
      <c r="V20" s="1" t="s">
        <v>51</v>
      </c>
      <c r="W20" s="1" t="s">
        <v>52</v>
      </c>
      <c r="X20" s="1" t="s">
        <v>53</v>
      </c>
    </row>
    <row r="21" spans="1:24" ht="17.25" customHeight="1">
      <c r="A21" s="1" t="s">
        <v>14</v>
      </c>
      <c r="B21" s="1">
        <v>20</v>
      </c>
      <c r="C21" s="1">
        <f t="shared" ref="C21:Q21" si="9">B21</f>
        <v>20</v>
      </c>
      <c r="D21" s="1">
        <f t="shared" si="9"/>
        <v>20</v>
      </c>
      <c r="E21" s="1">
        <f t="shared" si="9"/>
        <v>20</v>
      </c>
      <c r="F21" s="1">
        <f t="shared" si="9"/>
        <v>20</v>
      </c>
      <c r="G21" s="1">
        <f t="shared" si="9"/>
        <v>20</v>
      </c>
      <c r="H21" s="1">
        <f t="shared" si="9"/>
        <v>20</v>
      </c>
      <c r="I21" s="1">
        <f t="shared" si="9"/>
        <v>20</v>
      </c>
      <c r="J21" s="1">
        <f t="shared" si="9"/>
        <v>20</v>
      </c>
      <c r="K21" s="1">
        <f t="shared" si="9"/>
        <v>20</v>
      </c>
      <c r="L21" s="1">
        <f t="shared" si="9"/>
        <v>20</v>
      </c>
      <c r="M21" s="1">
        <f t="shared" si="9"/>
        <v>20</v>
      </c>
      <c r="N21" s="1">
        <f t="shared" si="9"/>
        <v>20</v>
      </c>
      <c r="O21" s="1">
        <f t="shared" si="9"/>
        <v>20</v>
      </c>
      <c r="P21" s="1">
        <f t="shared" si="9"/>
        <v>20</v>
      </c>
      <c r="Q21" s="1">
        <f t="shared" si="9"/>
        <v>20</v>
      </c>
      <c r="R21" s="1">
        <f>Q21+12</f>
        <v>32</v>
      </c>
      <c r="S21" s="1">
        <f>R21+13</f>
        <v>45</v>
      </c>
      <c r="T21" s="1">
        <f>S21+14</f>
        <v>59</v>
      </c>
      <c r="U21" s="1">
        <f>T21+15</f>
        <v>74</v>
      </c>
      <c r="V21" s="1">
        <f>U21+16</f>
        <v>90</v>
      </c>
      <c r="W21" s="1">
        <f>V21+17</f>
        <v>107</v>
      </c>
      <c r="X21" s="1">
        <f>W21+19</f>
        <v>126</v>
      </c>
    </row>
    <row r="22" spans="1:24" ht="17.25" customHeight="1"/>
    <row r="23" spans="1:24" ht="17.25" customHeight="1">
      <c r="A23" s="1" t="s">
        <v>87</v>
      </c>
    </row>
    <row r="24" spans="1:24" ht="17.25" customHeight="1">
      <c r="A24" s="1" t="s">
        <v>30</v>
      </c>
      <c r="B24" s="1" t="s">
        <v>31</v>
      </c>
      <c r="C24" s="1" t="s">
        <v>32</v>
      </c>
      <c r="D24" s="1" t="s">
        <v>33</v>
      </c>
      <c r="E24" s="1" t="s">
        <v>34</v>
      </c>
      <c r="F24" s="1" t="s">
        <v>35</v>
      </c>
      <c r="G24" s="1" t="s">
        <v>36</v>
      </c>
      <c r="H24" s="1" t="s">
        <v>37</v>
      </c>
      <c r="I24" s="1" t="s">
        <v>38</v>
      </c>
      <c r="J24" s="1" t="s">
        <v>39</v>
      </c>
      <c r="K24" s="1" t="s">
        <v>40</v>
      </c>
      <c r="L24" s="1" t="s">
        <v>41</v>
      </c>
      <c r="M24" s="1" t="s">
        <v>42</v>
      </c>
      <c r="N24" s="1" t="s">
        <v>43</v>
      </c>
      <c r="O24" s="1" t="s">
        <v>44</v>
      </c>
      <c r="P24" s="1" t="s">
        <v>45</v>
      </c>
      <c r="Q24" s="1" t="s">
        <v>46</v>
      </c>
      <c r="R24" s="1" t="s">
        <v>47</v>
      </c>
      <c r="S24" s="1" t="s">
        <v>48</v>
      </c>
      <c r="T24" s="1" t="s">
        <v>49</v>
      </c>
      <c r="U24" s="1" t="s">
        <v>50</v>
      </c>
      <c r="V24" s="1" t="s">
        <v>51</v>
      </c>
      <c r="W24" s="1" t="s">
        <v>52</v>
      </c>
      <c r="X24" s="1" t="s">
        <v>53</v>
      </c>
    </row>
    <row r="25" spans="1:24" ht="17.25" customHeight="1">
      <c r="A25" s="1" t="s">
        <v>14</v>
      </c>
      <c r="B25" s="1">
        <v>35</v>
      </c>
      <c r="C25" s="1">
        <f t="shared" ref="C25:G25" si="10">B25+2</f>
        <v>37</v>
      </c>
      <c r="D25" s="1">
        <f t="shared" si="10"/>
        <v>39</v>
      </c>
      <c r="E25" s="1">
        <f t="shared" si="10"/>
        <v>41</v>
      </c>
      <c r="F25" s="1">
        <f t="shared" si="10"/>
        <v>43</v>
      </c>
      <c r="G25" s="1">
        <f t="shared" si="10"/>
        <v>45</v>
      </c>
      <c r="H25" s="1">
        <f t="shared" ref="H25:Q25" si="11">G25+3</f>
        <v>48</v>
      </c>
      <c r="I25" s="1">
        <f t="shared" si="11"/>
        <v>51</v>
      </c>
      <c r="J25" s="1">
        <f t="shared" si="11"/>
        <v>54</v>
      </c>
      <c r="K25" s="1">
        <f t="shared" si="11"/>
        <v>57</v>
      </c>
      <c r="L25" s="1">
        <f t="shared" si="11"/>
        <v>60</v>
      </c>
      <c r="M25" s="1">
        <f t="shared" si="11"/>
        <v>63</v>
      </c>
      <c r="N25" s="1">
        <f t="shared" si="11"/>
        <v>66</v>
      </c>
      <c r="O25" s="1">
        <f t="shared" si="11"/>
        <v>69</v>
      </c>
      <c r="P25" s="1">
        <f t="shared" si="11"/>
        <v>72</v>
      </c>
      <c r="Q25" s="1">
        <f t="shared" si="11"/>
        <v>75</v>
      </c>
      <c r="R25" s="1">
        <f t="shared" ref="R25:X25" si="12">Q25+15</f>
        <v>90</v>
      </c>
      <c r="S25" s="1">
        <f t="shared" si="12"/>
        <v>105</v>
      </c>
      <c r="T25" s="1">
        <f t="shared" si="12"/>
        <v>120</v>
      </c>
      <c r="U25" s="1">
        <f t="shared" si="12"/>
        <v>135</v>
      </c>
      <c r="V25" s="1">
        <f t="shared" si="12"/>
        <v>150</v>
      </c>
      <c r="W25" s="1">
        <f t="shared" si="12"/>
        <v>165</v>
      </c>
      <c r="X25" s="1">
        <f t="shared" si="12"/>
        <v>180</v>
      </c>
    </row>
    <row r="26" spans="1:24" ht="17.25" customHeight="1"/>
    <row r="27" spans="1:24" ht="17.25" customHeight="1">
      <c r="A27" s="1" t="s">
        <v>55</v>
      </c>
    </row>
    <row r="28" spans="1:24" ht="17.25" customHeight="1">
      <c r="A28" s="1" t="s">
        <v>30</v>
      </c>
      <c r="B28" s="1" t="s">
        <v>31</v>
      </c>
      <c r="C28" s="1" t="s">
        <v>32</v>
      </c>
      <c r="D28" s="1" t="s">
        <v>33</v>
      </c>
      <c r="E28" s="1" t="s">
        <v>34</v>
      </c>
      <c r="F28" s="1" t="s">
        <v>35</v>
      </c>
      <c r="G28" s="1" t="s">
        <v>36</v>
      </c>
      <c r="H28" s="1" t="s">
        <v>37</v>
      </c>
      <c r="I28" s="1" t="s">
        <v>38</v>
      </c>
      <c r="J28" s="1" t="s">
        <v>39</v>
      </c>
      <c r="K28" s="1" t="s">
        <v>40</v>
      </c>
      <c r="L28" s="1" t="s">
        <v>41</v>
      </c>
      <c r="M28" s="1" t="s">
        <v>42</v>
      </c>
      <c r="N28" s="1" t="s">
        <v>43</v>
      </c>
      <c r="O28" s="1" t="s">
        <v>44</v>
      </c>
      <c r="P28" s="1" t="s">
        <v>45</v>
      </c>
      <c r="Q28" s="1" t="s">
        <v>46</v>
      </c>
      <c r="R28" s="1" t="s">
        <v>47</v>
      </c>
      <c r="S28" s="1" t="s">
        <v>48</v>
      </c>
      <c r="T28" s="1" t="s">
        <v>49</v>
      </c>
      <c r="U28" s="1" t="s">
        <v>50</v>
      </c>
      <c r="V28" s="1" t="s">
        <v>51</v>
      </c>
      <c r="W28" s="1" t="s">
        <v>52</v>
      </c>
      <c r="X28" s="1" t="s">
        <v>53</v>
      </c>
    </row>
    <row r="29" spans="1:24" ht="17.25" customHeight="1">
      <c r="A29" s="1" t="s">
        <v>14</v>
      </c>
      <c r="B29" s="1">
        <v>10</v>
      </c>
      <c r="C29" s="1">
        <f t="shared" ref="C29:Q29" si="13">B29</f>
        <v>10</v>
      </c>
      <c r="D29" s="1">
        <f t="shared" si="13"/>
        <v>10</v>
      </c>
      <c r="E29" s="1">
        <f t="shared" si="13"/>
        <v>10</v>
      </c>
      <c r="F29" s="1">
        <f t="shared" si="13"/>
        <v>10</v>
      </c>
      <c r="G29" s="1">
        <f t="shared" si="13"/>
        <v>10</v>
      </c>
      <c r="H29" s="1">
        <f t="shared" si="13"/>
        <v>10</v>
      </c>
      <c r="I29" s="1">
        <f t="shared" si="13"/>
        <v>10</v>
      </c>
      <c r="J29" s="1">
        <f t="shared" si="13"/>
        <v>10</v>
      </c>
      <c r="K29" s="1">
        <f t="shared" si="13"/>
        <v>10</v>
      </c>
      <c r="L29" s="1">
        <f t="shared" si="13"/>
        <v>10</v>
      </c>
      <c r="M29" s="1">
        <f t="shared" si="13"/>
        <v>10</v>
      </c>
      <c r="N29" s="1">
        <f t="shared" si="13"/>
        <v>10</v>
      </c>
      <c r="O29" s="1">
        <f t="shared" si="13"/>
        <v>10</v>
      </c>
      <c r="P29" s="1">
        <f t="shared" si="13"/>
        <v>10</v>
      </c>
      <c r="Q29" s="1">
        <f t="shared" si="13"/>
        <v>10</v>
      </c>
      <c r="R29" s="1">
        <f>Q29+10</f>
        <v>20</v>
      </c>
      <c r="S29" s="1">
        <f>R29+11</f>
        <v>31</v>
      </c>
      <c r="T29" s="1">
        <f>S29+12</f>
        <v>43</v>
      </c>
      <c r="U29" s="1">
        <f>T29+13</f>
        <v>56</v>
      </c>
      <c r="V29" s="1">
        <f>U29+14</f>
        <v>70</v>
      </c>
      <c r="W29" s="1">
        <f>V29+15</f>
        <v>85</v>
      </c>
      <c r="X29" s="1">
        <f>W29+17</f>
        <v>102</v>
      </c>
    </row>
    <row r="30" spans="1:24" ht="17.25" customHeight="1"/>
    <row r="31" spans="1:24" ht="17.25" customHeight="1">
      <c r="A31" s="1" t="s">
        <v>85</v>
      </c>
    </row>
    <row r="32" spans="1:24" ht="17.25" customHeight="1">
      <c r="A32" s="1" t="s">
        <v>30</v>
      </c>
      <c r="B32" s="1" t="s">
        <v>31</v>
      </c>
      <c r="C32" s="1" t="s">
        <v>32</v>
      </c>
      <c r="D32" s="1" t="s">
        <v>33</v>
      </c>
      <c r="E32" s="1" t="s">
        <v>34</v>
      </c>
      <c r="F32" s="1" t="s">
        <v>35</v>
      </c>
      <c r="G32" s="1" t="s">
        <v>36</v>
      </c>
      <c r="H32" s="1" t="s">
        <v>37</v>
      </c>
      <c r="I32" s="1" t="s">
        <v>38</v>
      </c>
      <c r="J32" s="1" t="s">
        <v>39</v>
      </c>
      <c r="K32" s="1" t="s">
        <v>40</v>
      </c>
      <c r="L32" s="1" t="s">
        <v>41</v>
      </c>
      <c r="M32" s="1" t="s">
        <v>42</v>
      </c>
      <c r="N32" s="1" t="s">
        <v>43</v>
      </c>
      <c r="O32" s="1" t="s">
        <v>44</v>
      </c>
      <c r="P32" s="1" t="s">
        <v>45</v>
      </c>
      <c r="Q32" s="1" t="s">
        <v>46</v>
      </c>
      <c r="R32" s="1" t="s">
        <v>47</v>
      </c>
      <c r="S32" s="1" t="s">
        <v>48</v>
      </c>
      <c r="T32" s="1" t="s">
        <v>49</v>
      </c>
      <c r="U32" s="1" t="s">
        <v>50</v>
      </c>
      <c r="V32" s="1" t="s">
        <v>51</v>
      </c>
      <c r="W32" s="1" t="s">
        <v>52</v>
      </c>
      <c r="X32" s="1" t="s">
        <v>53</v>
      </c>
    </row>
    <row r="33" spans="1:24" ht="17.25" customHeight="1">
      <c r="A33" s="1" t="s">
        <v>14</v>
      </c>
      <c r="B33" s="1">
        <v>14</v>
      </c>
      <c r="C33" s="1">
        <f t="shared" ref="C33:G33" si="14">B33+2</f>
        <v>16</v>
      </c>
      <c r="D33" s="1">
        <f t="shared" si="14"/>
        <v>18</v>
      </c>
      <c r="E33" s="1">
        <f t="shared" si="14"/>
        <v>20</v>
      </c>
      <c r="F33" s="1">
        <f t="shared" si="14"/>
        <v>22</v>
      </c>
      <c r="G33" s="1">
        <f t="shared" si="14"/>
        <v>24</v>
      </c>
      <c r="H33" s="1">
        <f t="shared" ref="H33:Q33" si="15">G33+3</f>
        <v>27</v>
      </c>
      <c r="I33" s="1">
        <f t="shared" si="15"/>
        <v>30</v>
      </c>
      <c r="J33" s="1">
        <f t="shared" si="15"/>
        <v>33</v>
      </c>
      <c r="K33" s="1">
        <f t="shared" si="15"/>
        <v>36</v>
      </c>
      <c r="L33" s="1">
        <f t="shared" si="15"/>
        <v>39</v>
      </c>
      <c r="M33" s="1">
        <f t="shared" si="15"/>
        <v>42</v>
      </c>
      <c r="N33" s="1">
        <f t="shared" si="15"/>
        <v>45</v>
      </c>
      <c r="O33" s="1">
        <f t="shared" si="15"/>
        <v>48</v>
      </c>
      <c r="P33" s="1">
        <f t="shared" si="15"/>
        <v>51</v>
      </c>
      <c r="Q33" s="1">
        <f t="shared" si="15"/>
        <v>54</v>
      </c>
      <c r="R33" s="1">
        <f t="shared" ref="R33:X33" si="16">Q33+13</f>
        <v>67</v>
      </c>
      <c r="S33" s="1">
        <f t="shared" si="16"/>
        <v>80</v>
      </c>
      <c r="T33" s="1">
        <f t="shared" si="16"/>
        <v>93</v>
      </c>
      <c r="U33" s="1">
        <f t="shared" si="16"/>
        <v>106</v>
      </c>
      <c r="V33" s="1">
        <f t="shared" si="16"/>
        <v>119</v>
      </c>
      <c r="W33" s="1">
        <f t="shared" si="16"/>
        <v>132</v>
      </c>
      <c r="X33" s="1">
        <f t="shared" si="16"/>
        <v>145</v>
      </c>
    </row>
    <row r="34" spans="1:24" ht="17.25" customHeight="1"/>
    <row r="35" spans="1:24" ht="17.25" customHeight="1">
      <c r="A35" s="1" t="s">
        <v>89</v>
      </c>
    </row>
    <row r="36" spans="1:24" ht="17.25" customHeight="1">
      <c r="A36" s="1" t="s">
        <v>29</v>
      </c>
    </row>
    <row r="37" spans="1:24" ht="17.25" customHeight="1">
      <c r="A37" s="1" t="s">
        <v>30</v>
      </c>
      <c r="B37" s="1" t="s">
        <v>31</v>
      </c>
      <c r="C37" s="1" t="s">
        <v>32</v>
      </c>
      <c r="D37" s="1" t="s">
        <v>33</v>
      </c>
      <c r="E37" s="1" t="s">
        <v>34</v>
      </c>
      <c r="F37" s="1" t="s">
        <v>35</v>
      </c>
      <c r="G37" s="1" t="s">
        <v>36</v>
      </c>
      <c r="H37" s="1" t="s">
        <v>37</v>
      </c>
      <c r="I37" s="1" t="s">
        <v>38</v>
      </c>
      <c r="J37" s="1" t="s">
        <v>39</v>
      </c>
      <c r="K37" s="1" t="s">
        <v>40</v>
      </c>
      <c r="L37" s="1" t="s">
        <v>41</v>
      </c>
      <c r="M37" s="1" t="s">
        <v>42</v>
      </c>
      <c r="N37" s="1" t="s">
        <v>43</v>
      </c>
      <c r="O37" s="1" t="s">
        <v>44</v>
      </c>
      <c r="P37" s="1" t="s">
        <v>45</v>
      </c>
      <c r="Q37" s="1" t="s">
        <v>46</v>
      </c>
      <c r="R37" s="1" t="s">
        <v>47</v>
      </c>
      <c r="S37" s="1" t="s">
        <v>48</v>
      </c>
      <c r="T37" s="1" t="s">
        <v>49</v>
      </c>
      <c r="U37" s="1" t="s">
        <v>50</v>
      </c>
      <c r="V37" s="1" t="s">
        <v>51</v>
      </c>
      <c r="W37" s="1" t="s">
        <v>52</v>
      </c>
      <c r="X37" s="1" t="s">
        <v>53</v>
      </c>
    </row>
    <row r="38" spans="1:24" ht="17.25" customHeight="1">
      <c r="A38" s="1" t="s">
        <v>16</v>
      </c>
      <c r="B38" s="1">
        <v>9</v>
      </c>
      <c r="C38" s="1">
        <f t="shared" ref="C38:Q38" si="17">B38</f>
        <v>9</v>
      </c>
      <c r="D38" s="1">
        <f t="shared" si="17"/>
        <v>9</v>
      </c>
      <c r="E38" s="1">
        <f t="shared" si="17"/>
        <v>9</v>
      </c>
      <c r="F38" s="1">
        <f t="shared" si="17"/>
        <v>9</v>
      </c>
      <c r="G38" s="1">
        <f t="shared" si="17"/>
        <v>9</v>
      </c>
      <c r="H38" s="1">
        <f t="shared" si="17"/>
        <v>9</v>
      </c>
      <c r="I38" s="1">
        <f t="shared" si="17"/>
        <v>9</v>
      </c>
      <c r="J38" s="1">
        <f t="shared" si="17"/>
        <v>9</v>
      </c>
      <c r="K38" s="1">
        <f t="shared" si="17"/>
        <v>9</v>
      </c>
      <c r="L38" s="1">
        <f t="shared" si="17"/>
        <v>9</v>
      </c>
      <c r="M38" s="1">
        <f t="shared" si="17"/>
        <v>9</v>
      </c>
      <c r="N38" s="1">
        <f t="shared" si="17"/>
        <v>9</v>
      </c>
      <c r="O38" s="1">
        <f t="shared" si="17"/>
        <v>9</v>
      </c>
      <c r="P38" s="1">
        <f t="shared" si="17"/>
        <v>9</v>
      </c>
      <c r="Q38" s="1">
        <f t="shared" si="17"/>
        <v>9</v>
      </c>
      <c r="R38" s="1">
        <f>Q38+12</f>
        <v>21</v>
      </c>
      <c r="S38" s="1">
        <f>R38+13</f>
        <v>34</v>
      </c>
      <c r="T38" s="1">
        <f>S38+14</f>
        <v>48</v>
      </c>
      <c r="U38" s="1">
        <f>T38+15</f>
        <v>63</v>
      </c>
      <c r="V38" s="1">
        <f>U38+16</f>
        <v>79</v>
      </c>
      <c r="W38" s="1">
        <f>V38+17</f>
        <v>96</v>
      </c>
      <c r="X38" s="1">
        <f>W38+19</f>
        <v>115</v>
      </c>
    </row>
    <row r="39" spans="1:24" ht="17.25" customHeight="1"/>
    <row r="40" spans="1:24" ht="17.25" customHeight="1">
      <c r="A40" s="1" t="s">
        <v>87</v>
      </c>
    </row>
    <row r="41" spans="1:24" ht="17.25" customHeight="1">
      <c r="A41" s="1" t="s">
        <v>30</v>
      </c>
      <c r="B41" s="1" t="s">
        <v>31</v>
      </c>
      <c r="C41" s="1" t="s">
        <v>32</v>
      </c>
      <c r="D41" s="1" t="s">
        <v>33</v>
      </c>
      <c r="E41" s="1" t="s">
        <v>34</v>
      </c>
      <c r="F41" s="1" t="s">
        <v>35</v>
      </c>
      <c r="G41" s="1" t="s">
        <v>36</v>
      </c>
      <c r="H41" s="1" t="s">
        <v>37</v>
      </c>
      <c r="I41" s="1" t="s">
        <v>38</v>
      </c>
      <c r="J41" s="1" t="s">
        <v>39</v>
      </c>
      <c r="K41" s="1" t="s">
        <v>40</v>
      </c>
      <c r="L41" s="1" t="s">
        <v>41</v>
      </c>
      <c r="M41" s="1" t="s">
        <v>42</v>
      </c>
      <c r="N41" s="1" t="s">
        <v>43</v>
      </c>
      <c r="O41" s="1" t="s">
        <v>44</v>
      </c>
      <c r="P41" s="1" t="s">
        <v>45</v>
      </c>
      <c r="Q41" s="1" t="s">
        <v>46</v>
      </c>
      <c r="R41" s="1" t="s">
        <v>47</v>
      </c>
      <c r="S41" s="1" t="s">
        <v>48</v>
      </c>
      <c r="T41" s="1" t="s">
        <v>49</v>
      </c>
      <c r="U41" s="1" t="s">
        <v>50</v>
      </c>
      <c r="V41" s="1" t="s">
        <v>51</v>
      </c>
      <c r="W41" s="1" t="s">
        <v>52</v>
      </c>
      <c r="X41" s="1" t="s">
        <v>53</v>
      </c>
    </row>
    <row r="42" spans="1:24" ht="17.25" customHeight="1">
      <c r="A42" s="1" t="s">
        <v>16</v>
      </c>
      <c r="B42" s="1">
        <v>40</v>
      </c>
      <c r="C42" s="1">
        <f t="shared" ref="C42:G42" si="18">B42+2</f>
        <v>42</v>
      </c>
      <c r="D42" s="1">
        <f t="shared" si="18"/>
        <v>44</v>
      </c>
      <c r="E42" s="1">
        <f t="shared" si="18"/>
        <v>46</v>
      </c>
      <c r="F42" s="1">
        <f t="shared" si="18"/>
        <v>48</v>
      </c>
      <c r="G42" s="1">
        <f t="shared" si="18"/>
        <v>50</v>
      </c>
      <c r="H42" s="1">
        <f t="shared" ref="H42:Q42" si="19">G42+3</f>
        <v>53</v>
      </c>
      <c r="I42" s="1">
        <f t="shared" si="19"/>
        <v>56</v>
      </c>
      <c r="J42" s="1">
        <f t="shared" si="19"/>
        <v>59</v>
      </c>
      <c r="K42" s="1">
        <f t="shared" si="19"/>
        <v>62</v>
      </c>
      <c r="L42" s="1">
        <f t="shared" si="19"/>
        <v>65</v>
      </c>
      <c r="M42" s="1">
        <f t="shared" si="19"/>
        <v>68</v>
      </c>
      <c r="N42" s="1">
        <f t="shared" si="19"/>
        <v>71</v>
      </c>
      <c r="O42" s="1">
        <f t="shared" si="19"/>
        <v>74</v>
      </c>
      <c r="P42" s="1">
        <f t="shared" si="19"/>
        <v>77</v>
      </c>
      <c r="Q42" s="1">
        <f t="shared" si="19"/>
        <v>80</v>
      </c>
      <c r="R42" s="1">
        <f t="shared" ref="R42:X42" si="20">Q42+15</f>
        <v>95</v>
      </c>
      <c r="S42" s="1">
        <f t="shared" si="20"/>
        <v>110</v>
      </c>
      <c r="T42" s="1">
        <f t="shared" si="20"/>
        <v>125</v>
      </c>
      <c r="U42" s="1">
        <f t="shared" si="20"/>
        <v>140</v>
      </c>
      <c r="V42" s="1">
        <f t="shared" si="20"/>
        <v>155</v>
      </c>
      <c r="W42" s="1">
        <f t="shared" si="20"/>
        <v>170</v>
      </c>
      <c r="X42" s="1">
        <f t="shared" si="20"/>
        <v>185</v>
      </c>
    </row>
    <row r="43" spans="1:24" ht="17.25" customHeight="1"/>
    <row r="44" spans="1:24" ht="17.25" customHeight="1">
      <c r="A44" s="1" t="s">
        <v>55</v>
      </c>
    </row>
    <row r="45" spans="1:24" ht="17.25" customHeight="1">
      <c r="A45" s="1" t="s">
        <v>30</v>
      </c>
      <c r="B45" s="1" t="s">
        <v>31</v>
      </c>
      <c r="C45" s="1" t="s">
        <v>32</v>
      </c>
      <c r="D45" s="1" t="s">
        <v>33</v>
      </c>
      <c r="E45" s="1" t="s">
        <v>34</v>
      </c>
      <c r="F45" s="1" t="s">
        <v>35</v>
      </c>
      <c r="G45" s="1" t="s">
        <v>36</v>
      </c>
      <c r="H45" s="1" t="s">
        <v>37</v>
      </c>
      <c r="I45" s="1" t="s">
        <v>38</v>
      </c>
      <c r="J45" s="1" t="s">
        <v>39</v>
      </c>
      <c r="K45" s="1" t="s">
        <v>40</v>
      </c>
      <c r="L45" s="1" t="s">
        <v>41</v>
      </c>
      <c r="M45" s="1" t="s">
        <v>42</v>
      </c>
      <c r="N45" s="1" t="s">
        <v>43</v>
      </c>
      <c r="O45" s="1" t="s">
        <v>44</v>
      </c>
      <c r="P45" s="1" t="s">
        <v>45</v>
      </c>
      <c r="Q45" s="1" t="s">
        <v>46</v>
      </c>
      <c r="R45" s="1" t="s">
        <v>47</v>
      </c>
      <c r="S45" s="1" t="s">
        <v>48</v>
      </c>
      <c r="T45" s="1" t="s">
        <v>49</v>
      </c>
      <c r="U45" s="1" t="s">
        <v>50</v>
      </c>
      <c r="V45" s="1" t="s">
        <v>51</v>
      </c>
      <c r="W45" s="1" t="s">
        <v>52</v>
      </c>
      <c r="X45" s="1" t="s">
        <v>53</v>
      </c>
    </row>
    <row r="46" spans="1:24" ht="17.25" customHeight="1">
      <c r="A46" s="1" t="s">
        <v>16</v>
      </c>
      <c r="B46" s="1">
        <v>5</v>
      </c>
      <c r="C46" s="1">
        <f t="shared" ref="C46:Q46" si="21">B46</f>
        <v>5</v>
      </c>
      <c r="D46" s="1">
        <f t="shared" si="21"/>
        <v>5</v>
      </c>
      <c r="E46" s="1">
        <f t="shared" si="21"/>
        <v>5</v>
      </c>
      <c r="F46" s="1">
        <f t="shared" si="21"/>
        <v>5</v>
      </c>
      <c r="G46" s="1">
        <f t="shared" si="21"/>
        <v>5</v>
      </c>
      <c r="H46" s="1">
        <f t="shared" si="21"/>
        <v>5</v>
      </c>
      <c r="I46" s="1">
        <f t="shared" si="21"/>
        <v>5</v>
      </c>
      <c r="J46" s="1">
        <f t="shared" si="21"/>
        <v>5</v>
      </c>
      <c r="K46" s="1">
        <f t="shared" si="21"/>
        <v>5</v>
      </c>
      <c r="L46" s="1">
        <f t="shared" si="21"/>
        <v>5</v>
      </c>
      <c r="M46" s="1">
        <f t="shared" si="21"/>
        <v>5</v>
      </c>
      <c r="N46" s="1">
        <f t="shared" si="21"/>
        <v>5</v>
      </c>
      <c r="O46" s="1">
        <f t="shared" si="21"/>
        <v>5</v>
      </c>
      <c r="P46" s="1">
        <f t="shared" si="21"/>
        <v>5</v>
      </c>
      <c r="Q46" s="1">
        <f t="shared" si="21"/>
        <v>5</v>
      </c>
      <c r="R46" s="1">
        <f>Q46+10</f>
        <v>15</v>
      </c>
      <c r="S46" s="1">
        <f>R46+11</f>
        <v>26</v>
      </c>
      <c r="T46" s="1">
        <f>S46+12</f>
        <v>38</v>
      </c>
      <c r="U46" s="1">
        <f>T46+13</f>
        <v>51</v>
      </c>
      <c r="V46" s="1">
        <f>U46+14</f>
        <v>65</v>
      </c>
      <c r="W46" s="1">
        <f>V46+15</f>
        <v>80</v>
      </c>
      <c r="X46" s="1">
        <f>W46+17</f>
        <v>97</v>
      </c>
    </row>
    <row r="47" spans="1:24" ht="17.25" customHeight="1"/>
    <row r="48" spans="1:24" ht="17.25" customHeight="1">
      <c r="A48" s="1" t="s">
        <v>85</v>
      </c>
    </row>
    <row r="49" spans="1:24" ht="17.25" customHeight="1">
      <c r="A49" s="1" t="s">
        <v>30</v>
      </c>
      <c r="B49" s="1" t="s">
        <v>31</v>
      </c>
      <c r="C49" s="1" t="s">
        <v>32</v>
      </c>
      <c r="D49" s="1" t="s">
        <v>33</v>
      </c>
      <c r="E49" s="1" t="s">
        <v>34</v>
      </c>
      <c r="F49" s="1" t="s">
        <v>35</v>
      </c>
      <c r="G49" s="1" t="s">
        <v>36</v>
      </c>
      <c r="H49" s="1" t="s">
        <v>37</v>
      </c>
      <c r="I49" s="1" t="s">
        <v>38</v>
      </c>
      <c r="J49" s="1" t="s">
        <v>39</v>
      </c>
      <c r="K49" s="1" t="s">
        <v>40</v>
      </c>
      <c r="L49" s="1" t="s">
        <v>41</v>
      </c>
      <c r="M49" s="1" t="s">
        <v>42</v>
      </c>
      <c r="N49" s="1" t="s">
        <v>43</v>
      </c>
      <c r="O49" s="1" t="s">
        <v>44</v>
      </c>
      <c r="P49" s="1" t="s">
        <v>45</v>
      </c>
      <c r="Q49" s="1" t="s">
        <v>46</v>
      </c>
      <c r="R49" s="1" t="s">
        <v>47</v>
      </c>
      <c r="S49" s="1" t="s">
        <v>48</v>
      </c>
      <c r="T49" s="1" t="s">
        <v>49</v>
      </c>
      <c r="U49" s="1" t="s">
        <v>50</v>
      </c>
      <c r="V49" s="1" t="s">
        <v>51</v>
      </c>
      <c r="W49" s="1" t="s">
        <v>52</v>
      </c>
      <c r="X49" s="1" t="s">
        <v>53</v>
      </c>
    </row>
    <row r="50" spans="1:24" ht="17.25" customHeight="1">
      <c r="A50" s="1" t="s">
        <v>16</v>
      </c>
      <c r="B50" s="1">
        <v>20</v>
      </c>
      <c r="C50" s="1">
        <f t="shared" ref="C50:G50" si="22">B50+2</f>
        <v>22</v>
      </c>
      <c r="D50" s="1">
        <f t="shared" si="22"/>
        <v>24</v>
      </c>
      <c r="E50" s="1">
        <f t="shared" si="22"/>
        <v>26</v>
      </c>
      <c r="F50" s="1">
        <f t="shared" si="22"/>
        <v>28</v>
      </c>
      <c r="G50" s="1">
        <f t="shared" si="22"/>
        <v>30</v>
      </c>
      <c r="H50" s="1">
        <f t="shared" ref="H50:Q50" si="23">G50+3</f>
        <v>33</v>
      </c>
      <c r="I50" s="1">
        <f t="shared" si="23"/>
        <v>36</v>
      </c>
      <c r="J50" s="1">
        <f t="shared" si="23"/>
        <v>39</v>
      </c>
      <c r="K50" s="1">
        <f t="shared" si="23"/>
        <v>42</v>
      </c>
      <c r="L50" s="1">
        <f t="shared" si="23"/>
        <v>45</v>
      </c>
      <c r="M50" s="1">
        <f t="shared" si="23"/>
        <v>48</v>
      </c>
      <c r="N50" s="1">
        <f t="shared" si="23"/>
        <v>51</v>
      </c>
      <c r="O50" s="1">
        <f t="shared" si="23"/>
        <v>54</v>
      </c>
      <c r="P50" s="1">
        <f t="shared" si="23"/>
        <v>57</v>
      </c>
      <c r="Q50" s="1">
        <f t="shared" si="23"/>
        <v>60</v>
      </c>
      <c r="R50" s="1">
        <f t="shared" ref="R50:X50" si="24">Q50+13</f>
        <v>73</v>
      </c>
      <c r="S50" s="1">
        <f t="shared" si="24"/>
        <v>86</v>
      </c>
      <c r="T50" s="1">
        <f t="shared" si="24"/>
        <v>99</v>
      </c>
      <c r="U50" s="1">
        <f t="shared" si="24"/>
        <v>112</v>
      </c>
      <c r="V50" s="1">
        <f t="shared" si="24"/>
        <v>125</v>
      </c>
      <c r="W50" s="1">
        <f t="shared" si="24"/>
        <v>138</v>
      </c>
      <c r="X50" s="1">
        <f t="shared" si="24"/>
        <v>151</v>
      </c>
    </row>
    <row r="51" spans="1:24" ht="17.25" customHeight="1"/>
    <row r="52" spans="1:24" ht="17.25" customHeight="1">
      <c r="A52" s="1" t="s">
        <v>90</v>
      </c>
    </row>
    <row r="53" spans="1:24" ht="17.25" customHeight="1">
      <c r="A53" s="1" t="s">
        <v>29</v>
      </c>
    </row>
    <row r="54" spans="1:24" ht="17.25" customHeight="1">
      <c r="A54" s="1" t="s">
        <v>30</v>
      </c>
      <c r="B54" s="1" t="s">
        <v>31</v>
      </c>
      <c r="C54" s="1" t="s">
        <v>32</v>
      </c>
      <c r="D54" s="1" t="s">
        <v>33</v>
      </c>
      <c r="E54" s="1" t="s">
        <v>34</v>
      </c>
      <c r="F54" s="1" t="s">
        <v>35</v>
      </c>
      <c r="G54" s="1" t="s">
        <v>36</v>
      </c>
      <c r="H54" s="1" t="s">
        <v>37</v>
      </c>
      <c r="I54" s="1" t="s">
        <v>38</v>
      </c>
      <c r="J54" s="1" t="s">
        <v>39</v>
      </c>
      <c r="K54" s="1" t="s">
        <v>40</v>
      </c>
      <c r="L54" s="1" t="s">
        <v>41</v>
      </c>
      <c r="M54" s="1" t="s">
        <v>42</v>
      </c>
      <c r="N54" s="1" t="s">
        <v>43</v>
      </c>
      <c r="O54" s="1" t="s">
        <v>44</v>
      </c>
      <c r="P54" s="1" t="s">
        <v>45</v>
      </c>
      <c r="Q54" s="1" t="s">
        <v>46</v>
      </c>
      <c r="R54" s="1" t="s">
        <v>47</v>
      </c>
      <c r="S54" s="1" t="s">
        <v>48</v>
      </c>
      <c r="T54" s="1" t="s">
        <v>49</v>
      </c>
      <c r="U54" s="1" t="s">
        <v>50</v>
      </c>
      <c r="V54" s="1" t="s">
        <v>51</v>
      </c>
      <c r="W54" s="1" t="s">
        <v>52</v>
      </c>
      <c r="X54" s="1" t="s">
        <v>53</v>
      </c>
    </row>
    <row r="55" spans="1:24" ht="17.25" customHeight="1">
      <c r="A55" s="1" t="s">
        <v>15</v>
      </c>
      <c r="B55" s="1">
        <v>6</v>
      </c>
      <c r="C55" s="1">
        <f t="shared" ref="C55:Q55" si="25">B55</f>
        <v>6</v>
      </c>
      <c r="D55" s="1">
        <f t="shared" si="25"/>
        <v>6</v>
      </c>
      <c r="E55" s="1">
        <f t="shared" si="25"/>
        <v>6</v>
      </c>
      <c r="F55" s="1">
        <f t="shared" si="25"/>
        <v>6</v>
      </c>
      <c r="G55" s="1">
        <f t="shared" si="25"/>
        <v>6</v>
      </c>
      <c r="H55" s="1">
        <f t="shared" si="25"/>
        <v>6</v>
      </c>
      <c r="I55" s="1">
        <f t="shared" si="25"/>
        <v>6</v>
      </c>
      <c r="J55" s="1">
        <f t="shared" si="25"/>
        <v>6</v>
      </c>
      <c r="K55" s="1">
        <f t="shared" si="25"/>
        <v>6</v>
      </c>
      <c r="L55" s="1">
        <f t="shared" si="25"/>
        <v>6</v>
      </c>
      <c r="M55" s="1">
        <f t="shared" si="25"/>
        <v>6</v>
      </c>
      <c r="N55" s="1">
        <f t="shared" si="25"/>
        <v>6</v>
      </c>
      <c r="O55" s="1">
        <f t="shared" si="25"/>
        <v>6</v>
      </c>
      <c r="P55" s="1">
        <f t="shared" si="25"/>
        <v>6</v>
      </c>
      <c r="Q55" s="1">
        <f t="shared" si="25"/>
        <v>6</v>
      </c>
      <c r="R55" s="1">
        <f>Q55+12</f>
        <v>18</v>
      </c>
      <c r="S55" s="1">
        <f>R55+13</f>
        <v>31</v>
      </c>
      <c r="T55" s="1">
        <f>S55+14</f>
        <v>45</v>
      </c>
      <c r="U55" s="1">
        <f>T55+15</f>
        <v>60</v>
      </c>
      <c r="V55" s="1">
        <f>U55+16</f>
        <v>76</v>
      </c>
      <c r="W55" s="1">
        <f>V55+17</f>
        <v>93</v>
      </c>
      <c r="X55" s="1">
        <f>W55+19</f>
        <v>112</v>
      </c>
    </row>
    <row r="56" spans="1:24" ht="17.25" customHeight="1"/>
    <row r="57" spans="1:24" ht="17.25" customHeight="1">
      <c r="A57" s="1" t="s">
        <v>87</v>
      </c>
    </row>
    <row r="58" spans="1:24" ht="17.25" customHeight="1">
      <c r="A58" s="1" t="s">
        <v>30</v>
      </c>
      <c r="B58" s="1" t="s">
        <v>31</v>
      </c>
      <c r="C58" s="1" t="s">
        <v>32</v>
      </c>
      <c r="D58" s="1" t="s">
        <v>33</v>
      </c>
      <c r="E58" s="1" t="s">
        <v>34</v>
      </c>
      <c r="F58" s="1" t="s">
        <v>35</v>
      </c>
      <c r="G58" s="1" t="s">
        <v>36</v>
      </c>
      <c r="H58" s="1" t="s">
        <v>37</v>
      </c>
      <c r="I58" s="1" t="s">
        <v>38</v>
      </c>
      <c r="J58" s="1" t="s">
        <v>39</v>
      </c>
      <c r="K58" s="1" t="s">
        <v>40</v>
      </c>
      <c r="L58" s="1" t="s">
        <v>41</v>
      </c>
      <c r="M58" s="1" t="s">
        <v>42</v>
      </c>
      <c r="N58" s="1" t="s">
        <v>43</v>
      </c>
      <c r="O58" s="1" t="s">
        <v>44</v>
      </c>
      <c r="P58" s="1" t="s">
        <v>45</v>
      </c>
      <c r="Q58" s="1" t="s">
        <v>46</v>
      </c>
      <c r="R58" s="1" t="s">
        <v>47</v>
      </c>
      <c r="S58" s="1" t="s">
        <v>48</v>
      </c>
      <c r="T58" s="1" t="s">
        <v>49</v>
      </c>
      <c r="U58" s="1" t="s">
        <v>50</v>
      </c>
      <c r="V58" s="1" t="s">
        <v>51</v>
      </c>
      <c r="W58" s="1" t="s">
        <v>52</v>
      </c>
      <c r="X58" s="1" t="s">
        <v>53</v>
      </c>
    </row>
    <row r="59" spans="1:24" ht="17.25" customHeight="1">
      <c r="A59" s="1" t="s">
        <v>15</v>
      </c>
      <c r="B59" s="1">
        <v>35</v>
      </c>
      <c r="C59" s="1">
        <f t="shared" ref="C59:G59" si="26">B59+2</f>
        <v>37</v>
      </c>
      <c r="D59" s="1">
        <f t="shared" si="26"/>
        <v>39</v>
      </c>
      <c r="E59" s="1">
        <f t="shared" si="26"/>
        <v>41</v>
      </c>
      <c r="F59" s="1">
        <f t="shared" si="26"/>
        <v>43</v>
      </c>
      <c r="G59" s="1">
        <f t="shared" si="26"/>
        <v>45</v>
      </c>
      <c r="H59" s="1">
        <f t="shared" ref="H59:Q59" si="27">G59+3</f>
        <v>48</v>
      </c>
      <c r="I59" s="1">
        <f t="shared" si="27"/>
        <v>51</v>
      </c>
      <c r="J59" s="1">
        <f t="shared" si="27"/>
        <v>54</v>
      </c>
      <c r="K59" s="1">
        <f t="shared" si="27"/>
        <v>57</v>
      </c>
      <c r="L59" s="1">
        <f t="shared" si="27"/>
        <v>60</v>
      </c>
      <c r="M59" s="1">
        <f t="shared" si="27"/>
        <v>63</v>
      </c>
      <c r="N59" s="1">
        <f t="shared" si="27"/>
        <v>66</v>
      </c>
      <c r="O59" s="1">
        <f t="shared" si="27"/>
        <v>69</v>
      </c>
      <c r="P59" s="1">
        <f t="shared" si="27"/>
        <v>72</v>
      </c>
      <c r="Q59" s="1">
        <f t="shared" si="27"/>
        <v>75</v>
      </c>
      <c r="R59" s="1">
        <f t="shared" ref="R59:X59" si="28">Q59+15</f>
        <v>90</v>
      </c>
      <c r="S59" s="1">
        <f t="shared" si="28"/>
        <v>105</v>
      </c>
      <c r="T59" s="1">
        <f t="shared" si="28"/>
        <v>120</v>
      </c>
      <c r="U59" s="1">
        <f t="shared" si="28"/>
        <v>135</v>
      </c>
      <c r="V59" s="1">
        <f t="shared" si="28"/>
        <v>150</v>
      </c>
      <c r="W59" s="1">
        <f t="shared" si="28"/>
        <v>165</v>
      </c>
      <c r="X59" s="1">
        <f t="shared" si="28"/>
        <v>180</v>
      </c>
    </row>
    <row r="60" spans="1:24" ht="17.25" customHeight="1"/>
    <row r="61" spans="1:24" ht="17.25" customHeight="1">
      <c r="A61" s="1" t="s">
        <v>55</v>
      </c>
    </row>
    <row r="62" spans="1:24" ht="17.25" customHeight="1">
      <c r="A62" s="1" t="s">
        <v>30</v>
      </c>
      <c r="B62" s="1" t="s">
        <v>31</v>
      </c>
      <c r="C62" s="1" t="s">
        <v>32</v>
      </c>
      <c r="D62" s="1" t="s">
        <v>33</v>
      </c>
      <c r="E62" s="1" t="s">
        <v>34</v>
      </c>
      <c r="F62" s="1" t="s">
        <v>35</v>
      </c>
      <c r="G62" s="1" t="s">
        <v>36</v>
      </c>
      <c r="H62" s="1" t="s">
        <v>37</v>
      </c>
      <c r="I62" s="1" t="s">
        <v>38</v>
      </c>
      <c r="J62" s="1" t="s">
        <v>39</v>
      </c>
      <c r="K62" s="1" t="s">
        <v>40</v>
      </c>
      <c r="L62" s="1" t="s">
        <v>41</v>
      </c>
      <c r="M62" s="1" t="s">
        <v>42</v>
      </c>
      <c r="N62" s="1" t="s">
        <v>43</v>
      </c>
      <c r="O62" s="1" t="s">
        <v>44</v>
      </c>
      <c r="P62" s="1" t="s">
        <v>45</v>
      </c>
      <c r="Q62" s="1" t="s">
        <v>46</v>
      </c>
      <c r="R62" s="1" t="s">
        <v>47</v>
      </c>
      <c r="S62" s="1" t="s">
        <v>48</v>
      </c>
      <c r="T62" s="1" t="s">
        <v>49</v>
      </c>
      <c r="U62" s="1" t="s">
        <v>50</v>
      </c>
      <c r="V62" s="1" t="s">
        <v>51</v>
      </c>
      <c r="W62" s="1" t="s">
        <v>52</v>
      </c>
      <c r="X62" s="1" t="s">
        <v>53</v>
      </c>
    </row>
    <row r="63" spans="1:24" ht="17.25" customHeight="1">
      <c r="A63" s="1" t="s">
        <v>15</v>
      </c>
      <c r="B63" s="1">
        <v>2</v>
      </c>
      <c r="C63" s="1">
        <f t="shared" ref="C63:Q63" si="29">B63</f>
        <v>2</v>
      </c>
      <c r="D63" s="1">
        <f t="shared" si="29"/>
        <v>2</v>
      </c>
      <c r="E63" s="1">
        <f t="shared" si="29"/>
        <v>2</v>
      </c>
      <c r="F63" s="1">
        <f t="shared" si="29"/>
        <v>2</v>
      </c>
      <c r="G63" s="1">
        <f t="shared" si="29"/>
        <v>2</v>
      </c>
      <c r="H63" s="1">
        <f t="shared" si="29"/>
        <v>2</v>
      </c>
      <c r="I63" s="1">
        <f t="shared" si="29"/>
        <v>2</v>
      </c>
      <c r="J63" s="1">
        <f t="shared" si="29"/>
        <v>2</v>
      </c>
      <c r="K63" s="1">
        <f t="shared" si="29"/>
        <v>2</v>
      </c>
      <c r="L63" s="1">
        <f t="shared" si="29"/>
        <v>2</v>
      </c>
      <c r="M63" s="1">
        <f t="shared" si="29"/>
        <v>2</v>
      </c>
      <c r="N63" s="1">
        <f t="shared" si="29"/>
        <v>2</v>
      </c>
      <c r="O63" s="1">
        <f t="shared" si="29"/>
        <v>2</v>
      </c>
      <c r="P63" s="1">
        <f t="shared" si="29"/>
        <v>2</v>
      </c>
      <c r="Q63" s="1">
        <f t="shared" si="29"/>
        <v>2</v>
      </c>
      <c r="R63" s="1">
        <f>Q63+10</f>
        <v>12</v>
      </c>
      <c r="S63" s="1">
        <f>R63+11</f>
        <v>23</v>
      </c>
      <c r="T63" s="1">
        <f>S63+12</f>
        <v>35</v>
      </c>
      <c r="U63" s="1">
        <f>T63+13</f>
        <v>48</v>
      </c>
      <c r="V63" s="1">
        <f>U63+14</f>
        <v>62</v>
      </c>
      <c r="W63" s="1">
        <f>V63+15</f>
        <v>77</v>
      </c>
      <c r="X63" s="1">
        <f>W63+17</f>
        <v>94</v>
      </c>
    </row>
    <row r="64" spans="1:24" ht="17.25" customHeight="1"/>
    <row r="65" spans="1:24" ht="17.25" customHeight="1">
      <c r="A65" s="1" t="s">
        <v>85</v>
      </c>
    </row>
    <row r="66" spans="1:24" ht="17.25" customHeight="1">
      <c r="A66" s="1" t="s">
        <v>30</v>
      </c>
      <c r="B66" s="1" t="s">
        <v>31</v>
      </c>
      <c r="C66" s="1" t="s">
        <v>32</v>
      </c>
      <c r="D66" s="1" t="s">
        <v>33</v>
      </c>
      <c r="E66" s="1" t="s">
        <v>34</v>
      </c>
      <c r="F66" s="1" t="s">
        <v>35</v>
      </c>
      <c r="G66" s="1" t="s">
        <v>36</v>
      </c>
      <c r="H66" s="1" t="s">
        <v>37</v>
      </c>
      <c r="I66" s="1" t="s">
        <v>38</v>
      </c>
      <c r="J66" s="1" t="s">
        <v>39</v>
      </c>
      <c r="K66" s="1" t="s">
        <v>40</v>
      </c>
      <c r="L66" s="1" t="s">
        <v>41</v>
      </c>
      <c r="M66" s="1" t="s">
        <v>42</v>
      </c>
      <c r="N66" s="1" t="s">
        <v>43</v>
      </c>
      <c r="O66" s="1" t="s">
        <v>44</v>
      </c>
      <c r="P66" s="1" t="s">
        <v>45</v>
      </c>
      <c r="Q66" s="1" t="s">
        <v>46</v>
      </c>
      <c r="R66" s="1" t="s">
        <v>47</v>
      </c>
      <c r="S66" s="1" t="s">
        <v>48</v>
      </c>
      <c r="T66" s="1" t="s">
        <v>49</v>
      </c>
      <c r="U66" s="1" t="s">
        <v>50</v>
      </c>
      <c r="V66" s="1" t="s">
        <v>51</v>
      </c>
      <c r="W66" s="1" t="s">
        <v>52</v>
      </c>
      <c r="X66" s="1" t="s">
        <v>53</v>
      </c>
    </row>
    <row r="67" spans="1:24" ht="17.25" customHeight="1">
      <c r="A67" s="1" t="s">
        <v>15</v>
      </c>
      <c r="B67" s="1">
        <v>15</v>
      </c>
      <c r="C67" s="1">
        <f t="shared" ref="C67:G67" si="30">B67+2</f>
        <v>17</v>
      </c>
      <c r="D67" s="1">
        <f t="shared" si="30"/>
        <v>19</v>
      </c>
      <c r="E67" s="1">
        <f t="shared" si="30"/>
        <v>21</v>
      </c>
      <c r="F67" s="1">
        <f t="shared" si="30"/>
        <v>23</v>
      </c>
      <c r="G67" s="1">
        <f t="shared" si="30"/>
        <v>25</v>
      </c>
      <c r="H67" s="1">
        <f t="shared" ref="H67:Q67" si="31">G67+3</f>
        <v>28</v>
      </c>
      <c r="I67" s="1">
        <f t="shared" si="31"/>
        <v>31</v>
      </c>
      <c r="J67" s="1">
        <f t="shared" si="31"/>
        <v>34</v>
      </c>
      <c r="K67" s="1">
        <f t="shared" si="31"/>
        <v>37</v>
      </c>
      <c r="L67" s="1">
        <f t="shared" si="31"/>
        <v>40</v>
      </c>
      <c r="M67" s="1">
        <f t="shared" si="31"/>
        <v>43</v>
      </c>
      <c r="N67" s="1">
        <f t="shared" si="31"/>
        <v>46</v>
      </c>
      <c r="O67" s="1">
        <f t="shared" si="31"/>
        <v>49</v>
      </c>
      <c r="P67" s="1">
        <f t="shared" si="31"/>
        <v>52</v>
      </c>
      <c r="Q67" s="1">
        <f t="shared" si="31"/>
        <v>55</v>
      </c>
      <c r="R67" s="1">
        <f t="shared" ref="R67:X67" si="32">Q67+13</f>
        <v>68</v>
      </c>
      <c r="S67" s="1">
        <f t="shared" si="32"/>
        <v>81</v>
      </c>
      <c r="T67" s="1">
        <f t="shared" si="32"/>
        <v>94</v>
      </c>
      <c r="U67" s="1">
        <f t="shared" si="32"/>
        <v>107</v>
      </c>
      <c r="V67" s="1">
        <f t="shared" si="32"/>
        <v>120</v>
      </c>
      <c r="W67" s="1">
        <f t="shared" si="32"/>
        <v>133</v>
      </c>
      <c r="X67" s="1">
        <f t="shared" si="32"/>
        <v>146</v>
      </c>
    </row>
    <row r="68" spans="1:24" ht="17.25" customHeight="1"/>
    <row r="69" spans="1:24" ht="17.25" customHeight="1">
      <c r="A69" s="1" t="s">
        <v>91</v>
      </c>
    </row>
    <row r="70" spans="1:24" ht="17.25" customHeight="1">
      <c r="A70" s="1" t="s">
        <v>29</v>
      </c>
    </row>
    <row r="71" spans="1:24" ht="17.25" customHeight="1">
      <c r="A71" s="1" t="s">
        <v>30</v>
      </c>
      <c r="B71" s="1" t="s">
        <v>31</v>
      </c>
      <c r="C71" s="1" t="s">
        <v>32</v>
      </c>
      <c r="D71" s="1" t="s">
        <v>33</v>
      </c>
      <c r="E71" s="1" t="s">
        <v>34</v>
      </c>
      <c r="F71" s="1" t="s">
        <v>35</v>
      </c>
      <c r="G71" s="1" t="s">
        <v>36</v>
      </c>
      <c r="H71" s="1" t="s">
        <v>37</v>
      </c>
      <c r="I71" s="1" t="s">
        <v>38</v>
      </c>
      <c r="J71" s="1" t="s">
        <v>39</v>
      </c>
      <c r="K71" s="1" t="s">
        <v>40</v>
      </c>
      <c r="L71" s="1" t="s">
        <v>41</v>
      </c>
      <c r="M71" s="1" t="s">
        <v>42</v>
      </c>
      <c r="N71" s="1" t="s">
        <v>43</v>
      </c>
      <c r="O71" s="1" t="s">
        <v>44</v>
      </c>
      <c r="P71" s="1" t="s">
        <v>45</v>
      </c>
      <c r="Q71" s="1" t="s">
        <v>46</v>
      </c>
      <c r="R71" s="1" t="s">
        <v>47</v>
      </c>
      <c r="S71" s="1" t="s">
        <v>48</v>
      </c>
      <c r="T71" s="1" t="s">
        <v>49</v>
      </c>
      <c r="U71" s="1" t="s">
        <v>50</v>
      </c>
      <c r="V71" s="1" t="s">
        <v>51</v>
      </c>
      <c r="W71" s="1" t="s">
        <v>52</v>
      </c>
      <c r="X71" s="1" t="s">
        <v>53</v>
      </c>
    </row>
    <row r="72" spans="1:24" ht="17.25" customHeight="1">
      <c r="A72" s="1" t="s">
        <v>92</v>
      </c>
      <c r="B72" s="1">
        <v>7</v>
      </c>
      <c r="C72" s="1">
        <f t="shared" ref="C72:Q72" si="33">B72</f>
        <v>7</v>
      </c>
      <c r="D72" s="1">
        <f t="shared" si="33"/>
        <v>7</v>
      </c>
      <c r="E72" s="1">
        <f t="shared" si="33"/>
        <v>7</v>
      </c>
      <c r="F72" s="1">
        <f t="shared" si="33"/>
        <v>7</v>
      </c>
      <c r="G72" s="1">
        <f t="shared" si="33"/>
        <v>7</v>
      </c>
      <c r="H72" s="1">
        <f t="shared" si="33"/>
        <v>7</v>
      </c>
      <c r="I72" s="1">
        <f t="shared" si="33"/>
        <v>7</v>
      </c>
      <c r="J72" s="1">
        <f t="shared" si="33"/>
        <v>7</v>
      </c>
      <c r="K72" s="1">
        <f t="shared" si="33"/>
        <v>7</v>
      </c>
      <c r="L72" s="1">
        <f t="shared" si="33"/>
        <v>7</v>
      </c>
      <c r="M72" s="1">
        <f t="shared" si="33"/>
        <v>7</v>
      </c>
      <c r="N72" s="1">
        <f t="shared" si="33"/>
        <v>7</v>
      </c>
      <c r="O72" s="1">
        <f t="shared" si="33"/>
        <v>7</v>
      </c>
      <c r="P72" s="1">
        <f t="shared" si="33"/>
        <v>7</v>
      </c>
      <c r="Q72" s="1">
        <f t="shared" si="33"/>
        <v>7</v>
      </c>
      <c r="R72" s="1">
        <f>Q72+12</f>
        <v>19</v>
      </c>
      <c r="S72" s="1">
        <f>R72+13</f>
        <v>32</v>
      </c>
      <c r="T72" s="1">
        <f>S72+14</f>
        <v>46</v>
      </c>
      <c r="U72" s="1">
        <f>T72+15</f>
        <v>61</v>
      </c>
      <c r="V72" s="1">
        <f>U72+16</f>
        <v>77</v>
      </c>
      <c r="W72" s="1">
        <f>V72+17</f>
        <v>94</v>
      </c>
      <c r="X72" s="1">
        <f>W72+19</f>
        <v>113</v>
      </c>
    </row>
    <row r="73" spans="1:24" ht="17.25" customHeight="1"/>
    <row r="74" spans="1:24" ht="17.25" customHeight="1">
      <c r="A74" s="1" t="s">
        <v>54</v>
      </c>
    </row>
    <row r="75" spans="1:24" ht="17.25" customHeight="1">
      <c r="A75" s="1" t="s">
        <v>30</v>
      </c>
      <c r="B75" s="1" t="s">
        <v>31</v>
      </c>
      <c r="C75" s="1" t="s">
        <v>32</v>
      </c>
      <c r="D75" s="1" t="s">
        <v>33</v>
      </c>
      <c r="E75" s="1" t="s">
        <v>34</v>
      </c>
      <c r="F75" s="1" t="s">
        <v>35</v>
      </c>
      <c r="G75" s="1" t="s">
        <v>36</v>
      </c>
      <c r="H75" s="1" t="s">
        <v>37</v>
      </c>
      <c r="I75" s="1" t="s">
        <v>38</v>
      </c>
      <c r="J75" s="1" t="s">
        <v>39</v>
      </c>
      <c r="K75" s="1" t="s">
        <v>40</v>
      </c>
      <c r="L75" s="1" t="s">
        <v>41</v>
      </c>
      <c r="M75" s="1" t="s">
        <v>42</v>
      </c>
      <c r="N75" s="1" t="s">
        <v>43</v>
      </c>
      <c r="O75" s="1" t="s">
        <v>44</v>
      </c>
      <c r="P75" s="1" t="s">
        <v>45</v>
      </c>
      <c r="Q75" s="1" t="s">
        <v>46</v>
      </c>
      <c r="R75" s="1" t="s">
        <v>47</v>
      </c>
      <c r="S75" s="1" t="s">
        <v>48</v>
      </c>
      <c r="T75" s="1" t="s">
        <v>49</v>
      </c>
      <c r="U75" s="1" t="s">
        <v>50</v>
      </c>
      <c r="V75" s="1" t="s">
        <v>51</v>
      </c>
      <c r="W75" s="1" t="s">
        <v>52</v>
      </c>
      <c r="X75" s="1" t="s">
        <v>53</v>
      </c>
    </row>
    <row r="76" spans="1:24" ht="17.25" customHeight="1">
      <c r="A76" s="1" t="s">
        <v>92</v>
      </c>
      <c r="B76" s="1">
        <v>65</v>
      </c>
      <c r="C76" s="1">
        <f t="shared" ref="C76:G76" si="34">B76+2</f>
        <v>67</v>
      </c>
      <c r="D76" s="1">
        <f t="shared" si="34"/>
        <v>69</v>
      </c>
      <c r="E76" s="1">
        <f t="shared" si="34"/>
        <v>71</v>
      </c>
      <c r="F76" s="1">
        <f t="shared" si="34"/>
        <v>73</v>
      </c>
      <c r="G76" s="1">
        <f t="shared" si="34"/>
        <v>75</v>
      </c>
      <c r="H76" s="1">
        <f t="shared" ref="H76:Q76" si="35">G76+3</f>
        <v>78</v>
      </c>
      <c r="I76" s="1">
        <f t="shared" si="35"/>
        <v>81</v>
      </c>
      <c r="J76" s="1">
        <f t="shared" si="35"/>
        <v>84</v>
      </c>
      <c r="K76" s="1">
        <f t="shared" si="35"/>
        <v>87</v>
      </c>
      <c r="L76" s="1">
        <f t="shared" si="35"/>
        <v>90</v>
      </c>
      <c r="M76" s="1">
        <f t="shared" si="35"/>
        <v>93</v>
      </c>
      <c r="N76" s="1">
        <f t="shared" si="35"/>
        <v>96</v>
      </c>
      <c r="O76" s="1">
        <f t="shared" si="35"/>
        <v>99</v>
      </c>
      <c r="P76" s="1">
        <f t="shared" si="35"/>
        <v>102</v>
      </c>
      <c r="Q76" s="1">
        <f t="shared" si="35"/>
        <v>105</v>
      </c>
      <c r="R76" s="1">
        <f t="shared" ref="R76:X76" si="36">Q76+15</f>
        <v>120</v>
      </c>
      <c r="S76" s="1">
        <f t="shared" si="36"/>
        <v>135</v>
      </c>
      <c r="T76" s="1">
        <f t="shared" si="36"/>
        <v>150</v>
      </c>
      <c r="U76" s="1">
        <f t="shared" si="36"/>
        <v>165</v>
      </c>
      <c r="V76" s="1">
        <f t="shared" si="36"/>
        <v>180</v>
      </c>
      <c r="W76" s="1">
        <f t="shared" si="36"/>
        <v>195</v>
      </c>
      <c r="X76" s="1">
        <f t="shared" si="36"/>
        <v>210</v>
      </c>
    </row>
    <row r="77" spans="1:24" ht="17.25" customHeight="1"/>
    <row r="78" spans="1:24" ht="17.25" customHeight="1">
      <c r="A78" s="1" t="s">
        <v>55</v>
      </c>
    </row>
    <row r="79" spans="1:24" ht="17.25" customHeight="1">
      <c r="A79" s="1" t="s">
        <v>30</v>
      </c>
      <c r="B79" s="1" t="s">
        <v>31</v>
      </c>
      <c r="C79" s="1" t="s">
        <v>32</v>
      </c>
      <c r="D79" s="1" t="s">
        <v>33</v>
      </c>
      <c r="E79" s="1" t="s">
        <v>34</v>
      </c>
      <c r="F79" s="1" t="s">
        <v>35</v>
      </c>
      <c r="G79" s="1" t="s">
        <v>36</v>
      </c>
      <c r="H79" s="1" t="s">
        <v>37</v>
      </c>
      <c r="I79" s="1" t="s">
        <v>38</v>
      </c>
      <c r="J79" s="1" t="s">
        <v>39</v>
      </c>
      <c r="K79" s="1" t="s">
        <v>40</v>
      </c>
      <c r="L79" s="1" t="s">
        <v>41</v>
      </c>
      <c r="M79" s="1" t="s">
        <v>42</v>
      </c>
      <c r="N79" s="1" t="s">
        <v>43</v>
      </c>
      <c r="O79" s="1" t="s">
        <v>44</v>
      </c>
      <c r="P79" s="1" t="s">
        <v>45</v>
      </c>
      <c r="Q79" s="1" t="s">
        <v>46</v>
      </c>
      <c r="R79" s="1" t="s">
        <v>47</v>
      </c>
      <c r="S79" s="1" t="s">
        <v>48</v>
      </c>
      <c r="T79" s="1" t="s">
        <v>49</v>
      </c>
      <c r="U79" s="1" t="s">
        <v>50</v>
      </c>
      <c r="V79" s="1" t="s">
        <v>51</v>
      </c>
      <c r="W79" s="1" t="s">
        <v>52</v>
      </c>
      <c r="X79" s="1" t="s">
        <v>53</v>
      </c>
    </row>
    <row r="80" spans="1:24" ht="17.25" customHeight="1">
      <c r="A80" s="1" t="s">
        <v>92</v>
      </c>
      <c r="B80" s="1">
        <v>3</v>
      </c>
      <c r="C80" s="1">
        <f t="shared" ref="C80:Q80" si="37">B80</f>
        <v>3</v>
      </c>
      <c r="D80" s="1">
        <f t="shared" si="37"/>
        <v>3</v>
      </c>
      <c r="E80" s="1">
        <f t="shared" si="37"/>
        <v>3</v>
      </c>
      <c r="F80" s="1">
        <f t="shared" si="37"/>
        <v>3</v>
      </c>
      <c r="G80" s="1">
        <f t="shared" si="37"/>
        <v>3</v>
      </c>
      <c r="H80" s="1">
        <f t="shared" si="37"/>
        <v>3</v>
      </c>
      <c r="I80" s="1">
        <f t="shared" si="37"/>
        <v>3</v>
      </c>
      <c r="J80" s="1">
        <f t="shared" si="37"/>
        <v>3</v>
      </c>
      <c r="K80" s="1">
        <f t="shared" si="37"/>
        <v>3</v>
      </c>
      <c r="L80" s="1">
        <f t="shared" si="37"/>
        <v>3</v>
      </c>
      <c r="M80" s="1">
        <f t="shared" si="37"/>
        <v>3</v>
      </c>
      <c r="N80" s="1">
        <f t="shared" si="37"/>
        <v>3</v>
      </c>
      <c r="O80" s="1">
        <f t="shared" si="37"/>
        <v>3</v>
      </c>
      <c r="P80" s="1">
        <f t="shared" si="37"/>
        <v>3</v>
      </c>
      <c r="Q80" s="1">
        <f t="shared" si="37"/>
        <v>3</v>
      </c>
      <c r="R80" s="1">
        <f>Q80+10</f>
        <v>13</v>
      </c>
      <c r="S80" s="1">
        <f>R80+11</f>
        <v>24</v>
      </c>
      <c r="T80" s="1">
        <f>S80+12</f>
        <v>36</v>
      </c>
      <c r="U80" s="1">
        <f>T80+13</f>
        <v>49</v>
      </c>
      <c r="V80" s="1">
        <f>U80+14</f>
        <v>63</v>
      </c>
      <c r="W80" s="1">
        <f>V80+15</f>
        <v>78</v>
      </c>
      <c r="X80" s="1">
        <f>W80+17</f>
        <v>95</v>
      </c>
    </row>
    <row r="81" spans="1:24" ht="17.25" customHeight="1"/>
    <row r="82" spans="1:24" ht="17.25" customHeight="1">
      <c r="A82" s="1" t="s">
        <v>85</v>
      </c>
    </row>
    <row r="83" spans="1:24" ht="17.25" customHeight="1">
      <c r="A83" s="1" t="s">
        <v>30</v>
      </c>
      <c r="B83" s="1" t="s">
        <v>31</v>
      </c>
      <c r="C83" s="1" t="s">
        <v>32</v>
      </c>
      <c r="D83" s="1" t="s">
        <v>33</v>
      </c>
      <c r="E83" s="1" t="s">
        <v>34</v>
      </c>
      <c r="F83" s="1" t="s">
        <v>35</v>
      </c>
      <c r="G83" s="1" t="s">
        <v>36</v>
      </c>
      <c r="H83" s="1" t="s">
        <v>37</v>
      </c>
      <c r="I83" s="1" t="s">
        <v>38</v>
      </c>
      <c r="J83" s="1" t="s">
        <v>39</v>
      </c>
      <c r="K83" s="1" t="s">
        <v>40</v>
      </c>
      <c r="L83" s="1" t="s">
        <v>41</v>
      </c>
      <c r="M83" s="1" t="s">
        <v>42</v>
      </c>
      <c r="N83" s="1" t="s">
        <v>43</v>
      </c>
      <c r="O83" s="1" t="s">
        <v>44</v>
      </c>
      <c r="P83" s="1" t="s">
        <v>45</v>
      </c>
      <c r="Q83" s="1" t="s">
        <v>46</v>
      </c>
      <c r="R83" s="1" t="s">
        <v>47</v>
      </c>
      <c r="S83" s="1" t="s">
        <v>48</v>
      </c>
      <c r="T83" s="1" t="s">
        <v>49</v>
      </c>
      <c r="U83" s="1" t="s">
        <v>50</v>
      </c>
      <c r="V83" s="1" t="s">
        <v>51</v>
      </c>
      <c r="W83" s="1" t="s">
        <v>52</v>
      </c>
      <c r="X83" s="1" t="s">
        <v>53</v>
      </c>
    </row>
    <row r="84" spans="1:24" ht="17.25" customHeight="1">
      <c r="A84" s="1" t="s">
        <v>92</v>
      </c>
      <c r="B84" s="1">
        <v>45</v>
      </c>
      <c r="C84" s="1">
        <f t="shared" ref="C84:G84" si="38">B84+2</f>
        <v>47</v>
      </c>
      <c r="D84" s="1">
        <f t="shared" si="38"/>
        <v>49</v>
      </c>
      <c r="E84" s="1">
        <f t="shared" si="38"/>
        <v>51</v>
      </c>
      <c r="F84" s="1">
        <f t="shared" si="38"/>
        <v>53</v>
      </c>
      <c r="G84" s="1">
        <f t="shared" si="38"/>
        <v>55</v>
      </c>
      <c r="H84" s="1">
        <f t="shared" ref="H84:Q84" si="39">G84+3</f>
        <v>58</v>
      </c>
      <c r="I84" s="1">
        <f t="shared" si="39"/>
        <v>61</v>
      </c>
      <c r="J84" s="1">
        <f t="shared" si="39"/>
        <v>64</v>
      </c>
      <c r="K84" s="1">
        <f t="shared" si="39"/>
        <v>67</v>
      </c>
      <c r="L84" s="1">
        <f t="shared" si="39"/>
        <v>70</v>
      </c>
      <c r="M84" s="1">
        <f t="shared" si="39"/>
        <v>73</v>
      </c>
      <c r="N84" s="1">
        <f t="shared" si="39"/>
        <v>76</v>
      </c>
      <c r="O84" s="1">
        <f t="shared" si="39"/>
        <v>79</v>
      </c>
      <c r="P84" s="1">
        <f t="shared" si="39"/>
        <v>82</v>
      </c>
      <c r="Q84" s="1">
        <f t="shared" si="39"/>
        <v>85</v>
      </c>
      <c r="R84" s="1">
        <f t="shared" ref="R84:X84" si="40">Q84+13</f>
        <v>98</v>
      </c>
      <c r="S84" s="1">
        <f t="shared" si="40"/>
        <v>111</v>
      </c>
      <c r="T84" s="1">
        <f t="shared" si="40"/>
        <v>124</v>
      </c>
      <c r="U84" s="1">
        <f t="shared" si="40"/>
        <v>137</v>
      </c>
      <c r="V84" s="1">
        <f t="shared" si="40"/>
        <v>150</v>
      </c>
      <c r="W84" s="1">
        <f t="shared" si="40"/>
        <v>163</v>
      </c>
      <c r="X84" s="1">
        <f t="shared" si="40"/>
        <v>176</v>
      </c>
    </row>
    <row r="85" spans="1:24" ht="17.25" customHeight="1"/>
    <row r="86" spans="1:24" ht="17.25" customHeight="1">
      <c r="A86" s="1" t="s">
        <v>93</v>
      </c>
    </row>
    <row r="87" spans="1:24" ht="17.25" customHeight="1">
      <c r="A87" s="1" t="s">
        <v>30</v>
      </c>
      <c r="B87" s="1" t="s">
        <v>31</v>
      </c>
      <c r="C87" s="1" t="s">
        <v>32</v>
      </c>
      <c r="D87" s="1" t="s">
        <v>33</v>
      </c>
      <c r="E87" s="1" t="s">
        <v>34</v>
      </c>
      <c r="F87" s="1" t="s">
        <v>35</v>
      </c>
      <c r="G87" s="1" t="s">
        <v>36</v>
      </c>
      <c r="H87" s="1" t="s">
        <v>37</v>
      </c>
      <c r="I87" s="1" t="s">
        <v>38</v>
      </c>
      <c r="J87" s="1" t="s">
        <v>39</v>
      </c>
      <c r="K87" s="1" t="s">
        <v>40</v>
      </c>
      <c r="L87" s="1" t="s">
        <v>41</v>
      </c>
      <c r="M87" s="1" t="s">
        <v>42</v>
      </c>
      <c r="N87" s="1" t="s">
        <v>43</v>
      </c>
      <c r="O87" s="1" t="s">
        <v>44</v>
      </c>
      <c r="P87" s="1" t="s">
        <v>45</v>
      </c>
      <c r="Q87" s="1" t="s">
        <v>46</v>
      </c>
      <c r="R87" s="1" t="s">
        <v>47</v>
      </c>
      <c r="S87" s="1" t="s">
        <v>48</v>
      </c>
      <c r="T87" s="1" t="s">
        <v>49</v>
      </c>
      <c r="U87" s="1" t="s">
        <v>50</v>
      </c>
      <c r="V87" s="1" t="s">
        <v>51</v>
      </c>
      <c r="W87" s="1" t="s">
        <v>52</v>
      </c>
      <c r="X87" s="1" t="s">
        <v>53</v>
      </c>
    </row>
    <row r="88" spans="1:24" ht="17.25" customHeight="1">
      <c r="A88" s="1" t="s">
        <v>92</v>
      </c>
      <c r="B88" s="1">
        <v>2</v>
      </c>
      <c r="C88" s="1">
        <f t="shared" ref="C88:Q88" si="41">B88</f>
        <v>2</v>
      </c>
      <c r="D88" s="1">
        <f t="shared" si="41"/>
        <v>2</v>
      </c>
      <c r="E88" s="1">
        <f t="shared" si="41"/>
        <v>2</v>
      </c>
      <c r="F88" s="1">
        <f t="shared" si="41"/>
        <v>2</v>
      </c>
      <c r="G88" s="1">
        <f t="shared" si="41"/>
        <v>2</v>
      </c>
      <c r="H88" s="1">
        <f t="shared" si="41"/>
        <v>2</v>
      </c>
      <c r="I88" s="1">
        <f t="shared" si="41"/>
        <v>2</v>
      </c>
      <c r="J88" s="1">
        <f t="shared" si="41"/>
        <v>2</v>
      </c>
      <c r="K88" s="1">
        <f t="shared" si="41"/>
        <v>2</v>
      </c>
      <c r="L88" s="1">
        <f t="shared" si="41"/>
        <v>2</v>
      </c>
      <c r="M88" s="1">
        <f t="shared" si="41"/>
        <v>2</v>
      </c>
      <c r="N88" s="1">
        <f t="shared" si="41"/>
        <v>2</v>
      </c>
      <c r="O88" s="1">
        <f t="shared" si="41"/>
        <v>2</v>
      </c>
      <c r="P88" s="1">
        <f t="shared" si="41"/>
        <v>2</v>
      </c>
      <c r="Q88" s="1">
        <f t="shared" si="41"/>
        <v>2</v>
      </c>
      <c r="R88" s="1">
        <f>Q88+9</f>
        <v>11</v>
      </c>
      <c r="S88" s="1">
        <f>R88+10</f>
        <v>21</v>
      </c>
      <c r="T88" s="1">
        <f>S88+11</f>
        <v>32</v>
      </c>
      <c r="U88" s="1">
        <f>T88+12</f>
        <v>44</v>
      </c>
      <c r="V88" s="1">
        <f>U88+13</f>
        <v>57</v>
      </c>
      <c r="W88" s="1">
        <f>V88+14</f>
        <v>71</v>
      </c>
      <c r="X88" s="1">
        <f>W88+16</f>
        <v>87</v>
      </c>
    </row>
    <row r="89" spans="1:24" ht="17.25" customHeight="1"/>
    <row r="90" spans="1:24" ht="17.25" customHeight="1">
      <c r="A90" s="1" t="s">
        <v>94</v>
      </c>
    </row>
    <row r="91" spans="1:24" ht="17.25" customHeight="1">
      <c r="A91" s="1" t="s">
        <v>30</v>
      </c>
      <c r="B91" s="1" t="s">
        <v>31</v>
      </c>
      <c r="C91" s="1" t="s">
        <v>32</v>
      </c>
      <c r="D91" s="1" t="s">
        <v>33</v>
      </c>
      <c r="E91" s="1" t="s">
        <v>34</v>
      </c>
      <c r="F91" s="1" t="s">
        <v>35</v>
      </c>
      <c r="G91" s="1" t="s">
        <v>36</v>
      </c>
      <c r="H91" s="1" t="s">
        <v>37</v>
      </c>
      <c r="I91" s="1" t="s">
        <v>38</v>
      </c>
      <c r="J91" s="1" t="s">
        <v>39</v>
      </c>
      <c r="K91" s="1" t="s">
        <v>40</v>
      </c>
      <c r="L91" s="1" t="s">
        <v>41</v>
      </c>
      <c r="M91" s="1" t="s">
        <v>42</v>
      </c>
      <c r="N91" s="1" t="s">
        <v>43</v>
      </c>
      <c r="O91" s="1" t="s">
        <v>44</v>
      </c>
      <c r="P91" s="1" t="s">
        <v>45</v>
      </c>
      <c r="Q91" s="1" t="s">
        <v>46</v>
      </c>
      <c r="R91" s="1" t="s">
        <v>47</v>
      </c>
      <c r="S91" s="1" t="s">
        <v>48</v>
      </c>
      <c r="T91" s="1" t="s">
        <v>49</v>
      </c>
      <c r="U91" s="1" t="s">
        <v>50</v>
      </c>
      <c r="V91" s="1" t="s">
        <v>51</v>
      </c>
      <c r="W91" s="1" t="s">
        <v>52</v>
      </c>
      <c r="X91" s="1" t="s">
        <v>53</v>
      </c>
    </row>
    <row r="92" spans="1:24" ht="17.25" customHeight="1">
      <c r="A92" s="1" t="s">
        <v>92</v>
      </c>
      <c r="B92" s="1">
        <v>40</v>
      </c>
      <c r="C92" s="1">
        <f t="shared" ref="C92:G92" si="42">B92+2</f>
        <v>42</v>
      </c>
      <c r="D92" s="1">
        <f t="shared" si="42"/>
        <v>44</v>
      </c>
      <c r="E92" s="1">
        <f t="shared" si="42"/>
        <v>46</v>
      </c>
      <c r="F92" s="1">
        <f t="shared" si="42"/>
        <v>48</v>
      </c>
      <c r="G92" s="1">
        <f t="shared" si="42"/>
        <v>50</v>
      </c>
      <c r="H92" s="1">
        <f t="shared" ref="H92:Q92" si="43">G92+3</f>
        <v>53</v>
      </c>
      <c r="I92" s="1">
        <f t="shared" si="43"/>
        <v>56</v>
      </c>
      <c r="J92" s="1">
        <f t="shared" si="43"/>
        <v>59</v>
      </c>
      <c r="K92" s="1">
        <f t="shared" si="43"/>
        <v>62</v>
      </c>
      <c r="L92" s="1">
        <f t="shared" si="43"/>
        <v>65</v>
      </c>
      <c r="M92" s="1">
        <f t="shared" si="43"/>
        <v>68</v>
      </c>
      <c r="N92" s="1">
        <f t="shared" si="43"/>
        <v>71</v>
      </c>
      <c r="O92" s="1">
        <f t="shared" si="43"/>
        <v>74</v>
      </c>
      <c r="P92" s="1">
        <f t="shared" si="43"/>
        <v>77</v>
      </c>
      <c r="Q92" s="1">
        <f t="shared" si="43"/>
        <v>80</v>
      </c>
      <c r="R92" s="1">
        <f t="shared" ref="R92:X92" si="44">Q92+11</f>
        <v>91</v>
      </c>
      <c r="S92" s="1">
        <f t="shared" si="44"/>
        <v>102</v>
      </c>
      <c r="T92" s="1">
        <f t="shared" si="44"/>
        <v>113</v>
      </c>
      <c r="U92" s="1">
        <f t="shared" si="44"/>
        <v>124</v>
      </c>
      <c r="V92" s="1">
        <f t="shared" si="44"/>
        <v>135</v>
      </c>
      <c r="W92" s="1">
        <f t="shared" si="44"/>
        <v>146</v>
      </c>
      <c r="X92" s="1">
        <f t="shared" si="44"/>
        <v>157</v>
      </c>
    </row>
    <row r="93" spans="1:24" ht="17.25" customHeight="1"/>
    <row r="94" spans="1:24" ht="17.25" customHeight="1"/>
    <row r="95" spans="1:24" ht="17.25" customHeight="1"/>
    <row r="96" spans="1:24" ht="17.25" customHeight="1"/>
    <row r="97" ht="17.25" customHeight="1"/>
    <row r="98" ht="17.25" customHeight="1"/>
    <row r="99" ht="17.25" customHeight="1"/>
    <row r="100" ht="17.25" customHeight="1"/>
    <row r="101" ht="17.25" customHeight="1"/>
    <row r="102" ht="17.25" customHeight="1"/>
    <row r="103" ht="17.25" customHeight="1"/>
    <row r="104" ht="17.25" customHeight="1"/>
    <row r="105" ht="17.25" customHeight="1"/>
    <row r="106" ht="17.25" customHeight="1"/>
    <row r="107" ht="17.25" customHeight="1"/>
    <row r="108" ht="17.25" customHeight="1"/>
    <row r="109" ht="17.25" customHeight="1"/>
    <row r="110" ht="17.25" customHeight="1"/>
    <row r="111" ht="17.25" customHeight="1"/>
    <row r="112" ht="17.25" customHeight="1"/>
    <row r="113" ht="17.25" customHeight="1"/>
    <row r="114" ht="17.25" customHeight="1"/>
    <row r="115" ht="17.25" customHeight="1"/>
    <row r="116" ht="17.25" customHeight="1"/>
    <row r="117" ht="17.25" customHeight="1"/>
    <row r="118" ht="17.25" customHeight="1"/>
    <row r="119" ht="17.25" customHeight="1"/>
    <row r="120" ht="17.25" customHeight="1"/>
    <row r="121" ht="17.25" customHeight="1"/>
    <row r="122" ht="17.25" customHeight="1"/>
    <row r="123" ht="17.25" customHeight="1"/>
    <row r="124" ht="17.25" customHeight="1"/>
    <row r="125" ht="17.25" customHeight="1"/>
    <row r="126" ht="17.25" customHeight="1"/>
    <row r="127" ht="17.25" customHeight="1"/>
    <row r="128" ht="17.25" customHeight="1"/>
    <row r="129" ht="17.25" customHeight="1"/>
    <row r="130" ht="17.25" customHeight="1"/>
    <row r="131" ht="17.25" customHeight="1"/>
    <row r="132" ht="17.25" customHeight="1"/>
    <row r="133" ht="17.25" customHeight="1"/>
    <row r="134" ht="17.25" customHeight="1"/>
    <row r="135" ht="17.25" customHeight="1"/>
    <row r="136" ht="17.25" customHeight="1"/>
    <row r="137" ht="17.25" customHeight="1"/>
    <row r="138" ht="17.25" customHeight="1"/>
    <row r="139" ht="17.25" customHeight="1"/>
    <row r="140" ht="17.25" customHeight="1"/>
    <row r="141" ht="17.25" customHeight="1"/>
    <row r="142" ht="17.25" customHeight="1"/>
    <row r="143" ht="17.25" customHeight="1"/>
    <row r="144" ht="17.25" customHeight="1"/>
    <row r="145" ht="17.25" customHeight="1"/>
    <row r="146" ht="17.25" customHeight="1"/>
    <row r="147" ht="17.25" customHeight="1"/>
    <row r="148" ht="17.25" customHeight="1"/>
    <row r="149" ht="17.25" customHeight="1"/>
    <row r="150" ht="17.25" customHeight="1"/>
    <row r="151" ht="17.25" customHeight="1"/>
    <row r="152" ht="17.25" customHeight="1"/>
    <row r="153" ht="17.25" customHeight="1"/>
    <row r="154" ht="17.25" customHeight="1"/>
    <row r="155" ht="17.25" customHeight="1"/>
    <row r="156" ht="17.25" customHeight="1"/>
    <row r="157" ht="17.25" customHeight="1"/>
    <row r="158" ht="17.25" customHeight="1"/>
    <row r="159" ht="17.25" customHeight="1"/>
    <row r="160" ht="17.25" customHeight="1"/>
    <row r="161" ht="17.25" customHeight="1"/>
    <row r="162" ht="17.25" customHeight="1"/>
    <row r="163" ht="17.25" customHeight="1"/>
    <row r="164" ht="17.25" customHeight="1"/>
    <row r="165" ht="17.25" customHeight="1"/>
    <row r="166" ht="17.25" customHeight="1"/>
    <row r="167" ht="17.25" customHeight="1"/>
    <row r="168" ht="17.25" customHeight="1"/>
    <row r="169" ht="17.25" customHeight="1"/>
    <row r="170" ht="17.25" customHeight="1"/>
    <row r="171" ht="17.25" customHeight="1"/>
    <row r="172" ht="17.25" customHeight="1"/>
    <row r="173" ht="17.25" customHeight="1"/>
    <row r="174" ht="17.25" customHeight="1"/>
    <row r="175" ht="17.25" customHeight="1"/>
    <row r="176" ht="17.25" customHeight="1"/>
    <row r="177" ht="17.25" customHeight="1"/>
    <row r="178" ht="17.25" customHeight="1"/>
    <row r="179" ht="17.25" customHeight="1"/>
    <row r="180" ht="17.25" customHeight="1"/>
    <row r="181" ht="17.25" customHeight="1"/>
    <row r="182" ht="17.25" customHeight="1"/>
    <row r="183" ht="17.25" customHeight="1"/>
    <row r="184" ht="17.25" customHeight="1"/>
    <row r="185" ht="17.25" customHeight="1"/>
    <row r="186" ht="17.25" customHeight="1"/>
    <row r="187" ht="17.25" customHeight="1"/>
    <row r="188" ht="17.25" customHeight="1"/>
    <row r="189" ht="17.25" customHeight="1"/>
    <row r="190" ht="17.25" customHeight="1"/>
    <row r="191" ht="17.25" customHeight="1"/>
    <row r="192" ht="17.25" customHeight="1"/>
    <row r="193" ht="17.25" customHeight="1"/>
    <row r="194" ht="17.25" customHeight="1"/>
    <row r="195" ht="17.25" customHeight="1"/>
    <row r="196" ht="17.25" customHeight="1"/>
    <row r="197" ht="17.25" customHeight="1"/>
    <row r="198" ht="17.25" customHeight="1"/>
    <row r="199" ht="17.25" customHeight="1"/>
    <row r="200" ht="17.25" customHeight="1"/>
    <row r="201" ht="17.25" customHeight="1"/>
    <row r="202" ht="17.25" customHeight="1"/>
    <row r="203" ht="17.25" customHeight="1"/>
    <row r="204" ht="17.25" customHeight="1"/>
    <row r="205" ht="17.25" customHeight="1"/>
    <row r="206" ht="17.25" customHeight="1"/>
    <row r="207" ht="17.25" customHeight="1"/>
    <row r="208" ht="17.25" customHeight="1"/>
    <row r="209" ht="17.25" customHeight="1"/>
    <row r="210" ht="17.25" customHeight="1"/>
    <row r="211" ht="17.25" customHeight="1"/>
    <row r="212" ht="17.25" customHeight="1"/>
    <row r="213" ht="17.25" customHeight="1"/>
    <row r="214" ht="17.25" customHeight="1"/>
    <row r="215" ht="17.25" customHeight="1"/>
    <row r="216" ht="17.25" customHeight="1"/>
    <row r="217" ht="17.25" customHeight="1"/>
    <row r="218" ht="17.25" customHeight="1"/>
    <row r="219" ht="17.25" customHeight="1"/>
    <row r="220" ht="17.25" customHeight="1"/>
    <row r="221" ht="17.25" customHeight="1"/>
    <row r="222" ht="17.25" customHeight="1"/>
    <row r="223" ht="17.25" customHeight="1"/>
    <row r="224" ht="17.25" customHeight="1"/>
    <row r="225" ht="17.25" customHeight="1"/>
    <row r="226" ht="17.25" customHeight="1"/>
    <row r="227" ht="17.25" customHeight="1"/>
    <row r="228" ht="17.25" customHeight="1"/>
    <row r="229" ht="17.25" customHeight="1"/>
    <row r="230" ht="17.25" customHeight="1"/>
    <row r="231" ht="17.25" customHeight="1"/>
    <row r="232" ht="17.25" customHeight="1"/>
    <row r="233" ht="17.25" customHeight="1"/>
    <row r="234" ht="17.25" customHeight="1"/>
    <row r="235" ht="17.25" customHeight="1"/>
    <row r="236" ht="17.25" customHeight="1"/>
    <row r="237" ht="17.25" customHeight="1"/>
    <row r="238" ht="17.25" customHeight="1"/>
    <row r="239" ht="17.25" customHeight="1"/>
    <row r="240" ht="17.25" customHeight="1"/>
    <row r="241" ht="17.25" customHeight="1"/>
    <row r="242" ht="17.25" customHeight="1"/>
    <row r="243" ht="17.25" customHeight="1"/>
    <row r="244" ht="17.25" customHeight="1"/>
    <row r="245" ht="17.25" customHeight="1"/>
    <row r="246" ht="17.25" customHeight="1"/>
    <row r="247" ht="17.25" customHeight="1"/>
    <row r="248" ht="17.25" customHeight="1"/>
    <row r="249" ht="17.25" customHeight="1"/>
    <row r="250" ht="17.25" customHeight="1"/>
    <row r="251" ht="17.25" customHeight="1"/>
    <row r="252" ht="17.25" customHeight="1"/>
    <row r="253" ht="17.25" customHeight="1"/>
    <row r="254" ht="17.25" customHeight="1"/>
    <row r="255" ht="17.25" customHeight="1"/>
    <row r="256" ht="17.25" customHeight="1"/>
    <row r="257" ht="17.25" customHeight="1"/>
    <row r="258" ht="17.25" customHeight="1"/>
    <row r="259" ht="17.25" customHeight="1"/>
    <row r="260" ht="17.25" customHeight="1"/>
    <row r="261" ht="17.25" customHeight="1"/>
    <row r="262" ht="17.25" customHeight="1"/>
    <row r="263" ht="17.25" customHeight="1"/>
    <row r="264" ht="17.25" customHeight="1"/>
    <row r="265" ht="17.25" customHeight="1"/>
    <row r="266" ht="17.25" customHeight="1"/>
    <row r="267" ht="17.25" customHeight="1"/>
    <row r="268" ht="17.25" customHeight="1"/>
    <row r="269" ht="17.25" customHeight="1"/>
    <row r="270" ht="17.25" customHeight="1"/>
    <row r="271" ht="17.25" customHeight="1"/>
    <row r="272" ht="17.25" customHeight="1"/>
    <row r="273" ht="17.25" customHeight="1"/>
    <row r="274" ht="17.25" customHeight="1"/>
    <row r="275" ht="17.25" customHeight="1"/>
    <row r="276" ht="17.25" customHeight="1"/>
    <row r="277" ht="17.25" customHeight="1"/>
    <row r="278" ht="17.25" customHeight="1"/>
    <row r="279" ht="17.25" customHeight="1"/>
    <row r="280" ht="17.25" customHeight="1"/>
    <row r="281" ht="17.25" customHeight="1"/>
    <row r="282" ht="17.25" customHeight="1"/>
    <row r="283" ht="17.25" customHeight="1"/>
    <row r="284" ht="17.25" customHeight="1"/>
    <row r="285" ht="17.25" customHeight="1"/>
    <row r="286" ht="17.25" customHeight="1"/>
    <row r="287" ht="17.25" customHeight="1"/>
    <row r="288" ht="17.25" customHeight="1"/>
    <row r="289" ht="17.25" customHeight="1"/>
    <row r="290" ht="17.25" customHeight="1"/>
    <row r="291" ht="17.25" customHeight="1"/>
    <row r="292" ht="17.25" customHeight="1"/>
    <row r="293" ht="17.25" customHeight="1"/>
    <row r="294" ht="17.25" customHeight="1"/>
    <row r="295" ht="17.25" customHeight="1"/>
    <row r="296" ht="17.25" customHeight="1"/>
    <row r="297" ht="17.25" customHeight="1"/>
    <row r="298" ht="17.25" customHeight="1"/>
    <row r="299" ht="17.25" customHeight="1"/>
    <row r="300" ht="17.25" customHeight="1"/>
    <row r="301" ht="17.25" customHeight="1"/>
    <row r="302" ht="17.25" customHeight="1"/>
    <row r="303" ht="17.25" customHeight="1"/>
    <row r="304" ht="17.25" customHeight="1"/>
    <row r="305" ht="17.25" customHeight="1"/>
    <row r="306" ht="17.25" customHeight="1"/>
    <row r="307" ht="17.25" customHeight="1"/>
    <row r="308" ht="17.25" customHeight="1"/>
    <row r="309" ht="17.25" customHeight="1"/>
    <row r="310" ht="17.25" customHeight="1"/>
    <row r="311" ht="17.25" customHeight="1"/>
    <row r="312" ht="17.25" customHeight="1"/>
    <row r="313" ht="17.25" customHeight="1"/>
    <row r="314" ht="17.25" customHeight="1"/>
    <row r="315" ht="17.25" customHeight="1"/>
    <row r="316" ht="17.25" customHeight="1"/>
    <row r="317" ht="17.25" customHeight="1"/>
    <row r="318" ht="17.25" customHeight="1"/>
    <row r="319" ht="17.25" customHeight="1"/>
    <row r="320" ht="17.25" customHeight="1"/>
    <row r="321" ht="17.25" customHeight="1"/>
    <row r="322" ht="17.25" customHeight="1"/>
    <row r="323" ht="17.25" customHeight="1"/>
    <row r="324" ht="17.25" customHeight="1"/>
    <row r="325" ht="17.25" customHeight="1"/>
    <row r="326" ht="17.25" customHeight="1"/>
    <row r="327" ht="17.25" customHeight="1"/>
    <row r="328" ht="17.25" customHeight="1"/>
    <row r="329" ht="17.25" customHeight="1"/>
    <row r="330" ht="17.25" customHeight="1"/>
    <row r="331" ht="17.25" customHeight="1"/>
    <row r="332" ht="17.25" customHeight="1"/>
    <row r="333" ht="17.25" customHeight="1"/>
    <row r="334" ht="17.25" customHeight="1"/>
    <row r="335" ht="17.25" customHeight="1"/>
    <row r="336" ht="17.25" customHeight="1"/>
    <row r="337" ht="17.25" customHeight="1"/>
    <row r="338" ht="17.25" customHeight="1"/>
    <row r="339" ht="17.25" customHeight="1"/>
    <row r="340" ht="17.25" customHeight="1"/>
    <row r="341" ht="17.25" customHeight="1"/>
    <row r="342" ht="17.25" customHeight="1"/>
    <row r="343" ht="17.25" customHeight="1"/>
    <row r="344" ht="17.25" customHeight="1"/>
    <row r="345" ht="17.25" customHeight="1"/>
    <row r="346" ht="17.25" customHeight="1"/>
    <row r="347" ht="17.25" customHeight="1"/>
    <row r="348" ht="17.25" customHeight="1"/>
    <row r="349" ht="17.25" customHeight="1"/>
    <row r="350" ht="17.25" customHeight="1"/>
    <row r="351" ht="17.25" customHeight="1"/>
    <row r="352" ht="17.25" customHeight="1"/>
    <row r="353" ht="17.25" customHeight="1"/>
    <row r="354" ht="17.25" customHeight="1"/>
    <row r="355" ht="17.25" customHeight="1"/>
    <row r="356" ht="17.25" customHeight="1"/>
    <row r="357" ht="17.25" customHeight="1"/>
    <row r="358" ht="17.25" customHeight="1"/>
    <row r="359" ht="17.25" customHeight="1"/>
    <row r="360" ht="17.25" customHeight="1"/>
    <row r="361" ht="17.25" customHeight="1"/>
    <row r="362" ht="17.25" customHeight="1"/>
    <row r="363" ht="17.25" customHeight="1"/>
    <row r="364" ht="17.25" customHeight="1"/>
    <row r="365" ht="17.25" customHeight="1"/>
    <row r="366" ht="17.25" customHeight="1"/>
    <row r="367" ht="17.25" customHeight="1"/>
    <row r="368" ht="17.25" customHeight="1"/>
    <row r="369" ht="17.25" customHeight="1"/>
    <row r="370" ht="17.25" customHeight="1"/>
    <row r="371" ht="17.25" customHeight="1"/>
    <row r="372" ht="17.25" customHeight="1"/>
    <row r="373" ht="17.25" customHeight="1"/>
    <row r="374" ht="17.25" customHeight="1"/>
    <row r="375" ht="17.25" customHeight="1"/>
    <row r="376" ht="17.25" customHeight="1"/>
    <row r="377" ht="17.25" customHeight="1"/>
    <row r="378" ht="17.25" customHeight="1"/>
    <row r="379" ht="17.25" customHeight="1"/>
    <row r="380" ht="17.25" customHeight="1"/>
    <row r="381" ht="17.25" customHeight="1"/>
    <row r="382" ht="17.25" customHeight="1"/>
    <row r="383" ht="17.25" customHeight="1"/>
    <row r="384" ht="17.25" customHeight="1"/>
    <row r="385" ht="17.25" customHeight="1"/>
    <row r="386" ht="17.25" customHeight="1"/>
    <row r="387" ht="17.25" customHeight="1"/>
    <row r="388" ht="17.25" customHeight="1"/>
    <row r="389" ht="17.25" customHeight="1"/>
    <row r="390" ht="17.25" customHeight="1"/>
    <row r="391" ht="17.25" customHeight="1"/>
    <row r="392" ht="17.25" customHeight="1"/>
    <row r="393" ht="17.25" customHeight="1"/>
    <row r="394" ht="17.25" customHeight="1"/>
    <row r="395" ht="17.25" customHeight="1"/>
    <row r="396" ht="17.25" customHeight="1"/>
    <row r="397" ht="17.25" customHeight="1"/>
    <row r="398" ht="17.25" customHeight="1"/>
    <row r="399" ht="17.25" customHeight="1"/>
    <row r="400" ht="17.25" customHeight="1"/>
    <row r="401" ht="17.25" customHeight="1"/>
    <row r="402" ht="17.25" customHeight="1"/>
    <row r="403" ht="17.25" customHeight="1"/>
    <row r="404" ht="17.25" customHeight="1"/>
    <row r="405" ht="17.25" customHeight="1"/>
    <row r="406" ht="17.25" customHeight="1"/>
    <row r="407" ht="17.25" customHeight="1"/>
    <row r="408" ht="17.25" customHeight="1"/>
    <row r="409" ht="17.25" customHeight="1"/>
    <row r="410" ht="17.25" customHeight="1"/>
    <row r="411" ht="17.25" customHeight="1"/>
    <row r="412" ht="17.25" customHeight="1"/>
    <row r="413" ht="17.25" customHeight="1"/>
    <row r="414" ht="17.25" customHeight="1"/>
    <row r="415" ht="17.25" customHeight="1"/>
    <row r="416" ht="17.25" customHeight="1"/>
    <row r="417" ht="17.25" customHeight="1"/>
    <row r="418" ht="17.25" customHeight="1"/>
    <row r="419" ht="17.25" customHeight="1"/>
    <row r="420" ht="17.25" customHeight="1"/>
    <row r="421" ht="17.25" customHeight="1"/>
    <row r="422" ht="17.25" customHeight="1"/>
    <row r="423" ht="17.25" customHeight="1"/>
    <row r="424" ht="17.25" customHeight="1"/>
    <row r="425" ht="17.25" customHeight="1"/>
    <row r="426" ht="17.25" customHeight="1"/>
    <row r="427" ht="17.25" customHeight="1"/>
    <row r="428" ht="17.25" customHeight="1"/>
    <row r="429" ht="17.25" customHeight="1"/>
    <row r="430" ht="17.25" customHeight="1"/>
    <row r="431" ht="17.25" customHeight="1"/>
    <row r="432" ht="17.25" customHeight="1"/>
    <row r="433" ht="17.25" customHeight="1"/>
    <row r="434" ht="17.25" customHeight="1"/>
    <row r="435" ht="17.25" customHeight="1"/>
    <row r="436" ht="17.25" customHeight="1"/>
    <row r="437" ht="17.25" customHeight="1"/>
    <row r="438" ht="17.25" customHeight="1"/>
    <row r="439" ht="17.25" customHeight="1"/>
    <row r="440" ht="17.25" customHeight="1"/>
    <row r="441" ht="17.25" customHeight="1"/>
    <row r="442" ht="17.25" customHeight="1"/>
    <row r="443" ht="17.25" customHeight="1"/>
    <row r="444" ht="17.25" customHeight="1"/>
    <row r="445" ht="17.25" customHeight="1"/>
    <row r="446" ht="17.25" customHeight="1"/>
    <row r="447" ht="17.25" customHeight="1"/>
    <row r="448" ht="17.25" customHeight="1"/>
    <row r="449" ht="17.25" customHeight="1"/>
    <row r="450" ht="17.25" customHeight="1"/>
    <row r="451" ht="17.25" customHeight="1"/>
    <row r="452" ht="17.25" customHeight="1"/>
    <row r="453" ht="17.25" customHeight="1"/>
    <row r="454" ht="17.25" customHeight="1"/>
    <row r="455" ht="17.25" customHeight="1"/>
    <row r="456" ht="17.25" customHeight="1"/>
    <row r="457" ht="17.25" customHeight="1"/>
    <row r="458" ht="17.25" customHeight="1"/>
    <row r="459" ht="17.25" customHeight="1"/>
    <row r="460" ht="17.25" customHeight="1"/>
    <row r="461" ht="17.25" customHeight="1"/>
    <row r="462" ht="17.25" customHeight="1"/>
    <row r="463" ht="17.25" customHeight="1"/>
    <row r="464" ht="17.25" customHeight="1"/>
    <row r="465" ht="17.25" customHeight="1"/>
    <row r="466" ht="17.25" customHeight="1"/>
    <row r="467" ht="17.25" customHeight="1"/>
    <row r="468" ht="17.25" customHeight="1"/>
    <row r="469" ht="17.25" customHeight="1"/>
    <row r="470" ht="17.25" customHeight="1"/>
    <row r="471" ht="17.25" customHeight="1"/>
    <row r="472" ht="17.25" customHeight="1"/>
    <row r="473" ht="17.25" customHeight="1"/>
    <row r="474" ht="17.25" customHeight="1"/>
    <row r="475" ht="17.25" customHeight="1"/>
    <row r="476" ht="17.25" customHeight="1"/>
    <row r="477" ht="17.25" customHeight="1"/>
    <row r="478" ht="17.25" customHeight="1"/>
    <row r="479" ht="17.25" customHeight="1"/>
    <row r="480" ht="17.25" customHeight="1"/>
    <row r="481" ht="17.25" customHeight="1"/>
    <row r="482" ht="17.25" customHeight="1"/>
    <row r="483" ht="17.25" customHeight="1"/>
    <row r="484" ht="17.25" customHeight="1"/>
    <row r="485" ht="17.25" customHeight="1"/>
    <row r="486" ht="17.25" customHeight="1"/>
    <row r="487" ht="17.25" customHeight="1"/>
    <row r="488" ht="17.25" customHeight="1"/>
    <row r="489" ht="17.25" customHeight="1"/>
    <row r="490" ht="17.25" customHeight="1"/>
    <row r="491" ht="17.25" customHeight="1"/>
    <row r="492" ht="17.25" customHeight="1"/>
    <row r="493" ht="17.25" customHeight="1"/>
    <row r="494" ht="17.25" customHeight="1"/>
    <row r="495" ht="17.25" customHeight="1"/>
    <row r="496" ht="17.25" customHeight="1"/>
    <row r="497" ht="17.25" customHeight="1"/>
    <row r="498" ht="17.25" customHeight="1"/>
    <row r="499" ht="17.25" customHeight="1"/>
    <row r="500" ht="17.25" customHeight="1"/>
    <row r="501" ht="17.25" customHeight="1"/>
    <row r="502" ht="17.25" customHeight="1"/>
    <row r="503" ht="17.25" customHeight="1"/>
    <row r="504" ht="17.25" customHeight="1"/>
    <row r="505" ht="17.25" customHeight="1"/>
    <row r="506" ht="17.25" customHeight="1"/>
    <row r="507" ht="17.25" customHeight="1"/>
    <row r="508" ht="17.25" customHeight="1"/>
    <row r="509" ht="17.25" customHeight="1"/>
    <row r="510" ht="17.25" customHeight="1"/>
    <row r="511" ht="17.25" customHeight="1"/>
    <row r="512" ht="17.25" customHeight="1"/>
    <row r="513" ht="17.25" customHeight="1"/>
    <row r="514" ht="17.25" customHeight="1"/>
    <row r="515" ht="17.25" customHeight="1"/>
    <row r="516" ht="17.25" customHeight="1"/>
    <row r="517" ht="17.25" customHeight="1"/>
    <row r="518" ht="17.25" customHeight="1"/>
    <row r="519" ht="17.25" customHeight="1"/>
    <row r="520" ht="17.25" customHeight="1"/>
    <row r="521" ht="17.25" customHeight="1"/>
    <row r="522" ht="17.25" customHeight="1"/>
    <row r="523" ht="17.25" customHeight="1"/>
    <row r="524" ht="17.25" customHeight="1"/>
    <row r="525" ht="17.25" customHeight="1"/>
    <row r="526" ht="17.25" customHeight="1"/>
    <row r="527" ht="17.25" customHeight="1"/>
    <row r="528" ht="17.25" customHeight="1"/>
    <row r="529" ht="17.25" customHeight="1"/>
    <row r="530" ht="17.25" customHeight="1"/>
    <row r="531" ht="17.25" customHeight="1"/>
    <row r="532" ht="17.25" customHeight="1"/>
    <row r="533" ht="17.25" customHeight="1"/>
    <row r="534" ht="17.25" customHeight="1"/>
    <row r="535" ht="17.25" customHeight="1"/>
    <row r="536" ht="17.25" customHeight="1"/>
    <row r="537" ht="17.25" customHeight="1"/>
    <row r="538" ht="17.25" customHeight="1"/>
    <row r="539" ht="17.25" customHeight="1"/>
    <row r="540" ht="17.25" customHeight="1"/>
    <row r="541" ht="17.25" customHeight="1"/>
    <row r="542" ht="17.25" customHeight="1"/>
    <row r="543" ht="17.25" customHeight="1"/>
    <row r="544" ht="17.25" customHeight="1"/>
    <row r="545" ht="17.25" customHeight="1"/>
    <row r="546" ht="17.25" customHeight="1"/>
    <row r="547" ht="17.25" customHeight="1"/>
    <row r="548" ht="17.25" customHeight="1"/>
    <row r="549" ht="17.25" customHeight="1"/>
    <row r="550" ht="17.25" customHeight="1"/>
    <row r="551" ht="17.25" customHeight="1"/>
    <row r="552" ht="17.25" customHeight="1"/>
    <row r="553" ht="17.25" customHeight="1"/>
    <row r="554" ht="17.25" customHeight="1"/>
    <row r="555" ht="17.25" customHeight="1"/>
    <row r="556" ht="17.25" customHeight="1"/>
    <row r="557" ht="17.25" customHeight="1"/>
    <row r="558" ht="17.25" customHeight="1"/>
    <row r="559" ht="17.25" customHeight="1"/>
    <row r="560" ht="17.25" customHeight="1"/>
    <row r="561" ht="17.25" customHeight="1"/>
    <row r="562" ht="17.25" customHeight="1"/>
    <row r="563" ht="17.25" customHeight="1"/>
    <row r="564" ht="17.25" customHeight="1"/>
    <row r="565" ht="17.25" customHeight="1"/>
    <row r="566" ht="17.25" customHeight="1"/>
    <row r="567" ht="17.25" customHeight="1"/>
    <row r="568" ht="17.25" customHeight="1"/>
    <row r="569" ht="17.25" customHeight="1"/>
    <row r="570" ht="17.25" customHeight="1"/>
    <row r="571" ht="17.25" customHeight="1"/>
    <row r="572" ht="17.25" customHeight="1"/>
    <row r="573" ht="17.25" customHeight="1"/>
    <row r="574" ht="17.25" customHeight="1"/>
    <row r="575" ht="17.25" customHeight="1"/>
    <row r="576" ht="17.25" customHeight="1"/>
    <row r="577" ht="17.25" customHeight="1"/>
    <row r="578" ht="17.25" customHeight="1"/>
    <row r="579" ht="17.25" customHeight="1"/>
    <row r="580" ht="17.25" customHeight="1"/>
    <row r="581" ht="17.25" customHeight="1"/>
    <row r="582" ht="17.25" customHeight="1"/>
    <row r="583" ht="17.25" customHeight="1"/>
    <row r="584" ht="17.25" customHeight="1"/>
    <row r="585" ht="17.25" customHeight="1"/>
    <row r="586" ht="17.25" customHeight="1"/>
    <row r="587" ht="17.25" customHeight="1"/>
    <row r="588" ht="17.25" customHeight="1"/>
    <row r="589" ht="17.25" customHeight="1"/>
    <row r="590" ht="17.25" customHeight="1"/>
    <row r="591" ht="17.25" customHeight="1"/>
    <row r="592" ht="17.25" customHeight="1"/>
    <row r="593" ht="17.25" customHeight="1"/>
    <row r="594" ht="17.25" customHeight="1"/>
    <row r="595" ht="17.25" customHeight="1"/>
    <row r="596" ht="17.25" customHeight="1"/>
    <row r="597" ht="17.25" customHeight="1"/>
    <row r="598" ht="17.25" customHeight="1"/>
    <row r="599" ht="17.25" customHeight="1"/>
    <row r="600" ht="17.25" customHeight="1"/>
    <row r="601" ht="17.25" customHeight="1"/>
    <row r="602" ht="17.25" customHeight="1"/>
    <row r="603" ht="17.25" customHeight="1"/>
    <row r="604" ht="17.25" customHeight="1"/>
    <row r="605" ht="17.25" customHeight="1"/>
    <row r="606" ht="17.25" customHeight="1"/>
    <row r="607" ht="17.25" customHeight="1"/>
    <row r="608" ht="17.25" customHeight="1"/>
    <row r="609" ht="17.25" customHeight="1"/>
    <row r="610" ht="17.25" customHeight="1"/>
    <row r="611" ht="17.25" customHeight="1"/>
    <row r="612" ht="17.25" customHeight="1"/>
    <row r="613" ht="17.25" customHeight="1"/>
    <row r="614" ht="17.25" customHeight="1"/>
    <row r="615" ht="17.25" customHeight="1"/>
    <row r="616" ht="17.25" customHeight="1"/>
    <row r="617" ht="17.25" customHeight="1"/>
    <row r="618" ht="17.25" customHeight="1"/>
    <row r="619" ht="17.25" customHeight="1"/>
    <row r="620" ht="17.25" customHeight="1"/>
    <row r="621" ht="17.25" customHeight="1"/>
    <row r="622" ht="17.25" customHeight="1"/>
    <row r="623" ht="17.25" customHeight="1"/>
    <row r="624" ht="17.25" customHeight="1"/>
    <row r="625" ht="17.25" customHeight="1"/>
    <row r="626" ht="17.25" customHeight="1"/>
    <row r="627" ht="17.25" customHeight="1"/>
    <row r="628" ht="17.25" customHeight="1"/>
    <row r="629" ht="17.25" customHeight="1"/>
    <row r="630" ht="17.25" customHeight="1"/>
    <row r="631" ht="17.25" customHeight="1"/>
    <row r="632" ht="17.25" customHeight="1"/>
    <row r="633" ht="17.25" customHeight="1"/>
    <row r="634" ht="17.25" customHeight="1"/>
    <row r="635" ht="17.25" customHeight="1"/>
    <row r="636" ht="17.25" customHeight="1"/>
    <row r="637" ht="17.25" customHeight="1"/>
    <row r="638" ht="17.25" customHeight="1"/>
    <row r="639" ht="17.25" customHeight="1"/>
    <row r="640" ht="17.25" customHeight="1"/>
    <row r="641" ht="17.25" customHeight="1"/>
    <row r="642" ht="17.25" customHeight="1"/>
    <row r="643" ht="17.25" customHeight="1"/>
    <row r="644" ht="17.25" customHeight="1"/>
    <row r="645" ht="17.25" customHeight="1"/>
    <row r="646" ht="17.25" customHeight="1"/>
    <row r="647" ht="17.25" customHeight="1"/>
    <row r="648" ht="17.25" customHeight="1"/>
    <row r="649" ht="17.25" customHeight="1"/>
    <row r="650" ht="17.25" customHeight="1"/>
    <row r="651" ht="17.25" customHeight="1"/>
    <row r="652" ht="17.25" customHeight="1"/>
    <row r="653" ht="17.25" customHeight="1"/>
    <row r="654" ht="17.25" customHeight="1"/>
    <row r="655" ht="17.25" customHeight="1"/>
    <row r="656" ht="17.25" customHeight="1"/>
    <row r="657" ht="17.25" customHeight="1"/>
    <row r="658" ht="17.25" customHeight="1"/>
    <row r="659" ht="17.25" customHeight="1"/>
    <row r="660" ht="17.25" customHeight="1"/>
    <row r="661" ht="17.25" customHeight="1"/>
    <row r="662" ht="17.25" customHeight="1"/>
    <row r="663" ht="17.25" customHeight="1"/>
    <row r="664" ht="17.25" customHeight="1"/>
    <row r="665" ht="17.25" customHeight="1"/>
    <row r="666" ht="17.25" customHeight="1"/>
    <row r="667" ht="17.25" customHeight="1"/>
    <row r="668" ht="17.25" customHeight="1"/>
    <row r="669" ht="17.25" customHeight="1"/>
    <row r="670" ht="17.25" customHeight="1"/>
    <row r="671" ht="17.25" customHeight="1"/>
    <row r="672" ht="17.25" customHeight="1"/>
    <row r="673" ht="17.25" customHeight="1"/>
    <row r="674" ht="17.25" customHeight="1"/>
    <row r="675" ht="17.25" customHeight="1"/>
    <row r="676" ht="17.25" customHeight="1"/>
    <row r="677" ht="17.25" customHeight="1"/>
    <row r="678" ht="17.25" customHeight="1"/>
    <row r="679" ht="17.25" customHeight="1"/>
    <row r="680" ht="17.25" customHeight="1"/>
    <row r="681" ht="17.25" customHeight="1"/>
    <row r="682" ht="17.25" customHeight="1"/>
    <row r="683" ht="17.25" customHeight="1"/>
    <row r="684" ht="17.25" customHeight="1"/>
    <row r="685" ht="17.25" customHeight="1"/>
    <row r="686" ht="17.25" customHeight="1"/>
    <row r="687" ht="17.25" customHeight="1"/>
    <row r="688" ht="17.25" customHeight="1"/>
    <row r="689" ht="17.25" customHeight="1"/>
    <row r="690" ht="17.25" customHeight="1"/>
    <row r="691" ht="17.25" customHeight="1"/>
    <row r="692" ht="17.25" customHeight="1"/>
    <row r="693" ht="17.25" customHeight="1"/>
    <row r="694" ht="17.25" customHeight="1"/>
    <row r="695" ht="17.25" customHeight="1"/>
    <row r="696" ht="17.25" customHeight="1"/>
    <row r="697" ht="17.25" customHeight="1"/>
    <row r="698" ht="17.25" customHeight="1"/>
    <row r="699" ht="17.25" customHeight="1"/>
    <row r="700" ht="17.25" customHeight="1"/>
    <row r="701" ht="17.25" customHeight="1"/>
    <row r="702" ht="17.25" customHeight="1"/>
    <row r="703" ht="17.25" customHeight="1"/>
    <row r="704" ht="17.25" customHeight="1"/>
    <row r="705" ht="17.25" customHeight="1"/>
    <row r="706" ht="17.25" customHeight="1"/>
    <row r="707" ht="17.25" customHeight="1"/>
    <row r="708" ht="17.25" customHeight="1"/>
    <row r="709" ht="17.25" customHeight="1"/>
    <row r="710" ht="17.25" customHeight="1"/>
    <row r="711" ht="17.25" customHeight="1"/>
    <row r="712" ht="17.25" customHeight="1"/>
    <row r="713" ht="17.25" customHeight="1"/>
    <row r="714" ht="17.25" customHeight="1"/>
    <row r="715" ht="17.25" customHeight="1"/>
    <row r="716" ht="17.25" customHeight="1"/>
    <row r="717" ht="17.25" customHeight="1"/>
    <row r="718" ht="17.25" customHeight="1"/>
    <row r="719" ht="17.25" customHeight="1"/>
    <row r="720" ht="17.25" customHeight="1"/>
    <row r="721" ht="17.25" customHeight="1"/>
    <row r="722" ht="17.25" customHeight="1"/>
    <row r="723" ht="17.25" customHeight="1"/>
    <row r="724" ht="17.25" customHeight="1"/>
    <row r="725" ht="17.25" customHeight="1"/>
    <row r="726" ht="17.25" customHeight="1"/>
    <row r="727" ht="17.25" customHeight="1"/>
    <row r="728" ht="17.25" customHeight="1"/>
    <row r="729" ht="17.25" customHeight="1"/>
    <row r="730" ht="17.25" customHeight="1"/>
    <row r="731" ht="17.25" customHeight="1"/>
    <row r="732" ht="17.25" customHeight="1"/>
    <row r="733" ht="17.25" customHeight="1"/>
    <row r="734" ht="17.25" customHeight="1"/>
    <row r="735" ht="17.25" customHeight="1"/>
    <row r="736" ht="17.25" customHeight="1"/>
    <row r="737" ht="17.25" customHeight="1"/>
    <row r="738" ht="17.25" customHeight="1"/>
    <row r="739" ht="17.25" customHeight="1"/>
    <row r="740" ht="17.25" customHeight="1"/>
    <row r="741" ht="17.25" customHeight="1"/>
    <row r="742" ht="17.25" customHeight="1"/>
    <row r="743" ht="17.25" customHeight="1"/>
    <row r="744" ht="17.25" customHeight="1"/>
    <row r="745" ht="17.25" customHeight="1"/>
    <row r="746" ht="17.25" customHeight="1"/>
    <row r="747" ht="17.25" customHeight="1"/>
    <row r="748" ht="17.25" customHeight="1"/>
    <row r="749" ht="17.25" customHeight="1"/>
    <row r="750" ht="17.25" customHeight="1"/>
    <row r="751" ht="17.25" customHeight="1"/>
    <row r="752" ht="17.25" customHeight="1"/>
    <row r="753" ht="17.25" customHeight="1"/>
    <row r="754" ht="17.25" customHeight="1"/>
    <row r="755" ht="17.25" customHeight="1"/>
    <row r="756" ht="17.25" customHeight="1"/>
    <row r="757" ht="17.25" customHeight="1"/>
    <row r="758" ht="17.25" customHeight="1"/>
    <row r="759" ht="17.25" customHeight="1"/>
    <row r="760" ht="17.25" customHeight="1"/>
    <row r="761" ht="17.25" customHeight="1"/>
    <row r="762" ht="17.25" customHeight="1"/>
    <row r="763" ht="17.25" customHeight="1"/>
    <row r="764" ht="17.25" customHeight="1"/>
    <row r="765" ht="17.25" customHeight="1"/>
    <row r="766" ht="17.25" customHeight="1"/>
    <row r="767" ht="17.25" customHeight="1"/>
    <row r="768" ht="17.25" customHeight="1"/>
    <row r="769" ht="17.25" customHeight="1"/>
    <row r="770" ht="17.25" customHeight="1"/>
    <row r="771" ht="17.25" customHeight="1"/>
    <row r="772" ht="17.25" customHeight="1"/>
    <row r="773" ht="17.25" customHeight="1"/>
    <row r="774" ht="17.25" customHeight="1"/>
    <row r="775" ht="17.25" customHeight="1"/>
    <row r="776" ht="17.25" customHeight="1"/>
    <row r="777" ht="17.25" customHeight="1"/>
    <row r="778" ht="17.25" customHeight="1"/>
    <row r="779" ht="17.25" customHeight="1"/>
    <row r="780" ht="17.25" customHeight="1"/>
    <row r="781" ht="17.25" customHeight="1"/>
    <row r="782" ht="17.25" customHeight="1"/>
    <row r="783" ht="17.25" customHeight="1"/>
    <row r="784" ht="17.25" customHeight="1"/>
    <row r="785" ht="17.25" customHeight="1"/>
    <row r="786" ht="17.25" customHeight="1"/>
    <row r="787" ht="17.25" customHeight="1"/>
    <row r="788" ht="17.25" customHeight="1"/>
    <row r="789" ht="17.25" customHeight="1"/>
    <row r="790" ht="17.25" customHeight="1"/>
    <row r="791" ht="17.25" customHeight="1"/>
    <row r="792" ht="17.25" customHeight="1"/>
    <row r="793" ht="17.25" customHeight="1"/>
    <row r="794" ht="17.25" customHeight="1"/>
    <row r="795" ht="17.25" customHeight="1"/>
    <row r="796" ht="17.25" customHeight="1"/>
    <row r="797" ht="17.25" customHeight="1"/>
    <row r="798" ht="17.25" customHeight="1"/>
    <row r="799" ht="17.25" customHeight="1"/>
    <row r="800" ht="17.25" customHeight="1"/>
    <row r="801" ht="17.25" customHeight="1"/>
    <row r="802" ht="17.25" customHeight="1"/>
    <row r="803" ht="17.25" customHeight="1"/>
    <row r="804" ht="17.25" customHeight="1"/>
    <row r="805" ht="17.25" customHeight="1"/>
    <row r="806" ht="17.25" customHeight="1"/>
    <row r="807" ht="17.25" customHeight="1"/>
    <row r="808" ht="17.25" customHeight="1"/>
    <row r="809" ht="17.25" customHeight="1"/>
    <row r="810" ht="17.25" customHeight="1"/>
    <row r="811" ht="17.25" customHeight="1"/>
    <row r="812" ht="17.25" customHeight="1"/>
    <row r="813" ht="17.25" customHeight="1"/>
    <row r="814" ht="17.25" customHeight="1"/>
    <row r="815" ht="17.25" customHeight="1"/>
    <row r="816" ht="17.25" customHeight="1"/>
    <row r="817" ht="17.25" customHeight="1"/>
    <row r="818" ht="17.25" customHeight="1"/>
    <row r="819" ht="17.25" customHeight="1"/>
    <row r="820" ht="17.25" customHeight="1"/>
    <row r="821" ht="17.25" customHeight="1"/>
    <row r="822" ht="17.25" customHeight="1"/>
    <row r="823" ht="17.25" customHeight="1"/>
    <row r="824" ht="17.25" customHeight="1"/>
    <row r="825" ht="17.25" customHeight="1"/>
    <row r="826" ht="17.25" customHeight="1"/>
    <row r="827" ht="17.25" customHeight="1"/>
    <row r="828" ht="17.25" customHeight="1"/>
    <row r="829" ht="17.25" customHeight="1"/>
    <row r="830" ht="17.25" customHeight="1"/>
    <row r="831" ht="17.25" customHeight="1"/>
    <row r="832" ht="17.25" customHeight="1"/>
    <row r="833" ht="17.25" customHeight="1"/>
    <row r="834" ht="17.25" customHeight="1"/>
    <row r="835" ht="17.25" customHeight="1"/>
    <row r="836" ht="17.25" customHeight="1"/>
    <row r="837" ht="17.25" customHeight="1"/>
    <row r="838" ht="17.25" customHeight="1"/>
    <row r="839" ht="17.25" customHeight="1"/>
    <row r="840" ht="17.25" customHeight="1"/>
    <row r="841" ht="17.25" customHeight="1"/>
    <row r="842" ht="17.25" customHeight="1"/>
    <row r="843" ht="17.25" customHeight="1"/>
    <row r="844" ht="17.25" customHeight="1"/>
    <row r="845" ht="17.25" customHeight="1"/>
    <row r="846" ht="17.25" customHeight="1"/>
    <row r="847" ht="17.25" customHeight="1"/>
    <row r="848" ht="17.25" customHeight="1"/>
    <row r="849" ht="17.25" customHeight="1"/>
    <row r="850" ht="17.25" customHeight="1"/>
    <row r="851" ht="17.25" customHeight="1"/>
    <row r="852" ht="17.25" customHeight="1"/>
    <row r="853" ht="17.25" customHeight="1"/>
    <row r="854" ht="17.25" customHeight="1"/>
    <row r="855" ht="17.25" customHeight="1"/>
    <row r="856" ht="17.25" customHeight="1"/>
    <row r="857" ht="17.25" customHeight="1"/>
    <row r="858" ht="17.25" customHeight="1"/>
    <row r="859" ht="17.25" customHeight="1"/>
    <row r="860" ht="17.25" customHeight="1"/>
    <row r="861" ht="17.25" customHeight="1"/>
    <row r="862" ht="17.25" customHeight="1"/>
    <row r="863" ht="17.25" customHeight="1"/>
    <row r="864" ht="17.25" customHeight="1"/>
    <row r="865" ht="17.25" customHeight="1"/>
    <row r="866" ht="17.25" customHeight="1"/>
    <row r="867" ht="17.25" customHeight="1"/>
    <row r="868" ht="17.25" customHeight="1"/>
    <row r="869" ht="17.25" customHeight="1"/>
    <row r="870" ht="17.25" customHeight="1"/>
    <row r="871" ht="17.25" customHeight="1"/>
    <row r="872" ht="17.25" customHeight="1"/>
    <row r="873" ht="17.25" customHeight="1"/>
    <row r="874" ht="17.25" customHeight="1"/>
    <row r="875" ht="17.25" customHeight="1"/>
    <row r="876" ht="17.25" customHeight="1"/>
    <row r="877" ht="17.25" customHeight="1"/>
    <row r="878" ht="17.25" customHeight="1"/>
    <row r="879" ht="17.25" customHeight="1"/>
    <row r="880" ht="17.25" customHeight="1"/>
    <row r="881" ht="17.25" customHeight="1"/>
    <row r="882" ht="17.25" customHeight="1"/>
    <row r="883" ht="17.25" customHeight="1"/>
    <row r="884" ht="17.25" customHeight="1"/>
    <row r="885" ht="17.25" customHeight="1"/>
    <row r="886" ht="17.25" customHeight="1"/>
    <row r="887" ht="17.25" customHeight="1"/>
    <row r="888" ht="17.25" customHeight="1"/>
    <row r="889" ht="17.25" customHeight="1"/>
    <row r="890" ht="17.25" customHeight="1"/>
    <row r="891" ht="17.25" customHeight="1"/>
    <row r="892" ht="17.25" customHeight="1"/>
    <row r="893" ht="17.25" customHeight="1"/>
    <row r="894" ht="17.25" customHeight="1"/>
    <row r="895" ht="17.25" customHeight="1"/>
    <row r="896" ht="17.25" customHeight="1"/>
    <row r="897" ht="17.25" customHeight="1"/>
    <row r="898" ht="17.25" customHeight="1"/>
    <row r="899" ht="17.25" customHeight="1"/>
    <row r="900" ht="17.25" customHeight="1"/>
    <row r="901" ht="17.25" customHeight="1"/>
    <row r="902" ht="17.25" customHeight="1"/>
    <row r="903" ht="17.25" customHeight="1"/>
    <row r="904" ht="17.25" customHeight="1"/>
    <row r="905" ht="17.25" customHeight="1"/>
    <row r="906" ht="17.25" customHeight="1"/>
    <row r="907" ht="17.25" customHeight="1"/>
    <row r="908" ht="17.25" customHeight="1"/>
    <row r="909" ht="17.25" customHeight="1"/>
    <row r="910" ht="17.25" customHeight="1"/>
    <row r="911" ht="17.25" customHeight="1"/>
    <row r="912" ht="17.25" customHeight="1"/>
    <row r="913" ht="17.25" customHeight="1"/>
    <row r="914" ht="17.25" customHeight="1"/>
    <row r="915" ht="17.25" customHeight="1"/>
    <row r="916" ht="17.25" customHeight="1"/>
    <row r="917" ht="17.25" customHeight="1"/>
    <row r="918" ht="17.25" customHeight="1"/>
    <row r="919" ht="17.25" customHeight="1"/>
    <row r="920" ht="17.25" customHeight="1"/>
    <row r="921" ht="17.25" customHeight="1"/>
    <row r="922" ht="17.25" customHeight="1"/>
    <row r="923" ht="17.25" customHeight="1"/>
    <row r="924" ht="17.25" customHeight="1"/>
    <row r="925" ht="17.25" customHeight="1"/>
    <row r="926" ht="17.25" customHeight="1"/>
    <row r="927" ht="17.25" customHeight="1"/>
    <row r="928" ht="17.25" customHeight="1"/>
    <row r="929" ht="17.25" customHeight="1"/>
    <row r="930" ht="17.25" customHeight="1"/>
    <row r="931" ht="17.25" customHeight="1"/>
    <row r="932" ht="17.25" customHeight="1"/>
    <row r="933" ht="17.25" customHeight="1"/>
    <row r="934" ht="17.25" customHeight="1"/>
    <row r="935" ht="17.25" customHeight="1"/>
    <row r="936" ht="17.25" customHeight="1"/>
    <row r="937" ht="17.25" customHeight="1"/>
    <row r="938" ht="17.25" customHeight="1"/>
    <row r="939" ht="17.25" customHeight="1"/>
    <row r="940" ht="17.25" customHeight="1"/>
    <row r="941" ht="17.25" customHeight="1"/>
    <row r="942" ht="17.25" customHeight="1"/>
    <row r="943" ht="17.25" customHeight="1"/>
    <row r="944" ht="17.25" customHeight="1"/>
    <row r="945" ht="17.25" customHeight="1"/>
    <row r="946" ht="17.25" customHeight="1"/>
    <row r="947" ht="17.25" customHeight="1"/>
    <row r="948" ht="17.25" customHeight="1"/>
    <row r="949" ht="17.25" customHeight="1"/>
    <row r="950" ht="17.25" customHeight="1"/>
    <row r="951" ht="17.25" customHeight="1"/>
    <row r="952" ht="17.25" customHeight="1"/>
    <row r="953" ht="17.25" customHeight="1"/>
    <row r="954" ht="17.25" customHeight="1"/>
    <row r="955" ht="17.25" customHeight="1"/>
    <row r="956" ht="17.25" customHeight="1"/>
    <row r="957" ht="17.25" customHeight="1"/>
    <row r="958" ht="17.25" customHeight="1"/>
    <row r="959" ht="17.25" customHeight="1"/>
    <row r="960" ht="17.25" customHeight="1"/>
    <row r="961" ht="17.25" customHeight="1"/>
    <row r="962" ht="17.25" customHeight="1"/>
    <row r="963" ht="17.25" customHeight="1"/>
    <row r="964" ht="17.25" customHeight="1"/>
    <row r="965" ht="17.25" customHeight="1"/>
    <row r="966" ht="17.25" customHeight="1"/>
    <row r="967" ht="17.25" customHeight="1"/>
    <row r="968" ht="17.25" customHeight="1"/>
    <row r="969" ht="17.25" customHeight="1"/>
    <row r="970" ht="17.25" customHeight="1"/>
    <row r="971" ht="17.25" customHeight="1"/>
    <row r="972" ht="17.25" customHeight="1"/>
    <row r="973" ht="17.25" customHeight="1"/>
    <row r="974" ht="17.25" customHeight="1"/>
    <row r="975" ht="17.25" customHeight="1"/>
    <row r="976" ht="17.25" customHeight="1"/>
    <row r="977" ht="17.25" customHeight="1"/>
    <row r="978" ht="17.25" customHeight="1"/>
    <row r="979" ht="17.25" customHeight="1"/>
    <row r="980" ht="17.25" customHeight="1"/>
    <row r="981" ht="17.25" customHeight="1"/>
    <row r="982" ht="17.25" customHeight="1"/>
    <row r="983" ht="17.25" customHeight="1"/>
    <row r="984" ht="17.25" customHeight="1"/>
    <row r="985" ht="17.25" customHeight="1"/>
    <row r="986" ht="17.25" customHeight="1"/>
    <row r="987" ht="17.25" customHeight="1"/>
    <row r="988" ht="17.25" customHeight="1"/>
    <row r="989" ht="17.25" customHeight="1"/>
    <row r="990" ht="17.25" customHeight="1"/>
    <row r="991" ht="17.25" customHeight="1"/>
    <row r="992" ht="17.25" customHeight="1"/>
    <row r="993" ht="17.25" customHeight="1"/>
    <row r="994" ht="17.25" customHeight="1"/>
    <row r="995" ht="17.25" customHeight="1"/>
    <row r="996" ht="17.25" customHeight="1"/>
    <row r="997" ht="17.25" customHeight="1"/>
    <row r="998" ht="17.25" customHeight="1"/>
    <row r="999" ht="17.25" customHeight="1"/>
    <row r="1000" ht="17.25" customHeight="1"/>
  </sheetData>
  <sheetProtection algorithmName="SHA-512" hashValue="S1tCbOmhCqr9V8+jsOi0PJbIqVR5gtS5h27uFK3y7EkHnZfpnndZ/vraWH6VsNEdfZR7MXGXO3sjD4+RI6edfw==" saltValue="FeI2dTrkVRmZ2URBhDvDhA==" spinCount="100000" sheet="1" objects="1" scenarios="1"/>
  <phoneticPr fontId="7" type="noConversion"/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selection activeCell="E29" sqref="E29"/>
    </sheetView>
  </sheetViews>
  <sheetFormatPr defaultColWidth="12.625" defaultRowHeight="15" customHeight="1"/>
  <cols>
    <col min="1" max="26" width="7.625" customWidth="1"/>
  </cols>
  <sheetData>
    <row r="1" spans="1:5" ht="17.25" customHeight="1">
      <c r="A1" s="1" t="s">
        <v>95</v>
      </c>
    </row>
    <row r="2" spans="1:5" ht="17.25" customHeight="1">
      <c r="A2" s="1" t="s">
        <v>96</v>
      </c>
      <c r="B2" s="1" t="s">
        <v>97</v>
      </c>
      <c r="C2" s="1" t="s">
        <v>98</v>
      </c>
      <c r="D2" s="1" t="s">
        <v>99</v>
      </c>
      <c r="E2" s="1" t="s">
        <v>100</v>
      </c>
    </row>
    <row r="3" spans="1:5" ht="17.25" customHeight="1">
      <c r="A3" s="1">
        <v>2</v>
      </c>
      <c r="B3" s="1">
        <v>30</v>
      </c>
      <c r="C3" s="1">
        <v>10</v>
      </c>
      <c r="D3" s="1">
        <v>0</v>
      </c>
      <c r="E3" s="1">
        <f>D3*(1+Sheet1!$B$22)+'수치(세트효과)'!C3*Sheet1!$B$21*Sheet1!$B$20+'수치(세트효과)'!B3*Sheet1!$B$20</f>
        <v>175</v>
      </c>
    </row>
    <row r="4" spans="1:5" ht="17.25" customHeight="1">
      <c r="A4" s="1">
        <v>3</v>
      </c>
      <c r="B4" s="1">
        <f>B3+30</f>
        <v>60</v>
      </c>
      <c r="C4" s="1">
        <f>C3</f>
        <v>10</v>
      </c>
      <c r="D4" s="1">
        <v>0</v>
      </c>
      <c r="E4" s="1">
        <f>D4*(1+Sheet1!$B$22)+'수치(세트효과)'!C4*Sheet1!$B$21*Sheet1!$B$20+'수치(세트효과)'!B4*Sheet1!$B$20</f>
        <v>280</v>
      </c>
    </row>
    <row r="5" spans="1:5" ht="17.25" customHeight="1">
      <c r="A5" s="1">
        <v>4</v>
      </c>
      <c r="B5" s="1">
        <f>B4+35</f>
        <v>95</v>
      </c>
      <c r="C5" s="1">
        <v>20</v>
      </c>
      <c r="D5" s="1">
        <v>50</v>
      </c>
      <c r="E5" s="1">
        <f>D5*(1+Sheet1!$B$22)+'수치(세트효과)'!C5*Sheet1!$B$21*Sheet1!$B$20+'수치(세트효과)'!B5*Sheet1!$B$20</f>
        <v>527.5</v>
      </c>
    </row>
    <row r="6" spans="1:5" ht="17.25" customHeight="1">
      <c r="A6" s="1">
        <v>5</v>
      </c>
      <c r="B6" s="1">
        <f>B5+40</f>
        <v>135</v>
      </c>
      <c r="C6" s="1">
        <v>30</v>
      </c>
      <c r="D6" s="1">
        <f t="shared" ref="D6" si="0">D5</f>
        <v>50</v>
      </c>
      <c r="E6" s="1">
        <f>D6*(1+Sheet1!$B$22)+'수치(세트효과)'!C6*Sheet1!$B$21*Sheet1!$B$20+'수치(세트효과)'!B6*Sheet1!$B$20</f>
        <v>737.5</v>
      </c>
    </row>
    <row r="7" spans="1:5" ht="17.25" customHeight="1">
      <c r="A7" s="1">
        <v>6</v>
      </c>
      <c r="B7" s="1">
        <f>B6+30</f>
        <v>165</v>
      </c>
      <c r="C7" s="1">
        <v>30</v>
      </c>
      <c r="D7" s="1">
        <f t="shared" ref="D7" si="1">D6</f>
        <v>50</v>
      </c>
      <c r="E7" s="1">
        <f>D7*(1+Sheet1!$B$22)+'수치(세트효과)'!C7*Sheet1!$B$21*Sheet1!$B$20+'수치(세트효과)'!B7*Sheet1!$B$20</f>
        <v>842.5</v>
      </c>
    </row>
    <row r="8" spans="1:5" ht="17.25" customHeight="1">
      <c r="A8" s="1">
        <v>1</v>
      </c>
      <c r="B8">
        <v>0</v>
      </c>
      <c r="C8">
        <v>0</v>
      </c>
      <c r="D8">
        <v>0</v>
      </c>
      <c r="E8" s="1">
        <v>0</v>
      </c>
    </row>
    <row r="9" spans="1:5" ht="17.25" customHeight="1">
      <c r="A9" s="1">
        <v>0</v>
      </c>
      <c r="E9" s="1">
        <v>0</v>
      </c>
    </row>
    <row r="10" spans="1:5" ht="17.25" customHeight="1"/>
    <row r="11" spans="1:5" ht="17.25" customHeight="1">
      <c r="A11" s="1" t="s">
        <v>101</v>
      </c>
    </row>
    <row r="12" spans="1:5" ht="17.25" customHeight="1">
      <c r="A12" s="1" t="s">
        <v>96</v>
      </c>
      <c r="B12" s="1" t="s">
        <v>97</v>
      </c>
      <c r="C12" s="1" t="s">
        <v>98</v>
      </c>
      <c r="D12" s="1" t="s">
        <v>99</v>
      </c>
    </row>
    <row r="13" spans="1:5" ht="17.25" customHeight="1">
      <c r="A13" s="1">
        <v>2</v>
      </c>
      <c r="B13" s="1">
        <v>20</v>
      </c>
      <c r="C13" s="1">
        <v>10</v>
      </c>
      <c r="D13" s="1">
        <v>0</v>
      </c>
      <c r="E13" s="1">
        <f>D13*(1+Sheet1!$B$22)+'수치(세트효과)'!C13*Sheet1!$B$21*Sheet1!$B$20+'수치(세트효과)'!B13*Sheet1!$B$20</f>
        <v>140</v>
      </c>
    </row>
    <row r="14" spans="1:5" ht="17.25" customHeight="1">
      <c r="A14" s="1">
        <v>3</v>
      </c>
      <c r="B14" s="1">
        <f>B13+20</f>
        <v>40</v>
      </c>
      <c r="C14" s="1">
        <v>20</v>
      </c>
      <c r="D14" s="1">
        <v>30</v>
      </c>
      <c r="E14" s="1">
        <f>D14*(1+Sheet1!$B$22)+'수치(세트효과)'!C14*Sheet1!$B$21*Sheet1!$B$20+'수치(세트효과)'!B14*Sheet1!$B$20</f>
        <v>313</v>
      </c>
    </row>
    <row r="15" spans="1:5" ht="17.25" customHeight="1">
      <c r="A15" s="1">
        <v>4</v>
      </c>
      <c r="B15" s="1">
        <f>B14+25</f>
        <v>65</v>
      </c>
      <c r="C15" s="1">
        <v>20</v>
      </c>
      <c r="D15" s="1">
        <v>30</v>
      </c>
      <c r="E15" s="1">
        <f>D15*(1+Sheet1!$B$22)+'수치(세트효과)'!C15*Sheet1!$B$21*Sheet1!$B$20+'수치(세트효과)'!B15*Sheet1!$B$20</f>
        <v>400.5</v>
      </c>
    </row>
    <row r="16" spans="1:5" ht="17.25" customHeight="1">
      <c r="A16" s="1">
        <v>5</v>
      </c>
      <c r="B16" s="1">
        <f>B15+30</f>
        <v>95</v>
      </c>
      <c r="C16" s="1">
        <v>30</v>
      </c>
      <c r="D16" s="1">
        <v>30</v>
      </c>
      <c r="E16" s="1">
        <f>D16*(1+Sheet1!$B$22)+'수치(세트효과)'!C16*Sheet1!$B$21*Sheet1!$B$20+'수치(세트효과)'!B16*Sheet1!$B$20</f>
        <v>575.5</v>
      </c>
    </row>
    <row r="17" spans="1:5" ht="17.25" customHeight="1">
      <c r="A17" s="1">
        <v>6</v>
      </c>
      <c r="B17" s="1">
        <f t="shared" ref="B17" si="2">B16+20</f>
        <v>115</v>
      </c>
      <c r="C17" s="1">
        <v>30</v>
      </c>
      <c r="D17" s="1">
        <v>30</v>
      </c>
      <c r="E17" s="1">
        <f>D17*(1+Sheet1!$B$22)+'수치(세트효과)'!C17*Sheet1!$B$21*Sheet1!$B$20+'수치(세트효과)'!B17*Sheet1!$B$20</f>
        <v>645.5</v>
      </c>
    </row>
    <row r="18" spans="1:5" ht="17.25" customHeight="1">
      <c r="A18" s="1">
        <v>1</v>
      </c>
      <c r="B18">
        <v>0</v>
      </c>
      <c r="C18">
        <v>0</v>
      </c>
      <c r="D18">
        <v>0</v>
      </c>
      <c r="E18" s="1">
        <v>0</v>
      </c>
    </row>
    <row r="19" spans="1:5" ht="17.25" customHeight="1">
      <c r="A19" s="1">
        <v>0</v>
      </c>
      <c r="E19" s="1">
        <v>0</v>
      </c>
    </row>
    <row r="20" spans="1:5" ht="17.25" customHeight="1"/>
    <row r="21" spans="1:5" ht="17.25" customHeight="1"/>
    <row r="22" spans="1:5" ht="17.25" customHeight="1">
      <c r="A22" s="1" t="s">
        <v>102</v>
      </c>
    </row>
    <row r="23" spans="1:5" ht="17.25" customHeight="1">
      <c r="A23" s="1" t="s">
        <v>96</v>
      </c>
      <c r="B23" s="1" t="s">
        <v>97</v>
      </c>
      <c r="C23" s="1" t="s">
        <v>98</v>
      </c>
      <c r="D23" s="1" t="s">
        <v>99</v>
      </c>
      <c r="E23" s="1" t="s">
        <v>103</v>
      </c>
    </row>
    <row r="24" spans="1:5" ht="17.25" customHeight="1">
      <c r="A24" s="1">
        <v>1</v>
      </c>
      <c r="B24">
        <v>0</v>
      </c>
      <c r="C24">
        <v>0</v>
      </c>
      <c r="D24">
        <v>0</v>
      </c>
      <c r="E24" s="1">
        <f>D24*(1+Sheet1!$B$22)+'수치(세트효과)'!C24*Sheet1!$B$21*Sheet1!$B$20+'수치(세트효과)'!B24*Sheet1!$B$20</f>
        <v>0</v>
      </c>
    </row>
    <row r="25" spans="1:5" ht="17.25" customHeight="1">
      <c r="A25" s="1">
        <v>2</v>
      </c>
      <c r="B25" s="1">
        <v>0</v>
      </c>
      <c r="C25" s="1">
        <v>0</v>
      </c>
      <c r="D25" s="1">
        <v>20</v>
      </c>
      <c r="E25" s="1">
        <f>D25*(1+Sheet1!$B$22)+'수치(세트효과)'!C25*Sheet1!$B$21*Sheet1!$B$20+'수치(세트효과)'!B25*Sheet1!$B$20</f>
        <v>22</v>
      </c>
    </row>
    <row r="26" spans="1:5" ht="17.25" customHeight="1">
      <c r="A26" s="1">
        <v>3</v>
      </c>
      <c r="B26" s="1">
        <v>50</v>
      </c>
      <c r="C26" s="1">
        <v>0</v>
      </c>
      <c r="D26" s="1">
        <f t="shared" ref="D26:D27" si="3">D25</f>
        <v>20</v>
      </c>
      <c r="E26" s="1">
        <f>D26*(1+Sheet1!$B$22)+'수치(세트효과)'!C26*Sheet1!$B$21*Sheet1!$B$20+'수치(세트효과)'!B26*Sheet1!$B$20</f>
        <v>197</v>
      </c>
    </row>
    <row r="27" spans="1:5" ht="17.25" customHeight="1">
      <c r="A27" s="1">
        <v>4</v>
      </c>
      <c r="B27" s="1">
        <f>B26</f>
        <v>50</v>
      </c>
      <c r="C27" s="1">
        <v>30</v>
      </c>
      <c r="D27" s="1">
        <f t="shared" si="3"/>
        <v>20</v>
      </c>
      <c r="E27" s="1">
        <f>D27*(1+Sheet1!$B$22)+'수치(세트효과)'!C27*Sheet1!$B$21*Sheet1!$B$20+'수치(세트효과)'!B27*Sheet1!$B$20</f>
        <v>407</v>
      </c>
    </row>
    <row r="28" spans="1:5" ht="17.25" customHeight="1">
      <c r="A28" s="1">
        <v>0</v>
      </c>
      <c r="E28" s="1">
        <v>0</v>
      </c>
    </row>
    <row r="29" spans="1:5" ht="17.25" customHeight="1"/>
    <row r="30" spans="1:5" ht="17.25" customHeight="1"/>
    <row r="31" spans="1:5" ht="17.25" customHeight="1"/>
    <row r="32" spans="1:5" ht="17.25" customHeight="1"/>
    <row r="33" ht="17.25" customHeight="1"/>
    <row r="34" ht="17.25" customHeight="1"/>
    <row r="35" ht="17.25" customHeight="1"/>
    <row r="36" ht="17.25" customHeight="1"/>
    <row r="37" ht="17.25" customHeight="1"/>
    <row r="38" ht="17.25" customHeight="1"/>
    <row r="39" ht="17.25" customHeight="1"/>
    <row r="40" ht="17.25" customHeight="1"/>
    <row r="41" ht="17.25" customHeight="1"/>
    <row r="42" ht="17.25" customHeight="1"/>
    <row r="43" ht="17.25" customHeight="1"/>
    <row r="44" ht="17.25" customHeight="1"/>
    <row r="45" ht="17.25" customHeight="1"/>
    <row r="46" ht="17.25" customHeight="1"/>
    <row r="47" ht="17.25" customHeight="1"/>
    <row r="48" ht="17.25" customHeight="1"/>
    <row r="49" ht="17.25" customHeight="1"/>
    <row r="50" ht="17.25" customHeight="1"/>
    <row r="51" ht="17.25" customHeight="1"/>
    <row r="52" ht="17.25" customHeight="1"/>
    <row r="53" ht="17.25" customHeight="1"/>
    <row r="54" ht="17.25" customHeight="1"/>
    <row r="55" ht="17.25" customHeight="1"/>
    <row r="56" ht="17.25" customHeight="1"/>
    <row r="57" ht="17.25" customHeight="1"/>
    <row r="58" ht="17.25" customHeight="1"/>
    <row r="59" ht="17.25" customHeight="1"/>
    <row r="60" ht="17.25" customHeight="1"/>
    <row r="61" ht="17.25" customHeight="1"/>
    <row r="62" ht="17.25" customHeight="1"/>
    <row r="63" ht="17.25" customHeight="1"/>
    <row r="64" ht="17.25" customHeight="1"/>
    <row r="65" ht="17.25" customHeight="1"/>
    <row r="66" ht="17.25" customHeight="1"/>
    <row r="67" ht="17.25" customHeight="1"/>
    <row r="68" ht="17.25" customHeight="1"/>
    <row r="69" ht="17.25" customHeight="1"/>
    <row r="70" ht="17.25" customHeight="1"/>
    <row r="71" ht="17.25" customHeight="1"/>
    <row r="72" ht="17.25" customHeight="1"/>
    <row r="73" ht="17.25" customHeight="1"/>
    <row r="74" ht="17.25" customHeight="1"/>
    <row r="75" ht="17.25" customHeight="1"/>
    <row r="76" ht="17.25" customHeight="1"/>
    <row r="77" ht="17.25" customHeight="1"/>
    <row r="78" ht="17.25" customHeight="1"/>
    <row r="79" ht="17.25" customHeight="1"/>
    <row r="80" ht="17.25" customHeight="1"/>
    <row r="81" ht="17.25" customHeight="1"/>
    <row r="82" ht="17.25" customHeight="1"/>
    <row r="83" ht="17.25" customHeight="1"/>
    <row r="84" ht="17.25" customHeight="1"/>
    <row r="85" ht="17.25" customHeight="1"/>
    <row r="86" ht="17.25" customHeight="1"/>
    <row r="87" ht="17.25" customHeight="1"/>
    <row r="88" ht="17.25" customHeight="1"/>
    <row r="89" ht="17.25" customHeight="1"/>
    <row r="90" ht="17.25" customHeight="1"/>
    <row r="91" ht="17.25" customHeight="1"/>
    <row r="92" ht="17.25" customHeight="1"/>
    <row r="93" ht="17.25" customHeight="1"/>
    <row r="94" ht="17.25" customHeight="1"/>
    <row r="95" ht="17.25" customHeight="1"/>
    <row r="96" ht="17.25" customHeight="1"/>
    <row r="97" ht="17.25" customHeight="1"/>
    <row r="98" ht="17.25" customHeight="1"/>
    <row r="99" ht="17.25" customHeight="1"/>
    <row r="100" ht="17.25" customHeight="1"/>
    <row r="101" ht="17.25" customHeight="1"/>
    <row r="102" ht="17.25" customHeight="1"/>
    <row r="103" ht="17.25" customHeight="1"/>
    <row r="104" ht="17.25" customHeight="1"/>
    <row r="105" ht="17.25" customHeight="1"/>
    <row r="106" ht="17.25" customHeight="1"/>
    <row r="107" ht="17.25" customHeight="1"/>
    <row r="108" ht="17.25" customHeight="1"/>
    <row r="109" ht="17.25" customHeight="1"/>
    <row r="110" ht="17.25" customHeight="1"/>
    <row r="111" ht="17.25" customHeight="1"/>
    <row r="112" ht="17.25" customHeight="1"/>
    <row r="113" ht="17.25" customHeight="1"/>
    <row r="114" ht="17.25" customHeight="1"/>
    <row r="115" ht="17.25" customHeight="1"/>
    <row r="116" ht="17.25" customHeight="1"/>
    <row r="117" ht="17.25" customHeight="1"/>
    <row r="118" ht="17.25" customHeight="1"/>
    <row r="119" ht="17.25" customHeight="1"/>
    <row r="120" ht="17.25" customHeight="1"/>
    <row r="121" ht="17.25" customHeight="1"/>
    <row r="122" ht="17.25" customHeight="1"/>
    <row r="123" ht="17.25" customHeight="1"/>
    <row r="124" ht="17.25" customHeight="1"/>
    <row r="125" ht="17.25" customHeight="1"/>
    <row r="126" ht="17.25" customHeight="1"/>
    <row r="127" ht="17.25" customHeight="1"/>
    <row r="128" ht="17.25" customHeight="1"/>
    <row r="129" ht="17.25" customHeight="1"/>
    <row r="130" ht="17.25" customHeight="1"/>
    <row r="131" ht="17.25" customHeight="1"/>
    <row r="132" ht="17.25" customHeight="1"/>
    <row r="133" ht="17.25" customHeight="1"/>
    <row r="134" ht="17.25" customHeight="1"/>
    <row r="135" ht="17.25" customHeight="1"/>
    <row r="136" ht="17.25" customHeight="1"/>
    <row r="137" ht="17.25" customHeight="1"/>
    <row r="138" ht="17.25" customHeight="1"/>
    <row r="139" ht="17.25" customHeight="1"/>
    <row r="140" ht="17.25" customHeight="1"/>
    <row r="141" ht="17.25" customHeight="1"/>
    <row r="142" ht="17.25" customHeight="1"/>
    <row r="143" ht="17.25" customHeight="1"/>
    <row r="144" ht="17.25" customHeight="1"/>
    <row r="145" ht="17.25" customHeight="1"/>
    <row r="146" ht="17.25" customHeight="1"/>
    <row r="147" ht="17.25" customHeight="1"/>
    <row r="148" ht="17.25" customHeight="1"/>
    <row r="149" ht="17.25" customHeight="1"/>
    <row r="150" ht="17.25" customHeight="1"/>
    <row r="151" ht="17.25" customHeight="1"/>
    <row r="152" ht="17.25" customHeight="1"/>
    <row r="153" ht="17.25" customHeight="1"/>
    <row r="154" ht="17.25" customHeight="1"/>
    <row r="155" ht="17.25" customHeight="1"/>
    <row r="156" ht="17.25" customHeight="1"/>
    <row r="157" ht="17.25" customHeight="1"/>
    <row r="158" ht="17.25" customHeight="1"/>
    <row r="159" ht="17.25" customHeight="1"/>
    <row r="160" ht="17.25" customHeight="1"/>
    <row r="161" ht="17.25" customHeight="1"/>
    <row r="162" ht="17.25" customHeight="1"/>
    <row r="163" ht="17.25" customHeight="1"/>
    <row r="164" ht="17.25" customHeight="1"/>
    <row r="165" ht="17.25" customHeight="1"/>
    <row r="166" ht="17.25" customHeight="1"/>
    <row r="167" ht="17.25" customHeight="1"/>
    <row r="168" ht="17.25" customHeight="1"/>
    <row r="169" ht="17.25" customHeight="1"/>
    <row r="170" ht="17.25" customHeight="1"/>
    <row r="171" ht="17.25" customHeight="1"/>
    <row r="172" ht="17.25" customHeight="1"/>
    <row r="173" ht="17.25" customHeight="1"/>
    <row r="174" ht="17.25" customHeight="1"/>
    <row r="175" ht="17.25" customHeight="1"/>
    <row r="176" ht="17.25" customHeight="1"/>
    <row r="177" ht="17.25" customHeight="1"/>
    <row r="178" ht="17.25" customHeight="1"/>
    <row r="179" ht="17.25" customHeight="1"/>
    <row r="180" ht="17.25" customHeight="1"/>
    <row r="181" ht="17.25" customHeight="1"/>
    <row r="182" ht="17.25" customHeight="1"/>
    <row r="183" ht="17.25" customHeight="1"/>
    <row r="184" ht="17.25" customHeight="1"/>
    <row r="185" ht="17.25" customHeight="1"/>
    <row r="186" ht="17.25" customHeight="1"/>
    <row r="187" ht="17.25" customHeight="1"/>
    <row r="188" ht="17.25" customHeight="1"/>
    <row r="189" ht="17.25" customHeight="1"/>
    <row r="190" ht="17.25" customHeight="1"/>
    <row r="191" ht="17.25" customHeight="1"/>
    <row r="192" ht="17.25" customHeight="1"/>
    <row r="193" ht="17.25" customHeight="1"/>
    <row r="194" ht="17.25" customHeight="1"/>
    <row r="195" ht="17.25" customHeight="1"/>
    <row r="196" ht="17.25" customHeight="1"/>
    <row r="197" ht="17.25" customHeight="1"/>
    <row r="198" ht="17.25" customHeight="1"/>
    <row r="199" ht="17.25" customHeight="1"/>
    <row r="200" ht="17.25" customHeight="1"/>
    <row r="201" ht="17.25" customHeight="1"/>
    <row r="202" ht="17.25" customHeight="1"/>
    <row r="203" ht="17.25" customHeight="1"/>
    <row r="204" ht="17.25" customHeight="1"/>
    <row r="205" ht="17.25" customHeight="1"/>
    <row r="206" ht="17.25" customHeight="1"/>
    <row r="207" ht="17.25" customHeight="1"/>
    <row r="208" ht="17.25" customHeight="1"/>
    <row r="209" ht="17.25" customHeight="1"/>
    <row r="210" ht="17.25" customHeight="1"/>
    <row r="211" ht="17.25" customHeight="1"/>
    <row r="212" ht="17.25" customHeight="1"/>
    <row r="213" ht="17.25" customHeight="1"/>
    <row r="214" ht="17.25" customHeight="1"/>
    <row r="215" ht="17.25" customHeight="1"/>
    <row r="216" ht="17.25" customHeight="1"/>
    <row r="217" ht="17.25" customHeight="1"/>
    <row r="218" ht="17.25" customHeight="1"/>
    <row r="219" ht="17.25" customHeight="1"/>
    <row r="220" ht="17.25" customHeight="1"/>
    <row r="221" ht="17.25" customHeight="1"/>
    <row r="222" ht="17.25" customHeight="1"/>
    <row r="223" ht="17.25" customHeight="1"/>
    <row r="224" ht="17.25" customHeight="1"/>
    <row r="225" ht="17.25" customHeight="1"/>
    <row r="226" ht="17.25" customHeight="1"/>
    <row r="227" ht="17.25" customHeight="1"/>
    <row r="228" ht="17.25" customHeight="1"/>
    <row r="229" ht="17.25" customHeight="1"/>
    <row r="230" ht="17.25" customHeight="1"/>
    <row r="231" ht="17.25" customHeight="1"/>
    <row r="232" ht="17.25" customHeight="1"/>
    <row r="233" ht="17.25" customHeight="1"/>
    <row r="234" ht="17.25" customHeight="1"/>
    <row r="235" ht="17.25" customHeight="1"/>
    <row r="236" ht="17.25" customHeight="1"/>
    <row r="237" ht="17.25" customHeight="1"/>
    <row r="238" ht="17.25" customHeight="1"/>
    <row r="239" ht="17.25" customHeight="1"/>
    <row r="240" ht="17.25" customHeight="1"/>
    <row r="241" ht="17.25" customHeight="1"/>
    <row r="242" ht="17.25" customHeight="1"/>
    <row r="243" ht="17.25" customHeight="1"/>
    <row r="244" ht="17.25" customHeight="1"/>
    <row r="245" ht="17.25" customHeight="1"/>
    <row r="246" ht="17.25" customHeight="1"/>
    <row r="247" ht="17.25" customHeight="1"/>
    <row r="248" ht="17.25" customHeight="1"/>
    <row r="249" ht="17.25" customHeight="1"/>
    <row r="250" ht="17.25" customHeight="1"/>
    <row r="251" ht="17.25" customHeight="1"/>
    <row r="252" ht="17.25" customHeight="1"/>
    <row r="253" ht="17.25" customHeight="1"/>
    <row r="254" ht="17.25" customHeight="1"/>
    <row r="255" ht="17.25" customHeight="1"/>
    <row r="256" ht="17.25" customHeight="1"/>
    <row r="257" ht="17.25" customHeight="1"/>
    <row r="258" ht="17.25" customHeight="1"/>
    <row r="259" ht="17.25" customHeight="1"/>
    <row r="260" ht="17.25" customHeight="1"/>
    <row r="261" ht="17.25" customHeight="1"/>
    <row r="262" ht="17.25" customHeight="1"/>
    <row r="263" ht="17.25" customHeight="1"/>
    <row r="264" ht="17.25" customHeight="1"/>
    <row r="265" ht="17.25" customHeight="1"/>
    <row r="266" ht="17.25" customHeight="1"/>
    <row r="267" ht="17.25" customHeight="1"/>
    <row r="268" ht="17.25" customHeight="1"/>
    <row r="269" ht="17.25" customHeight="1"/>
    <row r="270" ht="17.25" customHeight="1"/>
    <row r="271" ht="17.25" customHeight="1"/>
    <row r="272" ht="17.25" customHeight="1"/>
    <row r="273" ht="17.25" customHeight="1"/>
    <row r="274" ht="17.25" customHeight="1"/>
    <row r="275" ht="17.25" customHeight="1"/>
    <row r="276" ht="17.25" customHeight="1"/>
    <row r="277" ht="17.25" customHeight="1"/>
    <row r="278" ht="17.25" customHeight="1"/>
    <row r="279" ht="17.25" customHeight="1"/>
    <row r="280" ht="17.25" customHeight="1"/>
    <row r="281" ht="17.25" customHeight="1"/>
    <row r="282" ht="17.25" customHeight="1"/>
    <row r="283" ht="17.25" customHeight="1"/>
    <row r="284" ht="17.25" customHeight="1"/>
    <row r="285" ht="17.25" customHeight="1"/>
    <row r="286" ht="17.25" customHeight="1"/>
    <row r="287" ht="17.25" customHeight="1"/>
    <row r="288" ht="17.25" customHeight="1"/>
    <row r="289" ht="17.25" customHeight="1"/>
    <row r="290" ht="17.25" customHeight="1"/>
    <row r="291" ht="17.25" customHeight="1"/>
    <row r="292" ht="17.25" customHeight="1"/>
    <row r="293" ht="17.25" customHeight="1"/>
    <row r="294" ht="17.25" customHeight="1"/>
    <row r="295" ht="17.25" customHeight="1"/>
    <row r="296" ht="17.25" customHeight="1"/>
    <row r="297" ht="17.25" customHeight="1"/>
    <row r="298" ht="17.25" customHeight="1"/>
    <row r="299" ht="17.25" customHeight="1"/>
    <row r="300" ht="17.25" customHeight="1"/>
    <row r="301" ht="17.25" customHeight="1"/>
    <row r="302" ht="17.25" customHeight="1"/>
    <row r="303" ht="17.25" customHeight="1"/>
    <row r="304" ht="17.25" customHeight="1"/>
    <row r="305" ht="17.25" customHeight="1"/>
    <row r="306" ht="17.25" customHeight="1"/>
    <row r="307" ht="17.25" customHeight="1"/>
    <row r="308" ht="17.25" customHeight="1"/>
    <row r="309" ht="17.25" customHeight="1"/>
    <row r="310" ht="17.25" customHeight="1"/>
    <row r="311" ht="17.25" customHeight="1"/>
    <row r="312" ht="17.25" customHeight="1"/>
    <row r="313" ht="17.25" customHeight="1"/>
    <row r="314" ht="17.25" customHeight="1"/>
    <row r="315" ht="17.25" customHeight="1"/>
    <row r="316" ht="17.25" customHeight="1"/>
    <row r="317" ht="17.25" customHeight="1"/>
    <row r="318" ht="17.25" customHeight="1"/>
    <row r="319" ht="17.25" customHeight="1"/>
    <row r="320" ht="17.25" customHeight="1"/>
    <row r="321" ht="17.25" customHeight="1"/>
    <row r="322" ht="17.25" customHeight="1"/>
    <row r="323" ht="17.25" customHeight="1"/>
    <row r="324" ht="17.25" customHeight="1"/>
    <row r="325" ht="17.25" customHeight="1"/>
    <row r="326" ht="17.25" customHeight="1"/>
    <row r="327" ht="17.25" customHeight="1"/>
    <row r="328" ht="17.25" customHeight="1"/>
    <row r="329" ht="17.25" customHeight="1"/>
    <row r="330" ht="17.25" customHeight="1"/>
    <row r="331" ht="17.25" customHeight="1"/>
    <row r="332" ht="17.25" customHeight="1"/>
    <row r="333" ht="17.25" customHeight="1"/>
    <row r="334" ht="17.25" customHeight="1"/>
    <row r="335" ht="17.25" customHeight="1"/>
    <row r="336" ht="17.25" customHeight="1"/>
    <row r="337" ht="17.25" customHeight="1"/>
    <row r="338" ht="17.25" customHeight="1"/>
    <row r="339" ht="17.25" customHeight="1"/>
    <row r="340" ht="17.25" customHeight="1"/>
    <row r="341" ht="17.25" customHeight="1"/>
    <row r="342" ht="17.25" customHeight="1"/>
    <row r="343" ht="17.25" customHeight="1"/>
    <row r="344" ht="17.25" customHeight="1"/>
    <row r="345" ht="17.25" customHeight="1"/>
    <row r="346" ht="17.25" customHeight="1"/>
    <row r="347" ht="17.25" customHeight="1"/>
    <row r="348" ht="17.25" customHeight="1"/>
    <row r="349" ht="17.25" customHeight="1"/>
    <row r="350" ht="17.25" customHeight="1"/>
    <row r="351" ht="17.25" customHeight="1"/>
    <row r="352" ht="17.25" customHeight="1"/>
    <row r="353" ht="17.25" customHeight="1"/>
    <row r="354" ht="17.25" customHeight="1"/>
    <row r="355" ht="17.25" customHeight="1"/>
    <row r="356" ht="17.25" customHeight="1"/>
    <row r="357" ht="17.25" customHeight="1"/>
    <row r="358" ht="17.25" customHeight="1"/>
    <row r="359" ht="17.25" customHeight="1"/>
    <row r="360" ht="17.25" customHeight="1"/>
    <row r="361" ht="17.25" customHeight="1"/>
    <row r="362" ht="17.25" customHeight="1"/>
    <row r="363" ht="17.25" customHeight="1"/>
    <row r="364" ht="17.25" customHeight="1"/>
    <row r="365" ht="17.25" customHeight="1"/>
    <row r="366" ht="17.25" customHeight="1"/>
    <row r="367" ht="17.25" customHeight="1"/>
    <row r="368" ht="17.25" customHeight="1"/>
    <row r="369" ht="17.25" customHeight="1"/>
    <row r="370" ht="17.25" customHeight="1"/>
    <row r="371" ht="17.25" customHeight="1"/>
    <row r="372" ht="17.25" customHeight="1"/>
    <row r="373" ht="17.25" customHeight="1"/>
    <row r="374" ht="17.25" customHeight="1"/>
    <row r="375" ht="17.25" customHeight="1"/>
    <row r="376" ht="17.25" customHeight="1"/>
    <row r="377" ht="17.25" customHeight="1"/>
    <row r="378" ht="17.25" customHeight="1"/>
    <row r="379" ht="17.25" customHeight="1"/>
    <row r="380" ht="17.25" customHeight="1"/>
    <row r="381" ht="17.25" customHeight="1"/>
    <row r="382" ht="17.25" customHeight="1"/>
    <row r="383" ht="17.25" customHeight="1"/>
    <row r="384" ht="17.25" customHeight="1"/>
    <row r="385" ht="17.25" customHeight="1"/>
    <row r="386" ht="17.25" customHeight="1"/>
    <row r="387" ht="17.25" customHeight="1"/>
    <row r="388" ht="17.25" customHeight="1"/>
    <row r="389" ht="17.25" customHeight="1"/>
    <row r="390" ht="17.25" customHeight="1"/>
    <row r="391" ht="17.25" customHeight="1"/>
    <row r="392" ht="17.25" customHeight="1"/>
    <row r="393" ht="17.25" customHeight="1"/>
    <row r="394" ht="17.25" customHeight="1"/>
    <row r="395" ht="17.25" customHeight="1"/>
    <row r="396" ht="17.25" customHeight="1"/>
    <row r="397" ht="17.25" customHeight="1"/>
    <row r="398" ht="17.25" customHeight="1"/>
    <row r="399" ht="17.25" customHeight="1"/>
    <row r="400" ht="17.25" customHeight="1"/>
    <row r="401" ht="17.25" customHeight="1"/>
    <row r="402" ht="17.25" customHeight="1"/>
    <row r="403" ht="17.25" customHeight="1"/>
    <row r="404" ht="17.25" customHeight="1"/>
    <row r="405" ht="17.25" customHeight="1"/>
    <row r="406" ht="17.25" customHeight="1"/>
    <row r="407" ht="17.25" customHeight="1"/>
    <row r="408" ht="17.25" customHeight="1"/>
    <row r="409" ht="17.25" customHeight="1"/>
    <row r="410" ht="17.25" customHeight="1"/>
    <row r="411" ht="17.25" customHeight="1"/>
    <row r="412" ht="17.25" customHeight="1"/>
    <row r="413" ht="17.25" customHeight="1"/>
    <row r="414" ht="17.25" customHeight="1"/>
    <row r="415" ht="17.25" customHeight="1"/>
    <row r="416" ht="17.25" customHeight="1"/>
    <row r="417" ht="17.25" customHeight="1"/>
    <row r="418" ht="17.25" customHeight="1"/>
    <row r="419" ht="17.25" customHeight="1"/>
    <row r="420" ht="17.25" customHeight="1"/>
    <row r="421" ht="17.25" customHeight="1"/>
    <row r="422" ht="17.25" customHeight="1"/>
    <row r="423" ht="17.25" customHeight="1"/>
    <row r="424" ht="17.25" customHeight="1"/>
    <row r="425" ht="17.25" customHeight="1"/>
    <row r="426" ht="17.25" customHeight="1"/>
    <row r="427" ht="17.25" customHeight="1"/>
    <row r="428" ht="17.25" customHeight="1"/>
    <row r="429" ht="17.25" customHeight="1"/>
    <row r="430" ht="17.25" customHeight="1"/>
    <row r="431" ht="17.25" customHeight="1"/>
    <row r="432" ht="17.25" customHeight="1"/>
    <row r="433" ht="17.25" customHeight="1"/>
    <row r="434" ht="17.25" customHeight="1"/>
    <row r="435" ht="17.25" customHeight="1"/>
    <row r="436" ht="17.25" customHeight="1"/>
    <row r="437" ht="17.25" customHeight="1"/>
    <row r="438" ht="17.25" customHeight="1"/>
    <row r="439" ht="17.25" customHeight="1"/>
    <row r="440" ht="17.25" customHeight="1"/>
    <row r="441" ht="17.25" customHeight="1"/>
    <row r="442" ht="17.25" customHeight="1"/>
    <row r="443" ht="17.25" customHeight="1"/>
    <row r="444" ht="17.25" customHeight="1"/>
    <row r="445" ht="17.25" customHeight="1"/>
    <row r="446" ht="17.25" customHeight="1"/>
    <row r="447" ht="17.25" customHeight="1"/>
    <row r="448" ht="17.25" customHeight="1"/>
    <row r="449" ht="17.25" customHeight="1"/>
    <row r="450" ht="17.25" customHeight="1"/>
    <row r="451" ht="17.25" customHeight="1"/>
    <row r="452" ht="17.25" customHeight="1"/>
    <row r="453" ht="17.25" customHeight="1"/>
    <row r="454" ht="17.25" customHeight="1"/>
    <row r="455" ht="17.25" customHeight="1"/>
    <row r="456" ht="17.25" customHeight="1"/>
    <row r="457" ht="17.25" customHeight="1"/>
    <row r="458" ht="17.25" customHeight="1"/>
    <row r="459" ht="17.25" customHeight="1"/>
    <row r="460" ht="17.25" customHeight="1"/>
    <row r="461" ht="17.25" customHeight="1"/>
    <row r="462" ht="17.25" customHeight="1"/>
    <row r="463" ht="17.25" customHeight="1"/>
    <row r="464" ht="17.25" customHeight="1"/>
    <row r="465" ht="17.25" customHeight="1"/>
    <row r="466" ht="17.25" customHeight="1"/>
    <row r="467" ht="17.25" customHeight="1"/>
    <row r="468" ht="17.25" customHeight="1"/>
    <row r="469" ht="17.25" customHeight="1"/>
    <row r="470" ht="17.25" customHeight="1"/>
    <row r="471" ht="17.25" customHeight="1"/>
    <row r="472" ht="17.25" customHeight="1"/>
    <row r="473" ht="17.25" customHeight="1"/>
    <row r="474" ht="17.25" customHeight="1"/>
    <row r="475" ht="17.25" customHeight="1"/>
    <row r="476" ht="17.25" customHeight="1"/>
    <row r="477" ht="17.25" customHeight="1"/>
    <row r="478" ht="17.25" customHeight="1"/>
    <row r="479" ht="17.25" customHeight="1"/>
    <row r="480" ht="17.25" customHeight="1"/>
    <row r="481" ht="17.25" customHeight="1"/>
    <row r="482" ht="17.25" customHeight="1"/>
    <row r="483" ht="17.25" customHeight="1"/>
    <row r="484" ht="17.25" customHeight="1"/>
    <row r="485" ht="17.25" customHeight="1"/>
    <row r="486" ht="17.25" customHeight="1"/>
    <row r="487" ht="17.25" customHeight="1"/>
    <row r="488" ht="17.25" customHeight="1"/>
    <row r="489" ht="17.25" customHeight="1"/>
    <row r="490" ht="17.25" customHeight="1"/>
    <row r="491" ht="17.25" customHeight="1"/>
    <row r="492" ht="17.25" customHeight="1"/>
    <row r="493" ht="17.25" customHeight="1"/>
    <row r="494" ht="17.25" customHeight="1"/>
    <row r="495" ht="17.25" customHeight="1"/>
    <row r="496" ht="17.25" customHeight="1"/>
    <row r="497" ht="17.25" customHeight="1"/>
    <row r="498" ht="17.25" customHeight="1"/>
    <row r="499" ht="17.25" customHeight="1"/>
    <row r="500" ht="17.25" customHeight="1"/>
    <row r="501" ht="17.25" customHeight="1"/>
    <row r="502" ht="17.25" customHeight="1"/>
    <row r="503" ht="17.25" customHeight="1"/>
    <row r="504" ht="17.25" customHeight="1"/>
    <row r="505" ht="17.25" customHeight="1"/>
    <row r="506" ht="17.25" customHeight="1"/>
    <row r="507" ht="17.25" customHeight="1"/>
    <row r="508" ht="17.25" customHeight="1"/>
    <row r="509" ht="17.25" customHeight="1"/>
    <row r="510" ht="17.25" customHeight="1"/>
    <row r="511" ht="17.25" customHeight="1"/>
    <row r="512" ht="17.25" customHeight="1"/>
    <row r="513" ht="17.25" customHeight="1"/>
    <row r="514" ht="17.25" customHeight="1"/>
    <row r="515" ht="17.25" customHeight="1"/>
    <row r="516" ht="17.25" customHeight="1"/>
    <row r="517" ht="17.25" customHeight="1"/>
    <row r="518" ht="17.25" customHeight="1"/>
    <row r="519" ht="17.25" customHeight="1"/>
    <row r="520" ht="17.25" customHeight="1"/>
    <row r="521" ht="17.25" customHeight="1"/>
    <row r="522" ht="17.25" customHeight="1"/>
    <row r="523" ht="17.25" customHeight="1"/>
    <row r="524" ht="17.25" customHeight="1"/>
    <row r="525" ht="17.25" customHeight="1"/>
    <row r="526" ht="17.25" customHeight="1"/>
    <row r="527" ht="17.25" customHeight="1"/>
    <row r="528" ht="17.25" customHeight="1"/>
    <row r="529" ht="17.25" customHeight="1"/>
    <row r="530" ht="17.25" customHeight="1"/>
    <row r="531" ht="17.25" customHeight="1"/>
    <row r="532" ht="17.25" customHeight="1"/>
    <row r="533" ht="17.25" customHeight="1"/>
    <row r="534" ht="17.25" customHeight="1"/>
    <row r="535" ht="17.25" customHeight="1"/>
    <row r="536" ht="17.25" customHeight="1"/>
    <row r="537" ht="17.25" customHeight="1"/>
    <row r="538" ht="17.25" customHeight="1"/>
    <row r="539" ht="17.25" customHeight="1"/>
    <row r="540" ht="17.25" customHeight="1"/>
    <row r="541" ht="17.25" customHeight="1"/>
    <row r="542" ht="17.25" customHeight="1"/>
    <row r="543" ht="17.25" customHeight="1"/>
    <row r="544" ht="17.25" customHeight="1"/>
    <row r="545" ht="17.25" customHeight="1"/>
    <row r="546" ht="17.25" customHeight="1"/>
    <row r="547" ht="17.25" customHeight="1"/>
    <row r="548" ht="17.25" customHeight="1"/>
    <row r="549" ht="17.25" customHeight="1"/>
    <row r="550" ht="17.25" customHeight="1"/>
    <row r="551" ht="17.25" customHeight="1"/>
    <row r="552" ht="17.25" customHeight="1"/>
    <row r="553" ht="17.25" customHeight="1"/>
    <row r="554" ht="17.25" customHeight="1"/>
    <row r="555" ht="17.25" customHeight="1"/>
    <row r="556" ht="17.25" customHeight="1"/>
    <row r="557" ht="17.25" customHeight="1"/>
    <row r="558" ht="17.25" customHeight="1"/>
    <row r="559" ht="17.25" customHeight="1"/>
    <row r="560" ht="17.25" customHeight="1"/>
    <row r="561" ht="17.25" customHeight="1"/>
    <row r="562" ht="17.25" customHeight="1"/>
    <row r="563" ht="17.25" customHeight="1"/>
    <row r="564" ht="17.25" customHeight="1"/>
    <row r="565" ht="17.25" customHeight="1"/>
    <row r="566" ht="17.25" customHeight="1"/>
    <row r="567" ht="17.25" customHeight="1"/>
    <row r="568" ht="17.25" customHeight="1"/>
    <row r="569" ht="17.25" customHeight="1"/>
    <row r="570" ht="17.25" customHeight="1"/>
    <row r="571" ht="17.25" customHeight="1"/>
    <row r="572" ht="17.25" customHeight="1"/>
    <row r="573" ht="17.25" customHeight="1"/>
    <row r="574" ht="17.25" customHeight="1"/>
    <row r="575" ht="17.25" customHeight="1"/>
    <row r="576" ht="17.25" customHeight="1"/>
    <row r="577" ht="17.25" customHeight="1"/>
    <row r="578" ht="17.25" customHeight="1"/>
    <row r="579" ht="17.25" customHeight="1"/>
    <row r="580" ht="17.25" customHeight="1"/>
    <row r="581" ht="17.25" customHeight="1"/>
    <row r="582" ht="17.25" customHeight="1"/>
    <row r="583" ht="17.25" customHeight="1"/>
    <row r="584" ht="17.25" customHeight="1"/>
    <row r="585" ht="17.25" customHeight="1"/>
    <row r="586" ht="17.25" customHeight="1"/>
    <row r="587" ht="17.25" customHeight="1"/>
    <row r="588" ht="17.25" customHeight="1"/>
    <row r="589" ht="17.25" customHeight="1"/>
    <row r="590" ht="17.25" customHeight="1"/>
    <row r="591" ht="17.25" customHeight="1"/>
    <row r="592" ht="17.25" customHeight="1"/>
    <row r="593" ht="17.25" customHeight="1"/>
    <row r="594" ht="17.25" customHeight="1"/>
    <row r="595" ht="17.25" customHeight="1"/>
    <row r="596" ht="17.25" customHeight="1"/>
    <row r="597" ht="17.25" customHeight="1"/>
    <row r="598" ht="17.25" customHeight="1"/>
    <row r="599" ht="17.25" customHeight="1"/>
    <row r="600" ht="17.25" customHeight="1"/>
    <row r="601" ht="17.25" customHeight="1"/>
    <row r="602" ht="17.25" customHeight="1"/>
    <row r="603" ht="17.25" customHeight="1"/>
    <row r="604" ht="17.25" customHeight="1"/>
    <row r="605" ht="17.25" customHeight="1"/>
    <row r="606" ht="17.25" customHeight="1"/>
    <row r="607" ht="17.25" customHeight="1"/>
    <row r="608" ht="17.25" customHeight="1"/>
    <row r="609" ht="17.25" customHeight="1"/>
    <row r="610" ht="17.25" customHeight="1"/>
    <row r="611" ht="17.25" customHeight="1"/>
    <row r="612" ht="17.25" customHeight="1"/>
    <row r="613" ht="17.25" customHeight="1"/>
    <row r="614" ht="17.25" customHeight="1"/>
    <row r="615" ht="17.25" customHeight="1"/>
    <row r="616" ht="17.25" customHeight="1"/>
    <row r="617" ht="17.25" customHeight="1"/>
    <row r="618" ht="17.25" customHeight="1"/>
    <row r="619" ht="17.25" customHeight="1"/>
    <row r="620" ht="17.25" customHeight="1"/>
    <row r="621" ht="17.25" customHeight="1"/>
    <row r="622" ht="17.25" customHeight="1"/>
    <row r="623" ht="17.25" customHeight="1"/>
    <row r="624" ht="17.25" customHeight="1"/>
    <row r="625" ht="17.25" customHeight="1"/>
    <row r="626" ht="17.25" customHeight="1"/>
    <row r="627" ht="17.25" customHeight="1"/>
    <row r="628" ht="17.25" customHeight="1"/>
    <row r="629" ht="17.25" customHeight="1"/>
    <row r="630" ht="17.25" customHeight="1"/>
    <row r="631" ht="17.25" customHeight="1"/>
    <row r="632" ht="17.25" customHeight="1"/>
    <row r="633" ht="17.25" customHeight="1"/>
    <row r="634" ht="17.25" customHeight="1"/>
    <row r="635" ht="17.25" customHeight="1"/>
    <row r="636" ht="17.25" customHeight="1"/>
    <row r="637" ht="17.25" customHeight="1"/>
    <row r="638" ht="17.25" customHeight="1"/>
    <row r="639" ht="17.25" customHeight="1"/>
    <row r="640" ht="17.25" customHeight="1"/>
    <row r="641" ht="17.25" customHeight="1"/>
    <row r="642" ht="17.25" customHeight="1"/>
    <row r="643" ht="17.25" customHeight="1"/>
    <row r="644" ht="17.25" customHeight="1"/>
    <row r="645" ht="17.25" customHeight="1"/>
    <row r="646" ht="17.25" customHeight="1"/>
    <row r="647" ht="17.25" customHeight="1"/>
    <row r="648" ht="17.25" customHeight="1"/>
    <row r="649" ht="17.25" customHeight="1"/>
    <row r="650" ht="17.25" customHeight="1"/>
    <row r="651" ht="17.25" customHeight="1"/>
    <row r="652" ht="17.25" customHeight="1"/>
    <row r="653" ht="17.25" customHeight="1"/>
    <row r="654" ht="17.25" customHeight="1"/>
    <row r="655" ht="17.25" customHeight="1"/>
    <row r="656" ht="17.25" customHeight="1"/>
    <row r="657" ht="17.25" customHeight="1"/>
    <row r="658" ht="17.25" customHeight="1"/>
    <row r="659" ht="17.25" customHeight="1"/>
    <row r="660" ht="17.25" customHeight="1"/>
    <row r="661" ht="17.25" customHeight="1"/>
    <row r="662" ht="17.25" customHeight="1"/>
    <row r="663" ht="17.25" customHeight="1"/>
    <row r="664" ht="17.25" customHeight="1"/>
    <row r="665" ht="17.25" customHeight="1"/>
    <row r="666" ht="17.25" customHeight="1"/>
    <row r="667" ht="17.25" customHeight="1"/>
    <row r="668" ht="17.25" customHeight="1"/>
    <row r="669" ht="17.25" customHeight="1"/>
    <row r="670" ht="17.25" customHeight="1"/>
    <row r="671" ht="17.25" customHeight="1"/>
    <row r="672" ht="17.25" customHeight="1"/>
    <row r="673" ht="17.25" customHeight="1"/>
    <row r="674" ht="17.25" customHeight="1"/>
    <row r="675" ht="17.25" customHeight="1"/>
    <row r="676" ht="17.25" customHeight="1"/>
    <row r="677" ht="17.25" customHeight="1"/>
    <row r="678" ht="17.25" customHeight="1"/>
    <row r="679" ht="17.25" customHeight="1"/>
    <row r="680" ht="17.25" customHeight="1"/>
    <row r="681" ht="17.25" customHeight="1"/>
    <row r="682" ht="17.25" customHeight="1"/>
    <row r="683" ht="17.25" customHeight="1"/>
    <row r="684" ht="17.25" customHeight="1"/>
    <row r="685" ht="17.25" customHeight="1"/>
    <row r="686" ht="17.25" customHeight="1"/>
    <row r="687" ht="17.25" customHeight="1"/>
    <row r="688" ht="17.25" customHeight="1"/>
    <row r="689" ht="17.25" customHeight="1"/>
    <row r="690" ht="17.25" customHeight="1"/>
    <row r="691" ht="17.25" customHeight="1"/>
    <row r="692" ht="17.25" customHeight="1"/>
    <row r="693" ht="17.25" customHeight="1"/>
    <row r="694" ht="17.25" customHeight="1"/>
    <row r="695" ht="17.25" customHeight="1"/>
    <row r="696" ht="17.25" customHeight="1"/>
    <row r="697" ht="17.25" customHeight="1"/>
    <row r="698" ht="17.25" customHeight="1"/>
    <row r="699" ht="17.25" customHeight="1"/>
    <row r="700" ht="17.25" customHeight="1"/>
    <row r="701" ht="17.25" customHeight="1"/>
    <row r="702" ht="17.25" customHeight="1"/>
    <row r="703" ht="17.25" customHeight="1"/>
    <row r="704" ht="17.25" customHeight="1"/>
    <row r="705" ht="17.25" customHeight="1"/>
    <row r="706" ht="17.25" customHeight="1"/>
    <row r="707" ht="17.25" customHeight="1"/>
    <row r="708" ht="17.25" customHeight="1"/>
    <row r="709" ht="17.25" customHeight="1"/>
    <row r="710" ht="17.25" customHeight="1"/>
    <row r="711" ht="17.25" customHeight="1"/>
    <row r="712" ht="17.25" customHeight="1"/>
    <row r="713" ht="17.25" customHeight="1"/>
    <row r="714" ht="17.25" customHeight="1"/>
    <row r="715" ht="17.25" customHeight="1"/>
    <row r="716" ht="17.25" customHeight="1"/>
    <row r="717" ht="17.25" customHeight="1"/>
    <row r="718" ht="17.25" customHeight="1"/>
    <row r="719" ht="17.25" customHeight="1"/>
    <row r="720" ht="17.25" customHeight="1"/>
    <row r="721" ht="17.25" customHeight="1"/>
    <row r="722" ht="17.25" customHeight="1"/>
    <row r="723" ht="17.25" customHeight="1"/>
    <row r="724" ht="17.25" customHeight="1"/>
    <row r="725" ht="17.25" customHeight="1"/>
    <row r="726" ht="17.25" customHeight="1"/>
    <row r="727" ht="17.25" customHeight="1"/>
    <row r="728" ht="17.25" customHeight="1"/>
    <row r="729" ht="17.25" customHeight="1"/>
    <row r="730" ht="17.25" customHeight="1"/>
    <row r="731" ht="17.25" customHeight="1"/>
    <row r="732" ht="17.25" customHeight="1"/>
    <row r="733" ht="17.25" customHeight="1"/>
    <row r="734" ht="17.25" customHeight="1"/>
    <row r="735" ht="17.25" customHeight="1"/>
    <row r="736" ht="17.25" customHeight="1"/>
    <row r="737" ht="17.25" customHeight="1"/>
    <row r="738" ht="17.25" customHeight="1"/>
    <row r="739" ht="17.25" customHeight="1"/>
    <row r="740" ht="17.25" customHeight="1"/>
    <row r="741" ht="17.25" customHeight="1"/>
    <row r="742" ht="17.25" customHeight="1"/>
    <row r="743" ht="17.25" customHeight="1"/>
    <row r="744" ht="17.25" customHeight="1"/>
    <row r="745" ht="17.25" customHeight="1"/>
    <row r="746" ht="17.25" customHeight="1"/>
    <row r="747" ht="17.25" customHeight="1"/>
    <row r="748" ht="17.25" customHeight="1"/>
    <row r="749" ht="17.25" customHeight="1"/>
    <row r="750" ht="17.25" customHeight="1"/>
    <row r="751" ht="17.25" customHeight="1"/>
    <row r="752" ht="17.25" customHeight="1"/>
    <row r="753" ht="17.25" customHeight="1"/>
    <row r="754" ht="17.25" customHeight="1"/>
    <row r="755" ht="17.25" customHeight="1"/>
    <row r="756" ht="17.25" customHeight="1"/>
    <row r="757" ht="17.25" customHeight="1"/>
    <row r="758" ht="17.25" customHeight="1"/>
    <row r="759" ht="17.25" customHeight="1"/>
    <row r="760" ht="17.25" customHeight="1"/>
    <row r="761" ht="17.25" customHeight="1"/>
    <row r="762" ht="17.25" customHeight="1"/>
    <row r="763" ht="17.25" customHeight="1"/>
    <row r="764" ht="17.25" customHeight="1"/>
    <row r="765" ht="17.25" customHeight="1"/>
    <row r="766" ht="17.25" customHeight="1"/>
    <row r="767" ht="17.25" customHeight="1"/>
    <row r="768" ht="17.25" customHeight="1"/>
    <row r="769" ht="17.25" customHeight="1"/>
    <row r="770" ht="17.25" customHeight="1"/>
    <row r="771" ht="17.25" customHeight="1"/>
    <row r="772" ht="17.25" customHeight="1"/>
    <row r="773" ht="17.25" customHeight="1"/>
    <row r="774" ht="17.25" customHeight="1"/>
    <row r="775" ht="17.25" customHeight="1"/>
    <row r="776" ht="17.25" customHeight="1"/>
    <row r="777" ht="17.25" customHeight="1"/>
    <row r="778" ht="17.25" customHeight="1"/>
    <row r="779" ht="17.25" customHeight="1"/>
    <row r="780" ht="17.25" customHeight="1"/>
    <row r="781" ht="17.25" customHeight="1"/>
    <row r="782" ht="17.25" customHeight="1"/>
    <row r="783" ht="17.25" customHeight="1"/>
    <row r="784" ht="17.25" customHeight="1"/>
    <row r="785" ht="17.25" customHeight="1"/>
    <row r="786" ht="17.25" customHeight="1"/>
    <row r="787" ht="17.25" customHeight="1"/>
    <row r="788" ht="17.25" customHeight="1"/>
    <row r="789" ht="17.25" customHeight="1"/>
    <row r="790" ht="17.25" customHeight="1"/>
    <row r="791" ht="17.25" customHeight="1"/>
    <row r="792" ht="17.25" customHeight="1"/>
    <row r="793" ht="17.25" customHeight="1"/>
    <row r="794" ht="17.25" customHeight="1"/>
    <row r="795" ht="17.25" customHeight="1"/>
    <row r="796" ht="17.25" customHeight="1"/>
    <row r="797" ht="17.25" customHeight="1"/>
    <row r="798" ht="17.25" customHeight="1"/>
    <row r="799" ht="17.25" customHeight="1"/>
    <row r="800" ht="17.25" customHeight="1"/>
    <row r="801" ht="17.25" customHeight="1"/>
    <row r="802" ht="17.25" customHeight="1"/>
    <row r="803" ht="17.25" customHeight="1"/>
    <row r="804" ht="17.25" customHeight="1"/>
    <row r="805" ht="17.25" customHeight="1"/>
    <row r="806" ht="17.25" customHeight="1"/>
    <row r="807" ht="17.25" customHeight="1"/>
    <row r="808" ht="17.25" customHeight="1"/>
    <row r="809" ht="17.25" customHeight="1"/>
    <row r="810" ht="17.25" customHeight="1"/>
    <row r="811" ht="17.25" customHeight="1"/>
    <row r="812" ht="17.25" customHeight="1"/>
    <row r="813" ht="17.25" customHeight="1"/>
    <row r="814" ht="17.25" customHeight="1"/>
    <row r="815" ht="17.25" customHeight="1"/>
    <row r="816" ht="17.25" customHeight="1"/>
    <row r="817" ht="17.25" customHeight="1"/>
    <row r="818" ht="17.25" customHeight="1"/>
    <row r="819" ht="17.25" customHeight="1"/>
    <row r="820" ht="17.25" customHeight="1"/>
    <row r="821" ht="17.25" customHeight="1"/>
    <row r="822" ht="17.25" customHeight="1"/>
    <row r="823" ht="17.25" customHeight="1"/>
    <row r="824" ht="17.25" customHeight="1"/>
    <row r="825" ht="17.25" customHeight="1"/>
    <row r="826" ht="17.25" customHeight="1"/>
    <row r="827" ht="17.25" customHeight="1"/>
    <row r="828" ht="17.25" customHeight="1"/>
    <row r="829" ht="17.25" customHeight="1"/>
    <row r="830" ht="17.25" customHeight="1"/>
    <row r="831" ht="17.25" customHeight="1"/>
    <row r="832" ht="17.25" customHeight="1"/>
    <row r="833" ht="17.25" customHeight="1"/>
    <row r="834" ht="17.25" customHeight="1"/>
    <row r="835" ht="17.25" customHeight="1"/>
    <row r="836" ht="17.25" customHeight="1"/>
    <row r="837" ht="17.25" customHeight="1"/>
    <row r="838" ht="17.25" customHeight="1"/>
    <row r="839" ht="17.25" customHeight="1"/>
    <row r="840" ht="17.25" customHeight="1"/>
    <row r="841" ht="17.25" customHeight="1"/>
    <row r="842" ht="17.25" customHeight="1"/>
    <row r="843" ht="17.25" customHeight="1"/>
    <row r="844" ht="17.25" customHeight="1"/>
    <row r="845" ht="17.25" customHeight="1"/>
    <row r="846" ht="17.25" customHeight="1"/>
    <row r="847" ht="17.25" customHeight="1"/>
    <row r="848" ht="17.25" customHeight="1"/>
    <row r="849" ht="17.25" customHeight="1"/>
    <row r="850" ht="17.25" customHeight="1"/>
    <row r="851" ht="17.25" customHeight="1"/>
    <row r="852" ht="17.25" customHeight="1"/>
    <row r="853" ht="17.25" customHeight="1"/>
    <row r="854" ht="17.25" customHeight="1"/>
    <row r="855" ht="17.25" customHeight="1"/>
    <row r="856" ht="17.25" customHeight="1"/>
    <row r="857" ht="17.25" customHeight="1"/>
    <row r="858" ht="17.25" customHeight="1"/>
    <row r="859" ht="17.25" customHeight="1"/>
    <row r="860" ht="17.25" customHeight="1"/>
    <row r="861" ht="17.25" customHeight="1"/>
    <row r="862" ht="17.25" customHeight="1"/>
    <row r="863" ht="17.25" customHeight="1"/>
    <row r="864" ht="17.25" customHeight="1"/>
    <row r="865" ht="17.25" customHeight="1"/>
    <row r="866" ht="17.25" customHeight="1"/>
    <row r="867" ht="17.25" customHeight="1"/>
    <row r="868" ht="17.25" customHeight="1"/>
    <row r="869" ht="17.25" customHeight="1"/>
    <row r="870" ht="17.25" customHeight="1"/>
    <row r="871" ht="17.25" customHeight="1"/>
    <row r="872" ht="17.25" customHeight="1"/>
    <row r="873" ht="17.25" customHeight="1"/>
    <row r="874" ht="17.25" customHeight="1"/>
    <row r="875" ht="17.25" customHeight="1"/>
    <row r="876" ht="17.25" customHeight="1"/>
    <row r="877" ht="17.25" customHeight="1"/>
    <row r="878" ht="17.25" customHeight="1"/>
    <row r="879" ht="17.25" customHeight="1"/>
    <row r="880" ht="17.25" customHeight="1"/>
    <row r="881" ht="17.25" customHeight="1"/>
    <row r="882" ht="17.25" customHeight="1"/>
    <row r="883" ht="17.25" customHeight="1"/>
    <row r="884" ht="17.25" customHeight="1"/>
    <row r="885" ht="17.25" customHeight="1"/>
    <row r="886" ht="17.25" customHeight="1"/>
    <row r="887" ht="17.25" customHeight="1"/>
    <row r="888" ht="17.25" customHeight="1"/>
    <row r="889" ht="17.25" customHeight="1"/>
    <row r="890" ht="17.25" customHeight="1"/>
    <row r="891" ht="17.25" customHeight="1"/>
    <row r="892" ht="17.25" customHeight="1"/>
    <row r="893" ht="17.25" customHeight="1"/>
    <row r="894" ht="17.25" customHeight="1"/>
    <row r="895" ht="17.25" customHeight="1"/>
    <row r="896" ht="17.25" customHeight="1"/>
    <row r="897" ht="17.25" customHeight="1"/>
    <row r="898" ht="17.25" customHeight="1"/>
    <row r="899" ht="17.25" customHeight="1"/>
    <row r="900" ht="17.25" customHeight="1"/>
    <row r="901" ht="17.25" customHeight="1"/>
    <row r="902" ht="17.25" customHeight="1"/>
    <row r="903" ht="17.25" customHeight="1"/>
    <row r="904" ht="17.25" customHeight="1"/>
    <row r="905" ht="17.25" customHeight="1"/>
    <row r="906" ht="17.25" customHeight="1"/>
    <row r="907" ht="17.25" customHeight="1"/>
    <row r="908" ht="17.25" customHeight="1"/>
    <row r="909" ht="17.25" customHeight="1"/>
    <row r="910" ht="17.25" customHeight="1"/>
    <row r="911" ht="17.25" customHeight="1"/>
    <row r="912" ht="17.25" customHeight="1"/>
    <row r="913" ht="17.25" customHeight="1"/>
    <row r="914" ht="17.25" customHeight="1"/>
    <row r="915" ht="17.25" customHeight="1"/>
    <row r="916" ht="17.25" customHeight="1"/>
    <row r="917" ht="17.25" customHeight="1"/>
    <row r="918" ht="17.25" customHeight="1"/>
    <row r="919" ht="17.25" customHeight="1"/>
    <row r="920" ht="17.25" customHeight="1"/>
    <row r="921" ht="17.25" customHeight="1"/>
    <row r="922" ht="17.25" customHeight="1"/>
    <row r="923" ht="17.25" customHeight="1"/>
    <row r="924" ht="17.25" customHeight="1"/>
    <row r="925" ht="17.25" customHeight="1"/>
    <row r="926" ht="17.25" customHeight="1"/>
    <row r="927" ht="17.25" customHeight="1"/>
    <row r="928" ht="17.25" customHeight="1"/>
    <row r="929" ht="17.25" customHeight="1"/>
    <row r="930" ht="17.25" customHeight="1"/>
    <row r="931" ht="17.25" customHeight="1"/>
    <row r="932" ht="17.25" customHeight="1"/>
    <row r="933" ht="17.25" customHeight="1"/>
    <row r="934" ht="17.25" customHeight="1"/>
    <row r="935" ht="17.25" customHeight="1"/>
    <row r="936" ht="17.25" customHeight="1"/>
    <row r="937" ht="17.25" customHeight="1"/>
    <row r="938" ht="17.25" customHeight="1"/>
    <row r="939" ht="17.25" customHeight="1"/>
    <row r="940" ht="17.25" customHeight="1"/>
    <row r="941" ht="17.25" customHeight="1"/>
    <row r="942" ht="17.25" customHeight="1"/>
    <row r="943" ht="17.25" customHeight="1"/>
    <row r="944" ht="17.25" customHeight="1"/>
    <row r="945" ht="17.25" customHeight="1"/>
    <row r="946" ht="17.25" customHeight="1"/>
    <row r="947" ht="17.25" customHeight="1"/>
    <row r="948" ht="17.25" customHeight="1"/>
    <row r="949" ht="17.25" customHeight="1"/>
    <row r="950" ht="17.25" customHeight="1"/>
    <row r="951" ht="17.25" customHeight="1"/>
    <row r="952" ht="17.25" customHeight="1"/>
    <row r="953" ht="17.25" customHeight="1"/>
    <row r="954" ht="17.25" customHeight="1"/>
    <row r="955" ht="17.25" customHeight="1"/>
    <row r="956" ht="17.25" customHeight="1"/>
    <row r="957" ht="17.25" customHeight="1"/>
    <row r="958" ht="17.25" customHeight="1"/>
    <row r="959" ht="17.25" customHeight="1"/>
    <row r="960" ht="17.25" customHeight="1"/>
    <row r="961" ht="17.25" customHeight="1"/>
    <row r="962" ht="17.25" customHeight="1"/>
    <row r="963" ht="17.25" customHeight="1"/>
    <row r="964" ht="17.25" customHeight="1"/>
    <row r="965" ht="17.25" customHeight="1"/>
    <row r="966" ht="17.25" customHeight="1"/>
    <row r="967" ht="17.25" customHeight="1"/>
    <row r="968" ht="17.25" customHeight="1"/>
    <row r="969" ht="17.25" customHeight="1"/>
    <row r="970" ht="17.25" customHeight="1"/>
    <row r="971" ht="17.25" customHeight="1"/>
    <row r="972" ht="17.25" customHeight="1"/>
    <row r="973" ht="17.25" customHeight="1"/>
    <row r="974" ht="17.25" customHeight="1"/>
    <row r="975" ht="17.25" customHeight="1"/>
    <row r="976" ht="17.25" customHeight="1"/>
    <row r="977" ht="17.25" customHeight="1"/>
    <row r="978" ht="17.25" customHeight="1"/>
    <row r="979" ht="17.25" customHeight="1"/>
    <row r="980" ht="17.25" customHeight="1"/>
    <row r="981" ht="17.25" customHeight="1"/>
    <row r="982" ht="17.25" customHeight="1"/>
    <row r="983" ht="17.25" customHeight="1"/>
    <row r="984" ht="17.25" customHeight="1"/>
    <row r="985" ht="17.25" customHeight="1"/>
    <row r="986" ht="17.25" customHeight="1"/>
    <row r="987" ht="17.25" customHeight="1"/>
    <row r="988" ht="17.25" customHeight="1"/>
    <row r="989" ht="17.25" customHeight="1"/>
    <row r="990" ht="17.25" customHeight="1"/>
    <row r="991" ht="17.25" customHeight="1"/>
    <row r="992" ht="17.25" customHeight="1"/>
    <row r="993" ht="17.25" customHeight="1"/>
    <row r="994" ht="17.25" customHeight="1"/>
    <row r="995" ht="17.25" customHeight="1"/>
    <row r="996" ht="17.25" customHeight="1"/>
    <row r="997" ht="17.25" customHeight="1"/>
    <row r="998" ht="17.25" customHeight="1"/>
    <row r="999" ht="17.25" customHeight="1"/>
    <row r="1000" ht="17.25" customHeight="1"/>
  </sheetData>
  <sheetProtection algorithmName="SHA-512" hashValue="mdCogdBYUphphKW+rYzrLkTUv3MR07jQYaPkGwHHcBY3fH7a6bcqLL2lA3LbuNAyRkC6GsoAUoZH9cKYTabZyg==" saltValue="0RkfWC1YX9m8n8X/ffX5rw==" spinCount="100000" sheet="1" objects="1" scenarios="1"/>
  <phoneticPr fontId="7" type="noConversion"/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0"/>
  <sheetViews>
    <sheetView workbookViewId="0">
      <selection activeCell="E29" sqref="E29"/>
    </sheetView>
  </sheetViews>
  <sheetFormatPr defaultColWidth="12.625" defaultRowHeight="15" customHeight="1"/>
  <cols>
    <col min="1" max="26" width="7.625" customWidth="1"/>
  </cols>
  <sheetData>
    <row r="1" spans="1:8" ht="17.25" customHeight="1">
      <c r="A1" s="21" t="s">
        <v>56</v>
      </c>
      <c r="B1" s="9" t="s">
        <v>104</v>
      </c>
      <c r="C1" s="10">
        <v>110</v>
      </c>
      <c r="D1" s="9">
        <v>80</v>
      </c>
      <c r="H1" s="25" t="s">
        <v>137</v>
      </c>
    </row>
    <row r="2" spans="1:8" ht="17.25" customHeight="1">
      <c r="A2" s="22"/>
      <c r="B2" s="11" t="s">
        <v>105</v>
      </c>
      <c r="C2" s="12">
        <v>120</v>
      </c>
      <c r="D2" s="11">
        <v>82</v>
      </c>
      <c r="H2" s="25" t="s">
        <v>139</v>
      </c>
    </row>
    <row r="3" spans="1:8" ht="17.25" customHeight="1">
      <c r="A3" s="22"/>
      <c r="B3" s="11" t="s">
        <v>106</v>
      </c>
      <c r="C3" s="12">
        <v>130</v>
      </c>
      <c r="D3" s="11">
        <v>86</v>
      </c>
      <c r="H3" s="25" t="s">
        <v>141</v>
      </c>
    </row>
    <row r="4" spans="1:8" ht="17.25" customHeight="1">
      <c r="A4" s="22"/>
      <c r="B4" s="11" t="s">
        <v>107</v>
      </c>
      <c r="C4" s="12">
        <v>130</v>
      </c>
      <c r="D4" s="11">
        <v>90</v>
      </c>
    </row>
    <row r="5" spans="1:8" ht="17.25" customHeight="1">
      <c r="A5" s="22"/>
      <c r="B5" s="11" t="s">
        <v>108</v>
      </c>
      <c r="C5" s="12">
        <v>140</v>
      </c>
      <c r="D5" s="11">
        <v>90</v>
      </c>
    </row>
    <row r="6" spans="1:8" ht="17.25" customHeight="1">
      <c r="A6" s="22"/>
      <c r="B6" s="11" t="s">
        <v>109</v>
      </c>
      <c r="C6" s="12">
        <v>140</v>
      </c>
      <c r="D6" s="11">
        <v>100</v>
      </c>
    </row>
    <row r="7" spans="1:8" ht="17.25" customHeight="1">
      <c r="A7" s="22"/>
      <c r="B7" s="11" t="s">
        <v>110</v>
      </c>
      <c r="C7" s="12">
        <v>150</v>
      </c>
      <c r="D7" s="11">
        <v>125</v>
      </c>
    </row>
    <row r="8" spans="1:8" ht="17.25" customHeight="1">
      <c r="A8" s="22"/>
      <c r="B8" s="11" t="s">
        <v>111</v>
      </c>
      <c r="C8" s="12">
        <v>160</v>
      </c>
      <c r="D8" s="11">
        <v>150</v>
      </c>
    </row>
    <row r="9" spans="1:8" ht="17.25" customHeight="1">
      <c r="A9" s="22"/>
      <c r="B9" s="11" t="s">
        <v>112</v>
      </c>
      <c r="C9" s="12">
        <v>200</v>
      </c>
      <c r="D9" s="11">
        <v>216</v>
      </c>
    </row>
    <row r="10" spans="1:8" ht="17.25" customHeight="1">
      <c r="A10" s="23"/>
      <c r="B10" s="13" t="s">
        <v>113</v>
      </c>
      <c r="C10" s="14">
        <v>200</v>
      </c>
      <c r="D10" s="13">
        <v>249</v>
      </c>
    </row>
    <row r="11" spans="1:8" ht="17.25" customHeight="1">
      <c r="A11" s="21" t="s">
        <v>57</v>
      </c>
      <c r="B11" s="11" t="s">
        <v>104</v>
      </c>
      <c r="C11" s="12">
        <v>110</v>
      </c>
      <c r="D11" s="11">
        <v>80</v>
      </c>
    </row>
    <row r="12" spans="1:8" ht="17.25" customHeight="1">
      <c r="A12" s="22"/>
      <c r="B12" s="11" t="s">
        <v>105</v>
      </c>
      <c r="C12" s="12">
        <v>120</v>
      </c>
      <c r="D12" s="11">
        <v>82</v>
      </c>
    </row>
    <row r="13" spans="1:8" ht="17.25" customHeight="1">
      <c r="A13" s="22"/>
      <c r="B13" s="11" t="s">
        <v>106</v>
      </c>
      <c r="C13" s="12">
        <v>130</v>
      </c>
      <c r="D13" s="11">
        <v>86</v>
      </c>
    </row>
    <row r="14" spans="1:8" ht="17.25" customHeight="1">
      <c r="A14" s="22"/>
      <c r="B14" s="11" t="s">
        <v>107</v>
      </c>
      <c r="C14" s="12">
        <v>130</v>
      </c>
      <c r="D14" s="11">
        <v>90</v>
      </c>
    </row>
    <row r="15" spans="1:8" ht="17.25" customHeight="1">
      <c r="A15" s="22"/>
      <c r="B15" s="11" t="s">
        <v>108</v>
      </c>
      <c r="C15" s="12">
        <v>140</v>
      </c>
      <c r="D15" s="11">
        <v>90</v>
      </c>
    </row>
    <row r="16" spans="1:8" ht="17.25" customHeight="1">
      <c r="A16" s="22"/>
      <c r="B16" s="11" t="s">
        <v>109</v>
      </c>
      <c r="C16" s="12">
        <v>140</v>
      </c>
      <c r="D16" s="11">
        <v>100</v>
      </c>
    </row>
    <row r="17" spans="1:4" ht="17.25" customHeight="1">
      <c r="A17" s="22"/>
      <c r="B17" s="11" t="s">
        <v>110</v>
      </c>
      <c r="C17" s="12">
        <v>150</v>
      </c>
      <c r="D17" s="11">
        <v>125</v>
      </c>
    </row>
    <row r="18" spans="1:4" ht="17.25" customHeight="1">
      <c r="A18" s="22"/>
      <c r="B18" s="11" t="s">
        <v>111</v>
      </c>
      <c r="C18" s="12">
        <v>160</v>
      </c>
      <c r="D18" s="11">
        <v>150</v>
      </c>
    </row>
    <row r="19" spans="1:4" ht="17.25" customHeight="1">
      <c r="A19" s="22"/>
      <c r="B19" s="11" t="s">
        <v>112</v>
      </c>
      <c r="C19" s="12">
        <v>200</v>
      </c>
      <c r="D19" s="11">
        <v>216</v>
      </c>
    </row>
    <row r="20" spans="1:4" ht="17.25" customHeight="1">
      <c r="A20" s="23"/>
      <c r="B20" s="13" t="s">
        <v>113</v>
      </c>
      <c r="C20" s="14">
        <v>200</v>
      </c>
      <c r="D20" s="13">
        <v>249</v>
      </c>
    </row>
    <row r="21" spans="1:4" ht="17.25" customHeight="1">
      <c r="A21" s="21" t="s">
        <v>58</v>
      </c>
      <c r="B21" s="11" t="s">
        <v>104</v>
      </c>
      <c r="C21" s="12">
        <v>110</v>
      </c>
      <c r="D21" s="11">
        <v>80</v>
      </c>
    </row>
    <row r="22" spans="1:4" ht="17.25" customHeight="1">
      <c r="A22" s="22"/>
      <c r="B22" s="11" t="s">
        <v>105</v>
      </c>
      <c r="C22" s="12">
        <v>120</v>
      </c>
      <c r="D22" s="11">
        <v>82</v>
      </c>
    </row>
    <row r="23" spans="1:4" ht="17.25" customHeight="1">
      <c r="A23" s="22"/>
      <c r="B23" s="11" t="s">
        <v>106</v>
      </c>
      <c r="C23" s="12">
        <v>130</v>
      </c>
      <c r="D23" s="11">
        <v>86</v>
      </c>
    </row>
    <row r="24" spans="1:4" ht="17.25" customHeight="1">
      <c r="A24" s="22"/>
      <c r="B24" s="11" t="s">
        <v>107</v>
      </c>
      <c r="C24" s="12">
        <v>130</v>
      </c>
      <c r="D24" s="11">
        <v>90</v>
      </c>
    </row>
    <row r="25" spans="1:4" ht="17.25" customHeight="1">
      <c r="A25" s="22"/>
      <c r="B25" s="11" t="s">
        <v>108</v>
      </c>
      <c r="C25" s="12">
        <v>140</v>
      </c>
      <c r="D25" s="11">
        <v>90</v>
      </c>
    </row>
    <row r="26" spans="1:4" ht="17.25" customHeight="1">
      <c r="A26" s="22"/>
      <c r="B26" s="11" t="s">
        <v>109</v>
      </c>
      <c r="C26" s="12">
        <v>140</v>
      </c>
      <c r="D26" s="11">
        <v>100</v>
      </c>
    </row>
    <row r="27" spans="1:4" ht="17.25" customHeight="1">
      <c r="A27" s="22"/>
      <c r="B27" s="11" t="s">
        <v>110</v>
      </c>
      <c r="C27" s="12">
        <v>150</v>
      </c>
      <c r="D27" s="11">
        <v>125</v>
      </c>
    </row>
    <row r="28" spans="1:4" ht="17.25" customHeight="1">
      <c r="A28" s="22"/>
      <c r="B28" s="11" t="s">
        <v>111</v>
      </c>
      <c r="C28" s="12">
        <v>160</v>
      </c>
      <c r="D28" s="11">
        <v>150</v>
      </c>
    </row>
    <row r="29" spans="1:4" ht="17.25" customHeight="1">
      <c r="A29" s="22"/>
      <c r="B29" s="11" t="s">
        <v>112</v>
      </c>
      <c r="C29" s="12">
        <v>200</v>
      </c>
      <c r="D29" s="11">
        <v>216</v>
      </c>
    </row>
    <row r="30" spans="1:4" ht="17.25" customHeight="1">
      <c r="A30" s="23"/>
      <c r="B30" s="13" t="s">
        <v>113</v>
      </c>
      <c r="C30" s="14">
        <v>200</v>
      </c>
      <c r="D30" s="13">
        <v>249</v>
      </c>
    </row>
    <row r="31" spans="1:4" ht="17.25" customHeight="1">
      <c r="A31" s="21" t="s">
        <v>6</v>
      </c>
      <c r="B31" s="11" t="s">
        <v>104</v>
      </c>
      <c r="C31" s="12">
        <v>110</v>
      </c>
      <c r="D31" s="11">
        <v>102</v>
      </c>
    </row>
    <row r="32" spans="1:4" ht="17.25" customHeight="1">
      <c r="A32" s="22"/>
      <c r="B32" s="11" t="s">
        <v>105</v>
      </c>
      <c r="C32" s="12">
        <v>120</v>
      </c>
      <c r="D32" s="11">
        <v>105</v>
      </c>
    </row>
    <row r="33" spans="1:4" ht="17.25" customHeight="1">
      <c r="A33" s="22"/>
      <c r="B33" s="11" t="s">
        <v>106</v>
      </c>
      <c r="C33" s="12">
        <v>130</v>
      </c>
      <c r="D33" s="11">
        <v>110</v>
      </c>
    </row>
    <row r="34" spans="1:4" ht="17.25" customHeight="1">
      <c r="A34" s="22"/>
      <c r="B34" s="11" t="s">
        <v>107</v>
      </c>
      <c r="C34" s="12">
        <v>130</v>
      </c>
      <c r="D34" s="11">
        <v>112</v>
      </c>
    </row>
    <row r="35" spans="1:4" ht="17.25" customHeight="1">
      <c r="A35" s="22"/>
      <c r="B35" s="11" t="s">
        <v>108</v>
      </c>
      <c r="C35" s="12">
        <v>140</v>
      </c>
      <c r="D35" s="11">
        <v>115</v>
      </c>
    </row>
    <row r="36" spans="1:4" ht="17.25" customHeight="1">
      <c r="A36" s="22"/>
      <c r="B36" s="11" t="s">
        <v>109</v>
      </c>
      <c r="C36" s="12">
        <v>140</v>
      </c>
      <c r="D36" s="11">
        <v>128</v>
      </c>
    </row>
    <row r="37" spans="1:4" ht="17.25" customHeight="1">
      <c r="A37" s="22"/>
      <c r="B37" s="11" t="s">
        <v>110</v>
      </c>
      <c r="C37" s="12">
        <v>150</v>
      </c>
      <c r="D37" s="11">
        <v>160</v>
      </c>
    </row>
    <row r="38" spans="1:4" ht="17.25" customHeight="1">
      <c r="A38" s="22"/>
      <c r="B38" s="11" t="s">
        <v>111</v>
      </c>
      <c r="C38" s="12">
        <v>160</v>
      </c>
      <c r="D38" s="11">
        <v>192</v>
      </c>
    </row>
    <row r="39" spans="1:4" ht="17.25" customHeight="1">
      <c r="A39" s="22"/>
      <c r="B39" s="11" t="s">
        <v>112</v>
      </c>
      <c r="C39" s="12">
        <v>200</v>
      </c>
      <c r="D39" s="11">
        <v>276</v>
      </c>
    </row>
    <row r="40" spans="1:4" ht="17.25" customHeight="1">
      <c r="A40" s="23"/>
      <c r="B40" s="13" t="s">
        <v>113</v>
      </c>
      <c r="C40" s="14">
        <v>200</v>
      </c>
      <c r="D40" s="13">
        <v>318</v>
      </c>
    </row>
    <row r="41" spans="1:4" ht="17.25" customHeight="1">
      <c r="A41" s="21" t="s">
        <v>59</v>
      </c>
      <c r="B41" s="11" t="s">
        <v>104</v>
      </c>
      <c r="C41" s="12">
        <v>110</v>
      </c>
      <c r="D41" s="11">
        <v>107</v>
      </c>
    </row>
    <row r="42" spans="1:4" ht="17.25" customHeight="1">
      <c r="A42" s="22"/>
      <c r="B42" s="11" t="s">
        <v>105</v>
      </c>
      <c r="C42" s="12">
        <v>120</v>
      </c>
      <c r="D42" s="11">
        <v>110</v>
      </c>
    </row>
    <row r="43" spans="1:4" ht="17.25" customHeight="1">
      <c r="A43" s="22"/>
      <c r="B43" s="11" t="s">
        <v>106</v>
      </c>
      <c r="C43" s="12">
        <v>130</v>
      </c>
      <c r="D43" s="11">
        <v>116</v>
      </c>
    </row>
    <row r="44" spans="1:4" ht="17.25" customHeight="1">
      <c r="A44" s="22"/>
      <c r="B44" s="11" t="s">
        <v>107</v>
      </c>
      <c r="C44" s="12">
        <v>130</v>
      </c>
      <c r="D44" s="11">
        <v>120</v>
      </c>
    </row>
    <row r="45" spans="1:4" ht="17.25" customHeight="1">
      <c r="A45" s="22"/>
      <c r="B45" s="11" t="s">
        <v>108</v>
      </c>
      <c r="C45" s="12">
        <v>140</v>
      </c>
      <c r="D45" s="11">
        <v>122</v>
      </c>
    </row>
    <row r="46" spans="1:4" ht="17.25" customHeight="1">
      <c r="A46" s="22"/>
      <c r="B46" s="11" t="s">
        <v>109</v>
      </c>
      <c r="C46" s="12">
        <v>140</v>
      </c>
      <c r="D46" s="11">
        <v>137</v>
      </c>
    </row>
    <row r="47" spans="1:4" ht="17.25" customHeight="1">
      <c r="A47" s="22"/>
      <c r="B47" s="11" t="s">
        <v>110</v>
      </c>
      <c r="C47" s="12">
        <v>150</v>
      </c>
      <c r="D47" s="11">
        <v>171</v>
      </c>
    </row>
    <row r="48" spans="1:4" ht="17.25" customHeight="1">
      <c r="A48" s="22"/>
      <c r="B48" s="11" t="s">
        <v>111</v>
      </c>
      <c r="C48" s="12">
        <v>160</v>
      </c>
      <c r="D48" s="11">
        <v>205</v>
      </c>
    </row>
    <row r="49" spans="1:4" ht="17.25" customHeight="1">
      <c r="A49" s="22"/>
      <c r="B49" s="11" t="s">
        <v>112</v>
      </c>
      <c r="C49" s="12">
        <v>200</v>
      </c>
      <c r="D49" s="11">
        <v>295</v>
      </c>
    </row>
    <row r="50" spans="1:4" ht="17.25" customHeight="1">
      <c r="A50" s="23"/>
      <c r="B50" s="13" t="s">
        <v>113</v>
      </c>
      <c r="C50" s="14">
        <v>200</v>
      </c>
      <c r="D50" s="13">
        <v>340</v>
      </c>
    </row>
    <row r="51" spans="1:4" ht="17.25" customHeight="1">
      <c r="A51" s="21" t="s">
        <v>60</v>
      </c>
      <c r="B51" s="11" t="s">
        <v>104</v>
      </c>
      <c r="C51" s="12">
        <v>110</v>
      </c>
      <c r="D51" s="11">
        <v>107</v>
      </c>
    </row>
    <row r="52" spans="1:4" ht="17.25" customHeight="1">
      <c r="A52" s="22"/>
      <c r="B52" s="11" t="s">
        <v>105</v>
      </c>
      <c r="C52" s="12">
        <v>120</v>
      </c>
      <c r="D52" s="11">
        <v>110</v>
      </c>
    </row>
    <row r="53" spans="1:4" ht="17.25" customHeight="1">
      <c r="A53" s="22"/>
      <c r="B53" s="11" t="s">
        <v>106</v>
      </c>
      <c r="C53" s="12">
        <v>130</v>
      </c>
      <c r="D53" s="11">
        <v>116</v>
      </c>
    </row>
    <row r="54" spans="1:4" ht="17.25" customHeight="1">
      <c r="A54" s="22"/>
      <c r="B54" s="11" t="s">
        <v>107</v>
      </c>
      <c r="C54" s="12">
        <v>130</v>
      </c>
      <c r="D54" s="11">
        <v>120</v>
      </c>
    </row>
    <row r="55" spans="1:4" ht="17.25" customHeight="1">
      <c r="A55" s="22"/>
      <c r="B55" s="11" t="s">
        <v>108</v>
      </c>
      <c r="C55" s="12">
        <v>140</v>
      </c>
      <c r="D55" s="11">
        <v>122</v>
      </c>
    </row>
    <row r="56" spans="1:4" ht="17.25" customHeight="1">
      <c r="A56" s="22"/>
      <c r="B56" s="11" t="s">
        <v>109</v>
      </c>
      <c r="C56" s="12">
        <v>140</v>
      </c>
      <c r="D56" s="11">
        <v>137</v>
      </c>
    </row>
    <row r="57" spans="1:4" ht="17.25" customHeight="1">
      <c r="A57" s="22"/>
      <c r="B57" s="11" t="s">
        <v>110</v>
      </c>
      <c r="C57" s="12">
        <v>150</v>
      </c>
      <c r="D57" s="11">
        <v>171</v>
      </c>
    </row>
    <row r="58" spans="1:4" ht="17.25" customHeight="1">
      <c r="A58" s="22"/>
      <c r="B58" s="11" t="s">
        <v>111</v>
      </c>
      <c r="C58" s="12">
        <v>160</v>
      </c>
      <c r="D58" s="11">
        <v>205</v>
      </c>
    </row>
    <row r="59" spans="1:4" ht="17.25" customHeight="1">
      <c r="A59" s="22"/>
      <c r="B59" s="11" t="s">
        <v>112</v>
      </c>
      <c r="C59" s="12">
        <v>200</v>
      </c>
      <c r="D59" s="11">
        <v>295</v>
      </c>
    </row>
    <row r="60" spans="1:4" ht="17.25" customHeight="1">
      <c r="A60" s="23"/>
      <c r="B60" s="13" t="s">
        <v>113</v>
      </c>
      <c r="C60" s="14">
        <v>200</v>
      </c>
      <c r="D60" s="13">
        <v>340</v>
      </c>
    </row>
    <row r="61" spans="1:4" ht="17.25" customHeight="1">
      <c r="A61" s="21" t="s">
        <v>61</v>
      </c>
      <c r="B61" s="11" t="s">
        <v>104</v>
      </c>
      <c r="C61" s="12">
        <v>110</v>
      </c>
      <c r="D61" s="11">
        <v>109</v>
      </c>
    </row>
    <row r="62" spans="1:4" ht="17.25" customHeight="1">
      <c r="A62" s="22"/>
      <c r="B62" s="11" t="s">
        <v>105</v>
      </c>
      <c r="C62" s="12">
        <v>120</v>
      </c>
      <c r="D62" s="11">
        <v>112</v>
      </c>
    </row>
    <row r="63" spans="1:4" ht="17.25" customHeight="1">
      <c r="A63" s="22"/>
      <c r="B63" s="11" t="s">
        <v>106</v>
      </c>
      <c r="C63" s="12">
        <v>130</v>
      </c>
      <c r="D63" s="11">
        <v>118</v>
      </c>
    </row>
    <row r="64" spans="1:4" ht="17.25" customHeight="1">
      <c r="A64" s="22"/>
      <c r="B64" s="11" t="s">
        <v>107</v>
      </c>
      <c r="C64" s="12">
        <v>130</v>
      </c>
      <c r="D64" s="11">
        <v>120</v>
      </c>
    </row>
    <row r="65" spans="1:4" ht="17.25" customHeight="1">
      <c r="A65" s="22"/>
      <c r="B65" s="11" t="s">
        <v>108</v>
      </c>
      <c r="C65" s="12">
        <v>140</v>
      </c>
      <c r="D65" s="11">
        <v>124</v>
      </c>
    </row>
    <row r="66" spans="1:4" ht="17.25" customHeight="1">
      <c r="A66" s="22"/>
      <c r="B66" s="11" t="s">
        <v>109</v>
      </c>
      <c r="C66" s="12">
        <v>140</v>
      </c>
      <c r="D66" s="11">
        <v>137</v>
      </c>
    </row>
    <row r="67" spans="1:4" ht="17.25" customHeight="1">
      <c r="A67" s="22"/>
      <c r="B67" s="11" t="s">
        <v>110</v>
      </c>
      <c r="C67" s="12">
        <v>150</v>
      </c>
      <c r="D67" s="11">
        <v>171</v>
      </c>
    </row>
    <row r="68" spans="1:4" ht="17.25" customHeight="1">
      <c r="A68" s="22"/>
      <c r="B68" s="11" t="s">
        <v>111</v>
      </c>
      <c r="C68" s="12">
        <v>160</v>
      </c>
      <c r="D68" s="11">
        <v>205</v>
      </c>
    </row>
    <row r="69" spans="1:4" ht="17.25" customHeight="1">
      <c r="A69" s="22"/>
      <c r="B69" s="11" t="s">
        <v>112</v>
      </c>
      <c r="C69" s="12">
        <v>200</v>
      </c>
      <c r="D69" s="11">
        <v>295</v>
      </c>
    </row>
    <row r="70" spans="1:4" ht="17.25" customHeight="1">
      <c r="A70" s="23"/>
      <c r="B70" s="13" t="s">
        <v>113</v>
      </c>
      <c r="C70" s="14">
        <v>200</v>
      </c>
      <c r="D70" s="13">
        <v>340</v>
      </c>
    </row>
    <row r="71" spans="1:4" ht="17.25" customHeight="1">
      <c r="A71" s="21" t="s">
        <v>62</v>
      </c>
      <c r="B71" s="11" t="s">
        <v>104</v>
      </c>
      <c r="C71" s="12">
        <v>110</v>
      </c>
      <c r="D71" s="11">
        <v>109</v>
      </c>
    </row>
    <row r="72" spans="1:4" ht="17.25" customHeight="1">
      <c r="A72" s="22"/>
      <c r="B72" s="11" t="s">
        <v>105</v>
      </c>
      <c r="C72" s="12">
        <v>120</v>
      </c>
      <c r="D72" s="11">
        <v>112</v>
      </c>
    </row>
    <row r="73" spans="1:4" ht="17.25" customHeight="1">
      <c r="A73" s="22"/>
      <c r="B73" s="11" t="s">
        <v>106</v>
      </c>
      <c r="C73" s="12">
        <v>130</v>
      </c>
      <c r="D73" s="11">
        <v>118</v>
      </c>
    </row>
    <row r="74" spans="1:4" ht="17.25" customHeight="1">
      <c r="A74" s="22"/>
      <c r="B74" s="11" t="s">
        <v>107</v>
      </c>
      <c r="C74" s="12">
        <v>130</v>
      </c>
      <c r="D74" s="11">
        <v>120</v>
      </c>
    </row>
    <row r="75" spans="1:4" ht="17.25" customHeight="1">
      <c r="A75" s="22"/>
      <c r="B75" s="11" t="s">
        <v>108</v>
      </c>
      <c r="C75" s="12">
        <v>140</v>
      </c>
      <c r="D75" s="11">
        <v>124</v>
      </c>
    </row>
    <row r="76" spans="1:4" ht="17.25" customHeight="1">
      <c r="A76" s="22"/>
      <c r="B76" s="11" t="s">
        <v>109</v>
      </c>
      <c r="C76" s="12">
        <v>140</v>
      </c>
      <c r="D76" s="11">
        <v>137</v>
      </c>
    </row>
    <row r="77" spans="1:4" ht="17.25" customHeight="1">
      <c r="A77" s="22"/>
      <c r="B77" s="11" t="s">
        <v>110</v>
      </c>
      <c r="C77" s="12">
        <v>150</v>
      </c>
      <c r="D77" s="11">
        <v>171</v>
      </c>
    </row>
    <row r="78" spans="1:4" ht="17.25" customHeight="1">
      <c r="A78" s="22"/>
      <c r="B78" s="11" t="s">
        <v>111</v>
      </c>
      <c r="C78" s="12">
        <v>160</v>
      </c>
      <c r="D78" s="11">
        <v>205</v>
      </c>
    </row>
    <row r="79" spans="1:4" ht="17.25" customHeight="1">
      <c r="A79" s="22"/>
      <c r="B79" s="11" t="s">
        <v>112</v>
      </c>
      <c r="C79" s="12">
        <v>200</v>
      </c>
      <c r="D79" s="11">
        <v>295</v>
      </c>
    </row>
    <row r="80" spans="1:4" ht="17.25" customHeight="1">
      <c r="A80" s="23"/>
      <c r="B80" s="13" t="s">
        <v>113</v>
      </c>
      <c r="C80" s="14">
        <v>200</v>
      </c>
      <c r="D80" s="13">
        <v>340</v>
      </c>
    </row>
    <row r="81" spans="1:4" ht="17.25" customHeight="1">
      <c r="A81" s="21" t="s">
        <v>63</v>
      </c>
      <c r="B81" s="11" t="s">
        <v>104</v>
      </c>
      <c r="C81" s="12">
        <v>110</v>
      </c>
      <c r="D81" s="11">
        <v>102</v>
      </c>
    </row>
    <row r="82" spans="1:4" ht="17.25" customHeight="1">
      <c r="A82" s="22"/>
      <c r="B82" s="11" t="s">
        <v>105</v>
      </c>
      <c r="C82" s="12">
        <v>120</v>
      </c>
      <c r="D82" s="11">
        <v>105</v>
      </c>
    </row>
    <row r="83" spans="1:4" ht="17.25" customHeight="1">
      <c r="A83" s="22"/>
      <c r="B83" s="11" t="s">
        <v>106</v>
      </c>
      <c r="C83" s="12">
        <v>130</v>
      </c>
      <c r="D83" s="11">
        <v>110</v>
      </c>
    </row>
    <row r="84" spans="1:4" ht="17.25" customHeight="1">
      <c r="A84" s="22"/>
      <c r="B84" s="11" t="s">
        <v>107</v>
      </c>
      <c r="C84" s="12">
        <v>130</v>
      </c>
      <c r="D84" s="11">
        <v>112</v>
      </c>
    </row>
    <row r="85" spans="1:4" ht="17.25" customHeight="1">
      <c r="A85" s="22"/>
      <c r="B85" s="11" t="s">
        <v>108</v>
      </c>
      <c r="C85" s="12">
        <v>140</v>
      </c>
      <c r="D85" s="11">
        <v>115</v>
      </c>
    </row>
    <row r="86" spans="1:4" ht="17.25" customHeight="1">
      <c r="A86" s="22"/>
      <c r="B86" s="11" t="s">
        <v>109</v>
      </c>
      <c r="C86" s="12">
        <v>140</v>
      </c>
      <c r="D86" s="11">
        <v>128</v>
      </c>
    </row>
    <row r="87" spans="1:4" ht="17.25" customHeight="1">
      <c r="A87" s="22"/>
      <c r="B87" s="11" t="s">
        <v>110</v>
      </c>
      <c r="C87" s="12">
        <v>150</v>
      </c>
      <c r="D87" s="11">
        <v>160</v>
      </c>
    </row>
    <row r="88" spans="1:4" ht="17.25" customHeight="1">
      <c r="A88" s="22"/>
      <c r="B88" s="11" t="s">
        <v>111</v>
      </c>
      <c r="C88" s="12">
        <v>160</v>
      </c>
      <c r="D88" s="11">
        <v>192</v>
      </c>
    </row>
    <row r="89" spans="1:4" ht="17.25" customHeight="1">
      <c r="A89" s="22"/>
      <c r="B89" s="11" t="s">
        <v>112</v>
      </c>
      <c r="C89" s="12">
        <v>200</v>
      </c>
      <c r="D89" s="11">
        <v>276</v>
      </c>
    </row>
    <row r="90" spans="1:4" ht="17.25" customHeight="1">
      <c r="A90" s="23"/>
      <c r="B90" s="13" t="s">
        <v>113</v>
      </c>
      <c r="C90" s="14">
        <v>200</v>
      </c>
      <c r="D90" s="13">
        <v>318</v>
      </c>
    </row>
    <row r="91" spans="1:4" ht="17.25" customHeight="1">
      <c r="A91" s="21" t="s">
        <v>64</v>
      </c>
      <c r="B91" s="11" t="s">
        <v>104</v>
      </c>
      <c r="C91" s="12">
        <v>110</v>
      </c>
      <c r="D91" s="11">
        <v>128</v>
      </c>
    </row>
    <row r="92" spans="1:4" ht="17.25" customHeight="1">
      <c r="A92" s="22"/>
      <c r="B92" s="11" t="s">
        <v>105</v>
      </c>
      <c r="C92" s="12">
        <v>120</v>
      </c>
      <c r="D92" s="11">
        <v>133</v>
      </c>
    </row>
    <row r="93" spans="1:4" ht="17.25" customHeight="1">
      <c r="A93" s="22"/>
      <c r="B93" s="11" t="s">
        <v>106</v>
      </c>
      <c r="C93" s="12">
        <v>130</v>
      </c>
      <c r="D93" s="11">
        <v>140</v>
      </c>
    </row>
    <row r="94" spans="1:4" ht="17.25" customHeight="1">
      <c r="A94" s="22"/>
      <c r="B94" s="11" t="s">
        <v>107</v>
      </c>
      <c r="C94" s="12">
        <v>130</v>
      </c>
      <c r="D94" s="11">
        <v>144</v>
      </c>
    </row>
    <row r="95" spans="1:4" ht="17.25" customHeight="1">
      <c r="A95" s="22"/>
      <c r="B95" s="11" t="s">
        <v>108</v>
      </c>
      <c r="C95" s="12">
        <v>140</v>
      </c>
      <c r="D95" s="11">
        <v>153</v>
      </c>
    </row>
    <row r="96" spans="1:4" ht="17.25" customHeight="1">
      <c r="A96" s="22"/>
      <c r="B96" s="11" t="s">
        <v>109</v>
      </c>
      <c r="C96" s="12">
        <v>140</v>
      </c>
      <c r="D96" s="11">
        <v>161</v>
      </c>
    </row>
    <row r="97" spans="1:4" ht="17.25" customHeight="1">
      <c r="A97" s="22"/>
      <c r="B97" s="11" t="s">
        <v>110</v>
      </c>
      <c r="C97" s="12">
        <v>150</v>
      </c>
      <c r="D97" s="11">
        <v>201</v>
      </c>
    </row>
    <row r="98" spans="1:4" ht="17.25" customHeight="1">
      <c r="A98" s="22"/>
      <c r="B98" s="11" t="s">
        <v>111</v>
      </c>
      <c r="C98" s="12">
        <v>160</v>
      </c>
      <c r="D98" s="11">
        <v>241</v>
      </c>
    </row>
    <row r="99" spans="1:4" ht="17.25" customHeight="1">
      <c r="A99" s="22"/>
      <c r="B99" s="11" t="s">
        <v>112</v>
      </c>
      <c r="C99" s="12">
        <v>200</v>
      </c>
      <c r="D99" s="11">
        <v>347</v>
      </c>
    </row>
    <row r="100" spans="1:4" ht="17.25" customHeight="1">
      <c r="A100" s="23"/>
      <c r="B100" s="13" t="s">
        <v>113</v>
      </c>
      <c r="C100" s="14">
        <v>200</v>
      </c>
      <c r="D100" s="13">
        <v>400</v>
      </c>
    </row>
    <row r="101" spans="1:4" ht="17.25" customHeight="1">
      <c r="A101" s="21" t="s">
        <v>65</v>
      </c>
      <c r="B101" s="11" t="s">
        <v>104</v>
      </c>
      <c r="C101" s="12">
        <v>110</v>
      </c>
      <c r="D101" s="11">
        <v>102</v>
      </c>
    </row>
    <row r="102" spans="1:4" ht="17.25" customHeight="1">
      <c r="A102" s="22"/>
      <c r="B102" s="11" t="s">
        <v>105</v>
      </c>
      <c r="C102" s="12">
        <v>120</v>
      </c>
      <c r="D102" s="11">
        <v>105</v>
      </c>
    </row>
    <row r="103" spans="1:4" ht="17.25" customHeight="1">
      <c r="A103" s="22"/>
      <c r="B103" s="11" t="s">
        <v>106</v>
      </c>
      <c r="C103" s="12">
        <v>130</v>
      </c>
      <c r="D103" s="11">
        <v>110</v>
      </c>
    </row>
    <row r="104" spans="1:4" ht="17.25" customHeight="1">
      <c r="A104" s="22"/>
      <c r="B104" s="11" t="s">
        <v>107</v>
      </c>
      <c r="C104" s="12">
        <v>130</v>
      </c>
      <c r="D104" s="11">
        <v>114</v>
      </c>
    </row>
    <row r="105" spans="1:4" ht="17.25" customHeight="1">
      <c r="A105" s="22"/>
      <c r="B105" s="11" t="s">
        <v>108</v>
      </c>
      <c r="C105" s="12">
        <v>140</v>
      </c>
      <c r="D105" s="11">
        <v>115</v>
      </c>
    </row>
    <row r="106" spans="1:4" ht="17.25" customHeight="1">
      <c r="A106" s="22"/>
      <c r="B106" s="11" t="s">
        <v>109</v>
      </c>
      <c r="C106" s="12">
        <v>140</v>
      </c>
      <c r="D106" s="11">
        <v>128</v>
      </c>
    </row>
    <row r="107" spans="1:4" ht="17.25" customHeight="1">
      <c r="A107" s="22"/>
      <c r="B107" s="11" t="s">
        <v>110</v>
      </c>
      <c r="C107" s="12">
        <v>150</v>
      </c>
      <c r="D107" s="11">
        <v>160</v>
      </c>
    </row>
    <row r="108" spans="1:4" ht="17.25" customHeight="1">
      <c r="A108" s="22"/>
      <c r="B108" s="11" t="s">
        <v>111</v>
      </c>
      <c r="C108" s="12">
        <v>160</v>
      </c>
      <c r="D108" s="11">
        <v>192</v>
      </c>
    </row>
    <row r="109" spans="1:4" ht="17.25" customHeight="1">
      <c r="A109" s="22"/>
      <c r="B109" s="11" t="s">
        <v>112</v>
      </c>
      <c r="C109" s="12">
        <v>200</v>
      </c>
      <c r="D109" s="11">
        <v>276</v>
      </c>
    </row>
    <row r="110" spans="1:4" ht="17.25" customHeight="1">
      <c r="A110" s="23"/>
      <c r="B110" s="13" t="s">
        <v>113</v>
      </c>
      <c r="C110" s="14">
        <v>200</v>
      </c>
      <c r="D110" s="13">
        <v>318</v>
      </c>
    </row>
    <row r="111" spans="1:4" ht="17.25" customHeight="1">
      <c r="A111" s="21" t="s">
        <v>66</v>
      </c>
      <c r="B111" s="11" t="s">
        <v>104</v>
      </c>
      <c r="C111" s="12">
        <v>110</v>
      </c>
      <c r="D111" s="11">
        <v>128</v>
      </c>
    </row>
    <row r="112" spans="1:4" ht="17.25" customHeight="1">
      <c r="A112" s="22"/>
      <c r="B112" s="11" t="s">
        <v>105</v>
      </c>
      <c r="C112" s="12">
        <v>120</v>
      </c>
      <c r="D112" s="11">
        <v>133</v>
      </c>
    </row>
    <row r="113" spans="1:4" ht="17.25" customHeight="1">
      <c r="A113" s="22"/>
      <c r="B113" s="11" t="s">
        <v>106</v>
      </c>
      <c r="C113" s="12">
        <v>130</v>
      </c>
      <c r="D113" s="11">
        <v>140</v>
      </c>
    </row>
    <row r="114" spans="1:4" ht="17.25" customHeight="1">
      <c r="A114" s="22"/>
      <c r="B114" s="11" t="s">
        <v>107</v>
      </c>
      <c r="C114" s="12">
        <v>130</v>
      </c>
      <c r="D114" s="11">
        <v>144</v>
      </c>
    </row>
    <row r="115" spans="1:4" ht="17.25" customHeight="1">
      <c r="A115" s="22"/>
      <c r="B115" s="11" t="s">
        <v>108</v>
      </c>
      <c r="C115" s="12">
        <v>140</v>
      </c>
      <c r="D115" s="11">
        <v>153</v>
      </c>
    </row>
    <row r="116" spans="1:4" ht="17.25" customHeight="1">
      <c r="A116" s="22"/>
      <c r="B116" s="11" t="s">
        <v>109</v>
      </c>
      <c r="C116" s="12">
        <v>140</v>
      </c>
      <c r="D116" s="11">
        <v>161</v>
      </c>
    </row>
    <row r="117" spans="1:4" ht="17.25" customHeight="1">
      <c r="A117" s="22"/>
      <c r="B117" s="11" t="s">
        <v>110</v>
      </c>
      <c r="C117" s="12">
        <v>150</v>
      </c>
      <c r="D117" s="11">
        <v>201</v>
      </c>
    </row>
    <row r="118" spans="1:4" ht="17.25" customHeight="1">
      <c r="A118" s="22"/>
      <c r="B118" s="11" t="s">
        <v>111</v>
      </c>
      <c r="C118" s="12">
        <v>160</v>
      </c>
      <c r="D118" s="11">
        <v>241</v>
      </c>
    </row>
    <row r="119" spans="1:4" ht="17.25" customHeight="1">
      <c r="A119" s="22"/>
      <c r="B119" s="11" t="s">
        <v>112</v>
      </c>
      <c r="C119" s="12">
        <v>200</v>
      </c>
      <c r="D119" s="11">
        <v>347</v>
      </c>
    </row>
    <row r="120" spans="1:4" ht="17.25" customHeight="1">
      <c r="A120" s="23"/>
      <c r="B120" s="13" t="s">
        <v>113</v>
      </c>
      <c r="C120" s="14">
        <v>200</v>
      </c>
      <c r="D120" s="13">
        <v>400</v>
      </c>
    </row>
    <row r="121" spans="1:4" ht="17.25" customHeight="1">
      <c r="A121" s="21" t="s">
        <v>67</v>
      </c>
      <c r="B121" s="11" t="s">
        <v>104</v>
      </c>
      <c r="C121" s="12">
        <v>110</v>
      </c>
      <c r="D121" s="11">
        <v>105</v>
      </c>
    </row>
    <row r="122" spans="1:4" ht="17.25" customHeight="1">
      <c r="A122" s="22"/>
      <c r="B122" s="11" t="s">
        <v>105</v>
      </c>
      <c r="C122" s="12">
        <v>120</v>
      </c>
      <c r="D122" s="11">
        <v>108</v>
      </c>
    </row>
    <row r="123" spans="1:4" ht="17.25" customHeight="1">
      <c r="A123" s="22"/>
      <c r="B123" s="11" t="s">
        <v>106</v>
      </c>
      <c r="C123" s="12">
        <v>130</v>
      </c>
      <c r="D123" s="11">
        <v>113</v>
      </c>
    </row>
    <row r="124" spans="1:4" ht="17.25" customHeight="1">
      <c r="A124" s="22"/>
      <c r="B124" s="11" t="s">
        <v>107</v>
      </c>
      <c r="C124" s="12">
        <v>130</v>
      </c>
      <c r="D124" s="11">
        <v>116</v>
      </c>
    </row>
    <row r="125" spans="1:4" ht="17.25" customHeight="1">
      <c r="A125" s="22"/>
      <c r="B125" s="11" t="s">
        <v>108</v>
      </c>
      <c r="C125" s="12">
        <v>140</v>
      </c>
      <c r="D125" s="11">
        <v>118</v>
      </c>
    </row>
    <row r="126" spans="1:4" ht="17.25" customHeight="1">
      <c r="A126" s="22"/>
      <c r="B126" s="11" t="s">
        <v>109</v>
      </c>
      <c r="C126" s="12">
        <v>140</v>
      </c>
      <c r="D126" s="11">
        <v>131</v>
      </c>
    </row>
    <row r="127" spans="1:4" ht="17.25" customHeight="1">
      <c r="A127" s="22"/>
      <c r="B127" s="11" t="s">
        <v>110</v>
      </c>
      <c r="C127" s="12">
        <v>150</v>
      </c>
      <c r="D127" s="11">
        <v>164</v>
      </c>
    </row>
    <row r="128" spans="1:4" ht="17.25" customHeight="1">
      <c r="A128" s="22"/>
      <c r="B128" s="11" t="s">
        <v>111</v>
      </c>
      <c r="C128" s="12">
        <v>160</v>
      </c>
      <c r="D128" s="11">
        <v>197</v>
      </c>
    </row>
    <row r="129" spans="1:4" ht="17.25" customHeight="1">
      <c r="A129" s="22"/>
      <c r="B129" s="11" t="s">
        <v>112</v>
      </c>
      <c r="C129" s="12">
        <v>200</v>
      </c>
      <c r="D129" s="11">
        <v>283</v>
      </c>
    </row>
    <row r="130" spans="1:4" ht="17.25" customHeight="1">
      <c r="A130" s="23"/>
      <c r="B130" s="13" t="s">
        <v>113</v>
      </c>
      <c r="C130" s="14">
        <v>200</v>
      </c>
      <c r="D130" s="13">
        <v>326</v>
      </c>
    </row>
    <row r="131" spans="1:4" ht="17.25" customHeight="1">
      <c r="A131" s="21" t="s">
        <v>68</v>
      </c>
      <c r="B131" s="11" t="s">
        <v>104</v>
      </c>
      <c r="C131" s="12">
        <v>110</v>
      </c>
      <c r="D131" s="11">
        <v>80</v>
      </c>
    </row>
    <row r="132" spans="1:4" ht="17.25" customHeight="1">
      <c r="A132" s="22"/>
      <c r="B132" s="11" t="s">
        <v>105</v>
      </c>
      <c r="C132" s="12">
        <v>120</v>
      </c>
      <c r="D132" s="11">
        <v>82</v>
      </c>
    </row>
    <row r="133" spans="1:4" ht="17.25" customHeight="1">
      <c r="A133" s="22"/>
      <c r="B133" s="11" t="s">
        <v>106</v>
      </c>
      <c r="C133" s="12">
        <v>130</v>
      </c>
      <c r="D133" s="11">
        <v>86</v>
      </c>
    </row>
    <row r="134" spans="1:4" ht="17.25" customHeight="1">
      <c r="A134" s="22"/>
      <c r="B134" s="11" t="s">
        <v>107</v>
      </c>
      <c r="C134" s="12">
        <v>130</v>
      </c>
      <c r="D134" s="11">
        <v>90</v>
      </c>
    </row>
    <row r="135" spans="1:4" ht="17.25" customHeight="1">
      <c r="A135" s="22"/>
      <c r="B135" s="11" t="s">
        <v>108</v>
      </c>
      <c r="C135" s="12">
        <v>140</v>
      </c>
      <c r="D135" s="11">
        <v>92</v>
      </c>
    </row>
    <row r="136" spans="1:4" ht="17.25" customHeight="1">
      <c r="A136" s="22"/>
      <c r="B136" s="11" t="s">
        <v>109</v>
      </c>
      <c r="C136" s="12">
        <v>140</v>
      </c>
      <c r="D136" s="11">
        <v>102</v>
      </c>
    </row>
    <row r="137" spans="1:4" ht="17.25" customHeight="1">
      <c r="A137" s="22"/>
      <c r="B137" s="11" t="s">
        <v>110</v>
      </c>
      <c r="C137" s="12">
        <v>150</v>
      </c>
      <c r="D137" s="11">
        <v>128</v>
      </c>
    </row>
    <row r="138" spans="1:4" ht="17.25" customHeight="1">
      <c r="A138" s="22"/>
      <c r="B138" s="11" t="s">
        <v>111</v>
      </c>
      <c r="C138" s="12">
        <v>160</v>
      </c>
      <c r="D138" s="11">
        <v>154</v>
      </c>
    </row>
    <row r="139" spans="1:4" ht="17.25" customHeight="1">
      <c r="A139" s="22"/>
      <c r="B139" s="11" t="s">
        <v>112</v>
      </c>
      <c r="C139" s="12">
        <v>200</v>
      </c>
      <c r="D139" s="11">
        <v>221</v>
      </c>
    </row>
    <row r="140" spans="1:4" ht="17.25" customHeight="1">
      <c r="A140" s="23"/>
      <c r="B140" s="13" t="s">
        <v>113</v>
      </c>
      <c r="C140" s="14">
        <v>200</v>
      </c>
      <c r="D140" s="13">
        <v>255</v>
      </c>
    </row>
    <row r="141" spans="1:4" ht="17.25" customHeight="1">
      <c r="A141" s="21" t="s">
        <v>69</v>
      </c>
      <c r="B141" s="11" t="s">
        <v>104</v>
      </c>
      <c r="C141" s="12">
        <v>110</v>
      </c>
      <c r="D141" s="11">
        <v>130</v>
      </c>
    </row>
    <row r="142" spans="1:4" ht="17.25" customHeight="1">
      <c r="A142" s="22"/>
      <c r="B142" s="11" t="s">
        <v>105</v>
      </c>
      <c r="C142" s="12">
        <v>120</v>
      </c>
      <c r="D142" s="11">
        <v>135</v>
      </c>
    </row>
    <row r="143" spans="1:4" ht="17.25" customHeight="1">
      <c r="A143" s="22"/>
      <c r="B143" s="11" t="s">
        <v>106</v>
      </c>
      <c r="C143" s="12">
        <v>130</v>
      </c>
      <c r="D143" s="11">
        <v>142</v>
      </c>
    </row>
    <row r="144" spans="1:4" ht="17.25" customHeight="1">
      <c r="A144" s="22"/>
      <c r="B144" s="11" t="s">
        <v>107</v>
      </c>
      <c r="C144" s="12">
        <v>130</v>
      </c>
      <c r="D144" s="11">
        <v>146</v>
      </c>
    </row>
    <row r="145" spans="1:4" ht="17.25" customHeight="1">
      <c r="A145" s="22"/>
      <c r="B145" s="11" t="s">
        <v>108</v>
      </c>
      <c r="C145" s="12">
        <v>140</v>
      </c>
      <c r="D145" s="11">
        <v>155</v>
      </c>
    </row>
    <row r="146" spans="1:4" ht="17.25" customHeight="1">
      <c r="A146" s="22"/>
      <c r="B146" s="11" t="s">
        <v>109</v>
      </c>
      <c r="C146" s="12">
        <v>140</v>
      </c>
      <c r="D146" s="11">
        <v>163</v>
      </c>
    </row>
    <row r="147" spans="1:4" ht="17.25" customHeight="1">
      <c r="A147" s="22"/>
      <c r="B147" s="11" t="s">
        <v>110</v>
      </c>
      <c r="C147" s="12">
        <v>150</v>
      </c>
      <c r="D147" s="11">
        <v>204</v>
      </c>
    </row>
    <row r="148" spans="1:4" ht="17.25" customHeight="1">
      <c r="A148" s="22"/>
      <c r="B148" s="11" t="s">
        <v>111</v>
      </c>
      <c r="C148" s="12">
        <v>160</v>
      </c>
      <c r="D148" s="11">
        <v>245</v>
      </c>
    </row>
    <row r="149" spans="1:4" ht="17.25" customHeight="1">
      <c r="A149" s="22"/>
      <c r="B149" s="11" t="s">
        <v>112</v>
      </c>
      <c r="C149" s="12">
        <v>200</v>
      </c>
      <c r="D149" s="11">
        <v>353</v>
      </c>
    </row>
    <row r="150" spans="1:4" ht="17.25" customHeight="1">
      <c r="A150" s="23"/>
      <c r="B150" s="13" t="s">
        <v>113</v>
      </c>
      <c r="C150" s="14">
        <v>200</v>
      </c>
      <c r="D150" s="13">
        <v>406</v>
      </c>
    </row>
    <row r="151" spans="1:4" ht="17.25" customHeight="1">
      <c r="A151" s="21" t="s">
        <v>70</v>
      </c>
      <c r="B151" s="11" t="s">
        <v>104</v>
      </c>
      <c r="C151" s="12">
        <v>110</v>
      </c>
      <c r="D151" s="11">
        <v>52</v>
      </c>
    </row>
    <row r="152" spans="1:4" ht="17.25" customHeight="1">
      <c r="A152" s="22"/>
      <c r="B152" s="11" t="s">
        <v>105</v>
      </c>
      <c r="C152" s="12">
        <v>120</v>
      </c>
      <c r="D152" s="11">
        <v>54</v>
      </c>
    </row>
    <row r="153" spans="1:4" ht="17.25" customHeight="1">
      <c r="A153" s="22"/>
      <c r="B153" s="11" t="s">
        <v>106</v>
      </c>
      <c r="C153" s="12">
        <v>130</v>
      </c>
      <c r="D153" s="11">
        <v>57</v>
      </c>
    </row>
    <row r="154" spans="1:4" ht="17.25" customHeight="1">
      <c r="A154" s="22"/>
      <c r="B154" s="11" t="s">
        <v>107</v>
      </c>
      <c r="C154" s="12">
        <v>130</v>
      </c>
      <c r="D154" s="11">
        <v>59</v>
      </c>
    </row>
    <row r="155" spans="1:4" ht="17.25" customHeight="1">
      <c r="A155" s="22"/>
      <c r="B155" s="11" t="s">
        <v>108</v>
      </c>
      <c r="C155" s="12">
        <v>140</v>
      </c>
      <c r="D155" s="11">
        <v>62</v>
      </c>
    </row>
    <row r="156" spans="1:4" ht="17.25" customHeight="1">
      <c r="A156" s="22"/>
      <c r="B156" s="11" t="s">
        <v>109</v>
      </c>
      <c r="C156" s="12">
        <v>140</v>
      </c>
      <c r="D156" s="11">
        <v>69</v>
      </c>
    </row>
    <row r="157" spans="1:4" ht="17.25" customHeight="1">
      <c r="A157" s="22"/>
      <c r="B157" s="11" t="s">
        <v>110</v>
      </c>
      <c r="C157" s="12">
        <v>150</v>
      </c>
      <c r="D157" s="11">
        <v>86</v>
      </c>
    </row>
    <row r="158" spans="1:4" ht="17.25" customHeight="1">
      <c r="A158" s="22"/>
      <c r="B158" s="11" t="s">
        <v>111</v>
      </c>
      <c r="C158" s="12">
        <v>160</v>
      </c>
      <c r="D158" s="11">
        <v>103</v>
      </c>
    </row>
    <row r="159" spans="1:4" ht="17.25" customHeight="1">
      <c r="A159" s="22"/>
      <c r="B159" s="11" t="s">
        <v>112</v>
      </c>
      <c r="C159" s="12">
        <v>200</v>
      </c>
      <c r="D159" s="11">
        <v>149</v>
      </c>
    </row>
    <row r="160" spans="1:4" ht="17.25" customHeight="1">
      <c r="A160" s="23"/>
      <c r="B160" s="13" t="s">
        <v>113</v>
      </c>
      <c r="C160" s="14">
        <v>200</v>
      </c>
      <c r="D160" s="13">
        <v>172</v>
      </c>
    </row>
    <row r="161" spans="1:4" ht="17.25" customHeight="1">
      <c r="A161" s="21" t="s">
        <v>71</v>
      </c>
      <c r="B161" s="11" t="s">
        <v>104</v>
      </c>
      <c r="C161" s="12">
        <v>110</v>
      </c>
      <c r="D161" s="11">
        <v>80</v>
      </c>
    </row>
    <row r="162" spans="1:4" ht="17.25" customHeight="1">
      <c r="A162" s="22"/>
      <c r="B162" s="11" t="s">
        <v>105</v>
      </c>
      <c r="C162" s="12">
        <v>120</v>
      </c>
      <c r="D162" s="11">
        <v>82</v>
      </c>
    </row>
    <row r="163" spans="1:4" ht="17.25" customHeight="1">
      <c r="A163" s="22"/>
      <c r="B163" s="11" t="s">
        <v>106</v>
      </c>
      <c r="C163" s="12">
        <v>130</v>
      </c>
      <c r="D163" s="11">
        <v>86</v>
      </c>
    </row>
    <row r="164" spans="1:4" ht="17.25" customHeight="1">
      <c r="A164" s="22"/>
      <c r="B164" s="11" t="s">
        <v>107</v>
      </c>
      <c r="C164" s="12">
        <v>130</v>
      </c>
      <c r="D164" s="11">
        <v>90</v>
      </c>
    </row>
    <row r="165" spans="1:4" ht="17.25" customHeight="1">
      <c r="A165" s="22"/>
      <c r="B165" s="11" t="s">
        <v>108</v>
      </c>
      <c r="C165" s="12">
        <v>140</v>
      </c>
      <c r="D165" s="11">
        <v>90</v>
      </c>
    </row>
    <row r="166" spans="1:4" ht="17.25" customHeight="1">
      <c r="A166" s="22"/>
      <c r="B166" s="11" t="s">
        <v>109</v>
      </c>
      <c r="C166" s="12">
        <v>140</v>
      </c>
      <c r="D166" s="11">
        <v>100</v>
      </c>
    </row>
    <row r="167" spans="1:4" ht="17.25" customHeight="1">
      <c r="A167" s="22"/>
      <c r="B167" s="11" t="s">
        <v>110</v>
      </c>
      <c r="C167" s="12">
        <v>150</v>
      </c>
      <c r="D167" s="11">
        <v>125</v>
      </c>
    </row>
    <row r="168" spans="1:4" ht="17.25" customHeight="1">
      <c r="A168" s="22"/>
      <c r="B168" s="11" t="s">
        <v>111</v>
      </c>
      <c r="C168" s="12">
        <v>160</v>
      </c>
      <c r="D168" s="11">
        <v>150</v>
      </c>
    </row>
    <row r="169" spans="1:4" ht="17.25" customHeight="1">
      <c r="A169" s="22"/>
      <c r="B169" s="11" t="s">
        <v>112</v>
      </c>
      <c r="C169" s="12">
        <v>200</v>
      </c>
      <c r="D169" s="11">
        <v>216</v>
      </c>
    </row>
    <row r="170" spans="1:4" ht="17.25" customHeight="1">
      <c r="A170" s="23"/>
      <c r="B170" s="13" t="s">
        <v>113</v>
      </c>
      <c r="C170" s="14">
        <v>200</v>
      </c>
      <c r="D170" s="13">
        <v>249</v>
      </c>
    </row>
    <row r="171" spans="1:4" ht="17.25" customHeight="1">
      <c r="A171" s="21" t="s">
        <v>72</v>
      </c>
      <c r="B171" s="11" t="s">
        <v>104</v>
      </c>
      <c r="C171" s="12">
        <v>110</v>
      </c>
      <c r="D171" s="11">
        <v>102</v>
      </c>
    </row>
    <row r="172" spans="1:4" ht="17.25" customHeight="1">
      <c r="A172" s="22"/>
      <c r="B172" s="11" t="s">
        <v>105</v>
      </c>
      <c r="C172" s="12">
        <v>120</v>
      </c>
      <c r="D172" s="11">
        <v>105</v>
      </c>
    </row>
    <row r="173" spans="1:4" ht="17.25" customHeight="1">
      <c r="A173" s="22"/>
      <c r="B173" s="11" t="s">
        <v>106</v>
      </c>
      <c r="C173" s="12">
        <v>130</v>
      </c>
      <c r="D173" s="11">
        <v>110</v>
      </c>
    </row>
    <row r="174" spans="1:4" ht="17.25" customHeight="1">
      <c r="A174" s="22"/>
      <c r="B174" s="11" t="s">
        <v>107</v>
      </c>
      <c r="C174" s="12">
        <v>130</v>
      </c>
      <c r="D174" s="11">
        <v>112</v>
      </c>
    </row>
    <row r="175" spans="1:4" ht="17.25" customHeight="1">
      <c r="A175" s="22"/>
      <c r="B175" s="11" t="s">
        <v>108</v>
      </c>
      <c r="C175" s="12">
        <v>140</v>
      </c>
      <c r="D175" s="11">
        <v>115</v>
      </c>
    </row>
    <row r="176" spans="1:4" ht="17.25" customHeight="1">
      <c r="A176" s="22"/>
      <c r="B176" s="11" t="s">
        <v>109</v>
      </c>
      <c r="C176" s="12">
        <v>140</v>
      </c>
      <c r="D176" s="11">
        <v>128</v>
      </c>
    </row>
    <row r="177" spans="1:4" ht="17.25" customHeight="1">
      <c r="A177" s="22"/>
      <c r="B177" s="11" t="s">
        <v>110</v>
      </c>
      <c r="C177" s="12">
        <v>150</v>
      </c>
      <c r="D177" s="11">
        <v>160</v>
      </c>
    </row>
    <row r="178" spans="1:4" ht="17.25" customHeight="1">
      <c r="A178" s="22"/>
      <c r="B178" s="11" t="s">
        <v>111</v>
      </c>
      <c r="C178" s="12">
        <v>160</v>
      </c>
      <c r="D178" s="11">
        <v>192</v>
      </c>
    </row>
    <row r="179" spans="1:4" ht="17.25" customHeight="1">
      <c r="A179" s="22"/>
      <c r="B179" s="11" t="s">
        <v>112</v>
      </c>
      <c r="C179" s="12">
        <v>200</v>
      </c>
      <c r="D179" s="11">
        <v>276</v>
      </c>
    </row>
    <row r="180" spans="1:4" ht="17.25" customHeight="1">
      <c r="A180" s="23"/>
      <c r="B180" s="13" t="s">
        <v>113</v>
      </c>
      <c r="C180" s="14">
        <v>200</v>
      </c>
      <c r="D180" s="13">
        <v>318</v>
      </c>
    </row>
    <row r="181" spans="1:4" ht="17.25" customHeight="1">
      <c r="A181" s="21" t="s">
        <v>73</v>
      </c>
      <c r="B181" s="11" t="s">
        <v>104</v>
      </c>
      <c r="C181" s="12">
        <v>110</v>
      </c>
      <c r="D181" s="11">
        <v>128</v>
      </c>
    </row>
    <row r="182" spans="1:4" ht="17.25" customHeight="1">
      <c r="A182" s="22"/>
      <c r="B182" s="11" t="s">
        <v>105</v>
      </c>
      <c r="C182" s="12">
        <v>120</v>
      </c>
      <c r="D182" s="11">
        <v>133</v>
      </c>
    </row>
    <row r="183" spans="1:4" ht="17.25" customHeight="1">
      <c r="A183" s="22"/>
      <c r="B183" s="11" t="s">
        <v>106</v>
      </c>
      <c r="C183" s="12">
        <v>130</v>
      </c>
      <c r="D183" s="11">
        <v>140</v>
      </c>
    </row>
    <row r="184" spans="1:4" ht="17.25" customHeight="1">
      <c r="A184" s="22"/>
      <c r="B184" s="11" t="s">
        <v>107</v>
      </c>
      <c r="C184" s="12">
        <v>130</v>
      </c>
      <c r="D184" s="11">
        <v>144</v>
      </c>
    </row>
    <row r="185" spans="1:4" ht="17.25" customHeight="1">
      <c r="A185" s="22"/>
      <c r="B185" s="11" t="s">
        <v>108</v>
      </c>
      <c r="C185" s="12">
        <v>140</v>
      </c>
      <c r="D185" s="11">
        <v>153</v>
      </c>
    </row>
    <row r="186" spans="1:4" ht="17.25" customHeight="1">
      <c r="A186" s="22"/>
      <c r="B186" s="11" t="s">
        <v>109</v>
      </c>
      <c r="C186" s="12">
        <v>140</v>
      </c>
      <c r="D186" s="11">
        <v>161</v>
      </c>
    </row>
    <row r="187" spans="1:4" ht="17.25" customHeight="1">
      <c r="A187" s="22"/>
      <c r="B187" s="11" t="s">
        <v>110</v>
      </c>
      <c r="C187" s="12">
        <v>150</v>
      </c>
      <c r="D187" s="11">
        <v>201</v>
      </c>
    </row>
    <row r="188" spans="1:4" ht="17.25" customHeight="1">
      <c r="A188" s="22"/>
      <c r="B188" s="11" t="s">
        <v>111</v>
      </c>
      <c r="C188" s="12">
        <v>160</v>
      </c>
      <c r="D188" s="11">
        <v>241</v>
      </c>
    </row>
    <row r="189" spans="1:4" ht="17.25" customHeight="1">
      <c r="A189" s="22"/>
      <c r="B189" s="11" t="s">
        <v>112</v>
      </c>
      <c r="C189" s="12">
        <v>200</v>
      </c>
      <c r="D189" s="11">
        <v>347</v>
      </c>
    </row>
    <row r="190" spans="1:4" ht="17.25" customHeight="1">
      <c r="A190" s="23"/>
      <c r="B190" s="13" t="s">
        <v>113</v>
      </c>
      <c r="C190" s="14">
        <v>200</v>
      </c>
      <c r="D190" s="13">
        <v>400</v>
      </c>
    </row>
    <row r="191" spans="1:4" ht="17.25" customHeight="1">
      <c r="A191" s="21" t="s">
        <v>114</v>
      </c>
      <c r="B191" s="11" t="s">
        <v>115</v>
      </c>
      <c r="C191" s="12">
        <v>110</v>
      </c>
      <c r="D191" s="11" t="s">
        <v>116</v>
      </c>
    </row>
    <row r="192" spans="1:4" ht="17.25" customHeight="1">
      <c r="A192" s="22"/>
      <c r="B192" s="11" t="s">
        <v>117</v>
      </c>
      <c r="C192" s="12">
        <v>120</v>
      </c>
      <c r="D192" s="11" t="s">
        <v>118</v>
      </c>
    </row>
    <row r="193" spans="1:4" ht="17.25" customHeight="1">
      <c r="A193" s="22"/>
      <c r="B193" s="11" t="s">
        <v>119</v>
      </c>
      <c r="C193" s="12">
        <v>130</v>
      </c>
      <c r="D193" s="11" t="s">
        <v>120</v>
      </c>
    </row>
    <row r="194" spans="1:4" ht="17.25" customHeight="1">
      <c r="A194" s="22"/>
      <c r="B194" s="11" t="s">
        <v>121</v>
      </c>
      <c r="C194" s="12">
        <v>140</v>
      </c>
      <c r="D194" s="11" t="s">
        <v>122</v>
      </c>
    </row>
    <row r="195" spans="1:4" ht="17.25" customHeight="1">
      <c r="A195" s="22"/>
      <c r="B195" s="11" t="s">
        <v>123</v>
      </c>
      <c r="C195" s="12">
        <v>150</v>
      </c>
      <c r="D195" s="11" t="s">
        <v>124</v>
      </c>
    </row>
    <row r="196" spans="1:4" ht="17.25" customHeight="1">
      <c r="A196" s="22"/>
      <c r="B196" s="11" t="s">
        <v>125</v>
      </c>
      <c r="C196" s="12">
        <v>160</v>
      </c>
      <c r="D196" s="11" t="s">
        <v>126</v>
      </c>
    </row>
    <row r="197" spans="1:4" ht="17.25" customHeight="1">
      <c r="A197" s="22"/>
      <c r="B197" s="11" t="s">
        <v>127</v>
      </c>
      <c r="C197" s="12">
        <v>170</v>
      </c>
      <c r="D197" s="11" t="s">
        <v>128</v>
      </c>
    </row>
    <row r="198" spans="1:4" ht="17.25" customHeight="1">
      <c r="A198" s="22"/>
      <c r="B198" s="11" t="s">
        <v>129</v>
      </c>
      <c r="C198" s="12">
        <v>180</v>
      </c>
      <c r="D198" s="11" t="s">
        <v>130</v>
      </c>
    </row>
    <row r="199" spans="1:4" ht="17.25" customHeight="1">
      <c r="A199" s="22"/>
      <c r="B199" s="11" t="s">
        <v>131</v>
      </c>
      <c r="C199" s="12">
        <v>190</v>
      </c>
      <c r="D199" s="11" t="s">
        <v>132</v>
      </c>
    </row>
    <row r="200" spans="1:4" ht="17.25" customHeight="1">
      <c r="A200" s="23"/>
      <c r="B200" s="13" t="s">
        <v>133</v>
      </c>
      <c r="C200" s="14">
        <v>200</v>
      </c>
      <c r="D200" s="13" t="s">
        <v>134</v>
      </c>
    </row>
    <row r="201" spans="1:4" ht="17.25" customHeight="1">
      <c r="A201" s="21" t="s">
        <v>74</v>
      </c>
      <c r="B201" s="15" t="s">
        <v>104</v>
      </c>
      <c r="C201" s="16">
        <v>110</v>
      </c>
      <c r="D201" s="15">
        <v>107</v>
      </c>
    </row>
    <row r="202" spans="1:4" ht="17.25" customHeight="1">
      <c r="A202" s="22"/>
      <c r="B202" s="15" t="s">
        <v>105</v>
      </c>
      <c r="C202" s="16">
        <v>120</v>
      </c>
      <c r="D202" s="15">
        <v>110</v>
      </c>
    </row>
    <row r="203" spans="1:4" ht="17.25" customHeight="1">
      <c r="A203" s="22"/>
      <c r="B203" s="15" t="s">
        <v>106</v>
      </c>
      <c r="C203" s="16">
        <v>130</v>
      </c>
      <c r="D203" s="15">
        <v>116</v>
      </c>
    </row>
    <row r="204" spans="1:4" ht="17.25" customHeight="1">
      <c r="A204" s="22"/>
      <c r="B204" s="15" t="s">
        <v>107</v>
      </c>
      <c r="C204" s="16">
        <v>130</v>
      </c>
      <c r="D204" s="15">
        <v>120</v>
      </c>
    </row>
    <row r="205" spans="1:4" ht="17.25" customHeight="1">
      <c r="A205" s="22"/>
      <c r="B205" s="15" t="s">
        <v>108</v>
      </c>
      <c r="C205" s="16">
        <v>140</v>
      </c>
      <c r="D205" s="15">
        <v>122</v>
      </c>
    </row>
    <row r="206" spans="1:4" ht="17.25" customHeight="1">
      <c r="A206" s="22"/>
      <c r="B206" s="15" t="s">
        <v>109</v>
      </c>
      <c r="C206" s="16">
        <v>140</v>
      </c>
      <c r="D206" s="15">
        <v>137</v>
      </c>
    </row>
    <row r="207" spans="1:4" ht="17.25" customHeight="1">
      <c r="A207" s="22"/>
      <c r="B207" s="15" t="s">
        <v>110</v>
      </c>
      <c r="C207" s="16">
        <v>150</v>
      </c>
      <c r="D207" s="15">
        <v>171</v>
      </c>
    </row>
    <row r="208" spans="1:4" ht="17.25" customHeight="1">
      <c r="A208" s="22"/>
      <c r="B208" s="15" t="s">
        <v>111</v>
      </c>
      <c r="C208" s="16">
        <v>160</v>
      </c>
      <c r="D208" s="15">
        <v>205</v>
      </c>
    </row>
    <row r="209" spans="1:4" ht="17.25" customHeight="1">
      <c r="A209" s="22"/>
      <c r="B209" s="15" t="s">
        <v>112</v>
      </c>
      <c r="C209" s="16">
        <v>200</v>
      </c>
      <c r="D209" s="15">
        <v>295</v>
      </c>
    </row>
    <row r="210" spans="1:4" ht="17.25" customHeight="1">
      <c r="A210" s="23"/>
      <c r="B210" s="17" t="s">
        <v>113</v>
      </c>
      <c r="C210" s="18">
        <v>200</v>
      </c>
      <c r="D210" s="17">
        <v>340</v>
      </c>
    </row>
    <row r="211" spans="1:4" ht="17.25" customHeight="1">
      <c r="A211" s="21" t="s">
        <v>75</v>
      </c>
      <c r="B211" s="11" t="s">
        <v>104</v>
      </c>
      <c r="C211" s="12">
        <v>110</v>
      </c>
      <c r="D211" s="11">
        <v>109</v>
      </c>
    </row>
    <row r="212" spans="1:4" ht="17.25" customHeight="1">
      <c r="A212" s="22"/>
      <c r="B212" s="11" t="s">
        <v>105</v>
      </c>
      <c r="C212" s="12">
        <v>120</v>
      </c>
      <c r="D212" s="11">
        <v>112</v>
      </c>
    </row>
    <row r="213" spans="1:4" ht="17.25" customHeight="1">
      <c r="A213" s="22"/>
      <c r="B213" s="11" t="s">
        <v>106</v>
      </c>
      <c r="C213" s="12">
        <v>130</v>
      </c>
      <c r="D213" s="11">
        <v>118</v>
      </c>
    </row>
    <row r="214" spans="1:4" ht="17.25" customHeight="1">
      <c r="A214" s="22"/>
      <c r="B214" s="11" t="s">
        <v>107</v>
      </c>
      <c r="C214" s="12">
        <v>130</v>
      </c>
      <c r="D214" s="11">
        <v>120</v>
      </c>
    </row>
    <row r="215" spans="1:4" ht="17.25" customHeight="1">
      <c r="A215" s="22"/>
      <c r="B215" s="11" t="s">
        <v>108</v>
      </c>
      <c r="C215" s="12">
        <v>140</v>
      </c>
      <c r="D215" s="11">
        <v>124</v>
      </c>
    </row>
    <row r="216" spans="1:4" ht="17.25" customHeight="1">
      <c r="A216" s="22"/>
      <c r="B216" s="11" t="s">
        <v>109</v>
      </c>
      <c r="C216" s="12">
        <v>140</v>
      </c>
      <c r="D216" s="11">
        <v>137</v>
      </c>
    </row>
    <row r="217" spans="1:4" ht="17.25" customHeight="1">
      <c r="A217" s="22"/>
      <c r="B217" s="11" t="s">
        <v>110</v>
      </c>
      <c r="C217" s="12">
        <v>150</v>
      </c>
      <c r="D217" s="11">
        <v>171</v>
      </c>
    </row>
    <row r="218" spans="1:4" ht="17.25" customHeight="1">
      <c r="A218" s="22"/>
      <c r="B218" s="11" t="s">
        <v>111</v>
      </c>
      <c r="C218" s="12">
        <v>160</v>
      </c>
      <c r="D218" s="11">
        <v>205</v>
      </c>
    </row>
    <row r="219" spans="1:4" ht="17.25" customHeight="1">
      <c r="A219" s="22"/>
      <c r="B219" s="11" t="s">
        <v>112</v>
      </c>
      <c r="C219" s="12">
        <v>200</v>
      </c>
      <c r="D219" s="11">
        <v>295</v>
      </c>
    </row>
    <row r="220" spans="1:4" ht="17.25" customHeight="1">
      <c r="A220" s="23"/>
      <c r="B220" s="13" t="s">
        <v>113</v>
      </c>
      <c r="C220" s="14">
        <v>200</v>
      </c>
      <c r="D220" s="13">
        <v>340</v>
      </c>
    </row>
    <row r="221" spans="1:4" ht="17.25" customHeight="1">
      <c r="A221" s="21" t="s">
        <v>76</v>
      </c>
      <c r="B221" s="11" t="s">
        <v>104</v>
      </c>
      <c r="C221" s="12">
        <v>110</v>
      </c>
      <c r="D221" s="11">
        <v>102</v>
      </c>
    </row>
    <row r="222" spans="1:4" ht="17.25" customHeight="1">
      <c r="A222" s="22"/>
      <c r="B222" s="11" t="s">
        <v>105</v>
      </c>
      <c r="C222" s="12">
        <v>120</v>
      </c>
      <c r="D222" s="11">
        <v>105</v>
      </c>
    </row>
    <row r="223" spans="1:4" ht="17.25" customHeight="1">
      <c r="A223" s="22"/>
      <c r="B223" s="11" t="s">
        <v>106</v>
      </c>
      <c r="C223" s="12">
        <v>130</v>
      </c>
      <c r="D223" s="11">
        <v>110</v>
      </c>
    </row>
    <row r="224" spans="1:4" ht="17.25" customHeight="1">
      <c r="A224" s="22"/>
      <c r="B224" s="11" t="s">
        <v>107</v>
      </c>
      <c r="C224" s="12">
        <v>130</v>
      </c>
      <c r="D224" s="11">
        <v>112</v>
      </c>
    </row>
    <row r="225" spans="1:4" ht="17.25" customHeight="1">
      <c r="A225" s="22"/>
      <c r="B225" s="11" t="s">
        <v>108</v>
      </c>
      <c r="C225" s="12">
        <v>140</v>
      </c>
      <c r="D225" s="11">
        <v>115</v>
      </c>
    </row>
    <row r="226" spans="1:4" ht="17.25" customHeight="1">
      <c r="A226" s="22"/>
      <c r="B226" s="11" t="s">
        <v>109</v>
      </c>
      <c r="C226" s="12">
        <v>140</v>
      </c>
      <c r="D226" s="11">
        <v>128</v>
      </c>
    </row>
    <row r="227" spans="1:4" ht="17.25" customHeight="1">
      <c r="A227" s="22"/>
      <c r="B227" s="11" t="s">
        <v>110</v>
      </c>
      <c r="C227" s="12">
        <v>150</v>
      </c>
      <c r="D227" s="11">
        <v>160</v>
      </c>
    </row>
    <row r="228" spans="1:4" ht="17.25" customHeight="1">
      <c r="A228" s="22"/>
      <c r="B228" s="11" t="s">
        <v>111</v>
      </c>
      <c r="C228" s="12">
        <v>160</v>
      </c>
      <c r="D228" s="11">
        <v>192</v>
      </c>
    </row>
    <row r="229" spans="1:4" ht="17.25" customHeight="1">
      <c r="A229" s="22"/>
      <c r="B229" s="11" t="s">
        <v>112</v>
      </c>
      <c r="C229" s="12">
        <v>200</v>
      </c>
      <c r="D229" s="11">
        <v>276</v>
      </c>
    </row>
    <row r="230" spans="1:4" ht="17.25" customHeight="1">
      <c r="A230" s="23"/>
      <c r="B230" s="13" t="s">
        <v>113</v>
      </c>
      <c r="C230" s="14">
        <v>200</v>
      </c>
      <c r="D230" s="13">
        <v>318</v>
      </c>
    </row>
    <row r="231" spans="1:4" ht="17.25" customHeight="1">
      <c r="A231" s="21" t="s">
        <v>77</v>
      </c>
      <c r="B231" s="11" t="s">
        <v>104</v>
      </c>
      <c r="C231" s="12">
        <v>110</v>
      </c>
      <c r="D231" s="11">
        <v>105</v>
      </c>
    </row>
    <row r="232" spans="1:4" ht="17.25" customHeight="1">
      <c r="A232" s="22"/>
      <c r="B232" s="11" t="s">
        <v>105</v>
      </c>
      <c r="C232" s="12">
        <v>120</v>
      </c>
      <c r="D232" s="11">
        <v>108</v>
      </c>
    </row>
    <row r="233" spans="1:4" ht="17.25" customHeight="1">
      <c r="A233" s="22"/>
      <c r="B233" s="11" t="s">
        <v>106</v>
      </c>
      <c r="C233" s="12">
        <v>130</v>
      </c>
      <c r="D233" s="11">
        <v>113</v>
      </c>
    </row>
    <row r="234" spans="1:4" ht="17.25" customHeight="1">
      <c r="A234" s="22"/>
      <c r="B234" s="11" t="s">
        <v>107</v>
      </c>
      <c r="C234" s="12">
        <v>130</v>
      </c>
      <c r="D234" s="11">
        <v>116</v>
      </c>
    </row>
    <row r="235" spans="1:4" ht="17.25" customHeight="1">
      <c r="A235" s="22"/>
      <c r="B235" s="11" t="s">
        <v>108</v>
      </c>
      <c r="C235" s="12">
        <v>140</v>
      </c>
      <c r="D235" s="11">
        <v>118</v>
      </c>
    </row>
    <row r="236" spans="1:4" ht="17.25" customHeight="1">
      <c r="A236" s="22"/>
      <c r="B236" s="11" t="s">
        <v>109</v>
      </c>
      <c r="C236" s="12">
        <v>140</v>
      </c>
      <c r="D236" s="11">
        <v>131</v>
      </c>
    </row>
    <row r="237" spans="1:4" ht="17.25" customHeight="1">
      <c r="A237" s="22"/>
      <c r="B237" s="11" t="s">
        <v>110</v>
      </c>
      <c r="C237" s="12">
        <v>150</v>
      </c>
      <c r="D237" s="11">
        <v>164</v>
      </c>
    </row>
    <row r="238" spans="1:4" ht="17.25" customHeight="1">
      <c r="A238" s="22"/>
      <c r="B238" s="11" t="s">
        <v>111</v>
      </c>
      <c r="C238" s="12">
        <v>160</v>
      </c>
      <c r="D238" s="11">
        <v>197</v>
      </c>
    </row>
    <row r="239" spans="1:4" ht="17.25" customHeight="1">
      <c r="A239" s="22"/>
      <c r="B239" s="11" t="s">
        <v>112</v>
      </c>
      <c r="C239" s="12">
        <v>200</v>
      </c>
      <c r="D239" s="11">
        <v>283</v>
      </c>
    </row>
    <row r="240" spans="1:4" ht="17.25" customHeight="1">
      <c r="A240" s="23"/>
      <c r="B240" s="13" t="s">
        <v>113</v>
      </c>
      <c r="C240" s="14">
        <v>200</v>
      </c>
      <c r="D240" s="13">
        <v>326</v>
      </c>
    </row>
    <row r="241" spans="1:4" ht="17.25" customHeight="1">
      <c r="A241" s="21" t="s">
        <v>78</v>
      </c>
      <c r="B241" s="11" t="s">
        <v>104</v>
      </c>
      <c r="C241" s="12">
        <v>110</v>
      </c>
      <c r="D241" s="11">
        <v>109</v>
      </c>
    </row>
    <row r="242" spans="1:4" ht="17.25" customHeight="1">
      <c r="A242" s="22"/>
      <c r="B242" s="11" t="s">
        <v>105</v>
      </c>
      <c r="C242" s="12">
        <v>120</v>
      </c>
      <c r="D242" s="11">
        <v>112</v>
      </c>
    </row>
    <row r="243" spans="1:4" ht="17.25" customHeight="1">
      <c r="A243" s="22"/>
      <c r="B243" s="11" t="s">
        <v>106</v>
      </c>
      <c r="C243" s="12">
        <v>130</v>
      </c>
      <c r="D243" s="11">
        <v>117</v>
      </c>
    </row>
    <row r="244" spans="1:4" ht="17.25" customHeight="1">
      <c r="A244" s="22"/>
      <c r="B244" s="11" t="s">
        <v>107</v>
      </c>
      <c r="C244" s="12">
        <v>130</v>
      </c>
      <c r="D244" s="11">
        <v>120</v>
      </c>
    </row>
    <row r="245" spans="1:4" ht="17.25" customHeight="1">
      <c r="A245" s="22"/>
      <c r="B245" s="11" t="s">
        <v>108</v>
      </c>
      <c r="C245" s="12">
        <v>140</v>
      </c>
      <c r="D245" s="11">
        <v>122</v>
      </c>
    </row>
    <row r="246" spans="1:4" ht="17.25" customHeight="1">
      <c r="A246" s="22"/>
      <c r="B246" s="11" t="s">
        <v>109</v>
      </c>
      <c r="C246" s="12">
        <v>140</v>
      </c>
      <c r="D246" s="11">
        <v>122</v>
      </c>
    </row>
    <row r="247" spans="1:4" ht="17.25" customHeight="1">
      <c r="A247" s="22"/>
      <c r="B247" s="11" t="s">
        <v>110</v>
      </c>
      <c r="C247" s="12">
        <v>150</v>
      </c>
      <c r="D247" s="11">
        <v>153</v>
      </c>
    </row>
    <row r="248" spans="1:4" ht="17.25" customHeight="1">
      <c r="A248" s="22"/>
      <c r="B248" s="11" t="s">
        <v>111</v>
      </c>
      <c r="C248" s="12">
        <v>160</v>
      </c>
      <c r="D248" s="11">
        <v>184</v>
      </c>
    </row>
    <row r="249" spans="1:4" ht="17.25" customHeight="1">
      <c r="A249" s="22"/>
      <c r="B249" s="11" t="s">
        <v>112</v>
      </c>
      <c r="C249" s="12">
        <v>200</v>
      </c>
      <c r="D249" s="11">
        <v>264</v>
      </c>
    </row>
    <row r="250" spans="1:4" ht="17.25" customHeight="1">
      <c r="A250" s="23"/>
      <c r="B250" s="13" t="s">
        <v>113</v>
      </c>
      <c r="C250" s="14">
        <v>200</v>
      </c>
      <c r="D250" s="13">
        <v>304</v>
      </c>
    </row>
    <row r="251" spans="1:4" ht="17.25" customHeight="1">
      <c r="A251" s="24" t="s">
        <v>79</v>
      </c>
      <c r="B251" s="11" t="s">
        <v>104</v>
      </c>
      <c r="C251" s="12">
        <v>110</v>
      </c>
      <c r="D251" s="11">
        <v>105</v>
      </c>
    </row>
    <row r="252" spans="1:4" ht="17.25" customHeight="1">
      <c r="A252" s="22"/>
      <c r="B252" s="11" t="s">
        <v>105</v>
      </c>
      <c r="C252" s="12">
        <v>120</v>
      </c>
      <c r="D252" s="11">
        <v>108</v>
      </c>
    </row>
    <row r="253" spans="1:4" ht="17.25" customHeight="1">
      <c r="A253" s="22"/>
      <c r="B253" s="11" t="s">
        <v>106</v>
      </c>
      <c r="C253" s="12">
        <v>130</v>
      </c>
      <c r="D253" s="11">
        <v>113</v>
      </c>
    </row>
    <row r="254" spans="1:4" ht="17.25" customHeight="1">
      <c r="A254" s="22"/>
      <c r="B254" s="11" t="s">
        <v>107</v>
      </c>
      <c r="C254" s="12">
        <v>130</v>
      </c>
      <c r="D254" s="11">
        <v>116</v>
      </c>
    </row>
    <row r="255" spans="1:4" ht="17.25" customHeight="1">
      <c r="A255" s="22"/>
      <c r="B255" s="11" t="s">
        <v>108</v>
      </c>
      <c r="C255" s="12">
        <v>140</v>
      </c>
      <c r="D255" s="11">
        <v>118</v>
      </c>
    </row>
    <row r="256" spans="1:4" ht="17.25" customHeight="1">
      <c r="A256" s="22"/>
      <c r="B256" s="11" t="s">
        <v>109</v>
      </c>
      <c r="C256" s="12">
        <v>140</v>
      </c>
      <c r="D256" s="11">
        <v>131</v>
      </c>
    </row>
    <row r="257" spans="1:4" ht="17.25" customHeight="1">
      <c r="A257" s="22"/>
      <c r="B257" s="11" t="s">
        <v>110</v>
      </c>
      <c r="C257" s="12">
        <v>150</v>
      </c>
      <c r="D257" s="11">
        <v>164</v>
      </c>
    </row>
    <row r="258" spans="1:4" ht="17.25" customHeight="1">
      <c r="A258" s="22"/>
      <c r="B258" s="11" t="s">
        <v>111</v>
      </c>
      <c r="C258" s="12">
        <v>160</v>
      </c>
      <c r="D258" s="11">
        <v>197</v>
      </c>
    </row>
    <row r="259" spans="1:4" ht="17.25" customHeight="1">
      <c r="A259" s="22"/>
      <c r="B259" s="11" t="s">
        <v>112</v>
      </c>
      <c r="C259" s="12">
        <v>200</v>
      </c>
      <c r="D259" s="11">
        <v>283</v>
      </c>
    </row>
    <row r="260" spans="1:4" ht="17.25" customHeight="1">
      <c r="A260" s="23"/>
      <c r="B260" s="13" t="s">
        <v>113</v>
      </c>
      <c r="C260" s="14">
        <v>200</v>
      </c>
      <c r="D260" s="13">
        <v>326</v>
      </c>
    </row>
    <row r="261" spans="1:4" ht="17.25" customHeight="1">
      <c r="A261" s="21" t="s">
        <v>80</v>
      </c>
      <c r="B261" s="11" t="s">
        <v>104</v>
      </c>
      <c r="C261" s="12">
        <v>110</v>
      </c>
      <c r="D261" s="11">
        <v>105</v>
      </c>
    </row>
    <row r="262" spans="1:4" ht="17.25" customHeight="1">
      <c r="A262" s="22"/>
      <c r="B262" s="11" t="s">
        <v>105</v>
      </c>
      <c r="C262" s="12">
        <v>120</v>
      </c>
      <c r="D262" s="11">
        <v>108</v>
      </c>
    </row>
    <row r="263" spans="1:4" ht="17.25" customHeight="1">
      <c r="A263" s="22"/>
      <c r="B263" s="11" t="s">
        <v>106</v>
      </c>
      <c r="C263" s="12">
        <v>130</v>
      </c>
      <c r="D263" s="11">
        <v>113</v>
      </c>
    </row>
    <row r="264" spans="1:4" ht="17.25" customHeight="1">
      <c r="A264" s="22"/>
      <c r="B264" s="11" t="s">
        <v>107</v>
      </c>
      <c r="C264" s="12">
        <v>130</v>
      </c>
      <c r="D264" s="11">
        <v>116</v>
      </c>
    </row>
    <row r="265" spans="1:4" ht="17.25" customHeight="1">
      <c r="A265" s="22"/>
      <c r="B265" s="11" t="s">
        <v>108</v>
      </c>
      <c r="C265" s="12">
        <v>140</v>
      </c>
      <c r="D265" s="11">
        <v>118</v>
      </c>
    </row>
    <row r="266" spans="1:4" ht="17.25" customHeight="1">
      <c r="A266" s="22"/>
      <c r="B266" s="11" t="s">
        <v>109</v>
      </c>
      <c r="C266" s="12">
        <v>140</v>
      </c>
      <c r="D266" s="11">
        <v>131</v>
      </c>
    </row>
    <row r="267" spans="1:4" ht="17.25" customHeight="1">
      <c r="A267" s="22"/>
      <c r="B267" s="11" t="s">
        <v>110</v>
      </c>
      <c r="C267" s="12">
        <v>150</v>
      </c>
      <c r="D267" s="11">
        <v>164</v>
      </c>
    </row>
    <row r="268" spans="1:4" ht="17.25" customHeight="1">
      <c r="A268" s="22"/>
      <c r="B268" s="11" t="s">
        <v>111</v>
      </c>
      <c r="C268" s="12">
        <v>160</v>
      </c>
      <c r="D268" s="11">
        <v>197</v>
      </c>
    </row>
    <row r="269" spans="1:4" ht="17.25" customHeight="1">
      <c r="A269" s="22"/>
      <c r="B269" s="11" t="s">
        <v>112</v>
      </c>
      <c r="C269" s="12">
        <v>200</v>
      </c>
      <c r="D269" s="11">
        <v>283</v>
      </c>
    </row>
    <row r="270" spans="1:4" ht="17.25" customHeight="1">
      <c r="A270" s="23"/>
      <c r="B270" s="13" t="s">
        <v>113</v>
      </c>
      <c r="C270" s="14">
        <v>200</v>
      </c>
      <c r="D270" s="13">
        <v>326</v>
      </c>
    </row>
    <row r="271" spans="1:4" ht="17.25" customHeight="1">
      <c r="A271" s="24" t="s">
        <v>81</v>
      </c>
      <c r="B271" s="11" t="s">
        <v>104</v>
      </c>
      <c r="C271" s="12">
        <v>110</v>
      </c>
      <c r="D271" s="11">
        <v>105</v>
      </c>
    </row>
    <row r="272" spans="1:4" ht="17.25" customHeight="1">
      <c r="A272" s="22"/>
      <c r="B272" s="11" t="s">
        <v>105</v>
      </c>
      <c r="C272" s="12">
        <v>120</v>
      </c>
      <c r="D272" s="11">
        <v>108</v>
      </c>
    </row>
    <row r="273" spans="1:4" ht="17.25" customHeight="1">
      <c r="A273" s="22"/>
      <c r="B273" s="11" t="s">
        <v>106</v>
      </c>
      <c r="C273" s="12">
        <v>130</v>
      </c>
      <c r="D273" s="11">
        <v>113</v>
      </c>
    </row>
    <row r="274" spans="1:4" ht="17.25" customHeight="1">
      <c r="A274" s="22"/>
      <c r="B274" s="11" t="s">
        <v>107</v>
      </c>
      <c r="C274" s="12">
        <v>130</v>
      </c>
      <c r="D274" s="11">
        <v>116</v>
      </c>
    </row>
    <row r="275" spans="1:4" ht="17.25" customHeight="1">
      <c r="A275" s="22"/>
      <c r="B275" s="11" t="s">
        <v>108</v>
      </c>
      <c r="C275" s="12">
        <v>140</v>
      </c>
      <c r="D275" s="11">
        <v>118</v>
      </c>
    </row>
    <row r="276" spans="1:4" ht="17.25" customHeight="1">
      <c r="A276" s="22"/>
      <c r="B276" s="11" t="s">
        <v>109</v>
      </c>
      <c r="C276" s="12">
        <v>140</v>
      </c>
      <c r="D276" s="11">
        <v>131</v>
      </c>
    </row>
    <row r="277" spans="1:4" ht="17.25" customHeight="1">
      <c r="A277" s="22"/>
      <c r="B277" s="11" t="s">
        <v>110</v>
      </c>
      <c r="C277" s="12">
        <v>150</v>
      </c>
      <c r="D277" s="11">
        <v>164</v>
      </c>
    </row>
    <row r="278" spans="1:4" ht="17.25" customHeight="1">
      <c r="A278" s="22"/>
      <c r="B278" s="11" t="s">
        <v>111</v>
      </c>
      <c r="C278" s="12">
        <v>160</v>
      </c>
      <c r="D278" s="11">
        <v>197</v>
      </c>
    </row>
    <row r="279" spans="1:4" ht="17.25" customHeight="1">
      <c r="A279" s="22"/>
      <c r="B279" s="11" t="s">
        <v>112</v>
      </c>
      <c r="C279" s="12">
        <v>200</v>
      </c>
      <c r="D279" s="11">
        <v>283</v>
      </c>
    </row>
    <row r="280" spans="1:4" ht="17.25" customHeight="1">
      <c r="A280" s="23"/>
      <c r="B280" s="13" t="s">
        <v>113</v>
      </c>
      <c r="C280" s="14">
        <v>200</v>
      </c>
      <c r="D280" s="13">
        <v>326</v>
      </c>
    </row>
    <row r="281" spans="1:4" ht="17.25" customHeight="1">
      <c r="A281" s="21" t="s">
        <v>82</v>
      </c>
      <c r="B281" s="11" t="s">
        <v>104</v>
      </c>
      <c r="C281" s="12">
        <v>110</v>
      </c>
      <c r="D281" s="11">
        <v>109</v>
      </c>
    </row>
    <row r="282" spans="1:4" ht="17.25" customHeight="1">
      <c r="A282" s="22"/>
      <c r="B282" s="11" t="s">
        <v>105</v>
      </c>
      <c r="C282" s="12">
        <v>120</v>
      </c>
      <c r="D282" s="11">
        <v>112</v>
      </c>
    </row>
    <row r="283" spans="1:4" ht="17.25" customHeight="1">
      <c r="A283" s="22"/>
      <c r="B283" s="11" t="s">
        <v>106</v>
      </c>
      <c r="C283" s="12">
        <v>130</v>
      </c>
      <c r="D283" s="11">
        <v>117</v>
      </c>
    </row>
    <row r="284" spans="1:4" ht="17.25" customHeight="1">
      <c r="A284" s="22"/>
      <c r="B284" s="11" t="s">
        <v>107</v>
      </c>
      <c r="C284" s="12">
        <v>130</v>
      </c>
      <c r="D284" s="11">
        <v>123</v>
      </c>
    </row>
    <row r="285" spans="1:4" ht="17.25" customHeight="1">
      <c r="A285" s="22"/>
      <c r="B285" s="11" t="s">
        <v>108</v>
      </c>
      <c r="C285" s="12">
        <v>140</v>
      </c>
      <c r="D285" s="11">
        <v>122</v>
      </c>
    </row>
    <row r="286" spans="1:4" ht="17.25" customHeight="1">
      <c r="A286" s="22"/>
      <c r="B286" s="11" t="s">
        <v>109</v>
      </c>
      <c r="C286" s="12">
        <v>140</v>
      </c>
      <c r="D286" s="11">
        <v>140</v>
      </c>
    </row>
    <row r="287" spans="1:4" ht="17.25" customHeight="1">
      <c r="A287" s="22"/>
      <c r="B287" s="11" t="s">
        <v>110</v>
      </c>
      <c r="C287" s="12">
        <v>150</v>
      </c>
      <c r="D287" s="11">
        <v>175</v>
      </c>
    </row>
    <row r="288" spans="1:4" ht="17.25" customHeight="1">
      <c r="A288" s="22"/>
      <c r="B288" s="11" t="s">
        <v>111</v>
      </c>
      <c r="C288" s="12">
        <v>160</v>
      </c>
      <c r="D288" s="11">
        <v>210</v>
      </c>
    </row>
    <row r="289" spans="1:4" ht="17.25" customHeight="1">
      <c r="A289" s="22"/>
      <c r="B289" s="11" t="s">
        <v>112</v>
      </c>
      <c r="C289" s="12">
        <v>200</v>
      </c>
      <c r="D289" s="11">
        <v>302</v>
      </c>
    </row>
    <row r="290" spans="1:4" ht="17.25" customHeight="1">
      <c r="A290" s="23"/>
      <c r="B290" s="13" t="s">
        <v>113</v>
      </c>
      <c r="C290" s="14">
        <v>200</v>
      </c>
      <c r="D290" s="13">
        <v>348</v>
      </c>
    </row>
    <row r="291" spans="1:4" ht="17.25" customHeight="1">
      <c r="A291" s="21" t="s">
        <v>83</v>
      </c>
      <c r="B291" s="11" t="s">
        <v>104</v>
      </c>
      <c r="C291" s="12">
        <v>110</v>
      </c>
      <c r="D291" s="11">
        <v>102</v>
      </c>
    </row>
    <row r="292" spans="1:4" ht="17.25" customHeight="1">
      <c r="A292" s="22"/>
      <c r="B292" s="11" t="s">
        <v>105</v>
      </c>
      <c r="C292" s="12">
        <v>120</v>
      </c>
      <c r="D292" s="11">
        <v>105</v>
      </c>
    </row>
    <row r="293" spans="1:4" ht="17.25" customHeight="1">
      <c r="A293" s="22"/>
      <c r="B293" s="11" t="s">
        <v>106</v>
      </c>
      <c r="C293" s="12">
        <v>130</v>
      </c>
      <c r="D293" s="11">
        <v>110</v>
      </c>
    </row>
    <row r="294" spans="1:4" ht="17.25" customHeight="1">
      <c r="A294" s="22"/>
      <c r="B294" s="11" t="s">
        <v>107</v>
      </c>
      <c r="C294" s="12">
        <v>130</v>
      </c>
      <c r="D294" s="11">
        <v>112</v>
      </c>
    </row>
    <row r="295" spans="1:4" ht="17.25" customHeight="1">
      <c r="A295" s="22"/>
      <c r="B295" s="11" t="s">
        <v>108</v>
      </c>
      <c r="C295" s="12">
        <v>140</v>
      </c>
      <c r="D295" s="11">
        <v>115</v>
      </c>
    </row>
    <row r="296" spans="1:4" ht="17.25" customHeight="1">
      <c r="A296" s="22"/>
      <c r="B296" s="11" t="s">
        <v>109</v>
      </c>
      <c r="C296" s="12">
        <v>140</v>
      </c>
      <c r="D296" s="11">
        <v>128</v>
      </c>
    </row>
    <row r="297" spans="1:4" ht="17.25" customHeight="1">
      <c r="A297" s="22"/>
      <c r="B297" s="11" t="s">
        <v>110</v>
      </c>
      <c r="C297" s="12">
        <v>150</v>
      </c>
      <c r="D297" s="11">
        <v>160</v>
      </c>
    </row>
    <row r="298" spans="1:4" ht="17.25" customHeight="1">
      <c r="A298" s="22"/>
      <c r="B298" s="11" t="s">
        <v>111</v>
      </c>
      <c r="C298" s="12">
        <v>160</v>
      </c>
      <c r="D298" s="11">
        <v>192</v>
      </c>
    </row>
    <row r="299" spans="1:4" ht="17.25" customHeight="1">
      <c r="A299" s="22"/>
      <c r="B299" s="11" t="s">
        <v>112</v>
      </c>
      <c r="C299" s="12">
        <v>200</v>
      </c>
      <c r="D299" s="11">
        <v>276</v>
      </c>
    </row>
    <row r="300" spans="1:4" ht="17.25" customHeight="1">
      <c r="A300" s="23"/>
      <c r="B300" s="13" t="s">
        <v>113</v>
      </c>
      <c r="C300" s="14">
        <v>200</v>
      </c>
      <c r="D300" s="13">
        <v>318</v>
      </c>
    </row>
    <row r="301" spans="1:4" ht="17.25" customHeight="1">
      <c r="A301" s="21" t="s">
        <v>84</v>
      </c>
      <c r="B301" s="11" t="s">
        <v>104</v>
      </c>
      <c r="C301" s="12">
        <v>110</v>
      </c>
      <c r="D301" s="11">
        <v>128</v>
      </c>
    </row>
    <row r="302" spans="1:4" ht="17.25" customHeight="1">
      <c r="A302" s="22"/>
      <c r="B302" s="11" t="s">
        <v>105</v>
      </c>
      <c r="C302" s="12">
        <v>120</v>
      </c>
      <c r="D302" s="11">
        <v>133</v>
      </c>
    </row>
    <row r="303" spans="1:4" ht="17.25" customHeight="1">
      <c r="A303" s="22"/>
      <c r="B303" s="11" t="s">
        <v>106</v>
      </c>
      <c r="C303" s="12">
        <v>130</v>
      </c>
      <c r="D303" s="11">
        <v>140</v>
      </c>
    </row>
    <row r="304" spans="1:4" ht="17.25" customHeight="1">
      <c r="A304" s="22"/>
      <c r="B304" s="11" t="s">
        <v>107</v>
      </c>
      <c r="C304" s="12">
        <v>130</v>
      </c>
      <c r="D304" s="11">
        <v>144</v>
      </c>
    </row>
    <row r="305" spans="1:4" ht="17.25" customHeight="1">
      <c r="A305" s="22"/>
      <c r="B305" s="11" t="s">
        <v>108</v>
      </c>
      <c r="C305" s="12">
        <v>140</v>
      </c>
      <c r="D305" s="11">
        <v>153</v>
      </c>
    </row>
    <row r="306" spans="1:4" ht="17.25" customHeight="1">
      <c r="A306" s="22"/>
      <c r="B306" s="11" t="s">
        <v>109</v>
      </c>
      <c r="C306" s="12">
        <v>140</v>
      </c>
      <c r="D306" s="11">
        <v>161</v>
      </c>
    </row>
    <row r="307" spans="1:4" ht="17.25" customHeight="1">
      <c r="A307" s="22"/>
      <c r="B307" s="11" t="s">
        <v>110</v>
      </c>
      <c r="C307" s="12">
        <v>150</v>
      </c>
      <c r="D307" s="11">
        <v>201</v>
      </c>
    </row>
    <row r="308" spans="1:4" ht="17.25" customHeight="1">
      <c r="A308" s="22"/>
      <c r="B308" s="11" t="s">
        <v>111</v>
      </c>
      <c r="C308" s="12">
        <v>160</v>
      </c>
      <c r="D308" s="11">
        <v>241</v>
      </c>
    </row>
    <row r="309" spans="1:4" ht="17.25" customHeight="1">
      <c r="A309" s="22"/>
      <c r="B309" s="11" t="s">
        <v>112</v>
      </c>
      <c r="C309" s="12">
        <v>200</v>
      </c>
      <c r="D309" s="11">
        <v>347</v>
      </c>
    </row>
    <row r="310" spans="1:4" ht="17.25" customHeight="1">
      <c r="A310" s="23"/>
      <c r="B310" s="13" t="s">
        <v>113</v>
      </c>
      <c r="C310" s="14">
        <v>200</v>
      </c>
      <c r="D310" s="13">
        <v>400</v>
      </c>
    </row>
    <row r="311" spans="1:4" ht="17.25" customHeight="1"/>
    <row r="312" spans="1:4" ht="17.25" customHeight="1"/>
    <row r="313" spans="1:4" ht="17.25" customHeight="1"/>
    <row r="314" spans="1:4" ht="17.25" customHeight="1"/>
    <row r="315" spans="1:4" ht="17.25" customHeight="1"/>
    <row r="316" spans="1:4" ht="17.25" customHeight="1"/>
    <row r="317" spans="1:4" ht="17.25" customHeight="1"/>
    <row r="318" spans="1:4" ht="17.25" customHeight="1"/>
    <row r="319" spans="1:4" ht="17.25" customHeight="1"/>
    <row r="320" spans="1:4" ht="17.25" customHeight="1"/>
    <row r="321" ht="17.25" customHeight="1"/>
    <row r="322" ht="17.25" customHeight="1"/>
    <row r="323" ht="17.25" customHeight="1"/>
    <row r="324" ht="17.25" customHeight="1"/>
    <row r="325" ht="17.25" customHeight="1"/>
    <row r="326" ht="17.25" customHeight="1"/>
    <row r="327" ht="17.25" customHeight="1"/>
    <row r="328" ht="17.25" customHeight="1"/>
    <row r="329" ht="17.25" customHeight="1"/>
    <row r="330" ht="17.25" customHeight="1"/>
    <row r="331" ht="17.25" customHeight="1"/>
    <row r="332" ht="17.25" customHeight="1"/>
    <row r="333" ht="17.25" customHeight="1"/>
    <row r="334" ht="17.25" customHeight="1"/>
    <row r="335" ht="17.25" customHeight="1"/>
    <row r="336" ht="17.25" customHeight="1"/>
    <row r="337" ht="17.25" customHeight="1"/>
    <row r="338" ht="17.25" customHeight="1"/>
    <row r="339" ht="17.25" customHeight="1"/>
    <row r="340" ht="17.25" customHeight="1"/>
    <row r="341" ht="17.25" customHeight="1"/>
    <row r="342" ht="17.25" customHeight="1"/>
    <row r="343" ht="17.25" customHeight="1"/>
    <row r="344" ht="17.25" customHeight="1"/>
    <row r="345" ht="17.25" customHeight="1"/>
    <row r="346" ht="17.25" customHeight="1"/>
    <row r="347" ht="17.25" customHeight="1"/>
    <row r="348" ht="17.25" customHeight="1"/>
    <row r="349" ht="17.25" customHeight="1"/>
    <row r="350" ht="17.25" customHeight="1"/>
    <row r="351" ht="17.25" customHeight="1"/>
    <row r="352" ht="17.25" customHeight="1"/>
    <row r="353" ht="17.25" customHeight="1"/>
    <row r="354" ht="17.25" customHeight="1"/>
    <row r="355" ht="17.25" customHeight="1"/>
    <row r="356" ht="17.25" customHeight="1"/>
    <row r="357" ht="17.25" customHeight="1"/>
    <row r="358" ht="17.25" customHeight="1"/>
    <row r="359" ht="17.25" customHeight="1"/>
    <row r="360" ht="17.25" customHeight="1"/>
    <row r="361" ht="17.25" customHeight="1"/>
    <row r="362" ht="17.25" customHeight="1"/>
    <row r="363" ht="17.25" customHeight="1"/>
    <row r="364" ht="17.25" customHeight="1"/>
    <row r="365" ht="17.25" customHeight="1"/>
    <row r="366" ht="17.25" customHeight="1"/>
    <row r="367" ht="17.25" customHeight="1"/>
    <row r="368" ht="17.25" customHeight="1"/>
    <row r="369" ht="17.25" customHeight="1"/>
    <row r="370" ht="17.25" customHeight="1"/>
    <row r="371" ht="17.25" customHeight="1"/>
    <row r="372" ht="17.25" customHeight="1"/>
    <row r="373" ht="17.25" customHeight="1"/>
    <row r="374" ht="17.25" customHeight="1"/>
    <row r="375" ht="17.25" customHeight="1"/>
    <row r="376" ht="17.25" customHeight="1"/>
    <row r="377" ht="17.25" customHeight="1"/>
    <row r="378" ht="17.25" customHeight="1"/>
    <row r="379" ht="17.25" customHeight="1"/>
    <row r="380" ht="17.25" customHeight="1"/>
    <row r="381" ht="17.25" customHeight="1"/>
    <row r="382" ht="17.25" customHeight="1"/>
    <row r="383" ht="17.25" customHeight="1"/>
    <row r="384" ht="17.25" customHeight="1"/>
    <row r="385" ht="17.25" customHeight="1"/>
    <row r="386" ht="17.25" customHeight="1"/>
    <row r="387" ht="17.25" customHeight="1"/>
    <row r="388" ht="17.25" customHeight="1"/>
    <row r="389" ht="17.25" customHeight="1"/>
    <row r="390" ht="17.25" customHeight="1"/>
    <row r="391" ht="17.25" customHeight="1"/>
    <row r="392" ht="17.25" customHeight="1"/>
    <row r="393" ht="17.25" customHeight="1"/>
    <row r="394" ht="17.25" customHeight="1"/>
    <row r="395" ht="17.25" customHeight="1"/>
    <row r="396" ht="17.25" customHeight="1"/>
    <row r="397" ht="17.25" customHeight="1"/>
    <row r="398" ht="17.25" customHeight="1"/>
    <row r="399" ht="17.25" customHeight="1"/>
    <row r="400" ht="17.25" customHeight="1"/>
    <row r="401" ht="17.25" customHeight="1"/>
    <row r="402" ht="17.25" customHeight="1"/>
    <row r="403" ht="17.25" customHeight="1"/>
    <row r="404" ht="17.25" customHeight="1"/>
    <row r="405" ht="17.25" customHeight="1"/>
    <row r="406" ht="17.25" customHeight="1"/>
    <row r="407" ht="17.25" customHeight="1"/>
    <row r="408" ht="17.25" customHeight="1"/>
    <row r="409" ht="17.25" customHeight="1"/>
    <row r="410" ht="17.25" customHeight="1"/>
    <row r="411" ht="17.25" customHeight="1"/>
    <row r="412" ht="17.25" customHeight="1"/>
    <row r="413" ht="17.25" customHeight="1"/>
    <row r="414" ht="17.25" customHeight="1"/>
    <row r="415" ht="17.25" customHeight="1"/>
    <row r="416" ht="17.25" customHeight="1"/>
    <row r="417" ht="17.25" customHeight="1"/>
    <row r="418" ht="17.25" customHeight="1"/>
    <row r="419" ht="17.25" customHeight="1"/>
    <row r="420" ht="17.25" customHeight="1"/>
    <row r="421" ht="17.25" customHeight="1"/>
    <row r="422" ht="17.25" customHeight="1"/>
    <row r="423" ht="17.25" customHeight="1"/>
    <row r="424" ht="17.25" customHeight="1"/>
    <row r="425" ht="17.25" customHeight="1"/>
    <row r="426" ht="17.25" customHeight="1"/>
    <row r="427" ht="17.25" customHeight="1"/>
    <row r="428" ht="17.25" customHeight="1"/>
    <row r="429" ht="17.25" customHeight="1"/>
    <row r="430" ht="17.25" customHeight="1"/>
    <row r="431" ht="17.25" customHeight="1"/>
    <row r="432" ht="17.25" customHeight="1"/>
    <row r="433" ht="17.25" customHeight="1"/>
    <row r="434" ht="17.25" customHeight="1"/>
    <row r="435" ht="17.25" customHeight="1"/>
    <row r="436" ht="17.25" customHeight="1"/>
    <row r="437" ht="17.25" customHeight="1"/>
    <row r="438" ht="17.25" customHeight="1"/>
    <row r="439" ht="17.25" customHeight="1"/>
    <row r="440" ht="17.25" customHeight="1"/>
    <row r="441" ht="17.25" customHeight="1"/>
    <row r="442" ht="17.25" customHeight="1"/>
    <row r="443" ht="17.25" customHeight="1"/>
    <row r="444" ht="17.25" customHeight="1"/>
    <row r="445" ht="17.25" customHeight="1"/>
    <row r="446" ht="17.25" customHeight="1"/>
    <row r="447" ht="17.25" customHeight="1"/>
    <row r="448" ht="17.25" customHeight="1"/>
    <row r="449" ht="17.25" customHeight="1"/>
    <row r="450" ht="17.25" customHeight="1"/>
    <row r="451" ht="17.25" customHeight="1"/>
    <row r="452" ht="17.25" customHeight="1"/>
    <row r="453" ht="17.25" customHeight="1"/>
    <row r="454" ht="17.25" customHeight="1"/>
    <row r="455" ht="17.25" customHeight="1"/>
    <row r="456" ht="17.25" customHeight="1"/>
    <row r="457" ht="17.25" customHeight="1"/>
    <row r="458" ht="17.25" customHeight="1"/>
    <row r="459" ht="17.25" customHeight="1"/>
    <row r="460" ht="17.25" customHeight="1"/>
    <row r="461" ht="17.25" customHeight="1"/>
    <row r="462" ht="17.25" customHeight="1"/>
    <row r="463" ht="17.25" customHeight="1"/>
    <row r="464" ht="17.25" customHeight="1"/>
    <row r="465" ht="17.25" customHeight="1"/>
    <row r="466" ht="17.25" customHeight="1"/>
    <row r="467" ht="17.25" customHeight="1"/>
    <row r="468" ht="17.25" customHeight="1"/>
    <row r="469" ht="17.25" customHeight="1"/>
    <row r="470" ht="17.25" customHeight="1"/>
    <row r="471" ht="17.25" customHeight="1"/>
    <row r="472" ht="17.25" customHeight="1"/>
    <row r="473" ht="17.25" customHeight="1"/>
    <row r="474" ht="17.25" customHeight="1"/>
    <row r="475" ht="17.25" customHeight="1"/>
    <row r="476" ht="17.25" customHeight="1"/>
    <row r="477" ht="17.25" customHeight="1"/>
    <row r="478" ht="17.25" customHeight="1"/>
    <row r="479" ht="17.25" customHeight="1"/>
    <row r="480" ht="17.25" customHeight="1"/>
    <row r="481" ht="17.25" customHeight="1"/>
    <row r="482" ht="17.25" customHeight="1"/>
    <row r="483" ht="17.25" customHeight="1"/>
    <row r="484" ht="17.25" customHeight="1"/>
    <row r="485" ht="17.25" customHeight="1"/>
    <row r="486" ht="17.25" customHeight="1"/>
    <row r="487" ht="17.25" customHeight="1"/>
    <row r="488" ht="17.25" customHeight="1"/>
    <row r="489" ht="17.25" customHeight="1"/>
    <row r="490" ht="17.25" customHeight="1"/>
    <row r="491" ht="17.25" customHeight="1"/>
    <row r="492" ht="17.25" customHeight="1"/>
    <row r="493" ht="17.25" customHeight="1"/>
    <row r="494" ht="17.25" customHeight="1"/>
    <row r="495" ht="17.25" customHeight="1"/>
    <row r="496" ht="17.25" customHeight="1"/>
    <row r="497" ht="17.25" customHeight="1"/>
    <row r="498" ht="17.25" customHeight="1"/>
    <row r="499" ht="17.25" customHeight="1"/>
    <row r="500" ht="17.25" customHeight="1"/>
    <row r="501" ht="17.25" customHeight="1"/>
    <row r="502" ht="17.25" customHeight="1"/>
    <row r="503" ht="17.25" customHeight="1"/>
    <row r="504" ht="17.25" customHeight="1"/>
    <row r="505" ht="17.25" customHeight="1"/>
    <row r="506" ht="17.25" customHeight="1"/>
    <row r="507" ht="17.25" customHeight="1"/>
    <row r="508" ht="17.25" customHeight="1"/>
    <row r="509" ht="17.25" customHeight="1"/>
    <row r="510" ht="17.25" customHeight="1"/>
    <row r="511" ht="17.25" customHeight="1"/>
    <row r="512" ht="17.25" customHeight="1"/>
    <row r="513" ht="17.25" customHeight="1"/>
    <row r="514" ht="17.25" customHeight="1"/>
    <row r="515" ht="17.25" customHeight="1"/>
    <row r="516" ht="17.25" customHeight="1"/>
    <row r="517" ht="17.25" customHeight="1"/>
    <row r="518" ht="17.25" customHeight="1"/>
    <row r="519" ht="17.25" customHeight="1"/>
    <row r="520" ht="17.25" customHeight="1"/>
    <row r="521" ht="17.25" customHeight="1"/>
    <row r="522" ht="17.25" customHeight="1"/>
    <row r="523" ht="17.25" customHeight="1"/>
    <row r="524" ht="17.25" customHeight="1"/>
    <row r="525" ht="17.25" customHeight="1"/>
    <row r="526" ht="17.25" customHeight="1"/>
    <row r="527" ht="17.25" customHeight="1"/>
    <row r="528" ht="17.25" customHeight="1"/>
    <row r="529" ht="17.25" customHeight="1"/>
    <row r="530" ht="17.25" customHeight="1"/>
    <row r="531" ht="17.25" customHeight="1"/>
    <row r="532" ht="17.25" customHeight="1"/>
    <row r="533" ht="17.25" customHeight="1"/>
    <row r="534" ht="17.25" customHeight="1"/>
    <row r="535" ht="17.25" customHeight="1"/>
    <row r="536" ht="17.25" customHeight="1"/>
    <row r="537" ht="17.25" customHeight="1"/>
    <row r="538" ht="17.25" customHeight="1"/>
    <row r="539" ht="17.25" customHeight="1"/>
    <row r="540" ht="17.25" customHeight="1"/>
    <row r="541" ht="17.25" customHeight="1"/>
    <row r="542" ht="17.25" customHeight="1"/>
    <row r="543" ht="17.25" customHeight="1"/>
    <row r="544" ht="17.25" customHeight="1"/>
    <row r="545" ht="17.25" customHeight="1"/>
    <row r="546" ht="17.25" customHeight="1"/>
    <row r="547" ht="17.25" customHeight="1"/>
    <row r="548" ht="17.25" customHeight="1"/>
    <row r="549" ht="17.25" customHeight="1"/>
    <row r="550" ht="17.25" customHeight="1"/>
    <row r="551" ht="17.25" customHeight="1"/>
    <row r="552" ht="17.25" customHeight="1"/>
    <row r="553" ht="17.25" customHeight="1"/>
    <row r="554" ht="17.25" customHeight="1"/>
    <row r="555" ht="17.25" customHeight="1"/>
    <row r="556" ht="17.25" customHeight="1"/>
    <row r="557" ht="17.25" customHeight="1"/>
    <row r="558" ht="17.25" customHeight="1"/>
    <row r="559" ht="17.25" customHeight="1"/>
    <row r="560" ht="17.25" customHeight="1"/>
    <row r="561" ht="17.25" customHeight="1"/>
    <row r="562" ht="17.25" customHeight="1"/>
    <row r="563" ht="17.25" customHeight="1"/>
    <row r="564" ht="17.25" customHeight="1"/>
    <row r="565" ht="17.25" customHeight="1"/>
    <row r="566" ht="17.25" customHeight="1"/>
    <row r="567" ht="17.25" customHeight="1"/>
    <row r="568" ht="17.25" customHeight="1"/>
    <row r="569" ht="17.25" customHeight="1"/>
    <row r="570" ht="17.25" customHeight="1"/>
    <row r="571" ht="17.25" customHeight="1"/>
    <row r="572" ht="17.25" customHeight="1"/>
    <row r="573" ht="17.25" customHeight="1"/>
    <row r="574" ht="17.25" customHeight="1"/>
    <row r="575" ht="17.25" customHeight="1"/>
    <row r="576" ht="17.25" customHeight="1"/>
    <row r="577" ht="17.25" customHeight="1"/>
    <row r="578" ht="17.25" customHeight="1"/>
    <row r="579" ht="17.25" customHeight="1"/>
    <row r="580" ht="17.25" customHeight="1"/>
    <row r="581" ht="17.25" customHeight="1"/>
    <row r="582" ht="17.25" customHeight="1"/>
    <row r="583" ht="17.25" customHeight="1"/>
    <row r="584" ht="17.25" customHeight="1"/>
    <row r="585" ht="17.25" customHeight="1"/>
    <row r="586" ht="17.25" customHeight="1"/>
    <row r="587" ht="17.25" customHeight="1"/>
    <row r="588" ht="17.25" customHeight="1"/>
    <row r="589" ht="17.25" customHeight="1"/>
    <row r="590" ht="17.25" customHeight="1"/>
    <row r="591" ht="17.25" customHeight="1"/>
    <row r="592" ht="17.25" customHeight="1"/>
    <row r="593" ht="17.25" customHeight="1"/>
    <row r="594" ht="17.25" customHeight="1"/>
    <row r="595" ht="17.25" customHeight="1"/>
    <row r="596" ht="17.25" customHeight="1"/>
    <row r="597" ht="17.25" customHeight="1"/>
    <row r="598" ht="17.25" customHeight="1"/>
    <row r="599" ht="17.25" customHeight="1"/>
    <row r="600" ht="17.25" customHeight="1"/>
    <row r="601" ht="17.25" customHeight="1"/>
    <row r="602" ht="17.25" customHeight="1"/>
    <row r="603" ht="17.25" customHeight="1"/>
    <row r="604" ht="17.25" customHeight="1"/>
    <row r="605" ht="17.25" customHeight="1"/>
    <row r="606" ht="17.25" customHeight="1"/>
    <row r="607" ht="17.25" customHeight="1"/>
    <row r="608" ht="17.25" customHeight="1"/>
    <row r="609" ht="17.25" customHeight="1"/>
    <row r="610" ht="17.25" customHeight="1"/>
    <row r="611" ht="17.25" customHeight="1"/>
    <row r="612" ht="17.25" customHeight="1"/>
    <row r="613" ht="17.25" customHeight="1"/>
    <row r="614" ht="17.25" customHeight="1"/>
    <row r="615" ht="17.25" customHeight="1"/>
    <row r="616" ht="17.25" customHeight="1"/>
    <row r="617" ht="17.25" customHeight="1"/>
    <row r="618" ht="17.25" customHeight="1"/>
    <row r="619" ht="17.25" customHeight="1"/>
    <row r="620" ht="17.25" customHeight="1"/>
    <row r="621" ht="17.25" customHeight="1"/>
    <row r="622" ht="17.25" customHeight="1"/>
    <row r="623" ht="17.25" customHeight="1"/>
    <row r="624" ht="17.25" customHeight="1"/>
    <row r="625" ht="17.25" customHeight="1"/>
    <row r="626" ht="17.25" customHeight="1"/>
    <row r="627" ht="17.25" customHeight="1"/>
    <row r="628" ht="17.25" customHeight="1"/>
    <row r="629" ht="17.25" customHeight="1"/>
    <row r="630" ht="17.25" customHeight="1"/>
    <row r="631" ht="17.25" customHeight="1"/>
    <row r="632" ht="17.25" customHeight="1"/>
    <row r="633" ht="17.25" customHeight="1"/>
    <row r="634" ht="17.25" customHeight="1"/>
    <row r="635" ht="17.25" customHeight="1"/>
    <row r="636" ht="17.25" customHeight="1"/>
    <row r="637" ht="17.25" customHeight="1"/>
    <row r="638" ht="17.25" customHeight="1"/>
    <row r="639" ht="17.25" customHeight="1"/>
    <row r="640" ht="17.25" customHeight="1"/>
    <row r="641" ht="17.25" customHeight="1"/>
    <row r="642" ht="17.25" customHeight="1"/>
    <row r="643" ht="17.25" customHeight="1"/>
    <row r="644" ht="17.25" customHeight="1"/>
    <row r="645" ht="17.25" customHeight="1"/>
    <row r="646" ht="17.25" customHeight="1"/>
    <row r="647" ht="17.25" customHeight="1"/>
    <row r="648" ht="17.25" customHeight="1"/>
    <row r="649" ht="17.25" customHeight="1"/>
    <row r="650" ht="17.25" customHeight="1"/>
    <row r="651" ht="17.25" customHeight="1"/>
    <row r="652" ht="17.25" customHeight="1"/>
    <row r="653" ht="17.25" customHeight="1"/>
    <row r="654" ht="17.25" customHeight="1"/>
    <row r="655" ht="17.25" customHeight="1"/>
    <row r="656" ht="17.25" customHeight="1"/>
    <row r="657" ht="17.25" customHeight="1"/>
    <row r="658" ht="17.25" customHeight="1"/>
    <row r="659" ht="17.25" customHeight="1"/>
    <row r="660" ht="17.25" customHeight="1"/>
    <row r="661" ht="17.25" customHeight="1"/>
    <row r="662" ht="17.25" customHeight="1"/>
    <row r="663" ht="17.25" customHeight="1"/>
    <row r="664" ht="17.25" customHeight="1"/>
    <row r="665" ht="17.25" customHeight="1"/>
    <row r="666" ht="17.25" customHeight="1"/>
    <row r="667" ht="17.25" customHeight="1"/>
    <row r="668" ht="17.25" customHeight="1"/>
    <row r="669" ht="17.25" customHeight="1"/>
    <row r="670" ht="17.25" customHeight="1"/>
    <row r="671" ht="17.25" customHeight="1"/>
    <row r="672" ht="17.25" customHeight="1"/>
    <row r="673" ht="17.25" customHeight="1"/>
    <row r="674" ht="17.25" customHeight="1"/>
    <row r="675" ht="17.25" customHeight="1"/>
    <row r="676" ht="17.25" customHeight="1"/>
    <row r="677" ht="17.25" customHeight="1"/>
    <row r="678" ht="17.25" customHeight="1"/>
    <row r="679" ht="17.25" customHeight="1"/>
    <row r="680" ht="17.25" customHeight="1"/>
    <row r="681" ht="17.25" customHeight="1"/>
    <row r="682" ht="17.25" customHeight="1"/>
    <row r="683" ht="17.25" customHeight="1"/>
    <row r="684" ht="17.25" customHeight="1"/>
    <row r="685" ht="17.25" customHeight="1"/>
    <row r="686" ht="17.25" customHeight="1"/>
    <row r="687" ht="17.25" customHeight="1"/>
    <row r="688" ht="17.25" customHeight="1"/>
    <row r="689" ht="17.25" customHeight="1"/>
    <row r="690" ht="17.25" customHeight="1"/>
    <row r="691" ht="17.25" customHeight="1"/>
    <row r="692" ht="17.25" customHeight="1"/>
    <row r="693" ht="17.25" customHeight="1"/>
    <row r="694" ht="17.25" customHeight="1"/>
    <row r="695" ht="17.25" customHeight="1"/>
    <row r="696" ht="17.25" customHeight="1"/>
    <row r="697" ht="17.25" customHeight="1"/>
    <row r="698" ht="17.25" customHeight="1"/>
    <row r="699" ht="17.25" customHeight="1"/>
    <row r="700" ht="17.25" customHeight="1"/>
    <row r="701" ht="17.25" customHeight="1"/>
    <row r="702" ht="17.25" customHeight="1"/>
    <row r="703" ht="17.25" customHeight="1"/>
    <row r="704" ht="17.25" customHeight="1"/>
    <row r="705" ht="17.25" customHeight="1"/>
    <row r="706" ht="17.25" customHeight="1"/>
    <row r="707" ht="17.25" customHeight="1"/>
    <row r="708" ht="17.25" customHeight="1"/>
    <row r="709" ht="17.25" customHeight="1"/>
    <row r="710" ht="17.25" customHeight="1"/>
    <row r="711" ht="17.25" customHeight="1"/>
    <row r="712" ht="17.25" customHeight="1"/>
    <row r="713" ht="17.25" customHeight="1"/>
    <row r="714" ht="17.25" customHeight="1"/>
    <row r="715" ht="17.25" customHeight="1"/>
    <row r="716" ht="17.25" customHeight="1"/>
    <row r="717" ht="17.25" customHeight="1"/>
    <row r="718" ht="17.25" customHeight="1"/>
    <row r="719" ht="17.25" customHeight="1"/>
    <row r="720" ht="17.25" customHeight="1"/>
    <row r="721" ht="17.25" customHeight="1"/>
    <row r="722" ht="17.25" customHeight="1"/>
    <row r="723" ht="17.25" customHeight="1"/>
    <row r="724" ht="17.25" customHeight="1"/>
    <row r="725" ht="17.25" customHeight="1"/>
    <row r="726" ht="17.25" customHeight="1"/>
    <row r="727" ht="17.25" customHeight="1"/>
    <row r="728" ht="17.25" customHeight="1"/>
    <row r="729" ht="17.25" customHeight="1"/>
    <row r="730" ht="17.25" customHeight="1"/>
    <row r="731" ht="17.25" customHeight="1"/>
    <row r="732" ht="17.25" customHeight="1"/>
    <row r="733" ht="17.25" customHeight="1"/>
    <row r="734" ht="17.25" customHeight="1"/>
    <row r="735" ht="17.25" customHeight="1"/>
    <row r="736" ht="17.25" customHeight="1"/>
    <row r="737" ht="17.25" customHeight="1"/>
    <row r="738" ht="17.25" customHeight="1"/>
    <row r="739" ht="17.25" customHeight="1"/>
    <row r="740" ht="17.25" customHeight="1"/>
    <row r="741" ht="17.25" customHeight="1"/>
    <row r="742" ht="17.25" customHeight="1"/>
    <row r="743" ht="17.25" customHeight="1"/>
    <row r="744" ht="17.25" customHeight="1"/>
    <row r="745" ht="17.25" customHeight="1"/>
    <row r="746" ht="17.25" customHeight="1"/>
    <row r="747" ht="17.25" customHeight="1"/>
    <row r="748" ht="17.25" customHeight="1"/>
    <row r="749" ht="17.25" customHeight="1"/>
    <row r="750" ht="17.25" customHeight="1"/>
    <row r="751" ht="17.25" customHeight="1"/>
    <row r="752" ht="17.25" customHeight="1"/>
    <row r="753" ht="17.25" customHeight="1"/>
    <row r="754" ht="17.25" customHeight="1"/>
    <row r="755" ht="17.25" customHeight="1"/>
    <row r="756" ht="17.25" customHeight="1"/>
    <row r="757" ht="17.25" customHeight="1"/>
    <row r="758" ht="17.25" customHeight="1"/>
    <row r="759" ht="17.25" customHeight="1"/>
    <row r="760" ht="17.25" customHeight="1"/>
    <row r="761" ht="17.25" customHeight="1"/>
    <row r="762" ht="17.25" customHeight="1"/>
    <row r="763" ht="17.25" customHeight="1"/>
    <row r="764" ht="17.25" customHeight="1"/>
    <row r="765" ht="17.25" customHeight="1"/>
    <row r="766" ht="17.25" customHeight="1"/>
    <row r="767" ht="17.25" customHeight="1"/>
    <row r="768" ht="17.25" customHeight="1"/>
    <row r="769" ht="17.25" customHeight="1"/>
    <row r="770" ht="17.25" customHeight="1"/>
    <row r="771" ht="17.25" customHeight="1"/>
    <row r="772" ht="17.25" customHeight="1"/>
    <row r="773" ht="17.25" customHeight="1"/>
    <row r="774" ht="17.25" customHeight="1"/>
    <row r="775" ht="17.25" customHeight="1"/>
    <row r="776" ht="17.25" customHeight="1"/>
    <row r="777" ht="17.25" customHeight="1"/>
    <row r="778" ht="17.25" customHeight="1"/>
    <row r="779" ht="17.25" customHeight="1"/>
    <row r="780" ht="17.25" customHeight="1"/>
    <row r="781" ht="17.25" customHeight="1"/>
    <row r="782" ht="17.25" customHeight="1"/>
    <row r="783" ht="17.25" customHeight="1"/>
    <row r="784" ht="17.25" customHeight="1"/>
    <row r="785" ht="17.25" customHeight="1"/>
    <row r="786" ht="17.25" customHeight="1"/>
    <row r="787" ht="17.25" customHeight="1"/>
    <row r="788" ht="17.25" customHeight="1"/>
    <row r="789" ht="17.25" customHeight="1"/>
    <row r="790" ht="17.25" customHeight="1"/>
    <row r="791" ht="17.25" customHeight="1"/>
    <row r="792" ht="17.25" customHeight="1"/>
    <row r="793" ht="17.25" customHeight="1"/>
    <row r="794" ht="17.25" customHeight="1"/>
    <row r="795" ht="17.25" customHeight="1"/>
    <row r="796" ht="17.25" customHeight="1"/>
    <row r="797" ht="17.25" customHeight="1"/>
    <row r="798" ht="17.25" customHeight="1"/>
    <row r="799" ht="17.25" customHeight="1"/>
    <row r="800" ht="17.25" customHeight="1"/>
    <row r="801" ht="17.25" customHeight="1"/>
    <row r="802" ht="17.25" customHeight="1"/>
    <row r="803" ht="17.25" customHeight="1"/>
    <row r="804" ht="17.25" customHeight="1"/>
    <row r="805" ht="17.25" customHeight="1"/>
    <row r="806" ht="17.25" customHeight="1"/>
    <row r="807" ht="17.25" customHeight="1"/>
    <row r="808" ht="17.25" customHeight="1"/>
    <row r="809" ht="17.25" customHeight="1"/>
    <row r="810" ht="17.25" customHeight="1"/>
    <row r="811" ht="17.25" customHeight="1"/>
    <row r="812" ht="17.25" customHeight="1"/>
    <row r="813" ht="17.25" customHeight="1"/>
    <row r="814" ht="17.25" customHeight="1"/>
    <row r="815" ht="17.25" customHeight="1"/>
    <row r="816" ht="17.25" customHeight="1"/>
    <row r="817" ht="17.25" customHeight="1"/>
    <row r="818" ht="17.25" customHeight="1"/>
    <row r="819" ht="17.25" customHeight="1"/>
    <row r="820" ht="17.25" customHeight="1"/>
    <row r="821" ht="17.25" customHeight="1"/>
    <row r="822" ht="17.25" customHeight="1"/>
    <row r="823" ht="17.25" customHeight="1"/>
    <row r="824" ht="17.25" customHeight="1"/>
    <row r="825" ht="17.25" customHeight="1"/>
    <row r="826" ht="17.25" customHeight="1"/>
    <row r="827" ht="17.25" customHeight="1"/>
    <row r="828" ht="17.25" customHeight="1"/>
    <row r="829" ht="17.25" customHeight="1"/>
    <row r="830" ht="17.25" customHeight="1"/>
    <row r="831" ht="17.25" customHeight="1"/>
    <row r="832" ht="17.25" customHeight="1"/>
    <row r="833" ht="17.25" customHeight="1"/>
    <row r="834" ht="17.25" customHeight="1"/>
    <row r="835" ht="17.25" customHeight="1"/>
    <row r="836" ht="17.25" customHeight="1"/>
    <row r="837" ht="17.25" customHeight="1"/>
    <row r="838" ht="17.25" customHeight="1"/>
    <row r="839" ht="17.25" customHeight="1"/>
    <row r="840" ht="17.25" customHeight="1"/>
    <row r="841" ht="17.25" customHeight="1"/>
    <row r="842" ht="17.25" customHeight="1"/>
    <row r="843" ht="17.25" customHeight="1"/>
    <row r="844" ht="17.25" customHeight="1"/>
    <row r="845" ht="17.25" customHeight="1"/>
    <row r="846" ht="17.25" customHeight="1"/>
    <row r="847" ht="17.25" customHeight="1"/>
    <row r="848" ht="17.25" customHeight="1"/>
    <row r="849" ht="17.25" customHeight="1"/>
    <row r="850" ht="17.25" customHeight="1"/>
    <row r="851" ht="17.25" customHeight="1"/>
    <row r="852" ht="17.25" customHeight="1"/>
    <row r="853" ht="17.25" customHeight="1"/>
    <row r="854" ht="17.25" customHeight="1"/>
    <row r="855" ht="17.25" customHeight="1"/>
    <row r="856" ht="17.25" customHeight="1"/>
    <row r="857" ht="17.25" customHeight="1"/>
    <row r="858" ht="17.25" customHeight="1"/>
    <row r="859" ht="17.25" customHeight="1"/>
    <row r="860" ht="17.25" customHeight="1"/>
    <row r="861" ht="17.25" customHeight="1"/>
    <row r="862" ht="17.25" customHeight="1"/>
    <row r="863" ht="17.25" customHeight="1"/>
    <row r="864" ht="17.25" customHeight="1"/>
    <row r="865" ht="17.25" customHeight="1"/>
    <row r="866" ht="17.25" customHeight="1"/>
    <row r="867" ht="17.25" customHeight="1"/>
    <row r="868" ht="17.25" customHeight="1"/>
    <row r="869" ht="17.25" customHeight="1"/>
    <row r="870" ht="17.25" customHeight="1"/>
    <row r="871" ht="17.25" customHeight="1"/>
    <row r="872" ht="17.25" customHeight="1"/>
    <row r="873" ht="17.25" customHeight="1"/>
    <row r="874" ht="17.25" customHeight="1"/>
    <row r="875" ht="17.25" customHeight="1"/>
    <row r="876" ht="17.25" customHeight="1"/>
    <row r="877" ht="17.25" customHeight="1"/>
    <row r="878" ht="17.25" customHeight="1"/>
    <row r="879" ht="17.25" customHeight="1"/>
    <row r="880" ht="17.25" customHeight="1"/>
    <row r="881" ht="17.25" customHeight="1"/>
    <row r="882" ht="17.25" customHeight="1"/>
    <row r="883" ht="17.25" customHeight="1"/>
    <row r="884" ht="17.25" customHeight="1"/>
    <row r="885" ht="17.25" customHeight="1"/>
    <row r="886" ht="17.25" customHeight="1"/>
    <row r="887" ht="17.25" customHeight="1"/>
    <row r="888" ht="17.25" customHeight="1"/>
    <row r="889" ht="17.25" customHeight="1"/>
    <row r="890" ht="17.25" customHeight="1"/>
    <row r="891" ht="17.25" customHeight="1"/>
    <row r="892" ht="17.25" customHeight="1"/>
    <row r="893" ht="17.25" customHeight="1"/>
    <row r="894" ht="17.25" customHeight="1"/>
    <row r="895" ht="17.25" customHeight="1"/>
    <row r="896" ht="17.25" customHeight="1"/>
    <row r="897" ht="17.25" customHeight="1"/>
    <row r="898" ht="17.25" customHeight="1"/>
    <row r="899" ht="17.25" customHeight="1"/>
    <row r="900" ht="17.25" customHeight="1"/>
    <row r="901" ht="17.25" customHeight="1"/>
    <row r="902" ht="17.25" customHeight="1"/>
    <row r="903" ht="17.25" customHeight="1"/>
    <row r="904" ht="17.25" customHeight="1"/>
    <row r="905" ht="17.25" customHeight="1"/>
    <row r="906" ht="17.25" customHeight="1"/>
    <row r="907" ht="17.25" customHeight="1"/>
    <row r="908" ht="17.25" customHeight="1"/>
    <row r="909" ht="17.25" customHeight="1"/>
    <row r="910" ht="17.25" customHeight="1"/>
    <row r="911" ht="17.25" customHeight="1"/>
    <row r="912" ht="17.25" customHeight="1"/>
    <row r="913" ht="17.25" customHeight="1"/>
    <row r="914" ht="17.25" customHeight="1"/>
    <row r="915" ht="17.25" customHeight="1"/>
    <row r="916" ht="17.25" customHeight="1"/>
    <row r="917" ht="17.25" customHeight="1"/>
    <row r="918" ht="17.25" customHeight="1"/>
    <row r="919" ht="17.25" customHeight="1"/>
    <row r="920" ht="17.25" customHeight="1"/>
    <row r="921" ht="17.25" customHeight="1"/>
    <row r="922" ht="17.25" customHeight="1"/>
    <row r="923" ht="17.25" customHeight="1"/>
    <row r="924" ht="17.25" customHeight="1"/>
    <row r="925" ht="17.25" customHeight="1"/>
    <row r="926" ht="17.25" customHeight="1"/>
    <row r="927" ht="17.25" customHeight="1"/>
    <row r="928" ht="17.25" customHeight="1"/>
    <row r="929" ht="17.25" customHeight="1"/>
    <row r="930" ht="17.25" customHeight="1"/>
    <row r="931" ht="17.25" customHeight="1"/>
    <row r="932" ht="17.25" customHeight="1"/>
    <row r="933" ht="17.25" customHeight="1"/>
    <row r="934" ht="17.25" customHeight="1"/>
    <row r="935" ht="17.25" customHeight="1"/>
    <row r="936" ht="17.25" customHeight="1"/>
    <row r="937" ht="17.25" customHeight="1"/>
    <row r="938" ht="17.25" customHeight="1"/>
    <row r="939" ht="17.25" customHeight="1"/>
    <row r="940" ht="17.25" customHeight="1"/>
    <row r="941" ht="17.25" customHeight="1"/>
    <row r="942" ht="17.25" customHeight="1"/>
    <row r="943" ht="17.25" customHeight="1"/>
    <row r="944" ht="17.25" customHeight="1"/>
    <row r="945" ht="17.25" customHeight="1"/>
    <row r="946" ht="17.25" customHeight="1"/>
    <row r="947" ht="17.25" customHeight="1"/>
    <row r="948" ht="17.25" customHeight="1"/>
    <row r="949" ht="17.25" customHeight="1"/>
    <row r="950" ht="17.25" customHeight="1"/>
    <row r="951" ht="17.25" customHeight="1"/>
    <row r="952" ht="17.25" customHeight="1"/>
    <row r="953" ht="17.25" customHeight="1"/>
    <row r="954" ht="17.25" customHeight="1"/>
    <row r="955" ht="17.25" customHeight="1"/>
    <row r="956" ht="17.25" customHeight="1"/>
    <row r="957" ht="17.25" customHeight="1"/>
    <row r="958" ht="17.25" customHeight="1"/>
    <row r="959" ht="17.25" customHeight="1"/>
    <row r="960" ht="17.25" customHeight="1"/>
    <row r="961" ht="17.25" customHeight="1"/>
    <row r="962" ht="17.25" customHeight="1"/>
    <row r="963" ht="17.25" customHeight="1"/>
    <row r="964" ht="17.25" customHeight="1"/>
    <row r="965" ht="17.25" customHeight="1"/>
    <row r="966" ht="17.25" customHeight="1"/>
    <row r="967" ht="17.25" customHeight="1"/>
    <row r="968" ht="17.25" customHeight="1"/>
    <row r="969" ht="17.25" customHeight="1"/>
    <row r="970" ht="17.25" customHeight="1"/>
    <row r="971" ht="17.25" customHeight="1"/>
    <row r="972" ht="17.25" customHeight="1"/>
    <row r="973" ht="17.25" customHeight="1"/>
    <row r="974" ht="17.25" customHeight="1"/>
    <row r="975" ht="17.25" customHeight="1"/>
    <row r="976" ht="17.25" customHeight="1"/>
    <row r="977" ht="17.25" customHeight="1"/>
    <row r="978" ht="17.25" customHeight="1"/>
    <row r="979" ht="17.25" customHeight="1"/>
    <row r="980" ht="17.25" customHeight="1"/>
    <row r="981" ht="17.25" customHeight="1"/>
    <row r="982" ht="17.25" customHeight="1"/>
    <row r="983" ht="17.25" customHeight="1"/>
    <row r="984" ht="17.25" customHeight="1"/>
    <row r="985" ht="17.25" customHeight="1"/>
    <row r="986" ht="17.25" customHeight="1"/>
    <row r="987" ht="17.25" customHeight="1"/>
    <row r="988" ht="17.25" customHeight="1"/>
    <row r="989" ht="17.25" customHeight="1"/>
    <row r="990" ht="17.25" customHeight="1"/>
    <row r="991" ht="17.25" customHeight="1"/>
    <row r="992" ht="17.25" customHeight="1"/>
    <row r="993" ht="17.25" customHeight="1"/>
    <row r="994" ht="17.25" customHeight="1"/>
    <row r="995" ht="17.25" customHeight="1"/>
    <row r="996" ht="17.25" customHeight="1"/>
    <row r="997" ht="17.25" customHeight="1"/>
    <row r="998" ht="17.25" customHeight="1"/>
    <row r="999" ht="17.25" customHeight="1"/>
    <row r="1000" ht="17.25" customHeight="1"/>
  </sheetData>
  <sheetProtection algorithmName="SHA-512" hashValue="pKSXA6kLdDSo7S4C+hxl3/OhRMK9za7MUwzRXuvKNVDHmYG7RFmpPoq8scK6Y78tNbYvbmh4YhyrlSE19MBmXA==" saltValue="Sh1gqClwEtZBCaWS98B5UA==" spinCount="100000" sheet="1" objects="1" scenarios="1"/>
  <mergeCells count="31">
    <mergeCell ref="A1:A10"/>
    <mergeCell ref="A11:A20"/>
    <mergeCell ref="A21:A30"/>
    <mergeCell ref="A31:A40"/>
    <mergeCell ref="A41:A50"/>
    <mergeCell ref="A51:A60"/>
    <mergeCell ref="A61:A70"/>
    <mergeCell ref="A71:A80"/>
    <mergeCell ref="A81:A90"/>
    <mergeCell ref="A91:A100"/>
    <mergeCell ref="A101:A110"/>
    <mergeCell ref="A111:A120"/>
    <mergeCell ref="A121:A130"/>
    <mergeCell ref="A131:A140"/>
    <mergeCell ref="A141:A150"/>
    <mergeCell ref="A151:A160"/>
    <mergeCell ref="A161:A170"/>
    <mergeCell ref="A171:A180"/>
    <mergeCell ref="A181:A190"/>
    <mergeCell ref="A191:A200"/>
    <mergeCell ref="A201:A210"/>
    <mergeCell ref="A281:A290"/>
    <mergeCell ref="A291:A300"/>
    <mergeCell ref="A301:A310"/>
    <mergeCell ref="A211:A220"/>
    <mergeCell ref="A221:A230"/>
    <mergeCell ref="A231:A240"/>
    <mergeCell ref="A241:A250"/>
    <mergeCell ref="A251:A260"/>
    <mergeCell ref="A261:A270"/>
    <mergeCell ref="A271:A280"/>
  </mergeCells>
  <phoneticPr fontId="7" type="noConversion"/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Sheet1</vt:lpstr>
      <vt:lpstr>수치(무기)</vt:lpstr>
      <vt:lpstr>수치(방어구)</vt:lpstr>
      <vt:lpstr>수치(세트효과)</vt:lpstr>
      <vt:lpstr>기타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박태영</dc:creator>
  <cp:lastModifiedBy>박태영</cp:lastModifiedBy>
  <dcterms:created xsi:type="dcterms:W3CDTF">2020-07-06T21:54:10Z</dcterms:created>
  <dcterms:modified xsi:type="dcterms:W3CDTF">2022-05-08T07:18:32Z</dcterms:modified>
</cp:coreProperties>
</file>