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jun\OneDrive\바탕 화면\"/>
    </mc:Choice>
  </mc:AlternateContent>
  <xr:revisionPtr revIDLastSave="0" documentId="13_ncr:1_{6E91C456-B5D8-47E2-ACC8-55CA037C8A22}" xr6:coauthVersionLast="47" xr6:coauthVersionMax="47" xr10:uidLastSave="{00000000-0000-0000-0000-000000000000}"/>
  <bookViews>
    <workbookView xWindow="-120" yWindow="-120" windowWidth="29040" windowHeight="15840" xr2:uid="{8DA313DE-E7A1-4D1B-AED2-ABE75EE1E2F2}"/>
  </bookViews>
  <sheets>
    <sheet name="보스회랑" sheetId="1" r:id="rId1"/>
    <sheet name="수식용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C11" i="1"/>
  <c r="C27" i="1"/>
  <c r="B27" i="1"/>
  <c r="E3" i="1"/>
  <c r="D9" i="1" s="1"/>
  <c r="D3" i="1"/>
  <c r="D2" i="2" s="1"/>
  <c r="B5" i="2" s="1"/>
  <c r="C6" i="2" s="1"/>
  <c r="C3" i="1"/>
  <c r="C2" i="2" s="1"/>
  <c r="B3" i="1"/>
  <c r="A9" i="1" s="1"/>
  <c r="Z22" i="1"/>
  <c r="Y22" i="1"/>
  <c r="X22" i="1"/>
  <c r="W22" i="1"/>
  <c r="Z21" i="1"/>
  <c r="Y21" i="1"/>
  <c r="X21" i="1"/>
  <c r="W21" i="1"/>
  <c r="V22" i="1"/>
  <c r="V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C21" i="1"/>
  <c r="C22" i="1"/>
  <c r="B9" i="1" l="1"/>
  <c r="E9" i="1"/>
  <c r="I27" i="1"/>
  <c r="H27" i="1"/>
  <c r="F3" i="1"/>
  <c r="E2" i="2"/>
  <c r="C30" i="1"/>
  <c r="B30" i="1"/>
  <c r="D27" i="1"/>
  <c r="B2" i="2"/>
  <c r="D5" i="2" s="1"/>
  <c r="B8" i="2"/>
  <c r="B9" i="2" s="1"/>
  <c r="A6" i="1" s="1"/>
  <c r="E5" i="2" l="1"/>
  <c r="C5" i="2"/>
  <c r="C7" i="2" s="1"/>
  <c r="D6" i="2" s="1"/>
  <c r="D7" i="2" s="1"/>
  <c r="I30" i="1"/>
  <c r="H30" i="1"/>
  <c r="J27" i="1"/>
  <c r="C8" i="2" l="1"/>
  <c r="C9" i="2" s="1"/>
  <c r="B6" i="1" s="1"/>
  <c r="E6" i="2"/>
  <c r="E7" i="2" s="1"/>
  <c r="D8" i="2"/>
  <c r="D9" i="2" s="1"/>
  <c r="C6" i="1" s="1"/>
  <c r="F6" i="2" l="1"/>
  <c r="F7" i="2" s="1"/>
  <c r="E8" i="2"/>
  <c r="E9" i="2" s="1"/>
  <c r="D6" i="1" s="1"/>
  <c r="G6" i="2" l="1"/>
  <c r="G7" i="2" s="1"/>
  <c r="F8" i="2"/>
  <c r="F9" i="2" s="1"/>
  <c r="E6" i="1" s="1"/>
  <c r="H6" i="2" l="1"/>
  <c r="H7" i="2" s="1"/>
  <c r="G8" i="2"/>
  <c r="G9" i="2" s="1"/>
  <c r="F6" i="1" s="1"/>
  <c r="I6" i="2" l="1"/>
  <c r="I7" i="2" s="1"/>
  <c r="H8" i="2"/>
  <c r="H9" i="2" s="1"/>
  <c r="G6" i="1" s="1"/>
  <c r="J6" i="2" l="1"/>
  <c r="I6" i="1" s="1"/>
  <c r="I8" i="2"/>
  <c r="I9" i="2" s="1"/>
  <c r="H6" i="1" s="1"/>
</calcChain>
</file>

<file path=xl/sharedStrings.xml><?xml version="1.0" encoding="utf-8"?>
<sst xmlns="http://schemas.openxmlformats.org/spreadsheetml/2006/main" count="105" uniqueCount="74">
  <si>
    <t>회랑 노말</t>
    <phoneticPr fontId="1" type="noConversion"/>
  </si>
  <si>
    <t>회랑 하드</t>
    <phoneticPr fontId="1" type="noConversion"/>
  </si>
  <si>
    <t>회랑 헬</t>
    <phoneticPr fontId="1" type="noConversion"/>
  </si>
  <si>
    <t>사용 수량</t>
    <phoneticPr fontId="1" type="noConversion"/>
  </si>
  <si>
    <t>2레벨</t>
    <phoneticPr fontId="1" type="noConversion"/>
  </si>
  <si>
    <t>3레벨</t>
    <phoneticPr fontId="1" type="noConversion"/>
  </si>
  <si>
    <t>4레벨</t>
    <phoneticPr fontId="1" type="noConversion"/>
  </si>
  <si>
    <t>5레벨</t>
    <phoneticPr fontId="1" type="noConversion"/>
  </si>
  <si>
    <t>6레벨</t>
    <phoneticPr fontId="1" type="noConversion"/>
  </si>
  <si>
    <t>7레벨</t>
    <phoneticPr fontId="1" type="noConversion"/>
  </si>
  <si>
    <t>8레벨</t>
    <phoneticPr fontId="1" type="noConversion"/>
  </si>
  <si>
    <t>9레벨</t>
    <phoneticPr fontId="1" type="noConversion"/>
  </si>
  <si>
    <t>10레벨</t>
    <phoneticPr fontId="1" type="noConversion"/>
  </si>
  <si>
    <t>위명돌</t>
    <phoneticPr fontId="1" type="noConversion"/>
  </si>
  <si>
    <t>경명돌</t>
    <phoneticPr fontId="1" type="noConversion"/>
  </si>
  <si>
    <t>명돌</t>
    <phoneticPr fontId="1" type="noConversion"/>
  </si>
  <si>
    <t>카드경험치</t>
    <phoneticPr fontId="1" type="noConversion"/>
  </si>
  <si>
    <t>창술1</t>
    <phoneticPr fontId="1" type="noConversion"/>
  </si>
  <si>
    <t>노말</t>
    <phoneticPr fontId="1" type="noConversion"/>
  </si>
  <si>
    <t>하드</t>
    <phoneticPr fontId="1" type="noConversion"/>
  </si>
  <si>
    <t>헬</t>
    <phoneticPr fontId="1" type="noConversion"/>
  </si>
  <si>
    <t>회랑</t>
    <phoneticPr fontId="1" type="noConversion"/>
  </si>
  <si>
    <t>큐브</t>
    <phoneticPr fontId="1" type="noConversion"/>
  </si>
  <si>
    <t>큐브 노말</t>
    <phoneticPr fontId="1" type="noConversion"/>
  </si>
  <si>
    <t>큐브 하드</t>
    <phoneticPr fontId="1" type="noConversion"/>
  </si>
  <si>
    <t>총</t>
    <phoneticPr fontId="1" type="noConversion"/>
  </si>
  <si>
    <t>3배시</t>
    <phoneticPr fontId="1" type="noConversion"/>
  </si>
  <si>
    <t>실링</t>
    <phoneticPr fontId="1" type="noConversion"/>
  </si>
  <si>
    <t>횟수</t>
    <phoneticPr fontId="1" type="noConversion"/>
  </si>
  <si>
    <t>기준</t>
    <phoneticPr fontId="1" type="noConversion"/>
  </si>
  <si>
    <t>보석</t>
    <phoneticPr fontId="1" type="noConversion"/>
  </si>
  <si>
    <t>카경</t>
    <phoneticPr fontId="1" type="noConversion"/>
  </si>
  <si>
    <t>4vl 2개 , 3vl 1개</t>
    <phoneticPr fontId="1" type="noConversion"/>
  </si>
  <si>
    <t>돌파석</t>
    <phoneticPr fontId="1" type="noConversion"/>
  </si>
  <si>
    <t>4vl 2개, 3vl 1개</t>
    <phoneticPr fontId="1" type="noConversion"/>
  </si>
  <si>
    <t>4vl 2개, 3vl 2개, 2vl 2개</t>
    <phoneticPr fontId="1" type="noConversion"/>
  </si>
  <si>
    <t>실링</t>
    <phoneticPr fontId="1" type="noConversion"/>
  </si>
  <si>
    <t>&lt;초록3,파랑1</t>
    <phoneticPr fontId="1" type="noConversion"/>
  </si>
  <si>
    <t>&lt;파랑2</t>
    <phoneticPr fontId="1" type="noConversion"/>
  </si>
  <si>
    <t>영겁</t>
    <phoneticPr fontId="1" type="noConversion"/>
  </si>
  <si>
    <t>영겁</t>
    <phoneticPr fontId="1" type="noConversion"/>
  </si>
  <si>
    <t>5Vl 1개, 3vl 1개</t>
    <phoneticPr fontId="1" type="noConversion"/>
  </si>
  <si>
    <t>회랑 영겁</t>
    <phoneticPr fontId="1" type="noConversion"/>
  </si>
  <si>
    <t>찬명돌</t>
    <phoneticPr fontId="1" type="noConversion"/>
  </si>
  <si>
    <t>소서</t>
    <phoneticPr fontId="1" type="noConversion"/>
  </si>
  <si>
    <t>창술2</t>
    <phoneticPr fontId="1" type="noConversion"/>
  </si>
  <si>
    <t>창술3</t>
    <phoneticPr fontId="1" type="noConversion"/>
  </si>
  <si>
    <t>창술4</t>
    <phoneticPr fontId="1" type="noConversion"/>
  </si>
  <si>
    <t>바드2</t>
    <phoneticPr fontId="1" type="noConversion"/>
  </si>
  <si>
    <t>바드3</t>
    <phoneticPr fontId="1" type="noConversion"/>
  </si>
  <si>
    <t>바드1</t>
    <phoneticPr fontId="1" type="noConversion"/>
  </si>
  <si>
    <t>리퍼</t>
    <phoneticPr fontId="1" type="noConversion"/>
  </si>
  <si>
    <t>건슬</t>
    <phoneticPr fontId="1" type="noConversion"/>
  </si>
  <si>
    <t>바드4</t>
    <phoneticPr fontId="1" type="noConversion"/>
  </si>
  <si>
    <t>블레</t>
    <phoneticPr fontId="1" type="noConversion"/>
  </si>
  <si>
    <t>도화가1</t>
    <phoneticPr fontId="1" type="noConversion"/>
  </si>
  <si>
    <t>버서커</t>
    <phoneticPr fontId="1" type="noConversion"/>
  </si>
  <si>
    <t>충모닉1</t>
    <phoneticPr fontId="1" type="noConversion"/>
  </si>
  <si>
    <t>호크</t>
    <phoneticPr fontId="1" type="noConversion"/>
  </si>
  <si>
    <t>기상</t>
    <phoneticPr fontId="1" type="noConversion"/>
  </si>
  <si>
    <t>충모닉2</t>
    <phoneticPr fontId="1" type="noConversion"/>
  </si>
  <si>
    <t>도화가2</t>
    <phoneticPr fontId="1" type="noConversion"/>
  </si>
  <si>
    <t>도화가3</t>
    <phoneticPr fontId="1" type="noConversion"/>
  </si>
  <si>
    <t>스카우터</t>
    <phoneticPr fontId="1" type="noConversion"/>
  </si>
  <si>
    <t>캐릭당
돌파석</t>
    <phoneticPr fontId="1" type="noConversion"/>
  </si>
  <si>
    <t>명돌/위명돌</t>
    <phoneticPr fontId="1" type="noConversion"/>
  </si>
  <si>
    <t>경명돌/찬명돌</t>
    <phoneticPr fontId="1" type="noConversion"/>
  </si>
  <si>
    <t>체크</t>
    <phoneticPr fontId="1" type="noConversion"/>
  </si>
  <si>
    <t>x</t>
    <phoneticPr fontId="1" type="noConversion"/>
  </si>
  <si>
    <t xml:space="preserve"> </t>
    <phoneticPr fontId="1" type="noConversion"/>
  </si>
  <si>
    <t>※ 하단 빨간 네모에 보유한 캐릭(닉넴or사용자마음),보유한 티켓 수량만 수정하며 사용하시면 됩니다. ※</t>
    <phoneticPr fontId="1" type="noConversion"/>
  </si>
  <si>
    <t xml:space="preserve">원본: inven 냐옹짜응 </t>
    <phoneticPr fontId="1" type="noConversion"/>
  </si>
  <si>
    <t>수정 : bbangbird</t>
    <phoneticPr fontId="1" type="noConversion"/>
  </si>
  <si>
    <t>* 실링은 추정치로 계산. 오차범위 발생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</si>
</sst>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&quot;약  &quot;#,##0"/>
    <numFmt numFmtId="177" formatCode="&quot;약 &quot;#,##0"/>
    <numFmt numFmtId="178" formatCode="&quot;명돌&quot;##&quot;개&quot;"/>
    <numFmt numFmtId="179" formatCode="&quot;위명돌&quot;##&quot;개&quot;"/>
    <numFmt numFmtId="180" formatCode="&quot;경명돌&quot;##&quot;개&quot;"/>
    <numFmt numFmtId="181" formatCode="&quot;찬명돌&quot;##&quot;개&quot;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rgb="FFCC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5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7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/>
      <bottom style="hair">
        <color indexed="64"/>
      </bottom>
      <diagonal/>
    </border>
    <border>
      <left style="thin">
        <color indexed="64"/>
      </left>
      <right style="thick">
        <color theme="1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ck">
        <color auto="1"/>
      </right>
      <top style="thin">
        <color indexed="64"/>
      </top>
      <bottom style="medium">
        <color rgb="FFFF0000"/>
      </bottom>
      <diagonal/>
    </border>
    <border>
      <left/>
      <right style="thick">
        <color theme="1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41" fontId="3" fillId="0" borderId="10" xfId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3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9" borderId="11" xfId="0" applyFill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41" fontId="0" fillId="0" borderId="19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0" fillId="7" borderId="14" xfId="1" applyNumberFormat="1" applyFont="1" applyFill="1" applyBorder="1" applyProtection="1">
      <alignment vertical="center"/>
      <protection locked="0"/>
    </xf>
    <xf numFmtId="41" fontId="0" fillId="7" borderId="17" xfId="1" applyNumberFormat="1" applyFont="1" applyFill="1" applyBorder="1" applyProtection="1">
      <alignment vertical="center"/>
      <protection locked="0"/>
    </xf>
    <xf numFmtId="41" fontId="0" fillId="7" borderId="19" xfId="1" applyNumberFormat="1" applyFont="1" applyFill="1" applyBorder="1" applyProtection="1">
      <alignment vertical="center"/>
      <protection locked="0"/>
    </xf>
    <xf numFmtId="41" fontId="0" fillId="8" borderId="21" xfId="1" applyNumberFormat="1" applyFont="1" applyFill="1" applyBorder="1" applyProtection="1">
      <alignment vertical="center"/>
      <protection locked="0"/>
    </xf>
    <xf numFmtId="41" fontId="0" fillId="10" borderId="18" xfId="1" applyNumberFormat="1" applyFont="1" applyFill="1" applyBorder="1">
      <alignment vertical="center"/>
    </xf>
    <xf numFmtId="41" fontId="0" fillId="10" borderId="19" xfId="1" applyNumberFormat="1" applyFont="1" applyFill="1" applyBorder="1">
      <alignment vertical="center"/>
    </xf>
    <xf numFmtId="41" fontId="0" fillId="10" borderId="20" xfId="1" applyNumberFormat="1" applyFont="1" applyFill="1" applyBorder="1">
      <alignment vertical="center"/>
    </xf>
    <xf numFmtId="0" fontId="0" fillId="9" borderId="11" xfId="0" applyFill="1" applyBorder="1" applyAlignment="1">
      <alignment horizontal="center" vertical="center"/>
    </xf>
    <xf numFmtId="41" fontId="0" fillId="8" borderId="14" xfId="1" applyNumberFormat="1" applyFont="1" applyFill="1" applyBorder="1" applyProtection="1">
      <alignment vertical="center"/>
      <protection locked="0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41" fontId="0" fillId="0" borderId="27" xfId="1" applyFont="1" applyBorder="1">
      <alignment vertical="center"/>
    </xf>
    <xf numFmtId="41" fontId="0" fillId="0" borderId="26" xfId="1" applyFont="1" applyBorder="1">
      <alignment vertical="center"/>
    </xf>
    <xf numFmtId="0" fontId="6" fillId="10" borderId="11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41" fontId="0" fillId="7" borderId="29" xfId="1" applyNumberFormat="1" applyFont="1" applyFill="1" applyBorder="1" applyProtection="1">
      <alignment vertical="center"/>
      <protection locked="0"/>
    </xf>
    <xf numFmtId="41" fontId="0" fillId="7" borderId="30" xfId="1" applyNumberFormat="1" applyFont="1" applyFill="1" applyBorder="1" applyProtection="1">
      <alignment vertical="center"/>
      <protection locked="0"/>
    </xf>
    <xf numFmtId="41" fontId="0" fillId="7" borderId="31" xfId="1" applyNumberFormat="1" applyFont="1" applyFill="1" applyBorder="1" applyProtection="1">
      <alignment vertical="center"/>
      <protection locked="0"/>
    </xf>
    <xf numFmtId="41" fontId="0" fillId="8" borderId="32" xfId="1" applyNumberFormat="1" applyFont="1" applyFill="1" applyBorder="1" applyProtection="1">
      <alignment vertical="center"/>
      <protection locked="0"/>
    </xf>
    <xf numFmtId="41" fontId="0" fillId="10" borderId="31" xfId="1" applyNumberFormat="1" applyFont="1" applyFill="1" applyBorder="1">
      <alignment vertical="center"/>
    </xf>
    <xf numFmtId="41" fontId="0" fillId="8" borderId="29" xfId="1" applyNumberFormat="1" applyFont="1" applyFill="1" applyBorder="1" applyProtection="1">
      <alignment vertical="center"/>
      <protection locked="0"/>
    </xf>
    <xf numFmtId="176" fontId="3" fillId="0" borderId="13" xfId="1" applyNumberFormat="1" applyFont="1" applyBorder="1" applyAlignment="1">
      <alignment horizontal="center" vertical="center"/>
    </xf>
    <xf numFmtId="177" fontId="3" fillId="0" borderId="18" xfId="1" applyNumberFormat="1" applyFont="1" applyBorder="1" applyAlignment="1">
      <alignment horizontal="center" vertical="center"/>
    </xf>
    <xf numFmtId="41" fontId="2" fillId="0" borderId="15" xfId="1" applyFont="1" applyBorder="1" applyAlignment="1">
      <alignment horizontal="center" vertical="center"/>
    </xf>
    <xf numFmtId="41" fontId="2" fillId="0" borderId="20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3" fillId="0" borderId="35" xfId="1" applyFont="1" applyBorder="1">
      <alignment vertical="center"/>
    </xf>
    <xf numFmtId="41" fontId="3" fillId="0" borderId="36" xfId="1" applyFont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1" fontId="0" fillId="7" borderId="37" xfId="0" applyNumberFormat="1" applyFill="1" applyBorder="1" applyAlignment="1">
      <alignment horizontal="center" vertical="center"/>
    </xf>
    <xf numFmtId="41" fontId="0" fillId="7" borderId="27" xfId="0" applyNumberFormat="1" applyFill="1" applyBorder="1" applyAlignment="1">
      <alignment horizontal="center" vertical="center"/>
    </xf>
    <xf numFmtId="41" fontId="0" fillId="7" borderId="2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6" borderId="43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45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 applyProtection="1">
      <alignment horizontal="center" vertical="center"/>
      <protection locked="0"/>
    </xf>
    <xf numFmtId="41" fontId="0" fillId="7" borderId="47" xfId="1" applyNumberFormat="1" applyFont="1" applyFill="1" applyBorder="1" applyProtection="1">
      <alignment vertical="center"/>
      <protection locked="0"/>
    </xf>
    <xf numFmtId="41" fontId="0" fillId="7" borderId="48" xfId="1" applyNumberFormat="1" applyFont="1" applyFill="1" applyBorder="1" applyProtection="1">
      <alignment vertical="center"/>
      <protection locked="0"/>
    </xf>
    <xf numFmtId="41" fontId="0" fillId="7" borderId="49" xfId="1" applyNumberFormat="1" applyFont="1" applyFill="1" applyBorder="1" applyProtection="1">
      <alignment vertical="center"/>
      <protection locked="0"/>
    </xf>
    <xf numFmtId="41" fontId="0" fillId="7" borderId="50" xfId="1" applyNumberFormat="1" applyFont="1" applyFill="1" applyBorder="1" applyProtection="1">
      <alignment vertical="center"/>
      <protection locked="0"/>
    </xf>
    <xf numFmtId="41" fontId="0" fillId="7" borderId="51" xfId="1" applyNumberFormat="1" applyFont="1" applyFill="1" applyBorder="1" applyProtection="1">
      <alignment vertical="center"/>
      <protection locked="0"/>
    </xf>
    <xf numFmtId="41" fontId="0" fillId="7" borderId="52" xfId="1" applyNumberFormat="1" applyFont="1" applyFill="1" applyBorder="1" applyProtection="1">
      <alignment vertical="center"/>
      <protection locked="0"/>
    </xf>
    <xf numFmtId="41" fontId="0" fillId="8" borderId="47" xfId="1" applyNumberFormat="1" applyFont="1" applyFill="1" applyBorder="1" applyProtection="1">
      <alignment vertical="center"/>
      <protection locked="0"/>
    </xf>
    <xf numFmtId="41" fontId="0" fillId="8" borderId="48" xfId="1" applyNumberFormat="1" applyFont="1" applyFill="1" applyBorder="1" applyProtection="1">
      <alignment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41" fontId="0" fillId="7" borderId="54" xfId="1" applyNumberFormat="1" applyFont="1" applyFill="1" applyBorder="1" applyProtection="1">
      <alignment vertical="center"/>
      <protection locked="0"/>
    </xf>
    <xf numFmtId="41" fontId="0" fillId="7" borderId="55" xfId="1" applyNumberFormat="1" applyFont="1" applyFill="1" applyBorder="1" applyProtection="1">
      <alignment vertical="center"/>
      <protection locked="0"/>
    </xf>
    <xf numFmtId="41" fontId="0" fillId="7" borderId="56" xfId="1" applyNumberFormat="1" applyFont="1" applyFill="1" applyBorder="1" applyProtection="1">
      <alignment vertical="center"/>
      <protection locked="0"/>
    </xf>
    <xf numFmtId="41" fontId="0" fillId="8" borderId="57" xfId="1" applyNumberFormat="1" applyFont="1" applyFill="1" applyBorder="1" applyProtection="1">
      <alignment vertical="center"/>
      <protection locked="0"/>
    </xf>
    <xf numFmtId="41" fontId="0" fillId="10" borderId="56" xfId="1" applyNumberFormat="1" applyFont="1" applyFill="1" applyBorder="1">
      <alignment vertical="center"/>
    </xf>
    <xf numFmtId="0" fontId="0" fillId="6" borderId="58" xfId="0" applyFill="1" applyBorder="1" applyAlignment="1" applyProtection="1">
      <alignment horizontal="center" vertical="center"/>
      <protection locked="0"/>
    </xf>
    <xf numFmtId="41" fontId="0" fillId="7" borderId="59" xfId="1" applyNumberFormat="1" applyFont="1" applyFill="1" applyBorder="1" applyProtection="1">
      <alignment vertical="center"/>
      <protection locked="0"/>
    </xf>
    <xf numFmtId="41" fontId="0" fillId="7" borderId="60" xfId="1" applyNumberFormat="1" applyFont="1" applyFill="1" applyBorder="1" applyProtection="1">
      <alignment vertical="center"/>
      <protection locked="0"/>
    </xf>
    <xf numFmtId="41" fontId="0" fillId="7" borderId="61" xfId="1" applyNumberFormat="1" applyFont="1" applyFill="1" applyBorder="1" applyProtection="1">
      <alignment vertical="center"/>
      <protection locked="0"/>
    </xf>
    <xf numFmtId="41" fontId="0" fillId="8" borderId="62" xfId="1" applyNumberFormat="1" applyFont="1" applyFill="1" applyBorder="1" applyProtection="1">
      <alignment vertical="center"/>
      <protection locked="0"/>
    </xf>
    <xf numFmtId="41" fontId="0" fillId="10" borderId="61" xfId="1" applyNumberFormat="1" applyFont="1" applyFill="1" applyBorder="1">
      <alignment vertical="center"/>
    </xf>
    <xf numFmtId="41" fontId="0" fillId="8" borderId="54" xfId="1" applyNumberFormat="1" applyFont="1" applyFill="1" applyBorder="1" applyProtection="1">
      <alignment vertical="center"/>
      <protection locked="0"/>
    </xf>
    <xf numFmtId="41" fontId="0" fillId="8" borderId="51" xfId="1" applyNumberFormat="1" applyFont="1" applyFill="1" applyBorder="1" applyProtection="1">
      <alignment vertical="center"/>
      <protection locked="0"/>
    </xf>
    <xf numFmtId="41" fontId="0" fillId="8" borderId="19" xfId="1" applyNumberFormat="1" applyFont="1" applyFill="1" applyBorder="1" applyProtection="1">
      <alignment vertical="center"/>
      <protection locked="0"/>
    </xf>
    <xf numFmtId="41" fontId="0" fillId="8" borderId="56" xfId="1" applyNumberFormat="1" applyFont="1" applyFill="1" applyBorder="1" applyProtection="1">
      <alignment vertical="center"/>
      <protection locked="0"/>
    </xf>
    <xf numFmtId="41" fontId="0" fillId="8" borderId="31" xfId="1" applyNumberFormat="1" applyFont="1" applyFill="1" applyBorder="1" applyProtection="1">
      <alignment vertical="center"/>
      <protection locked="0"/>
    </xf>
    <xf numFmtId="41" fontId="0" fillId="8" borderId="61" xfId="1" applyNumberFormat="1" applyFont="1" applyFill="1" applyBorder="1" applyProtection="1">
      <alignment vertical="center"/>
      <protection locked="0"/>
    </xf>
    <xf numFmtId="41" fontId="0" fillId="8" borderId="52" xfId="1" applyNumberFormat="1" applyFont="1" applyFill="1" applyBorder="1" applyProtection="1">
      <alignment vertical="center"/>
      <protection locked="0"/>
    </xf>
    <xf numFmtId="41" fontId="0" fillId="10" borderId="64" xfId="1" applyNumberFormat="1" applyFont="1" applyFill="1" applyBorder="1">
      <alignment vertical="center"/>
    </xf>
    <xf numFmtId="41" fontId="0" fillId="10" borderId="21" xfId="1" applyNumberFormat="1" applyFont="1" applyFill="1" applyBorder="1">
      <alignment vertical="center"/>
    </xf>
    <xf numFmtId="41" fontId="0" fillId="10" borderId="57" xfId="1" applyNumberFormat="1" applyFont="1" applyFill="1" applyBorder="1">
      <alignment vertical="center"/>
    </xf>
    <xf numFmtId="41" fontId="0" fillId="10" borderId="32" xfId="1" applyNumberFormat="1" applyFont="1" applyFill="1" applyBorder="1">
      <alignment vertical="center"/>
    </xf>
    <xf numFmtId="41" fontId="0" fillId="10" borderId="62" xfId="1" applyNumberFormat="1" applyFont="1" applyFill="1" applyBorder="1">
      <alignment vertical="center"/>
    </xf>
    <xf numFmtId="41" fontId="0" fillId="10" borderId="65" xfId="1" applyNumberFormat="1" applyFont="1" applyFill="1" applyBorder="1">
      <alignment vertical="center"/>
    </xf>
    <xf numFmtId="41" fontId="0" fillId="0" borderId="66" xfId="1" applyNumberFormat="1" applyFont="1" applyBorder="1" applyProtection="1">
      <alignment vertical="center"/>
      <protection locked="0"/>
    </xf>
    <xf numFmtId="41" fontId="0" fillId="0" borderId="67" xfId="1" applyNumberFormat="1" applyFont="1" applyBorder="1" applyProtection="1">
      <alignment vertical="center"/>
      <protection locked="0"/>
    </xf>
    <xf numFmtId="41" fontId="0" fillId="0" borderId="68" xfId="1" applyNumberFormat="1" applyFont="1" applyBorder="1" applyProtection="1">
      <alignment vertical="center"/>
      <protection locked="0"/>
    </xf>
    <xf numFmtId="41" fontId="0" fillId="0" borderId="69" xfId="1" applyNumberFormat="1" applyFont="1" applyBorder="1" applyProtection="1">
      <alignment vertical="center"/>
      <protection locked="0"/>
    </xf>
    <xf numFmtId="41" fontId="0" fillId="0" borderId="70" xfId="1" applyNumberFormat="1" applyFont="1" applyBorder="1" applyProtection="1">
      <alignment vertical="center"/>
      <protection locked="0"/>
    </xf>
    <xf numFmtId="0" fontId="11" fillId="0" borderId="0" xfId="0" applyFont="1">
      <alignment vertical="center"/>
    </xf>
    <xf numFmtId="0" fontId="9" fillId="0" borderId="6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0000"/>
      <color rgb="FFFF3300"/>
      <color rgb="FFFF66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180975</xdr:rowOff>
        </xdr:from>
        <xdr:to>
          <xdr:col>3</xdr:col>
          <xdr:colOff>0</xdr:colOff>
          <xdr:row>19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180975</xdr:rowOff>
        </xdr:from>
        <xdr:to>
          <xdr:col>4</xdr:col>
          <xdr:colOff>0</xdr:colOff>
          <xdr:row>19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180975</xdr:rowOff>
        </xdr:from>
        <xdr:to>
          <xdr:col>5</xdr:col>
          <xdr:colOff>0</xdr:colOff>
          <xdr:row>19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180975</xdr:rowOff>
        </xdr:from>
        <xdr:to>
          <xdr:col>6</xdr:col>
          <xdr:colOff>0</xdr:colOff>
          <xdr:row>19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180975</xdr:rowOff>
        </xdr:from>
        <xdr:to>
          <xdr:col>7</xdr:col>
          <xdr:colOff>0</xdr:colOff>
          <xdr:row>19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180975</xdr:rowOff>
        </xdr:from>
        <xdr:to>
          <xdr:col>10</xdr:col>
          <xdr:colOff>0</xdr:colOff>
          <xdr:row>19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180975</xdr:rowOff>
        </xdr:from>
        <xdr:to>
          <xdr:col>11</xdr:col>
          <xdr:colOff>0</xdr:colOff>
          <xdr:row>19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180975</xdr:rowOff>
        </xdr:from>
        <xdr:to>
          <xdr:col>12</xdr:col>
          <xdr:colOff>0</xdr:colOff>
          <xdr:row>19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180975</xdr:rowOff>
        </xdr:from>
        <xdr:to>
          <xdr:col>13</xdr:col>
          <xdr:colOff>0</xdr:colOff>
          <xdr:row>19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180975</xdr:rowOff>
        </xdr:from>
        <xdr:to>
          <xdr:col>13</xdr:col>
          <xdr:colOff>666750</xdr:colOff>
          <xdr:row>19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180975</xdr:rowOff>
        </xdr:from>
        <xdr:to>
          <xdr:col>15</xdr:col>
          <xdr:colOff>0</xdr:colOff>
          <xdr:row>19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180975</xdr:rowOff>
        </xdr:from>
        <xdr:to>
          <xdr:col>15</xdr:col>
          <xdr:colOff>666750</xdr:colOff>
          <xdr:row>19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18</xdr:row>
          <xdr:rowOff>180975</xdr:rowOff>
        </xdr:from>
        <xdr:to>
          <xdr:col>16</xdr:col>
          <xdr:colOff>685800</xdr:colOff>
          <xdr:row>19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180975</xdr:rowOff>
        </xdr:from>
        <xdr:to>
          <xdr:col>17</xdr:col>
          <xdr:colOff>666750</xdr:colOff>
          <xdr:row>19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18</xdr:row>
          <xdr:rowOff>180975</xdr:rowOff>
        </xdr:from>
        <xdr:to>
          <xdr:col>19</xdr:col>
          <xdr:colOff>0</xdr:colOff>
          <xdr:row>19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180975</xdr:rowOff>
        </xdr:from>
        <xdr:to>
          <xdr:col>20</xdr:col>
          <xdr:colOff>0</xdr:colOff>
          <xdr:row>19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18</xdr:row>
          <xdr:rowOff>180975</xdr:rowOff>
        </xdr:from>
        <xdr:to>
          <xdr:col>21</xdr:col>
          <xdr:colOff>0</xdr:colOff>
          <xdr:row>19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180975</xdr:rowOff>
        </xdr:from>
        <xdr:to>
          <xdr:col>22</xdr:col>
          <xdr:colOff>0</xdr:colOff>
          <xdr:row>19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180975</xdr:rowOff>
        </xdr:from>
        <xdr:to>
          <xdr:col>22</xdr:col>
          <xdr:colOff>666750</xdr:colOff>
          <xdr:row>19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18</xdr:row>
          <xdr:rowOff>180975</xdr:rowOff>
        </xdr:from>
        <xdr:to>
          <xdr:col>24</xdr:col>
          <xdr:colOff>0</xdr:colOff>
          <xdr:row>19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18</xdr:row>
          <xdr:rowOff>180975</xdr:rowOff>
        </xdr:from>
        <xdr:to>
          <xdr:col>25</xdr:col>
          <xdr:colOff>0</xdr:colOff>
          <xdr:row>19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180975</xdr:rowOff>
        </xdr:from>
        <xdr:to>
          <xdr:col>26</xdr:col>
          <xdr:colOff>0</xdr:colOff>
          <xdr:row>19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7</xdr:col>
          <xdr:colOff>666750</xdr:colOff>
          <xdr:row>19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180975</xdr:rowOff>
        </xdr:from>
        <xdr:to>
          <xdr:col>8</xdr:col>
          <xdr:colOff>666750</xdr:colOff>
          <xdr:row>19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76A9-A35C-4CD8-A858-BDDAF2959150}">
  <dimension ref="A1:Z31"/>
  <sheetViews>
    <sheetView tabSelected="1" zoomScaleNormal="100" workbookViewId="0">
      <selection activeCell="G9" sqref="G9"/>
    </sheetView>
  </sheetViews>
  <sheetFormatPr defaultRowHeight="16.5" x14ac:dyDescent="0.3"/>
  <cols>
    <col min="1" max="9" width="9.75" customWidth="1"/>
    <col min="14" max="14" width="9.375" bestFit="1" customWidth="1"/>
    <col min="15" max="15" width="9.125" bestFit="1" customWidth="1"/>
    <col min="17" max="17" width="9.75" bestFit="1" customWidth="1"/>
    <col min="23" max="25" width="9" customWidth="1"/>
    <col min="27" max="30" width="9" customWidth="1"/>
  </cols>
  <sheetData>
    <row r="1" spans="1:26" ht="17.25" thickBot="1" x14ac:dyDescent="0.35">
      <c r="L1" s="109" t="s">
        <v>71</v>
      </c>
      <c r="M1" s="110"/>
      <c r="N1" s="110"/>
      <c r="O1" s="109" t="s">
        <v>72</v>
      </c>
      <c r="P1" s="110"/>
      <c r="Q1" s="110"/>
      <c r="R1" s="20"/>
    </row>
    <row r="2" spans="1:26" ht="18" thickTop="1" thickBot="1" x14ac:dyDescent="0.35">
      <c r="A2" s="1"/>
      <c r="B2" s="56" t="s">
        <v>0</v>
      </c>
      <c r="C2" s="14" t="s">
        <v>1</v>
      </c>
      <c r="D2" s="35" t="s">
        <v>2</v>
      </c>
      <c r="E2" s="57" t="s">
        <v>42</v>
      </c>
      <c r="F2" s="6" t="s">
        <v>25</v>
      </c>
      <c r="L2" s="21" t="s">
        <v>29</v>
      </c>
      <c r="M2" s="114" t="s">
        <v>30</v>
      </c>
      <c r="N2" s="114"/>
      <c r="O2" s="21" t="s">
        <v>31</v>
      </c>
      <c r="P2" s="129" t="s">
        <v>33</v>
      </c>
      <c r="Q2" s="130"/>
    </row>
    <row r="3" spans="1:26" ht="18" thickTop="1" thickBot="1" x14ac:dyDescent="0.35">
      <c r="A3" s="10" t="s">
        <v>3</v>
      </c>
      <c r="B3" s="58">
        <f>SUM(C14:Z14)</f>
        <v>344</v>
      </c>
      <c r="C3" s="59">
        <f>SUM(C15:Z15)</f>
        <v>147</v>
      </c>
      <c r="D3" s="59">
        <f>SUM(C16:Z16)</f>
        <v>69</v>
      </c>
      <c r="E3" s="60">
        <f>SUM(C17:Z17)</f>
        <v>4</v>
      </c>
      <c r="F3" s="6">
        <f>SUM(B3:E3)</f>
        <v>564</v>
      </c>
      <c r="L3" s="21" t="s">
        <v>18</v>
      </c>
      <c r="M3" s="115" t="s">
        <v>32</v>
      </c>
      <c r="N3" s="116"/>
      <c r="O3" s="22">
        <v>0</v>
      </c>
      <c r="P3" s="62">
        <v>17</v>
      </c>
      <c r="Q3" s="63">
        <v>18</v>
      </c>
    </row>
    <row r="4" spans="1:26" ht="18" thickTop="1" thickBot="1" x14ac:dyDescent="0.35">
      <c r="L4" s="21" t="s">
        <v>19</v>
      </c>
      <c r="M4" s="117" t="s">
        <v>34</v>
      </c>
      <c r="N4" s="118"/>
      <c r="O4" s="23">
        <v>8500</v>
      </c>
      <c r="P4" s="131">
        <v>15</v>
      </c>
      <c r="Q4" s="132"/>
    </row>
    <row r="5" spans="1:26" ht="18" thickTop="1" thickBot="1" x14ac:dyDescent="0.35">
      <c r="A5" s="11" t="s">
        <v>4</v>
      </c>
      <c r="B5" s="12" t="s">
        <v>5</v>
      </c>
      <c r="C5" s="12" t="s">
        <v>6</v>
      </c>
      <c r="D5" s="13" t="s">
        <v>7</v>
      </c>
      <c r="E5" s="13" t="s">
        <v>8</v>
      </c>
      <c r="F5" s="14" t="s">
        <v>9</v>
      </c>
      <c r="G5" s="14" t="s">
        <v>10</v>
      </c>
      <c r="H5" s="35" t="s">
        <v>11</v>
      </c>
      <c r="I5" s="36" t="s">
        <v>12</v>
      </c>
      <c r="L5" s="21" t="s">
        <v>20</v>
      </c>
      <c r="M5" s="119" t="s">
        <v>35</v>
      </c>
      <c r="N5" s="120"/>
      <c r="O5" s="23">
        <v>8500</v>
      </c>
      <c r="P5" s="131">
        <v>26</v>
      </c>
      <c r="Q5" s="132"/>
    </row>
    <row r="6" spans="1:26" ht="18" thickTop="1" thickBot="1" x14ac:dyDescent="0.35">
      <c r="A6" s="2">
        <f>수식용!B9</f>
        <v>0</v>
      </c>
      <c r="B6" s="3">
        <f>수식용!C9</f>
        <v>1</v>
      </c>
      <c r="C6" s="3">
        <f>수식용!D9</f>
        <v>2</v>
      </c>
      <c r="D6" s="3">
        <f>수식용!E9</f>
        <v>2</v>
      </c>
      <c r="E6" s="3">
        <f>수식용!F9</f>
        <v>0</v>
      </c>
      <c r="F6" s="3">
        <f>수식용!G9</f>
        <v>2</v>
      </c>
      <c r="G6" s="3">
        <f>수식용!H9</f>
        <v>1</v>
      </c>
      <c r="H6" s="3">
        <f>수식용!I9</f>
        <v>2</v>
      </c>
      <c r="I6" s="4">
        <f>수식용!J6</f>
        <v>1</v>
      </c>
      <c r="L6" s="33" t="s">
        <v>40</v>
      </c>
      <c r="M6" s="121" t="s">
        <v>41</v>
      </c>
      <c r="N6" s="122"/>
      <c r="O6" s="24">
        <v>8500</v>
      </c>
      <c r="P6" s="133">
        <v>15</v>
      </c>
      <c r="Q6" s="134"/>
    </row>
    <row r="7" spans="1:26" ht="18" thickTop="1" thickBot="1" x14ac:dyDescent="0.35"/>
    <row r="8" spans="1:26" ht="18" thickTop="1" thickBot="1" x14ac:dyDescent="0.35">
      <c r="A8" s="15" t="s">
        <v>15</v>
      </c>
      <c r="B8" s="16" t="s">
        <v>13</v>
      </c>
      <c r="C8" s="16" t="s">
        <v>14</v>
      </c>
      <c r="D8" s="17" t="s">
        <v>43</v>
      </c>
      <c r="E8" s="5" t="s">
        <v>16</v>
      </c>
    </row>
    <row r="9" spans="1:26" ht="18" thickTop="1" thickBot="1" x14ac:dyDescent="0.35">
      <c r="A9" s="9">
        <f>B3*P3</f>
        <v>5848</v>
      </c>
      <c r="B9" s="8">
        <f>B3*Q3</f>
        <v>6192</v>
      </c>
      <c r="C9" s="37">
        <f>D3*P5+C3*P4</f>
        <v>3999</v>
      </c>
      <c r="D9" s="38">
        <f>E3*P6</f>
        <v>60</v>
      </c>
      <c r="E9" s="7">
        <f>C3*O4+D3*O5+E3*O6</f>
        <v>1870000</v>
      </c>
      <c r="G9" t="s">
        <v>69</v>
      </c>
      <c r="H9" s="128" t="s">
        <v>70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26" ht="17.25" thickTop="1" x14ac:dyDescent="0.3"/>
    <row r="11" spans="1:26" x14ac:dyDescent="0.3">
      <c r="A11" s="126" t="s">
        <v>64</v>
      </c>
      <c r="B11" s="39" t="s">
        <v>65</v>
      </c>
      <c r="C11" s="25" t="str">
        <f>C14*$P$3&amp;" / "&amp;C14*$Q$3</f>
        <v>187 / 198</v>
      </c>
      <c r="D11" s="25" t="str">
        <f t="shared" ref="D11:Z11" si="0">D14*$P$3&amp;" / "&amp;D14*$Q$3</f>
        <v>408 / 432</v>
      </c>
      <c r="E11" s="25" t="str">
        <f t="shared" si="0"/>
        <v>323 / 342</v>
      </c>
      <c r="F11" s="25" t="str">
        <f t="shared" si="0"/>
        <v>459 / 486</v>
      </c>
      <c r="G11" s="25" t="str">
        <f t="shared" si="0"/>
        <v>323 / 342</v>
      </c>
      <c r="H11" s="25" t="str">
        <f t="shared" si="0"/>
        <v>306 / 324</v>
      </c>
      <c r="I11" s="25" t="str">
        <f t="shared" si="0"/>
        <v>374 / 396</v>
      </c>
      <c r="J11" s="25" t="str">
        <f t="shared" si="0"/>
        <v>442 / 468</v>
      </c>
      <c r="K11" s="25" t="str">
        <f t="shared" si="0"/>
        <v>68 / 72</v>
      </c>
      <c r="L11" s="25" t="str">
        <f t="shared" si="0"/>
        <v>442 / 468</v>
      </c>
      <c r="M11" s="25" t="str">
        <f t="shared" si="0"/>
        <v>17 / 18</v>
      </c>
      <c r="N11" s="25" t="str">
        <f t="shared" si="0"/>
        <v>340 / 360</v>
      </c>
      <c r="O11" s="25" t="str">
        <f t="shared" si="0"/>
        <v>408 / 432</v>
      </c>
      <c r="P11" s="25" t="str">
        <f t="shared" si="0"/>
        <v>408 / 432</v>
      </c>
      <c r="Q11" s="25" t="str">
        <f t="shared" si="0"/>
        <v>408 / 432</v>
      </c>
      <c r="R11" s="25" t="str">
        <f t="shared" si="0"/>
        <v>119 / 126</v>
      </c>
      <c r="S11" s="25" t="str">
        <f t="shared" si="0"/>
        <v>0 / 0</v>
      </c>
      <c r="T11" s="25" t="str">
        <f t="shared" si="0"/>
        <v>340 / 360</v>
      </c>
      <c r="U11" s="25" t="str">
        <f t="shared" si="0"/>
        <v>102 / 108</v>
      </c>
      <c r="V11" s="25" t="str">
        <f t="shared" si="0"/>
        <v>34 / 36</v>
      </c>
      <c r="W11" s="25" t="str">
        <f t="shared" si="0"/>
        <v>340 / 360</v>
      </c>
      <c r="X11" s="25" t="str">
        <f t="shared" si="0"/>
        <v>0 / 0</v>
      </c>
      <c r="Y11" s="25" t="str">
        <f t="shared" si="0"/>
        <v>0 / 0</v>
      </c>
      <c r="Z11" s="25" t="str">
        <f t="shared" si="0"/>
        <v>0 / 0</v>
      </c>
    </row>
    <row r="12" spans="1:26" ht="17.25" thickBot="1" x14ac:dyDescent="0.35">
      <c r="A12" s="127"/>
      <c r="B12" s="39" t="s">
        <v>66</v>
      </c>
      <c r="C12" s="65" t="str">
        <f>(C15*$P$4+C16*$P$5)&amp;" / "&amp;C17*$P$6</f>
        <v>727 / 60</v>
      </c>
      <c r="D12" s="65" t="str">
        <f t="shared" ref="D12:Z12" si="1">(D15*$P$4+D16*$P$5)&amp;" / "&amp;D17*$P$6</f>
        <v>578 / 0</v>
      </c>
      <c r="E12" s="65" t="str">
        <f t="shared" si="1"/>
        <v>563 / 0</v>
      </c>
      <c r="F12" s="65" t="str">
        <f t="shared" si="1"/>
        <v>582 / 0</v>
      </c>
      <c r="G12" s="65" t="str">
        <f t="shared" si="1"/>
        <v>590 / 0</v>
      </c>
      <c r="H12" s="65" t="str">
        <f t="shared" si="1"/>
        <v>449 / 0</v>
      </c>
      <c r="I12" s="65" t="str">
        <f t="shared" si="1"/>
        <v>225 / 0</v>
      </c>
      <c r="J12" s="65" t="str">
        <f t="shared" si="1"/>
        <v>285 / 0</v>
      </c>
      <c r="K12" s="65" t="str">
        <f t="shared" si="1"/>
        <v>0 / 0</v>
      </c>
      <c r="L12" s="65" t="str">
        <f t="shared" si="1"/>
        <v>0 / 0</v>
      </c>
      <c r="M12" s="65" t="str">
        <f t="shared" si="1"/>
        <v>0 / 0</v>
      </c>
      <c r="N12" s="65" t="str">
        <f t="shared" si="1"/>
        <v>0 / 0</v>
      </c>
      <c r="O12" s="65" t="str">
        <f t="shared" si="1"/>
        <v>0 / 0</v>
      </c>
      <c r="P12" s="65" t="str">
        <f t="shared" si="1"/>
        <v>0 / 0</v>
      </c>
      <c r="Q12" s="65" t="str">
        <f t="shared" si="1"/>
        <v>0 / 0</v>
      </c>
      <c r="R12" s="65" t="str">
        <f t="shared" si="1"/>
        <v>0 / 0</v>
      </c>
      <c r="S12" s="65" t="str">
        <f t="shared" si="1"/>
        <v>0 / 0</v>
      </c>
      <c r="T12" s="65" t="str">
        <f t="shared" si="1"/>
        <v>0 / 0</v>
      </c>
      <c r="U12" s="65" t="str">
        <f t="shared" si="1"/>
        <v>0 / 0</v>
      </c>
      <c r="V12" s="65" t="str">
        <f t="shared" si="1"/>
        <v>0 / 0</v>
      </c>
      <c r="W12" s="65" t="str">
        <f t="shared" si="1"/>
        <v>0 / 0</v>
      </c>
      <c r="X12" s="65" t="str">
        <f t="shared" si="1"/>
        <v>0 / 0</v>
      </c>
      <c r="Y12" s="65" t="str">
        <f t="shared" si="1"/>
        <v>0 / 0</v>
      </c>
      <c r="Z12" s="65" t="str">
        <f t="shared" si="1"/>
        <v>0 / 0</v>
      </c>
    </row>
    <row r="13" spans="1:26" x14ac:dyDescent="0.3">
      <c r="A13" s="112"/>
      <c r="B13" s="113"/>
      <c r="C13" s="66" t="s">
        <v>17</v>
      </c>
      <c r="D13" s="67" t="s">
        <v>48</v>
      </c>
      <c r="E13" s="78" t="s">
        <v>49</v>
      </c>
      <c r="F13" s="68" t="s">
        <v>50</v>
      </c>
      <c r="G13" s="67" t="s">
        <v>44</v>
      </c>
      <c r="H13" s="78" t="s">
        <v>45</v>
      </c>
      <c r="I13" s="68" t="s">
        <v>46</v>
      </c>
      <c r="J13" s="67" t="s">
        <v>47</v>
      </c>
      <c r="K13" s="84" t="s">
        <v>51</v>
      </c>
      <c r="L13" s="68" t="s">
        <v>52</v>
      </c>
      <c r="M13" s="67" t="s">
        <v>53</v>
      </c>
      <c r="N13" s="78" t="s">
        <v>54</v>
      </c>
      <c r="O13" s="68" t="s">
        <v>55</v>
      </c>
      <c r="P13" s="67" t="s">
        <v>56</v>
      </c>
      <c r="Q13" s="78" t="s">
        <v>57</v>
      </c>
      <c r="R13" s="68" t="s">
        <v>58</v>
      </c>
      <c r="S13" s="67" t="s">
        <v>59</v>
      </c>
      <c r="T13" s="78" t="s">
        <v>60</v>
      </c>
      <c r="U13" s="68" t="s">
        <v>61</v>
      </c>
      <c r="V13" s="67" t="s">
        <v>62</v>
      </c>
      <c r="W13" s="78" t="s">
        <v>63</v>
      </c>
      <c r="X13" s="68" t="s">
        <v>68</v>
      </c>
      <c r="Y13" s="67" t="s">
        <v>68</v>
      </c>
      <c r="Z13" s="69" t="s">
        <v>68</v>
      </c>
    </row>
    <row r="14" spans="1:26" x14ac:dyDescent="0.3">
      <c r="A14" s="123" t="s">
        <v>21</v>
      </c>
      <c r="B14" s="64" t="s">
        <v>18</v>
      </c>
      <c r="C14" s="70">
        <v>11</v>
      </c>
      <c r="D14" s="26">
        <v>24</v>
      </c>
      <c r="E14" s="79">
        <v>19</v>
      </c>
      <c r="F14" s="42">
        <v>27</v>
      </c>
      <c r="G14" s="26">
        <v>19</v>
      </c>
      <c r="H14" s="79">
        <v>18</v>
      </c>
      <c r="I14" s="42">
        <v>22</v>
      </c>
      <c r="J14" s="26">
        <v>26</v>
      </c>
      <c r="K14" s="85">
        <v>4</v>
      </c>
      <c r="L14" s="42">
        <v>26</v>
      </c>
      <c r="M14" s="26">
        <v>1</v>
      </c>
      <c r="N14" s="79">
        <v>20</v>
      </c>
      <c r="O14" s="42">
        <v>24</v>
      </c>
      <c r="P14" s="26">
        <v>24</v>
      </c>
      <c r="Q14" s="79">
        <v>24</v>
      </c>
      <c r="R14" s="42">
        <v>7</v>
      </c>
      <c r="S14" s="26">
        <v>0</v>
      </c>
      <c r="T14" s="79">
        <v>20</v>
      </c>
      <c r="U14" s="42">
        <v>6</v>
      </c>
      <c r="V14" s="26">
        <v>2</v>
      </c>
      <c r="W14" s="79">
        <v>20</v>
      </c>
      <c r="X14" s="42"/>
      <c r="Y14" s="26"/>
      <c r="Z14" s="71"/>
    </row>
    <row r="15" spans="1:26" x14ac:dyDescent="0.3">
      <c r="A15" s="124"/>
      <c r="B15" s="64" t="s">
        <v>19</v>
      </c>
      <c r="C15" s="72">
        <v>19</v>
      </c>
      <c r="D15" s="27">
        <v>16</v>
      </c>
      <c r="E15" s="80">
        <v>15</v>
      </c>
      <c r="F15" s="43">
        <v>18</v>
      </c>
      <c r="G15" s="27">
        <v>22</v>
      </c>
      <c r="H15" s="80">
        <v>23</v>
      </c>
      <c r="I15" s="43">
        <v>15</v>
      </c>
      <c r="J15" s="27">
        <v>19</v>
      </c>
      <c r="K15" s="86">
        <v>0</v>
      </c>
      <c r="L15" s="43">
        <v>0</v>
      </c>
      <c r="M15" s="27">
        <v>0</v>
      </c>
      <c r="N15" s="80">
        <v>0</v>
      </c>
      <c r="O15" s="43">
        <v>0</v>
      </c>
      <c r="P15" s="27">
        <v>0</v>
      </c>
      <c r="Q15" s="80">
        <v>0</v>
      </c>
      <c r="R15" s="43">
        <v>0</v>
      </c>
      <c r="S15" s="27">
        <v>0</v>
      </c>
      <c r="T15" s="80">
        <v>0</v>
      </c>
      <c r="U15" s="43">
        <v>0</v>
      </c>
      <c r="V15" s="27">
        <v>0</v>
      </c>
      <c r="W15" s="80">
        <v>0</v>
      </c>
      <c r="X15" s="43"/>
      <c r="Y15" s="27"/>
      <c r="Z15" s="73"/>
    </row>
    <row r="16" spans="1:26" x14ac:dyDescent="0.3">
      <c r="A16" s="124"/>
      <c r="B16" s="64" t="s">
        <v>20</v>
      </c>
      <c r="C16" s="72">
        <v>17</v>
      </c>
      <c r="D16" s="27">
        <v>13</v>
      </c>
      <c r="E16" s="80">
        <v>13</v>
      </c>
      <c r="F16" s="43">
        <v>12</v>
      </c>
      <c r="G16" s="27">
        <v>10</v>
      </c>
      <c r="H16" s="80">
        <v>4</v>
      </c>
      <c r="I16" s="43">
        <v>0</v>
      </c>
      <c r="J16" s="27">
        <v>0</v>
      </c>
      <c r="K16" s="86">
        <v>0</v>
      </c>
      <c r="L16" s="43">
        <v>0</v>
      </c>
      <c r="M16" s="27">
        <v>0</v>
      </c>
      <c r="N16" s="80">
        <v>0</v>
      </c>
      <c r="O16" s="43">
        <v>0</v>
      </c>
      <c r="P16" s="27">
        <v>0</v>
      </c>
      <c r="Q16" s="80">
        <v>0</v>
      </c>
      <c r="R16" s="43">
        <v>0</v>
      </c>
      <c r="S16" s="27">
        <v>0</v>
      </c>
      <c r="T16" s="80">
        <v>0</v>
      </c>
      <c r="U16" s="43">
        <v>0</v>
      </c>
      <c r="V16" s="27">
        <v>0</v>
      </c>
      <c r="W16" s="80">
        <v>0</v>
      </c>
      <c r="X16" s="43"/>
      <c r="Y16" s="27"/>
      <c r="Z16" s="73"/>
    </row>
    <row r="17" spans="1:26" x14ac:dyDescent="0.3">
      <c r="A17" s="125"/>
      <c r="B17" s="64" t="s">
        <v>39</v>
      </c>
      <c r="C17" s="74">
        <v>4</v>
      </c>
      <c r="D17" s="28">
        <v>0</v>
      </c>
      <c r="E17" s="81">
        <v>0</v>
      </c>
      <c r="F17" s="44">
        <v>0</v>
      </c>
      <c r="G17" s="28">
        <v>0</v>
      </c>
      <c r="H17" s="81">
        <v>0</v>
      </c>
      <c r="I17" s="44">
        <v>0</v>
      </c>
      <c r="J17" s="28">
        <v>0</v>
      </c>
      <c r="K17" s="87">
        <v>0</v>
      </c>
      <c r="L17" s="44">
        <v>0</v>
      </c>
      <c r="M17" s="28">
        <v>0</v>
      </c>
      <c r="N17" s="81">
        <v>0</v>
      </c>
      <c r="O17" s="44">
        <v>0</v>
      </c>
      <c r="P17" s="28">
        <v>0</v>
      </c>
      <c r="Q17" s="81">
        <v>0</v>
      </c>
      <c r="R17" s="44">
        <v>0</v>
      </c>
      <c r="S17" s="28">
        <v>0</v>
      </c>
      <c r="T17" s="81">
        <v>0</v>
      </c>
      <c r="U17" s="44">
        <v>0</v>
      </c>
      <c r="V17" s="28">
        <v>0</v>
      </c>
      <c r="W17" s="81">
        <v>0</v>
      </c>
      <c r="X17" s="44"/>
      <c r="Y17" s="28"/>
      <c r="Z17" s="75"/>
    </row>
    <row r="18" spans="1:26" x14ac:dyDescent="0.3">
      <c r="A18" s="111" t="s">
        <v>22</v>
      </c>
      <c r="B18" s="40" t="s">
        <v>18</v>
      </c>
      <c r="C18" s="76">
        <v>2</v>
      </c>
      <c r="D18" s="29">
        <v>26</v>
      </c>
      <c r="E18" s="82">
        <v>16</v>
      </c>
      <c r="F18" s="45">
        <v>31</v>
      </c>
      <c r="G18" s="29">
        <v>24</v>
      </c>
      <c r="H18" s="82">
        <v>18</v>
      </c>
      <c r="I18" s="45">
        <v>19</v>
      </c>
      <c r="J18" s="29">
        <v>23</v>
      </c>
      <c r="K18" s="88">
        <v>5</v>
      </c>
      <c r="L18" s="45">
        <v>40</v>
      </c>
      <c r="M18" s="29">
        <v>2</v>
      </c>
      <c r="N18" s="82">
        <v>9</v>
      </c>
      <c r="O18" s="45">
        <v>3</v>
      </c>
      <c r="P18" s="29">
        <v>10</v>
      </c>
      <c r="Q18" s="82">
        <v>38</v>
      </c>
      <c r="R18" s="45">
        <v>4</v>
      </c>
      <c r="S18" s="29">
        <v>0</v>
      </c>
      <c r="T18" s="90">
        <v>14</v>
      </c>
      <c r="U18" s="47">
        <v>13</v>
      </c>
      <c r="V18" s="34">
        <v>1</v>
      </c>
      <c r="W18" s="90">
        <v>20</v>
      </c>
      <c r="X18" s="47">
        <v>0</v>
      </c>
      <c r="Y18" s="34">
        <v>0</v>
      </c>
      <c r="Z18" s="77">
        <v>0</v>
      </c>
    </row>
    <row r="19" spans="1:26" x14ac:dyDescent="0.3">
      <c r="A19" s="111"/>
      <c r="B19" s="40" t="s">
        <v>19</v>
      </c>
      <c r="C19" s="91">
        <v>38</v>
      </c>
      <c r="D19" s="92">
        <v>21</v>
      </c>
      <c r="E19" s="93">
        <v>25</v>
      </c>
      <c r="F19" s="94">
        <v>22</v>
      </c>
      <c r="G19" s="92">
        <v>26</v>
      </c>
      <c r="H19" s="93">
        <v>28</v>
      </c>
      <c r="I19" s="94">
        <v>24</v>
      </c>
      <c r="J19" s="92">
        <v>15</v>
      </c>
      <c r="K19" s="95">
        <v>0</v>
      </c>
      <c r="L19" s="94">
        <v>0</v>
      </c>
      <c r="M19" s="92">
        <v>0</v>
      </c>
      <c r="N19" s="93">
        <v>0</v>
      </c>
      <c r="O19" s="94">
        <v>0</v>
      </c>
      <c r="P19" s="92">
        <v>0</v>
      </c>
      <c r="Q19" s="93">
        <v>0</v>
      </c>
      <c r="R19" s="94">
        <v>0</v>
      </c>
      <c r="S19" s="92">
        <v>0</v>
      </c>
      <c r="T19" s="93">
        <v>0</v>
      </c>
      <c r="U19" s="94">
        <v>0</v>
      </c>
      <c r="V19" s="92">
        <v>0</v>
      </c>
      <c r="W19" s="93">
        <v>0</v>
      </c>
      <c r="X19" s="94">
        <v>0</v>
      </c>
      <c r="Y19" s="92">
        <v>0</v>
      </c>
      <c r="Z19" s="96">
        <v>0</v>
      </c>
    </row>
    <row r="20" spans="1:26" ht="17.25" thickBot="1" x14ac:dyDescent="0.35">
      <c r="A20" s="6" t="s">
        <v>67</v>
      </c>
      <c r="B20" s="6"/>
      <c r="C20" s="103"/>
      <c r="D20" s="104"/>
      <c r="E20" s="105"/>
      <c r="F20" s="104"/>
      <c r="G20" s="104"/>
      <c r="H20" s="105"/>
      <c r="I20" s="104"/>
      <c r="J20" s="104"/>
      <c r="K20" s="106"/>
      <c r="L20" s="104"/>
      <c r="M20" s="104"/>
      <c r="N20" s="105"/>
      <c r="O20" s="104"/>
      <c r="P20" s="104"/>
      <c r="Q20" s="105"/>
      <c r="R20" s="104"/>
      <c r="S20" s="104"/>
      <c r="T20" s="105"/>
      <c r="U20" s="104"/>
      <c r="V20" s="104"/>
      <c r="W20" s="105"/>
      <c r="X20" s="104"/>
      <c r="Y20" s="104"/>
      <c r="Z20" s="107"/>
    </row>
    <row r="21" spans="1:26" x14ac:dyDescent="0.3">
      <c r="A21" s="114" t="s">
        <v>26</v>
      </c>
      <c r="B21" s="41" t="s">
        <v>18</v>
      </c>
      <c r="C21" s="97">
        <f>ROUNDDOWN(C18/3,0)</f>
        <v>0</v>
      </c>
      <c r="D21" s="98">
        <f t="shared" ref="D21:U21" si="2">ROUNDDOWN(D18/3,0)</f>
        <v>8</v>
      </c>
      <c r="E21" s="99">
        <f t="shared" si="2"/>
        <v>5</v>
      </c>
      <c r="F21" s="100">
        <f t="shared" si="2"/>
        <v>10</v>
      </c>
      <c r="G21" s="98">
        <f t="shared" si="2"/>
        <v>8</v>
      </c>
      <c r="H21" s="99">
        <f t="shared" si="2"/>
        <v>6</v>
      </c>
      <c r="I21" s="100">
        <f t="shared" si="2"/>
        <v>6</v>
      </c>
      <c r="J21" s="98">
        <f t="shared" si="2"/>
        <v>7</v>
      </c>
      <c r="K21" s="101">
        <f t="shared" si="2"/>
        <v>1</v>
      </c>
      <c r="L21" s="100">
        <f t="shared" si="2"/>
        <v>13</v>
      </c>
      <c r="M21" s="98">
        <f t="shared" si="2"/>
        <v>0</v>
      </c>
      <c r="N21" s="99">
        <f t="shared" si="2"/>
        <v>3</v>
      </c>
      <c r="O21" s="100">
        <f t="shared" si="2"/>
        <v>1</v>
      </c>
      <c r="P21" s="98">
        <f t="shared" si="2"/>
        <v>3</v>
      </c>
      <c r="Q21" s="99">
        <f t="shared" si="2"/>
        <v>12</v>
      </c>
      <c r="R21" s="100">
        <f t="shared" si="2"/>
        <v>1</v>
      </c>
      <c r="S21" s="98">
        <f t="shared" si="2"/>
        <v>0</v>
      </c>
      <c r="T21" s="99">
        <f t="shared" si="2"/>
        <v>4</v>
      </c>
      <c r="U21" s="100">
        <f t="shared" si="2"/>
        <v>4</v>
      </c>
      <c r="V21" s="98">
        <f t="shared" ref="V21:Z21" si="3">ROUNDDOWN(V18/3,0)</f>
        <v>0</v>
      </c>
      <c r="W21" s="99">
        <f t="shared" si="3"/>
        <v>6</v>
      </c>
      <c r="X21" s="100">
        <f t="shared" si="3"/>
        <v>0</v>
      </c>
      <c r="Y21" s="98">
        <f t="shared" si="3"/>
        <v>0</v>
      </c>
      <c r="Z21" s="102">
        <f t="shared" si="3"/>
        <v>0</v>
      </c>
    </row>
    <row r="22" spans="1:26" x14ac:dyDescent="0.3">
      <c r="A22" s="114"/>
      <c r="B22" s="18" t="s">
        <v>19</v>
      </c>
      <c r="C22" s="30">
        <f>ROUNDDOWN(C19/3,0)</f>
        <v>12</v>
      </c>
      <c r="D22" s="31">
        <f t="shared" ref="D22:U22" si="4">ROUNDDOWN(D19/3,0)</f>
        <v>7</v>
      </c>
      <c r="E22" s="83">
        <f t="shared" si="4"/>
        <v>8</v>
      </c>
      <c r="F22" s="46">
        <f t="shared" si="4"/>
        <v>7</v>
      </c>
      <c r="G22" s="31">
        <f t="shared" si="4"/>
        <v>8</v>
      </c>
      <c r="H22" s="83">
        <f t="shared" si="4"/>
        <v>9</v>
      </c>
      <c r="I22" s="46">
        <f t="shared" si="4"/>
        <v>8</v>
      </c>
      <c r="J22" s="31">
        <f t="shared" si="4"/>
        <v>5</v>
      </c>
      <c r="K22" s="89">
        <f t="shared" si="4"/>
        <v>0</v>
      </c>
      <c r="L22" s="46">
        <f t="shared" si="4"/>
        <v>0</v>
      </c>
      <c r="M22" s="31">
        <f t="shared" si="4"/>
        <v>0</v>
      </c>
      <c r="N22" s="83">
        <f t="shared" si="4"/>
        <v>0</v>
      </c>
      <c r="O22" s="46">
        <f t="shared" si="4"/>
        <v>0</v>
      </c>
      <c r="P22" s="31">
        <f t="shared" si="4"/>
        <v>0</v>
      </c>
      <c r="Q22" s="83">
        <f t="shared" si="4"/>
        <v>0</v>
      </c>
      <c r="R22" s="46">
        <f t="shared" si="4"/>
        <v>0</v>
      </c>
      <c r="S22" s="31">
        <f t="shared" si="4"/>
        <v>0</v>
      </c>
      <c r="T22" s="83">
        <f t="shared" si="4"/>
        <v>0</v>
      </c>
      <c r="U22" s="46">
        <f t="shared" si="4"/>
        <v>0</v>
      </c>
      <c r="V22" s="31">
        <f t="shared" ref="V22:Z22" si="5">ROUNDDOWN(V19/3,0)</f>
        <v>0</v>
      </c>
      <c r="W22" s="83">
        <f t="shared" si="5"/>
        <v>0</v>
      </c>
      <c r="X22" s="46">
        <f t="shared" si="5"/>
        <v>0</v>
      </c>
      <c r="Y22" s="31">
        <f t="shared" si="5"/>
        <v>0</v>
      </c>
      <c r="Z22" s="32">
        <f t="shared" si="5"/>
        <v>0</v>
      </c>
    </row>
    <row r="25" spans="1:26" ht="17.25" thickBot="1" x14ac:dyDescent="0.35"/>
    <row r="26" spans="1:26" ht="18" thickTop="1" thickBot="1" x14ac:dyDescent="0.35">
      <c r="A26" s="1"/>
      <c r="B26" s="56" t="s">
        <v>23</v>
      </c>
      <c r="C26" s="61" t="s">
        <v>24</v>
      </c>
      <c r="D26" s="6" t="s">
        <v>25</v>
      </c>
      <c r="G26" s="19" t="s">
        <v>26</v>
      </c>
      <c r="H26" s="56" t="s">
        <v>23</v>
      </c>
      <c r="I26" s="61" t="s">
        <v>24</v>
      </c>
      <c r="J26" s="6" t="s">
        <v>25</v>
      </c>
      <c r="M26" s="21" t="s">
        <v>29</v>
      </c>
      <c r="N26" s="21" t="s">
        <v>36</v>
      </c>
      <c r="O26" s="21" t="s">
        <v>31</v>
      </c>
    </row>
    <row r="27" spans="1:26" ht="18" thickTop="1" thickBot="1" x14ac:dyDescent="0.35">
      <c r="A27" s="10" t="s">
        <v>3</v>
      </c>
      <c r="B27" s="58">
        <f>SUM(C18:Z18)</f>
        <v>318</v>
      </c>
      <c r="C27" s="60">
        <f>SUM(C19:Z19)</f>
        <v>199</v>
      </c>
      <c r="D27" s="6">
        <f>SUM(B27:C27)</f>
        <v>517</v>
      </c>
      <c r="G27" s="10" t="s">
        <v>28</v>
      </c>
      <c r="H27" s="58">
        <f>SUM(C21:Z21)</f>
        <v>98</v>
      </c>
      <c r="I27" s="60">
        <f>SUM(C22:Z22)</f>
        <v>64</v>
      </c>
      <c r="J27" s="6">
        <f>SUM(H27:I27)</f>
        <v>162</v>
      </c>
      <c r="M27" s="21" t="s">
        <v>18</v>
      </c>
      <c r="N27" s="48">
        <v>83000</v>
      </c>
      <c r="O27" s="50">
        <v>3000</v>
      </c>
      <c r="P27" t="s">
        <v>37</v>
      </c>
    </row>
    <row r="28" spans="1:26" ht="18" thickTop="1" thickBot="1" x14ac:dyDescent="0.35">
      <c r="M28" s="21" t="s">
        <v>19</v>
      </c>
      <c r="N28" s="49">
        <v>100000</v>
      </c>
      <c r="O28" s="51">
        <v>3000</v>
      </c>
      <c r="P28" t="s">
        <v>38</v>
      </c>
    </row>
    <row r="29" spans="1:26" ht="18" thickTop="1" thickBot="1" x14ac:dyDescent="0.35">
      <c r="B29" s="52" t="s">
        <v>27</v>
      </c>
      <c r="C29" s="53" t="s">
        <v>16</v>
      </c>
      <c r="H29" s="52" t="s">
        <v>27</v>
      </c>
      <c r="I29" s="53" t="s">
        <v>16</v>
      </c>
      <c r="M29" s="108" t="s">
        <v>73</v>
      </c>
    </row>
    <row r="30" spans="1:26" ht="18" thickTop="1" thickBot="1" x14ac:dyDescent="0.35">
      <c r="B30" s="54">
        <f>(N27*B27)+(C27*N28)</f>
        <v>46294000</v>
      </c>
      <c r="C30" s="55">
        <f>(B27*O27)+(C27*O28)</f>
        <v>1551000</v>
      </c>
      <c r="H30" s="54">
        <f>(H27*N27*3)+(I27*N28*3)</f>
        <v>43602000</v>
      </c>
      <c r="I30" s="55">
        <f>(H27*O27*3)+(I27*O28*3)</f>
        <v>1458000</v>
      </c>
    </row>
    <row r="31" spans="1:26" ht="17.25" thickTop="1" x14ac:dyDescent="0.3"/>
  </sheetData>
  <sheetProtection sheet="1" objects="1" scenarios="1"/>
  <mergeCells count="17">
    <mergeCell ref="P6:Q6"/>
    <mergeCell ref="L1:N1"/>
    <mergeCell ref="O1:Q1"/>
    <mergeCell ref="A18:A19"/>
    <mergeCell ref="A13:B13"/>
    <mergeCell ref="A21:A22"/>
    <mergeCell ref="M2:N2"/>
    <mergeCell ref="M3:N3"/>
    <mergeCell ref="M4:N4"/>
    <mergeCell ref="M5:N5"/>
    <mergeCell ref="M6:N6"/>
    <mergeCell ref="A14:A17"/>
    <mergeCell ref="A11:A12"/>
    <mergeCell ref="H9:R9"/>
    <mergeCell ref="P2:Q2"/>
    <mergeCell ref="P4:Q4"/>
    <mergeCell ref="P5:Q5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180975</xdr:rowOff>
                  </from>
                  <to>
                    <xdr:col>3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180975</xdr:rowOff>
                  </from>
                  <to>
                    <xdr:col>3</xdr:col>
                    <xdr:colOff>742950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180975</xdr:rowOff>
                  </from>
                  <to>
                    <xdr:col>5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180975</xdr:rowOff>
                  </from>
                  <to>
                    <xdr:col>6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76200</xdr:colOff>
                    <xdr:row>18</xdr:row>
                    <xdr:rowOff>180975</xdr:rowOff>
                  </from>
                  <to>
                    <xdr:col>7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180975</xdr:rowOff>
                  </from>
                  <to>
                    <xdr:col>10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180975</xdr:rowOff>
                  </from>
                  <to>
                    <xdr:col>11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180975</xdr:rowOff>
                  </from>
                  <to>
                    <xdr:col>12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180975</xdr:rowOff>
                  </from>
                  <to>
                    <xdr:col>13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180975</xdr:rowOff>
                  </from>
                  <to>
                    <xdr:col>13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180975</xdr:rowOff>
                  </from>
                  <to>
                    <xdr:col>15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180975</xdr:rowOff>
                  </from>
                  <to>
                    <xdr:col>15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18</xdr:row>
                    <xdr:rowOff>180975</xdr:rowOff>
                  </from>
                  <to>
                    <xdr:col>16</xdr:col>
                    <xdr:colOff>685800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180975</xdr:rowOff>
                  </from>
                  <to>
                    <xdr:col>17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18</xdr:col>
                    <xdr:colOff>19050</xdr:colOff>
                    <xdr:row>18</xdr:row>
                    <xdr:rowOff>180975</xdr:rowOff>
                  </from>
                  <to>
                    <xdr:col>19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180975</xdr:rowOff>
                  </from>
                  <to>
                    <xdr:col>20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20</xdr:col>
                    <xdr:colOff>19050</xdr:colOff>
                    <xdr:row>18</xdr:row>
                    <xdr:rowOff>180975</xdr:rowOff>
                  </from>
                  <to>
                    <xdr:col>21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180975</xdr:rowOff>
                  </from>
                  <to>
                    <xdr:col>22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180975</xdr:rowOff>
                  </from>
                  <to>
                    <xdr:col>22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23</xdr:col>
                    <xdr:colOff>19050</xdr:colOff>
                    <xdr:row>18</xdr:row>
                    <xdr:rowOff>180975</xdr:rowOff>
                  </from>
                  <to>
                    <xdr:col>24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24</xdr:col>
                    <xdr:colOff>19050</xdr:colOff>
                    <xdr:row>18</xdr:row>
                    <xdr:rowOff>180975</xdr:rowOff>
                  </from>
                  <to>
                    <xdr:col>25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180975</xdr:rowOff>
                  </from>
                  <to>
                    <xdr:col>26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7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180975</xdr:rowOff>
                  </from>
                  <to>
                    <xdr:col>8</xdr:col>
                    <xdr:colOff>666750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A7B7-E205-4A9D-B5E0-94F36227225B}">
  <dimension ref="B2:J9"/>
  <sheetViews>
    <sheetView workbookViewId="0">
      <selection activeCell="J6" sqref="J6"/>
    </sheetView>
  </sheetViews>
  <sheetFormatPr defaultRowHeight="16.5" x14ac:dyDescent="0.3"/>
  <sheetData>
    <row r="2" spans="2:10" x14ac:dyDescent="0.3">
      <c r="B2">
        <f>보스회랑!B3</f>
        <v>344</v>
      </c>
      <c r="C2">
        <f>보스회랑!C3</f>
        <v>147</v>
      </c>
      <c r="D2">
        <f>보스회랑!D3</f>
        <v>69</v>
      </c>
      <c r="E2">
        <f>보스회랑!E3</f>
        <v>4</v>
      </c>
    </row>
    <row r="4" spans="2:10" x14ac:dyDescent="0.3"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2:10" x14ac:dyDescent="0.3">
      <c r="B5">
        <f>D2*2</f>
        <v>138</v>
      </c>
      <c r="C5">
        <f>B2*1+C2*1+D2*2+E2*1</f>
        <v>633</v>
      </c>
      <c r="D5">
        <f>B2*2+C2*2+D2*2</f>
        <v>1120</v>
      </c>
      <c r="E5">
        <f>E2*1</f>
        <v>4</v>
      </c>
    </row>
    <row r="6" spans="2:10" x14ac:dyDescent="0.3">
      <c r="C6">
        <f>ROUNDDOWN(B5/3,0)</f>
        <v>46</v>
      </c>
      <c r="D6">
        <f>ROUNDDOWN(C7/3,0)</f>
        <v>226</v>
      </c>
      <c r="E6">
        <f t="shared" ref="E6:J6" si="0">ROUNDDOWN(D7/3,0)</f>
        <v>448</v>
      </c>
      <c r="F6">
        <f t="shared" si="0"/>
        <v>150</v>
      </c>
      <c r="G6">
        <f t="shared" si="0"/>
        <v>50</v>
      </c>
      <c r="H6">
        <f t="shared" si="0"/>
        <v>16</v>
      </c>
      <c r="I6">
        <f t="shared" si="0"/>
        <v>5</v>
      </c>
      <c r="J6">
        <f t="shared" si="0"/>
        <v>1</v>
      </c>
    </row>
    <row r="7" spans="2:10" x14ac:dyDescent="0.3">
      <c r="C7">
        <f>C5+C6</f>
        <v>679</v>
      </c>
      <c r="D7">
        <f t="shared" ref="D7:J7" si="1">D5+D6</f>
        <v>1346</v>
      </c>
      <c r="E7">
        <f t="shared" si="1"/>
        <v>452</v>
      </c>
      <c r="F7">
        <f t="shared" si="1"/>
        <v>150</v>
      </c>
      <c r="G7">
        <f t="shared" si="1"/>
        <v>50</v>
      </c>
      <c r="H7">
        <f t="shared" si="1"/>
        <v>16</v>
      </c>
      <c r="I7">
        <f t="shared" si="1"/>
        <v>5</v>
      </c>
    </row>
    <row r="8" spans="2:10" x14ac:dyDescent="0.3">
      <c r="B8">
        <f>B5/3-ROUNDDOWN(B5/3,0)</f>
        <v>0</v>
      </c>
      <c r="C8">
        <f>C7/3-ROUNDDOWN(C7/3,0)</f>
        <v>0.33333333333334281</v>
      </c>
      <c r="D8">
        <f t="shared" ref="D8:J8" si="2">D7/3-ROUNDDOWN(D7/3,0)</f>
        <v>0.66666666666668561</v>
      </c>
      <c r="E8">
        <f t="shared" si="2"/>
        <v>0.66666666666665719</v>
      </c>
      <c r="F8">
        <f t="shared" si="2"/>
        <v>0</v>
      </c>
      <c r="G8">
        <f t="shared" si="2"/>
        <v>0.66666666666666785</v>
      </c>
      <c r="H8">
        <f t="shared" si="2"/>
        <v>0.33333333333333304</v>
      </c>
      <c r="I8">
        <f t="shared" si="2"/>
        <v>0.66666666666666674</v>
      </c>
    </row>
    <row r="9" spans="2:10" x14ac:dyDescent="0.3">
      <c r="B9">
        <f>IF(B8&lt;&gt;0,IF(ROUND(B8,0)=0,1,2),)</f>
        <v>0</v>
      </c>
      <c r="C9">
        <f>IF(C8&lt;&gt;0,IF(ROUND(C8,0)=0,1,2),)</f>
        <v>1</v>
      </c>
      <c r="D9">
        <f t="shared" ref="D9:J9" si="3">IF(D8&lt;&gt;0,IF(ROUND(D8,0)=0,1,2),)</f>
        <v>2</v>
      </c>
      <c r="E9">
        <f t="shared" si="3"/>
        <v>2</v>
      </c>
      <c r="F9">
        <f t="shared" si="3"/>
        <v>0</v>
      </c>
      <c r="G9">
        <f t="shared" si="3"/>
        <v>2</v>
      </c>
      <c r="H9">
        <f t="shared" si="3"/>
        <v>1</v>
      </c>
      <c r="I9">
        <f t="shared" si="3"/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보스회랑</vt:lpstr>
      <vt:lpstr>수식용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김성덕</dc:creator>
  <cp:lastModifiedBy>sangjun</cp:lastModifiedBy>
  <dcterms:created xsi:type="dcterms:W3CDTF">2022-05-10T05:21:17Z</dcterms:created>
  <dcterms:modified xsi:type="dcterms:W3CDTF">2022-09-23T00:09:31Z</dcterms:modified>
</cp:coreProperties>
</file>