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<sst xmlns="http://schemas.openxmlformats.org/spreadsheetml/2006/main" count="3" uniqueCount="3">
  <si>
    <t>빌더매크로</t>
  </si>
  <si>
    <t>오후 7:30 2023-01-19</t>
  </si>
  <si>
    <t>숨돌수정</t>
  </si>
</sst>
</file>

<file path=xl/styles.xml><?xml version="1.0" encoding="utf-8"?>
<styleSheet xmlns="http://schemas.openxmlformats.org/spreadsheetml/2006/main">
  <numFmts count="15">
    <numFmt numFmtId="176" formatCode="0.000"/>
    <numFmt numFmtId="42" formatCode="_(&quot;$&quot;* #,##0_);_(&quot;$&quot;* \(#,##0\);_(&quot;$&quot;* &quot;-&quot;_);_(@_)"/>
    <numFmt numFmtId="177" formatCode="0.000_);[Red]\(0.000\)"/>
    <numFmt numFmtId="44" formatCode="_(&quot;$&quot;* #,##0.00_);_(&quot;$&quot;* \(#,##0.00\);_(&quot;$&quot;* &quot;-&quot;??_);_(@_)"/>
    <numFmt numFmtId="178" formatCode="_ * #,##0.00_ ;_ * \-#,##0.00_ ;_ * &quot;-&quot;??_ ;_ @_ "/>
    <numFmt numFmtId="179" formatCode="_ * #,##0_ ;_ * \-#,##0_ ;_ * &quot;-&quot;_ ;_ @_ "/>
    <numFmt numFmtId="180" formatCode="0.000000_);[Red]\(0.000000\)"/>
    <numFmt numFmtId="181" formatCode="0.000000"/>
    <numFmt numFmtId="182" formatCode="0.00_);[Red]\(0.00\)"/>
    <numFmt numFmtId="183" formatCode="0.0000_);[Red]\(0.0000\)"/>
    <numFmt numFmtId="184" formatCode="0.00_ "/>
    <numFmt numFmtId="185" formatCode="0.0_ "/>
    <numFmt numFmtId="186" formatCode="0.0000"/>
    <numFmt numFmtId="187" formatCode="0_);[Red]\(0\)"/>
    <numFmt numFmtId="188" formatCode="0.0000000_);[Red]\(0.0000000\)"/>
  </numFmts>
  <fonts count="22">
    <font>
      <sz val="12"/>
      <color theme="1"/>
      <name val="Calibri"/>
      <charset val="134"/>
      <scheme val="minor"/>
    </font>
    <font>
      <sz val="11"/>
      <color rgb="FF000000"/>
      <name val="Calibri"/>
      <charset val="0"/>
    </font>
    <font>
      <sz val="11"/>
      <color rgb="FF000000"/>
      <name val="바탕체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5A8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5A8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FF0000"/>
      </right>
      <top/>
      <bottom style="thin">
        <color rgb="FF000000"/>
      </bottom>
      <diagonal/>
    </border>
    <border>
      <left style="thin">
        <color rgb="FFFF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FFC000"/>
      </right>
      <top/>
      <bottom style="thin">
        <color rgb="FF000000"/>
      </bottom>
      <diagonal/>
    </border>
    <border>
      <left style="thin">
        <color rgb="FFFFC000"/>
      </left>
      <right/>
      <top/>
      <bottom style="thin">
        <color rgb="FF000000"/>
      </bottom>
      <diagonal/>
    </border>
    <border>
      <left/>
      <right style="thin">
        <color rgb="FFFFC000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 style="thin">
        <color rgb="FFFFC000"/>
      </left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0" fillId="17" borderId="22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4" borderId="19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0" borderId="2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0" borderId="19" applyNumberFormat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177" fontId="1" fillId="0" borderId="7" xfId="0" applyNumberFormat="1" applyFont="1" applyBorder="1" applyAlignment="1"/>
    <xf numFmtId="176" fontId="1" fillId="0" borderId="0" xfId="5" applyNumberFormat="1" applyFont="1" applyAlignment="1"/>
    <xf numFmtId="180" fontId="1" fillId="0" borderId="0" xfId="0" applyNumberFormat="1" applyFont="1" applyAlignment="1"/>
    <xf numFmtId="180" fontId="1" fillId="0" borderId="0" xfId="0" applyNumberFormat="1" applyFont="1" applyBorder="1" applyAlignment="1"/>
    <xf numFmtId="181" fontId="1" fillId="0" borderId="8" xfId="0" applyNumberFormat="1" applyFont="1" applyBorder="1" applyAlignment="1"/>
    <xf numFmtId="181" fontId="1" fillId="0" borderId="0" xfId="0" applyNumberFormat="1" applyFont="1" applyAlignment="1"/>
    <xf numFmtId="0" fontId="1" fillId="0" borderId="6" xfId="0" applyFont="1" applyBorder="1" applyAlignment="1"/>
    <xf numFmtId="1" fontId="1" fillId="0" borderId="0" xfId="0" applyNumberFormat="1" applyFont="1" applyAlignment="1"/>
    <xf numFmtId="182" fontId="1" fillId="0" borderId="0" xfId="0" applyNumberFormat="1" applyFont="1" applyAlignment="1"/>
    <xf numFmtId="177" fontId="1" fillId="0" borderId="0" xfId="0" applyNumberFormat="1" applyFont="1" applyBorder="1" applyAlignment="1"/>
    <xf numFmtId="177" fontId="1" fillId="0" borderId="8" xfId="0" applyNumberFormat="1" applyFont="1" applyBorder="1" applyAlignment="1"/>
    <xf numFmtId="2" fontId="1" fillId="0" borderId="0" xfId="0" applyNumberFormat="1" applyFont="1" applyAlignment="1"/>
    <xf numFmtId="183" fontId="1" fillId="0" borderId="8" xfId="0" applyNumberFormat="1" applyFont="1" applyBorder="1" applyAlignment="1"/>
    <xf numFmtId="176" fontId="1" fillId="0" borderId="8" xfId="0" applyNumberFormat="1" applyFont="1" applyBorder="1" applyAlignment="1"/>
    <xf numFmtId="184" fontId="1" fillId="0" borderId="0" xfId="0" applyNumberFormat="1" applyFont="1" applyAlignment="1"/>
    <xf numFmtId="0" fontId="1" fillId="3" borderId="6" xfId="0" applyFont="1" applyFill="1" applyBorder="1" applyAlignment="1"/>
    <xf numFmtId="1" fontId="1" fillId="0" borderId="8" xfId="0" applyNumberFormat="1" applyFont="1" applyBorder="1" applyAlignment="1"/>
    <xf numFmtId="185" fontId="1" fillId="0" borderId="0" xfId="0" applyNumberFormat="1" applyFont="1" applyAlignment="1"/>
    <xf numFmtId="176" fontId="1" fillId="0" borderId="0" xfId="0" applyNumberFormat="1" applyFont="1" applyAlignment="1"/>
    <xf numFmtId="186" fontId="1" fillId="0" borderId="8" xfId="0" applyNumberFormat="1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177" fontId="1" fillId="0" borderId="11" xfId="0" applyNumberFormat="1" applyFont="1" applyBorder="1" applyAlignment="1"/>
    <xf numFmtId="187" fontId="1" fillId="2" borderId="6" xfId="0" applyNumberFormat="1" applyFont="1" applyFill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187" fontId="1" fillId="0" borderId="14" xfId="0" applyNumberFormat="1" applyFont="1" applyBorder="1" applyAlignment="1"/>
    <xf numFmtId="187" fontId="1" fillId="2" borderId="14" xfId="0" applyNumberFormat="1" applyFont="1" applyFill="1" applyBorder="1" applyAlignment="1"/>
    <xf numFmtId="187" fontId="1" fillId="3" borderId="14" xfId="0" applyNumberFormat="1" applyFont="1" applyFill="1" applyBorder="1" applyAlignment="1"/>
    <xf numFmtId="180" fontId="1" fillId="0" borderId="15" xfId="0" applyNumberFormat="1" applyFont="1" applyBorder="1" applyAlignment="1"/>
    <xf numFmtId="181" fontId="1" fillId="0" borderId="15" xfId="0" applyNumberFormat="1" applyFont="1" applyBorder="1" applyAlignment="1"/>
    <xf numFmtId="181" fontId="1" fillId="0" borderId="12" xfId="0" applyNumberFormat="1" applyFont="1" applyBorder="1" applyAlignment="1"/>
    <xf numFmtId="0" fontId="1" fillId="4" borderId="0" xfId="0" applyFont="1" applyFill="1" applyAlignment="1"/>
    <xf numFmtId="176" fontId="1" fillId="0" borderId="13" xfId="0" applyNumberFormat="1" applyFont="1" applyBorder="1" applyAlignment="1"/>
    <xf numFmtId="0" fontId="1" fillId="5" borderId="0" xfId="0" applyFont="1" applyFill="1" applyAlignment="1"/>
    <xf numFmtId="184" fontId="1" fillId="0" borderId="12" xfId="0" applyNumberFormat="1" applyFont="1" applyBorder="1" applyAlignment="1"/>
    <xf numFmtId="0" fontId="1" fillId="0" borderId="16" xfId="0" applyFont="1" applyBorder="1" applyAlignment="1"/>
    <xf numFmtId="2" fontId="1" fillId="0" borderId="15" xfId="0" applyNumberFormat="1" applyFont="1" applyBorder="1" applyAlignment="1"/>
    <xf numFmtId="0" fontId="2" fillId="0" borderId="0" xfId="0" applyFont="1" applyAlignment="1"/>
    <xf numFmtId="0" fontId="1" fillId="0" borderId="15" xfId="0" applyFont="1" applyBorder="1" applyAlignment="1"/>
    <xf numFmtId="188" fontId="1" fillId="0" borderId="0" xfId="0" applyNumberFormat="1" applyFont="1" applyAlignment="1"/>
    <xf numFmtId="177" fontId="1" fillId="0" borderId="16" xfId="0" applyNumberFormat="1" applyFont="1" applyBorder="1" applyAlignment="1"/>
    <xf numFmtId="180" fontId="1" fillId="0" borderId="17" xfId="0" applyNumberFormat="1" applyFont="1" applyBorder="1" applyAlignment="1"/>
    <xf numFmtId="0" fontId="1" fillId="0" borderId="7" xfId="0" applyFont="1" applyBorder="1" applyAlignment="1"/>
    <xf numFmtId="0" fontId="1" fillId="0" borderId="14" xfId="0" applyFont="1" applyBorder="1" applyAlignment="1"/>
    <xf numFmtId="0" fontId="1" fillId="0" borderId="18" xfId="0" applyNumberFormat="1" applyFont="1" applyBorder="1" applyAlignment="1"/>
    <xf numFmtId="177" fontId="1" fillId="0" borderId="0" xfId="0" applyNumberFormat="1" applyFont="1" applyAlignment="1"/>
    <xf numFmtId="0" fontId="1" fillId="0" borderId="11" xfId="0" applyFont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D5A8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tabSelected="1" workbookViewId="0">
      <selection activeCell="U4" sqref="U4"/>
    </sheetView>
  </sheetViews>
  <sheetFormatPr defaultColWidth="9" defaultRowHeight="15.75"/>
  <cols>
    <col min="1" max="1" width="11.125"/>
    <col min="5" max="5" width="7.875" customWidth="1"/>
    <col min="6" max="6" width="9.25"/>
    <col min="11" max="11" width="9.25"/>
    <col min="13" max="13" width="9.25"/>
    <col min="15" max="15" width="11.125"/>
    <col min="17" max="17" width="11.125"/>
  </cols>
  <sheetData>
    <row r="1" spans="1:21">
      <c r="A1" s="1">
        <f>312/212</f>
        <v>1.47169811320755</v>
      </c>
      <c r="B1" s="1"/>
      <c r="C1" s="1">
        <v>0.55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>
        <f>1</f>
        <v>1</v>
      </c>
      <c r="B2" s="1"/>
      <c r="C2" s="1">
        <v>0.45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>
        <f>37033163/27816596</f>
        <v>1.3313333881687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2">
        <v>0</v>
      </c>
      <c r="C4" s="3"/>
      <c r="D4" s="4"/>
      <c r="E4" s="4"/>
      <c r="F4" s="5"/>
      <c r="G4" s="6"/>
      <c r="H4" s="4"/>
      <c r="I4" s="4"/>
      <c r="J4" s="28"/>
      <c r="K4" s="29"/>
      <c r="L4" s="4"/>
      <c r="M4" s="4"/>
      <c r="N4" s="5"/>
      <c r="O4" s="6"/>
      <c r="P4" s="4"/>
      <c r="Q4" s="1">
        <f>37033163/27816596</f>
        <v>1.3313333881687</v>
      </c>
      <c r="R4" s="44"/>
      <c r="S4" s="45"/>
      <c r="T4" s="1"/>
      <c r="U4" s="46" t="s">
        <v>0</v>
      </c>
    </row>
    <row r="5" spans="1:21">
      <c r="A5" s="1">
        <v>0.7</v>
      </c>
      <c r="B5" s="7">
        <v>30</v>
      </c>
      <c r="C5" s="8">
        <f>$C$1</f>
        <v>0.55</v>
      </c>
      <c r="D5" s="9">
        <f>$A$1</f>
        <v>1.47169811320755</v>
      </c>
      <c r="E5" s="10">
        <f>C5*D5</f>
        <v>0.809433962264151</v>
      </c>
      <c r="F5" s="11">
        <f>E5*A5</f>
        <v>0.566603773584906</v>
      </c>
      <c r="G5" s="12">
        <f>H5*L5</f>
        <v>0.566603773584906</v>
      </c>
      <c r="H5" s="13">
        <f>I5*J5</f>
        <v>0.809433962264151</v>
      </c>
      <c r="I5" s="9">
        <f>$A$1</f>
        <v>1.47169811320755</v>
      </c>
      <c r="J5" s="30">
        <f>$C$1</f>
        <v>0.55</v>
      </c>
      <c r="K5" s="31">
        <v>30</v>
      </c>
      <c r="L5" s="1">
        <v>0.7</v>
      </c>
      <c r="M5" s="1"/>
      <c r="N5" s="32"/>
      <c r="O5" s="33">
        <v>0.566603773584906</v>
      </c>
      <c r="P5" s="1"/>
      <c r="Q5" s="1"/>
      <c r="R5" s="44"/>
      <c r="S5" s="45"/>
      <c r="T5" s="1"/>
      <c r="U5" s="7"/>
    </row>
    <row r="6" spans="1:21">
      <c r="A6" s="1">
        <v>0.7</v>
      </c>
      <c r="B6" s="14">
        <v>60</v>
      </c>
      <c r="C6" s="8">
        <f>$C$2/3</f>
        <v>0.15</v>
      </c>
      <c r="D6" s="15">
        <f>$A$2</f>
        <v>1</v>
      </c>
      <c r="E6" s="16">
        <f t="shared" ref="E6:E16" si="0">C6*D6</f>
        <v>0.15</v>
      </c>
      <c r="F6" s="17">
        <f t="shared" ref="F6:F37" si="1">E6*A6</f>
        <v>0.105</v>
      </c>
      <c r="G6" s="18">
        <f t="shared" ref="G6:G37" si="2">H6*L6</f>
        <v>0.105</v>
      </c>
      <c r="H6" s="19">
        <f t="shared" ref="H6:H37" si="3">I6*J6</f>
        <v>0.15</v>
      </c>
      <c r="I6" s="15">
        <f>$A$2</f>
        <v>1</v>
      </c>
      <c r="J6" s="30">
        <f>$C$2/3</f>
        <v>0.15</v>
      </c>
      <c r="K6" s="34">
        <v>60</v>
      </c>
      <c r="L6" s="1">
        <v>0.7</v>
      </c>
      <c r="M6" s="1"/>
      <c r="N6" s="32"/>
      <c r="O6" s="33">
        <v>0.105</v>
      </c>
      <c r="P6" s="1"/>
      <c r="Q6" s="1"/>
      <c r="R6" s="44"/>
      <c r="S6" s="45"/>
      <c r="T6" s="1"/>
      <c r="U6" s="14"/>
    </row>
    <row r="7" spans="1:21">
      <c r="A7" s="1">
        <v>0.7</v>
      </c>
      <c r="B7" s="14">
        <v>90</v>
      </c>
      <c r="C7" s="8">
        <f>$C$2/3</f>
        <v>0.15</v>
      </c>
      <c r="D7" s="15">
        <f>$A$2</f>
        <v>1</v>
      </c>
      <c r="E7" s="16">
        <f t="shared" si="0"/>
        <v>0.15</v>
      </c>
      <c r="F7" s="17">
        <f t="shared" si="1"/>
        <v>0.105</v>
      </c>
      <c r="G7" s="18">
        <f t="shared" si="2"/>
        <v>0.105</v>
      </c>
      <c r="H7" s="19">
        <f t="shared" si="3"/>
        <v>0.15</v>
      </c>
      <c r="I7" s="15">
        <f>$A$2</f>
        <v>1</v>
      </c>
      <c r="J7" s="30">
        <f>$C$2/3</f>
        <v>0.15</v>
      </c>
      <c r="K7" s="34">
        <v>90</v>
      </c>
      <c r="L7" s="1">
        <v>0.7</v>
      </c>
      <c r="M7" s="1"/>
      <c r="N7" s="32"/>
      <c r="O7" s="33">
        <v>0.105</v>
      </c>
      <c r="P7" s="1"/>
      <c r="Q7" s="1"/>
      <c r="R7" s="44"/>
      <c r="S7" s="47"/>
      <c r="T7" s="1"/>
      <c r="U7" s="14"/>
    </row>
    <row r="8" spans="1:21">
      <c r="A8" s="1">
        <v>0.7</v>
      </c>
      <c r="B8" s="14">
        <v>120</v>
      </c>
      <c r="C8" s="8">
        <f>$C$2/3</f>
        <v>0.15</v>
      </c>
      <c r="D8" s="15">
        <f>$A$2</f>
        <v>1</v>
      </c>
      <c r="E8" s="16">
        <f t="shared" si="0"/>
        <v>0.15</v>
      </c>
      <c r="F8" s="17">
        <f t="shared" si="1"/>
        <v>0.105</v>
      </c>
      <c r="G8" s="20">
        <f t="shared" si="2"/>
        <v>0.0805</v>
      </c>
      <c r="H8" s="19">
        <f t="shared" si="3"/>
        <v>0.115</v>
      </c>
      <c r="I8" s="15">
        <f>$A$2</f>
        <v>1</v>
      </c>
      <c r="J8" s="30">
        <f>$C$2/3-$C$2/18-$C$2/45</f>
        <v>0.115</v>
      </c>
      <c r="K8" s="34">
        <v>120</v>
      </c>
      <c r="L8" s="1">
        <v>0.7</v>
      </c>
      <c r="M8" s="1"/>
      <c r="N8" s="32"/>
      <c r="O8" s="33">
        <v>0.0525</v>
      </c>
      <c r="P8" s="1"/>
      <c r="Q8" s="1"/>
      <c r="R8" s="44"/>
      <c r="S8" s="47"/>
      <c r="T8" s="1"/>
      <c r="U8" s="14"/>
    </row>
    <row r="9" spans="1:21">
      <c r="A9" s="1">
        <v>0.7</v>
      </c>
      <c r="B9" s="7">
        <v>150</v>
      </c>
      <c r="C9" s="8">
        <f>$C$1</f>
        <v>0.55</v>
      </c>
      <c r="D9" s="15">
        <f>$A$2</f>
        <v>1</v>
      </c>
      <c r="E9" s="16">
        <f t="shared" si="0"/>
        <v>0.55</v>
      </c>
      <c r="F9" s="17">
        <f t="shared" si="1"/>
        <v>0.385</v>
      </c>
      <c r="G9" s="12">
        <f t="shared" si="2"/>
        <v>0.512563354444949</v>
      </c>
      <c r="H9" s="13">
        <f t="shared" si="3"/>
        <v>0.732233363492785</v>
      </c>
      <c r="I9" s="26">
        <f>$A$3</f>
        <v>1.3313333881687</v>
      </c>
      <c r="J9" s="30">
        <f>$C$1</f>
        <v>0.55</v>
      </c>
      <c r="K9" s="35">
        <v>150</v>
      </c>
      <c r="L9" s="1">
        <v>0.7</v>
      </c>
      <c r="M9" s="1"/>
      <c r="N9" s="32"/>
      <c r="O9" s="33">
        <v>0.512563354444951</v>
      </c>
      <c r="P9" s="1"/>
      <c r="Q9" s="1"/>
      <c r="R9" s="44"/>
      <c r="S9" s="47"/>
      <c r="T9" s="1"/>
      <c r="U9" s="7"/>
    </row>
    <row r="10" spans="1:21">
      <c r="A10" s="1">
        <v>0.7</v>
      </c>
      <c r="B10" s="14">
        <v>180</v>
      </c>
      <c r="C10" s="8">
        <f>$C$2/3/3</f>
        <v>0.05</v>
      </c>
      <c r="D10" s="15">
        <f>$A$2</f>
        <v>1</v>
      </c>
      <c r="E10" s="16">
        <f t="shared" si="0"/>
        <v>0.05</v>
      </c>
      <c r="F10" s="17">
        <f t="shared" si="1"/>
        <v>0.035</v>
      </c>
      <c r="G10" s="21">
        <f t="shared" si="2"/>
        <v>0.035</v>
      </c>
      <c r="H10" s="19">
        <f t="shared" si="3"/>
        <v>0.05</v>
      </c>
      <c r="I10" s="15">
        <f>$A$2</f>
        <v>1</v>
      </c>
      <c r="J10" s="30">
        <f>$C$2/3/3</f>
        <v>0.05</v>
      </c>
      <c r="K10" s="34">
        <v>180</v>
      </c>
      <c r="L10" s="1">
        <v>0.7</v>
      </c>
      <c r="M10" s="1"/>
      <c r="N10" s="32"/>
      <c r="O10" s="33">
        <v>0.035</v>
      </c>
      <c r="P10" s="1"/>
      <c r="Q10" s="1"/>
      <c r="R10" s="44"/>
      <c r="S10" s="47"/>
      <c r="T10" s="45"/>
      <c r="U10" s="14"/>
    </row>
    <row r="11" spans="1:21">
      <c r="A11" s="22">
        <v>1.1</v>
      </c>
      <c r="B11" s="23">
        <v>210</v>
      </c>
      <c r="C11" s="8">
        <f>$C$2/3</f>
        <v>0.15</v>
      </c>
      <c r="D11" s="15">
        <f>$A$2</f>
        <v>1</v>
      </c>
      <c r="E11" s="16">
        <f t="shared" si="0"/>
        <v>0.15</v>
      </c>
      <c r="F11" s="17">
        <f t="shared" si="1"/>
        <v>0.165</v>
      </c>
      <c r="G11" s="24">
        <f t="shared" si="2"/>
        <v>0</v>
      </c>
      <c r="H11" s="15">
        <f t="shared" si="3"/>
        <v>0</v>
      </c>
      <c r="I11" s="15">
        <f>$A$2</f>
        <v>1</v>
      </c>
      <c r="J11" s="30">
        <v>0</v>
      </c>
      <c r="K11" s="34">
        <v>210</v>
      </c>
      <c r="L11" s="1">
        <v>0.7</v>
      </c>
      <c r="M11" s="1"/>
      <c r="N11" s="32"/>
      <c r="O11" s="33">
        <v>0</v>
      </c>
      <c r="P11" s="1"/>
      <c r="Q11" s="1"/>
      <c r="R11" s="44"/>
      <c r="S11" s="47"/>
      <c r="T11" s="45"/>
      <c r="U11" s="23"/>
    </row>
    <row r="12" spans="1:21">
      <c r="A12" s="1">
        <v>0.7</v>
      </c>
      <c r="B12" s="14">
        <v>240</v>
      </c>
      <c r="C12" s="8">
        <f>$C$2/3</f>
        <v>0.15</v>
      </c>
      <c r="D12" s="15">
        <f>$A$2</f>
        <v>1</v>
      </c>
      <c r="E12" s="16">
        <f t="shared" si="0"/>
        <v>0.15</v>
      </c>
      <c r="F12" s="17">
        <f t="shared" si="1"/>
        <v>0.105</v>
      </c>
      <c r="G12" s="24">
        <f t="shared" si="2"/>
        <v>0</v>
      </c>
      <c r="H12" s="15">
        <f t="shared" si="3"/>
        <v>0</v>
      </c>
      <c r="I12" s="15">
        <f>$A$2</f>
        <v>1</v>
      </c>
      <c r="J12" s="30">
        <v>0</v>
      </c>
      <c r="K12" s="34">
        <v>240</v>
      </c>
      <c r="L12" s="1">
        <v>0.7</v>
      </c>
      <c r="M12" s="1"/>
      <c r="N12" s="32"/>
      <c r="O12" s="33">
        <v>0</v>
      </c>
      <c r="P12" s="1"/>
      <c r="Q12" s="1"/>
      <c r="R12" s="44"/>
      <c r="S12" s="47"/>
      <c r="T12" s="1"/>
      <c r="U12" s="14"/>
    </row>
    <row r="13" spans="1:21">
      <c r="A13" s="25">
        <v>0.7</v>
      </c>
      <c r="B13" s="7">
        <v>270</v>
      </c>
      <c r="C13" s="8">
        <f>$C$1</f>
        <v>0.55</v>
      </c>
      <c r="D13" s="26">
        <f>$A$3</f>
        <v>1.3313333881687</v>
      </c>
      <c r="E13" s="10">
        <f t="shared" si="0"/>
        <v>0.732233363492787</v>
      </c>
      <c r="F13" s="11">
        <f t="shared" si="1"/>
        <v>0.512563354444951</v>
      </c>
      <c r="G13" s="12">
        <f t="shared" si="2"/>
        <v>0.890377358490568</v>
      </c>
      <c r="H13" s="13">
        <f t="shared" si="3"/>
        <v>0.809433962264153</v>
      </c>
      <c r="I13" s="9">
        <f>$A$1</f>
        <v>1.47169811320755</v>
      </c>
      <c r="J13" s="30">
        <f>$C$1</f>
        <v>0.55</v>
      </c>
      <c r="K13" s="36">
        <v>270</v>
      </c>
      <c r="L13" s="22">
        <v>1.1</v>
      </c>
      <c r="M13" s="1"/>
      <c r="N13" s="32"/>
      <c r="O13" s="33">
        <v>0.890377358490566</v>
      </c>
      <c r="P13" s="1"/>
      <c r="Q13" s="1"/>
      <c r="R13" s="44"/>
      <c r="S13" s="47"/>
      <c r="T13" s="1"/>
      <c r="U13" s="7"/>
    </row>
    <row r="14" spans="1:21">
      <c r="A14" s="1">
        <v>0.7</v>
      </c>
      <c r="B14" s="14">
        <v>300</v>
      </c>
      <c r="C14" s="8">
        <f>$C$2/3</f>
        <v>0.15</v>
      </c>
      <c r="D14" s="15">
        <f>$A$2</f>
        <v>1</v>
      </c>
      <c r="E14" s="16">
        <f t="shared" si="0"/>
        <v>0.15</v>
      </c>
      <c r="F14" s="17">
        <f t="shared" si="1"/>
        <v>0.105</v>
      </c>
      <c r="G14" s="21">
        <f t="shared" si="2"/>
        <v>0.105</v>
      </c>
      <c r="H14" s="19">
        <f t="shared" si="3"/>
        <v>0.15</v>
      </c>
      <c r="I14" s="15">
        <f>$A$2</f>
        <v>1</v>
      </c>
      <c r="J14" s="30">
        <f>$C$2/3</f>
        <v>0.15</v>
      </c>
      <c r="K14" s="34">
        <v>300</v>
      </c>
      <c r="L14" s="1">
        <v>0.7</v>
      </c>
      <c r="M14" s="1"/>
      <c r="N14" s="32"/>
      <c r="O14" s="33">
        <v>0.105</v>
      </c>
      <c r="P14" s="1"/>
      <c r="Q14" s="1"/>
      <c r="R14" s="44"/>
      <c r="S14" s="37">
        <f>SUM($F$5:$F$28)</f>
        <v>4.98210784096538</v>
      </c>
      <c r="T14" s="10">
        <f>SUM(F29:F64)</f>
        <v>7.95882213880656</v>
      </c>
      <c r="U14" s="14"/>
    </row>
    <row r="15" spans="1:21">
      <c r="A15" s="1">
        <v>0.7</v>
      </c>
      <c r="B15" s="14">
        <v>330</v>
      </c>
      <c r="C15" s="8">
        <f>$C$2/3</f>
        <v>0.15</v>
      </c>
      <c r="D15" s="15">
        <f>$A$2</f>
        <v>1</v>
      </c>
      <c r="E15" s="16">
        <f t="shared" si="0"/>
        <v>0.15</v>
      </c>
      <c r="F15" s="17">
        <f t="shared" si="1"/>
        <v>0.105</v>
      </c>
      <c r="G15" s="21">
        <f t="shared" si="2"/>
        <v>0.105</v>
      </c>
      <c r="H15" s="19">
        <f t="shared" si="3"/>
        <v>0.15</v>
      </c>
      <c r="I15" s="15">
        <f>$A$2</f>
        <v>1</v>
      </c>
      <c r="J15" s="30">
        <f>$C$2/3</f>
        <v>0.15</v>
      </c>
      <c r="K15" s="34">
        <v>330</v>
      </c>
      <c r="L15" s="1">
        <v>0.7</v>
      </c>
      <c r="M15" s="1"/>
      <c r="N15" s="32"/>
      <c r="O15" s="33">
        <v>0.105</v>
      </c>
      <c r="P15" s="1"/>
      <c r="Q15" s="1"/>
      <c r="R15" s="44"/>
      <c r="S15" s="38">
        <f>SUM($G$5:$G$28)</f>
        <v>4.86154855390089</v>
      </c>
      <c r="T15" s="13">
        <f>SUM(G29:G64)</f>
        <v>8.11914021023264</v>
      </c>
      <c r="U15" s="14"/>
    </row>
    <row r="16" spans="1:21">
      <c r="A16" s="1">
        <v>0.7</v>
      </c>
      <c r="B16" s="14">
        <v>360</v>
      </c>
      <c r="C16" s="8">
        <f>$C$2/3/3</f>
        <v>0.05</v>
      </c>
      <c r="D16" s="15">
        <f>$A$2</f>
        <v>1</v>
      </c>
      <c r="E16" s="16">
        <f t="shared" si="0"/>
        <v>0.05</v>
      </c>
      <c r="F16" s="17">
        <f t="shared" si="1"/>
        <v>0.035</v>
      </c>
      <c r="G16" s="27">
        <f t="shared" si="2"/>
        <v>0.0805</v>
      </c>
      <c r="H16" s="19">
        <f t="shared" si="3"/>
        <v>0.115</v>
      </c>
      <c r="I16" s="15">
        <f>$A$2</f>
        <v>1</v>
      </c>
      <c r="J16" s="30">
        <f>$C$2/3-$C$2/18-$C$2/45</f>
        <v>0.115</v>
      </c>
      <c r="K16" s="34">
        <v>360</v>
      </c>
      <c r="L16" s="1">
        <v>0.7</v>
      </c>
      <c r="M16" s="1"/>
      <c r="N16" s="32"/>
      <c r="O16" s="33">
        <v>0.0525</v>
      </c>
      <c r="P16" s="1"/>
      <c r="Q16" s="1"/>
      <c r="R16" s="44"/>
      <c r="S16" s="47"/>
      <c r="T16" s="1"/>
      <c r="U16" s="14"/>
    </row>
    <row r="17" spans="1:21">
      <c r="A17" s="22">
        <v>1.1</v>
      </c>
      <c r="B17" s="23">
        <v>390</v>
      </c>
      <c r="C17" s="8">
        <f>$C$1</f>
        <v>0.55</v>
      </c>
      <c r="D17" s="26">
        <f>$A$1</f>
        <v>1.47169811320755</v>
      </c>
      <c r="E17" s="10">
        <f t="shared" ref="E17:E64" si="4">C17*D17</f>
        <v>0.809433962264151</v>
      </c>
      <c r="F17" s="11">
        <f t="shared" si="1"/>
        <v>0.890377358490566</v>
      </c>
      <c r="G17" s="12">
        <f t="shared" si="2"/>
        <v>0.512563354444949</v>
      </c>
      <c r="H17" s="13">
        <f t="shared" si="3"/>
        <v>0.732233363492785</v>
      </c>
      <c r="I17" s="26">
        <f>$A$3</f>
        <v>1.3313333881687</v>
      </c>
      <c r="J17" s="30">
        <f>$C$1</f>
        <v>0.55</v>
      </c>
      <c r="K17" s="35">
        <v>390</v>
      </c>
      <c r="L17" s="1">
        <v>0.7</v>
      </c>
      <c r="M17" s="1"/>
      <c r="N17" s="32"/>
      <c r="O17" s="33">
        <v>0.512563354444951</v>
      </c>
      <c r="P17" s="1"/>
      <c r="Q17" s="1"/>
      <c r="R17" s="44"/>
      <c r="S17" s="47"/>
      <c r="T17" s="1"/>
      <c r="U17" s="23"/>
    </row>
    <row r="18" spans="1:21">
      <c r="A18" s="1">
        <v>0.7</v>
      </c>
      <c r="B18" s="14">
        <v>420</v>
      </c>
      <c r="C18" s="8">
        <f>$C$2/3</f>
        <v>0.15</v>
      </c>
      <c r="D18" s="15">
        <f>$A$2</f>
        <v>1</v>
      </c>
      <c r="E18" s="16">
        <f t="shared" si="4"/>
        <v>0.15</v>
      </c>
      <c r="F18" s="17">
        <f t="shared" si="1"/>
        <v>0.105</v>
      </c>
      <c r="G18" s="21">
        <f t="shared" si="2"/>
        <v>0.035</v>
      </c>
      <c r="H18" s="19">
        <f t="shared" si="3"/>
        <v>0.05</v>
      </c>
      <c r="I18" s="15">
        <f>$A$2</f>
        <v>1</v>
      </c>
      <c r="J18" s="30">
        <f>$C$2/3/3</f>
        <v>0.05</v>
      </c>
      <c r="K18" s="34">
        <v>420</v>
      </c>
      <c r="L18" s="1">
        <v>0.7</v>
      </c>
      <c r="M18" s="1"/>
      <c r="N18" s="32"/>
      <c r="O18" s="33">
        <v>0.035</v>
      </c>
      <c r="P18" s="1"/>
      <c r="Q18" s="1"/>
      <c r="R18" s="44"/>
      <c r="S18" s="47"/>
      <c r="T18" s="1"/>
      <c r="U18" s="14"/>
    </row>
    <row r="19" spans="1:21">
      <c r="A19" s="1">
        <v>0.7</v>
      </c>
      <c r="B19" s="14">
        <v>450</v>
      </c>
      <c r="C19" s="8">
        <f>$C$2/3</f>
        <v>0.15</v>
      </c>
      <c r="D19" s="15">
        <f>$A$2</f>
        <v>1</v>
      </c>
      <c r="E19" s="16">
        <f t="shared" si="4"/>
        <v>0.15</v>
      </c>
      <c r="F19" s="17">
        <f t="shared" si="1"/>
        <v>0.105</v>
      </c>
      <c r="G19" s="24">
        <f t="shared" si="2"/>
        <v>0</v>
      </c>
      <c r="H19" s="15">
        <f t="shared" si="3"/>
        <v>0</v>
      </c>
      <c r="I19" s="15">
        <f>$A$2</f>
        <v>1</v>
      </c>
      <c r="J19" s="30">
        <v>0</v>
      </c>
      <c r="K19" s="34">
        <v>450</v>
      </c>
      <c r="L19" s="1">
        <v>0.7</v>
      </c>
      <c r="M19" s="1"/>
      <c r="N19" s="32"/>
      <c r="O19" s="33">
        <v>0</v>
      </c>
      <c r="P19" s="1"/>
      <c r="Q19" s="1"/>
      <c r="R19" s="44"/>
      <c r="S19" s="47"/>
      <c r="T19" s="1"/>
      <c r="U19" s="14"/>
    </row>
    <row r="20" spans="1:21">
      <c r="A20" s="1">
        <v>0.7</v>
      </c>
      <c r="B20" s="14">
        <v>480</v>
      </c>
      <c r="C20" s="8">
        <f>$C$2/3</f>
        <v>0.15</v>
      </c>
      <c r="D20" s="15">
        <f>$A$2</f>
        <v>1</v>
      </c>
      <c r="E20" s="16">
        <f t="shared" si="4"/>
        <v>0.15</v>
      </c>
      <c r="F20" s="17">
        <f t="shared" si="1"/>
        <v>0.105</v>
      </c>
      <c r="G20" s="24">
        <f t="shared" si="2"/>
        <v>0</v>
      </c>
      <c r="H20" s="15">
        <f t="shared" si="3"/>
        <v>0</v>
      </c>
      <c r="I20" s="15">
        <f>$A$2</f>
        <v>1</v>
      </c>
      <c r="J20" s="30">
        <v>0</v>
      </c>
      <c r="K20" s="34">
        <v>480</v>
      </c>
      <c r="L20" s="1">
        <v>0.7</v>
      </c>
      <c r="M20" s="1"/>
      <c r="N20" s="32"/>
      <c r="O20" s="33">
        <v>0</v>
      </c>
      <c r="P20" s="1"/>
      <c r="Q20" s="1"/>
      <c r="R20" s="44"/>
      <c r="S20" s="47"/>
      <c r="T20" s="1"/>
      <c r="U20" s="14"/>
    </row>
    <row r="21" spans="1:21">
      <c r="A21" s="1">
        <v>0.7</v>
      </c>
      <c r="B21" s="7">
        <v>510</v>
      </c>
      <c r="C21" s="8">
        <f>$C$1</f>
        <v>0.55</v>
      </c>
      <c r="D21" s="15">
        <f>$A$2</f>
        <v>1</v>
      </c>
      <c r="E21" s="16">
        <f t="shared" si="4"/>
        <v>0.55</v>
      </c>
      <c r="F21" s="17">
        <f t="shared" si="1"/>
        <v>0.385</v>
      </c>
      <c r="G21" s="12">
        <f t="shared" si="2"/>
        <v>0.890377358490568</v>
      </c>
      <c r="H21" s="13">
        <f t="shared" si="3"/>
        <v>0.809433962264153</v>
      </c>
      <c r="I21" s="9">
        <f>$A$1</f>
        <v>1.47169811320755</v>
      </c>
      <c r="J21" s="30">
        <f>$C$1</f>
        <v>0.55</v>
      </c>
      <c r="K21" s="36">
        <v>510</v>
      </c>
      <c r="L21" s="22">
        <v>1.1</v>
      </c>
      <c r="M21" s="1"/>
      <c r="N21" s="32"/>
      <c r="O21" s="33">
        <v>0.890377358490566</v>
      </c>
      <c r="P21" s="1"/>
      <c r="Q21" s="1"/>
      <c r="R21" s="44"/>
      <c r="S21" s="47"/>
      <c r="T21" s="1"/>
      <c r="U21" s="7"/>
    </row>
    <row r="22" spans="1:21">
      <c r="A22" s="1">
        <v>0.7</v>
      </c>
      <c r="B22" s="14">
        <v>540</v>
      </c>
      <c r="C22" s="8">
        <f>$C$2/3/3</f>
        <v>0.05</v>
      </c>
      <c r="D22" s="15">
        <f>$A$2</f>
        <v>1</v>
      </c>
      <c r="E22" s="16">
        <f t="shared" si="4"/>
        <v>0.05</v>
      </c>
      <c r="F22" s="17">
        <f t="shared" si="1"/>
        <v>0.035</v>
      </c>
      <c r="G22" s="21">
        <f t="shared" si="2"/>
        <v>0.105</v>
      </c>
      <c r="H22" s="19">
        <f t="shared" si="3"/>
        <v>0.15</v>
      </c>
      <c r="I22" s="15">
        <f>$A$2</f>
        <v>1</v>
      </c>
      <c r="J22" s="30">
        <f>$C$2/3</f>
        <v>0.15</v>
      </c>
      <c r="K22" s="34">
        <v>540</v>
      </c>
      <c r="L22" s="1">
        <v>0.7</v>
      </c>
      <c r="M22" s="1"/>
      <c r="N22" s="32"/>
      <c r="O22" s="33">
        <v>0.105</v>
      </c>
      <c r="P22" s="1"/>
      <c r="Q22" s="1"/>
      <c r="R22" s="44"/>
      <c r="S22" s="47"/>
      <c r="T22" s="1"/>
      <c r="U22" s="14"/>
    </row>
    <row r="23" spans="1:21">
      <c r="A23" s="22">
        <v>1.1</v>
      </c>
      <c r="B23" s="23">
        <v>570</v>
      </c>
      <c r="C23" s="8">
        <f>$C$2/3</f>
        <v>0.15</v>
      </c>
      <c r="D23" s="15">
        <f>$A$2</f>
        <v>1</v>
      </c>
      <c r="E23" s="16">
        <f t="shared" si="4"/>
        <v>0.15</v>
      </c>
      <c r="F23" s="17">
        <f t="shared" si="1"/>
        <v>0.165</v>
      </c>
      <c r="G23" s="21">
        <f t="shared" si="2"/>
        <v>0.105</v>
      </c>
      <c r="H23" s="19">
        <f t="shared" si="3"/>
        <v>0.15</v>
      </c>
      <c r="I23" s="15">
        <f>$A$2</f>
        <v>1</v>
      </c>
      <c r="J23" s="30">
        <f>$C$2/3</f>
        <v>0.15</v>
      </c>
      <c r="K23" s="34">
        <v>570</v>
      </c>
      <c r="L23" s="1">
        <v>0.7</v>
      </c>
      <c r="M23" s="1"/>
      <c r="N23" s="32"/>
      <c r="O23" s="33">
        <v>0.105</v>
      </c>
      <c r="P23" s="1"/>
      <c r="Q23" s="1"/>
      <c r="R23" s="44"/>
      <c r="S23" s="47"/>
      <c r="T23" s="1"/>
      <c r="U23" s="23"/>
    </row>
    <row r="24" spans="1:21">
      <c r="A24" s="1">
        <v>0.7</v>
      </c>
      <c r="B24" s="14">
        <v>600</v>
      </c>
      <c r="C24" s="8">
        <f>$C$2/3</f>
        <v>0.15</v>
      </c>
      <c r="D24" s="15">
        <f>$A$2</f>
        <v>1</v>
      </c>
      <c r="E24" s="16">
        <f t="shared" si="4"/>
        <v>0.15</v>
      </c>
      <c r="F24" s="17">
        <f t="shared" si="1"/>
        <v>0.105</v>
      </c>
      <c r="G24" s="27">
        <f t="shared" si="2"/>
        <v>0.0805</v>
      </c>
      <c r="H24" s="19">
        <f t="shared" si="3"/>
        <v>0.115</v>
      </c>
      <c r="I24" s="15">
        <f>$A$2</f>
        <v>1</v>
      </c>
      <c r="J24" s="30">
        <f>$C$2/3-$C$2/18-$C$2/45</f>
        <v>0.115</v>
      </c>
      <c r="K24" s="34">
        <v>600</v>
      </c>
      <c r="L24" s="1">
        <v>0.7</v>
      </c>
      <c r="M24" s="1"/>
      <c r="N24" s="32"/>
      <c r="O24" s="33">
        <v>0.0525</v>
      </c>
      <c r="P24" s="1"/>
      <c r="Q24" s="1"/>
      <c r="R24" s="44"/>
      <c r="S24" s="47"/>
      <c r="T24" s="1"/>
      <c r="U24" s="14"/>
    </row>
    <row r="25" spans="1:21">
      <c r="A25" s="1">
        <v>0.7</v>
      </c>
      <c r="B25" s="7">
        <v>630</v>
      </c>
      <c r="C25" s="8">
        <f>$C$1</f>
        <v>0.55</v>
      </c>
      <c r="D25" s="26">
        <f>$A$3</f>
        <v>1.3313333881687</v>
      </c>
      <c r="E25" s="10">
        <f t="shared" si="4"/>
        <v>0.732233363492787</v>
      </c>
      <c r="F25" s="11">
        <f t="shared" si="1"/>
        <v>0.512563354444951</v>
      </c>
      <c r="G25" s="12">
        <f t="shared" si="2"/>
        <v>0.512563354444949</v>
      </c>
      <c r="H25" s="13">
        <f t="shared" si="3"/>
        <v>0.732233363492785</v>
      </c>
      <c r="I25" s="26">
        <f>$A$3</f>
        <v>1.3313333881687</v>
      </c>
      <c r="J25" s="30">
        <f>$C$1</f>
        <v>0.55</v>
      </c>
      <c r="K25" s="35">
        <v>630</v>
      </c>
      <c r="L25" s="1">
        <v>0.7</v>
      </c>
      <c r="M25" s="1"/>
      <c r="N25" s="32"/>
      <c r="O25" s="33">
        <v>0.512563354444951</v>
      </c>
      <c r="P25" s="1"/>
      <c r="Q25" s="1"/>
      <c r="R25" s="44"/>
      <c r="S25" s="47"/>
      <c r="T25" s="1"/>
      <c r="U25" s="7"/>
    </row>
    <row r="26" spans="1:21">
      <c r="A26" s="1">
        <v>0.7</v>
      </c>
      <c r="B26" s="14">
        <v>660</v>
      </c>
      <c r="C26" s="8">
        <f>$C$2/3</f>
        <v>0.15</v>
      </c>
      <c r="D26" s="15">
        <f>$A$2</f>
        <v>1</v>
      </c>
      <c r="E26" s="16">
        <f t="shared" si="4"/>
        <v>0.15</v>
      </c>
      <c r="F26" s="17">
        <f t="shared" si="1"/>
        <v>0.105</v>
      </c>
      <c r="G26" s="21">
        <f t="shared" si="2"/>
        <v>0.035</v>
      </c>
      <c r="H26" s="19">
        <f t="shared" si="3"/>
        <v>0.05</v>
      </c>
      <c r="I26" s="15">
        <f>$A$2</f>
        <v>1</v>
      </c>
      <c r="J26" s="30">
        <f>$C$2/3/3</f>
        <v>0.05</v>
      </c>
      <c r="K26" s="34">
        <v>660</v>
      </c>
      <c r="L26" s="1">
        <v>0.7</v>
      </c>
      <c r="M26" s="1"/>
      <c r="N26" s="32"/>
      <c r="O26" s="33">
        <v>0.035</v>
      </c>
      <c r="P26" s="1"/>
      <c r="Q26" s="1"/>
      <c r="R26" s="44"/>
      <c r="S26" s="47"/>
      <c r="T26" s="1"/>
      <c r="U26" s="14"/>
    </row>
    <row r="27" spans="1:21">
      <c r="A27" s="1">
        <v>0.7</v>
      </c>
      <c r="B27" s="14">
        <v>690</v>
      </c>
      <c r="C27" s="8">
        <f>$C$2/3</f>
        <v>0.15</v>
      </c>
      <c r="D27" s="15">
        <f>$A$2</f>
        <v>1</v>
      </c>
      <c r="E27" s="16">
        <f t="shared" si="4"/>
        <v>0.15</v>
      </c>
      <c r="F27" s="17">
        <f t="shared" si="1"/>
        <v>0.105</v>
      </c>
      <c r="G27" s="24">
        <f t="shared" si="2"/>
        <v>0</v>
      </c>
      <c r="H27" s="15">
        <f t="shared" si="3"/>
        <v>0</v>
      </c>
      <c r="I27" s="15">
        <f>$A$2</f>
        <v>1</v>
      </c>
      <c r="J27" s="30">
        <v>0</v>
      </c>
      <c r="K27" s="34">
        <v>690</v>
      </c>
      <c r="L27" s="1">
        <v>0.7</v>
      </c>
      <c r="M27" s="1"/>
      <c r="N27" s="32"/>
      <c r="O27" s="33">
        <v>0</v>
      </c>
      <c r="P27" s="1"/>
      <c r="Q27" s="1"/>
      <c r="R27" s="44"/>
      <c r="S27" s="47"/>
      <c r="T27" s="1"/>
      <c r="U27" s="14"/>
    </row>
    <row r="28" spans="1:21">
      <c r="A28" s="1">
        <v>0.7</v>
      </c>
      <c r="B28" s="14">
        <v>720</v>
      </c>
      <c r="C28" s="8">
        <f>$C$2/3/3</f>
        <v>0.05</v>
      </c>
      <c r="D28" s="15">
        <f>$A$2</f>
        <v>1</v>
      </c>
      <c r="E28" s="16">
        <f t="shared" si="4"/>
        <v>0.05</v>
      </c>
      <c r="F28" s="17">
        <f t="shared" si="1"/>
        <v>0.035</v>
      </c>
      <c r="G28" s="24">
        <f t="shared" si="2"/>
        <v>0</v>
      </c>
      <c r="H28" s="15">
        <f t="shared" si="3"/>
        <v>0</v>
      </c>
      <c r="I28" s="15">
        <f>$A$2</f>
        <v>1</v>
      </c>
      <c r="J28" s="30">
        <v>0</v>
      </c>
      <c r="K28" s="34">
        <v>720</v>
      </c>
      <c r="L28" s="1">
        <v>0.7</v>
      </c>
      <c r="M28" s="37">
        <f>SUM($F$5:$F$28)</f>
        <v>4.98210784096538</v>
      </c>
      <c r="N28" s="38">
        <f>SUM($G$5:$G$28)</f>
        <v>4.86154855390089</v>
      </c>
      <c r="O28" s="33">
        <v>0</v>
      </c>
      <c r="P28" s="1"/>
      <c r="Q28" s="1"/>
      <c r="R28" s="44"/>
      <c r="S28" s="47"/>
      <c r="T28" s="1"/>
      <c r="U28" s="14"/>
    </row>
    <row r="29" spans="1:21">
      <c r="A29" s="22">
        <v>1.1</v>
      </c>
      <c r="B29" s="23">
        <v>750</v>
      </c>
      <c r="C29" s="8">
        <f>$C$1</f>
        <v>0.55</v>
      </c>
      <c r="D29" s="26">
        <f>$A$1</f>
        <v>1.47169811320755</v>
      </c>
      <c r="E29" s="10">
        <f t="shared" si="4"/>
        <v>0.809433962264151</v>
      </c>
      <c r="F29" s="11">
        <f t="shared" si="1"/>
        <v>0.890377358490566</v>
      </c>
      <c r="G29" s="12">
        <f t="shared" si="2"/>
        <v>0.890377358490568</v>
      </c>
      <c r="H29" s="13">
        <f t="shared" si="3"/>
        <v>0.809433962264153</v>
      </c>
      <c r="I29" s="9">
        <f>$A$1</f>
        <v>1.47169811320755</v>
      </c>
      <c r="J29" s="30">
        <f>$C$1</f>
        <v>0.55</v>
      </c>
      <c r="K29" s="36">
        <v>750</v>
      </c>
      <c r="L29" s="22">
        <v>1.1</v>
      </c>
      <c r="M29" s="1"/>
      <c r="N29" s="32"/>
      <c r="O29" s="33">
        <v>0.890377358490566</v>
      </c>
      <c r="P29" s="1"/>
      <c r="Q29" s="1"/>
      <c r="R29" s="44"/>
      <c r="S29" s="47"/>
      <c r="T29" s="1"/>
      <c r="U29" s="23"/>
    </row>
    <row r="30" spans="1:21">
      <c r="A30" s="1">
        <v>0.7</v>
      </c>
      <c r="B30" s="14">
        <v>780</v>
      </c>
      <c r="C30" s="8">
        <f>$C$2/3</f>
        <v>0.15</v>
      </c>
      <c r="D30" s="15">
        <f>$A$2</f>
        <v>1</v>
      </c>
      <c r="E30" s="16">
        <f t="shared" si="4"/>
        <v>0.15</v>
      </c>
      <c r="F30" s="17">
        <f t="shared" si="1"/>
        <v>0.105</v>
      </c>
      <c r="G30" s="21">
        <f t="shared" si="2"/>
        <v>0.105</v>
      </c>
      <c r="H30" s="19">
        <f t="shared" si="3"/>
        <v>0.15</v>
      </c>
      <c r="I30" s="15">
        <f>$A$2</f>
        <v>1</v>
      </c>
      <c r="J30" s="30">
        <f>$C$2/3</f>
        <v>0.15</v>
      </c>
      <c r="K30" s="34">
        <v>780</v>
      </c>
      <c r="L30" s="1">
        <v>0.7</v>
      </c>
      <c r="M30" s="1"/>
      <c r="N30" s="32"/>
      <c r="O30" s="33">
        <v>0.105</v>
      </c>
      <c r="P30" s="1"/>
      <c r="Q30" s="1"/>
      <c r="R30" s="44"/>
      <c r="S30" s="47"/>
      <c r="T30" s="1"/>
      <c r="U30" s="14"/>
    </row>
    <row r="31" spans="1:21">
      <c r="A31" s="1">
        <v>0.7</v>
      </c>
      <c r="B31" s="14">
        <v>810</v>
      </c>
      <c r="C31" s="8">
        <f>$C$2/3</f>
        <v>0.15</v>
      </c>
      <c r="D31" s="15">
        <f>$A$2</f>
        <v>1</v>
      </c>
      <c r="E31" s="16">
        <f t="shared" si="4"/>
        <v>0.15</v>
      </c>
      <c r="F31" s="17">
        <f t="shared" si="1"/>
        <v>0.105</v>
      </c>
      <c r="G31" s="21">
        <f t="shared" si="2"/>
        <v>0.105</v>
      </c>
      <c r="H31" s="19">
        <f t="shared" si="3"/>
        <v>0.15</v>
      </c>
      <c r="I31" s="15">
        <f>$A$2</f>
        <v>1</v>
      </c>
      <c r="J31" s="30">
        <f>$C$2/3</f>
        <v>0.15</v>
      </c>
      <c r="K31" s="34">
        <v>810</v>
      </c>
      <c r="L31" s="1">
        <v>0.7</v>
      </c>
      <c r="M31" s="1"/>
      <c r="N31" s="32"/>
      <c r="O31" s="33">
        <v>0.105</v>
      </c>
      <c r="P31" s="1"/>
      <c r="Q31" s="1"/>
      <c r="R31" s="44"/>
      <c r="S31" s="47"/>
      <c r="T31" s="1"/>
      <c r="U31" s="14"/>
    </row>
    <row r="32" spans="1:21">
      <c r="A32" s="1">
        <v>0.7</v>
      </c>
      <c r="B32" s="14">
        <v>840</v>
      </c>
      <c r="C32" s="8">
        <f>$C$2/3</f>
        <v>0.15</v>
      </c>
      <c r="D32" s="15">
        <f>$A$2</f>
        <v>1</v>
      </c>
      <c r="E32" s="16">
        <f t="shared" si="4"/>
        <v>0.15</v>
      </c>
      <c r="F32" s="17">
        <f t="shared" si="1"/>
        <v>0.105</v>
      </c>
      <c r="G32" s="27">
        <f t="shared" si="2"/>
        <v>0.0805</v>
      </c>
      <c r="H32" s="19">
        <f t="shared" si="3"/>
        <v>0.115</v>
      </c>
      <c r="I32" s="15">
        <f>$A$2</f>
        <v>1</v>
      </c>
      <c r="J32" s="30">
        <f>$C$2/3-$C$2/18-$C$2/45</f>
        <v>0.115</v>
      </c>
      <c r="K32" s="34">
        <v>840</v>
      </c>
      <c r="L32" s="1">
        <v>0.7</v>
      </c>
      <c r="M32" s="1"/>
      <c r="N32" s="32"/>
      <c r="O32" s="33">
        <v>0.0525</v>
      </c>
      <c r="P32" s="1"/>
      <c r="Q32" s="1"/>
      <c r="R32" s="44"/>
      <c r="S32" s="47"/>
      <c r="T32" s="1"/>
      <c r="U32" s="14"/>
    </row>
    <row r="33" spans="1:21">
      <c r="A33" s="1">
        <v>0.7</v>
      </c>
      <c r="B33" s="7">
        <v>870</v>
      </c>
      <c r="C33" s="8">
        <f>$C$1</f>
        <v>0.55</v>
      </c>
      <c r="D33" s="15">
        <f>$A$2</f>
        <v>1</v>
      </c>
      <c r="E33" s="16">
        <f t="shared" si="4"/>
        <v>0.55</v>
      </c>
      <c r="F33" s="17">
        <f t="shared" si="1"/>
        <v>0.385</v>
      </c>
      <c r="G33" s="12">
        <f t="shared" si="2"/>
        <v>0.512563354444949</v>
      </c>
      <c r="H33" s="13">
        <f t="shared" si="3"/>
        <v>0.732233363492785</v>
      </c>
      <c r="I33" s="26">
        <f>$A$3</f>
        <v>1.3313333881687</v>
      </c>
      <c r="J33" s="30">
        <f>$C$1</f>
        <v>0.55</v>
      </c>
      <c r="K33" s="35">
        <v>870</v>
      </c>
      <c r="L33" s="1">
        <v>0.7</v>
      </c>
      <c r="M33" s="1"/>
      <c r="N33" s="32"/>
      <c r="O33" s="33">
        <v>0.512563354444951</v>
      </c>
      <c r="P33" s="1"/>
      <c r="Q33" s="1"/>
      <c r="R33" s="44"/>
      <c r="S33" s="47"/>
      <c r="T33" s="1"/>
      <c r="U33" s="7"/>
    </row>
    <row r="34" spans="1:21">
      <c r="A34" s="1">
        <v>0.7</v>
      </c>
      <c r="B34" s="14">
        <v>900</v>
      </c>
      <c r="C34" s="8">
        <f>$C$2/3/3</f>
        <v>0.05</v>
      </c>
      <c r="D34" s="15">
        <f>$A$2</f>
        <v>1</v>
      </c>
      <c r="E34" s="16">
        <f t="shared" si="4"/>
        <v>0.05</v>
      </c>
      <c r="F34" s="17">
        <f t="shared" si="1"/>
        <v>0.035</v>
      </c>
      <c r="G34" s="21">
        <f t="shared" si="2"/>
        <v>0.035</v>
      </c>
      <c r="H34" s="19">
        <f t="shared" si="3"/>
        <v>0.05</v>
      </c>
      <c r="I34" s="15">
        <f>$A$2</f>
        <v>1</v>
      </c>
      <c r="J34" s="30">
        <f>$C$2/3/3</f>
        <v>0.05</v>
      </c>
      <c r="K34" s="34">
        <v>900</v>
      </c>
      <c r="L34" s="1">
        <v>0.7</v>
      </c>
      <c r="M34" s="1"/>
      <c r="N34" s="32"/>
      <c r="O34" s="33">
        <v>0.035</v>
      </c>
      <c r="P34" s="1"/>
      <c r="Q34" s="1"/>
      <c r="R34" s="44"/>
      <c r="S34" s="47"/>
      <c r="T34" s="1"/>
      <c r="U34" s="14"/>
    </row>
    <row r="35" spans="1:21">
      <c r="A35" s="22">
        <v>1.1</v>
      </c>
      <c r="B35" s="23">
        <v>930</v>
      </c>
      <c r="C35" s="8">
        <f>$C$2/3</f>
        <v>0.15</v>
      </c>
      <c r="D35" s="15">
        <f>$A$2</f>
        <v>1</v>
      </c>
      <c r="E35" s="16">
        <f t="shared" si="4"/>
        <v>0.15</v>
      </c>
      <c r="F35" s="17">
        <f t="shared" si="1"/>
        <v>0.165</v>
      </c>
      <c r="G35" s="24">
        <f t="shared" si="2"/>
        <v>0</v>
      </c>
      <c r="H35" s="15">
        <f t="shared" si="3"/>
        <v>0</v>
      </c>
      <c r="I35" s="15">
        <f>$A$2</f>
        <v>1</v>
      </c>
      <c r="J35" s="30">
        <v>0</v>
      </c>
      <c r="K35" s="34">
        <v>930</v>
      </c>
      <c r="L35" s="1">
        <v>0.7</v>
      </c>
      <c r="M35" s="1"/>
      <c r="N35" s="32"/>
      <c r="O35" s="33">
        <v>0</v>
      </c>
      <c r="P35" s="1"/>
      <c r="Q35" s="1"/>
      <c r="R35" s="44"/>
      <c r="S35" s="47"/>
      <c r="T35" s="1"/>
      <c r="U35" s="23"/>
    </row>
    <row r="36" spans="1:21">
      <c r="A36" s="1">
        <v>0.7</v>
      </c>
      <c r="B36" s="14">
        <v>960</v>
      </c>
      <c r="C36" s="8">
        <f>$C$2/3</f>
        <v>0.15</v>
      </c>
      <c r="D36" s="15">
        <f>$A$2</f>
        <v>1</v>
      </c>
      <c r="E36" s="16">
        <f t="shared" si="4"/>
        <v>0.15</v>
      </c>
      <c r="F36" s="17">
        <f t="shared" si="1"/>
        <v>0.105</v>
      </c>
      <c r="G36" s="24">
        <f t="shared" si="2"/>
        <v>0</v>
      </c>
      <c r="H36" s="15">
        <f t="shared" si="3"/>
        <v>0</v>
      </c>
      <c r="I36" s="15">
        <f>$A$2</f>
        <v>1</v>
      </c>
      <c r="J36" s="30">
        <v>0</v>
      </c>
      <c r="K36" s="34">
        <v>960</v>
      </c>
      <c r="L36" s="1">
        <v>0.7</v>
      </c>
      <c r="M36" s="1"/>
      <c r="N36" s="32"/>
      <c r="O36" s="33">
        <v>0</v>
      </c>
      <c r="P36" s="1"/>
      <c r="Q36" s="1"/>
      <c r="R36" s="44"/>
      <c r="S36" s="47"/>
      <c r="T36" s="1"/>
      <c r="U36" s="14"/>
    </row>
    <row r="37" spans="1:21">
      <c r="A37" s="1">
        <v>0.7</v>
      </c>
      <c r="B37" s="7">
        <v>990</v>
      </c>
      <c r="C37" s="8">
        <f>$C$1</f>
        <v>0.55</v>
      </c>
      <c r="D37" s="26">
        <f>$A$3</f>
        <v>1.3313333881687</v>
      </c>
      <c r="E37" s="10">
        <f t="shared" si="4"/>
        <v>0.732233363492787</v>
      </c>
      <c r="F37" s="11">
        <f t="shared" si="1"/>
        <v>0.512563354444951</v>
      </c>
      <c r="G37" s="12">
        <f t="shared" si="2"/>
        <v>0.890377358490568</v>
      </c>
      <c r="H37" s="13">
        <f t="shared" si="3"/>
        <v>0.809433962264153</v>
      </c>
      <c r="I37" s="9">
        <f>$A$1</f>
        <v>1.47169811320755</v>
      </c>
      <c r="J37" s="30">
        <f>$C$1</f>
        <v>0.55</v>
      </c>
      <c r="K37" s="36">
        <v>990</v>
      </c>
      <c r="L37" s="22">
        <v>1.1</v>
      </c>
      <c r="M37" s="1"/>
      <c r="N37" s="32"/>
      <c r="O37" s="33">
        <v>0.890377358490566</v>
      </c>
      <c r="P37" s="1"/>
      <c r="Q37" s="1"/>
      <c r="R37" s="44"/>
      <c r="S37" s="47"/>
      <c r="T37" s="1"/>
      <c r="U37" s="7"/>
    </row>
    <row r="38" spans="1:21">
      <c r="A38" s="1">
        <v>0.7</v>
      </c>
      <c r="B38" s="14">
        <v>1020</v>
      </c>
      <c r="C38" s="8">
        <f>$C$2/3</f>
        <v>0.15</v>
      </c>
      <c r="D38" s="15">
        <f>$A$2</f>
        <v>1</v>
      </c>
      <c r="E38" s="16">
        <f t="shared" si="4"/>
        <v>0.15</v>
      </c>
      <c r="F38" s="17">
        <f t="shared" ref="F38:F64" si="5">E38*A38</f>
        <v>0.105</v>
      </c>
      <c r="G38" s="21">
        <f t="shared" ref="G38:G64" si="6">H38*L38</f>
        <v>0.105</v>
      </c>
      <c r="H38" s="19">
        <f t="shared" ref="H38:H64" si="7">I38*J38</f>
        <v>0.15</v>
      </c>
      <c r="I38" s="15">
        <f>$A$2</f>
        <v>1</v>
      </c>
      <c r="J38" s="30">
        <f>$C$2/3</f>
        <v>0.15</v>
      </c>
      <c r="K38" s="34">
        <v>1020</v>
      </c>
      <c r="L38" s="1">
        <v>0.7</v>
      </c>
      <c r="M38" s="1"/>
      <c r="N38" s="32"/>
      <c r="O38" s="33">
        <v>0.105</v>
      </c>
      <c r="P38" s="1"/>
      <c r="Q38" s="1"/>
      <c r="R38" s="44"/>
      <c r="S38" s="47"/>
      <c r="T38" s="1"/>
      <c r="U38" s="14"/>
    </row>
    <row r="39" spans="1:21">
      <c r="A39" s="1">
        <v>0.7</v>
      </c>
      <c r="B39" s="14">
        <v>1050</v>
      </c>
      <c r="C39" s="8">
        <f>$C$2/3</f>
        <v>0.15</v>
      </c>
      <c r="D39" s="15">
        <f>$A$2</f>
        <v>1</v>
      </c>
      <c r="E39" s="16">
        <f t="shared" si="4"/>
        <v>0.15</v>
      </c>
      <c r="F39" s="17">
        <f t="shared" si="5"/>
        <v>0.105</v>
      </c>
      <c r="G39" s="21">
        <f t="shared" si="6"/>
        <v>0.105</v>
      </c>
      <c r="H39" s="19">
        <f t="shared" si="7"/>
        <v>0.15</v>
      </c>
      <c r="I39" s="15">
        <f>$A$2</f>
        <v>1</v>
      </c>
      <c r="J39" s="30">
        <f>$C$2/3</f>
        <v>0.15</v>
      </c>
      <c r="K39" s="34">
        <v>1050</v>
      </c>
      <c r="L39" s="1">
        <v>0.7</v>
      </c>
      <c r="M39" s="1"/>
      <c r="N39" s="32"/>
      <c r="O39" s="33">
        <v>0.105</v>
      </c>
      <c r="P39" s="1"/>
      <c r="Q39" s="1"/>
      <c r="R39" s="44"/>
      <c r="S39" s="47"/>
      <c r="T39" s="1"/>
      <c r="U39" s="14"/>
    </row>
    <row r="40" spans="1:21">
      <c r="A40" s="1">
        <v>0.7</v>
      </c>
      <c r="B40" s="14">
        <v>1080</v>
      </c>
      <c r="C40" s="8">
        <f>$C$2/3/3</f>
        <v>0.05</v>
      </c>
      <c r="D40" s="15">
        <f>$A$2</f>
        <v>1</v>
      </c>
      <c r="E40" s="16">
        <f t="shared" si="4"/>
        <v>0.05</v>
      </c>
      <c r="F40" s="17">
        <f t="shared" si="5"/>
        <v>0.035</v>
      </c>
      <c r="G40" s="27">
        <f t="shared" si="6"/>
        <v>0.0805</v>
      </c>
      <c r="H40" s="19">
        <f t="shared" si="7"/>
        <v>0.115</v>
      </c>
      <c r="I40" s="15">
        <f>$A$2</f>
        <v>1</v>
      </c>
      <c r="J40" s="30">
        <f>$C$2/3-$C$2/18-$C$2/45</f>
        <v>0.115</v>
      </c>
      <c r="K40" s="34">
        <v>1080</v>
      </c>
      <c r="L40" s="1">
        <v>0.7</v>
      </c>
      <c r="M40" s="1"/>
      <c r="N40" s="32"/>
      <c r="O40" s="33">
        <v>0.0525</v>
      </c>
      <c r="P40" s="1"/>
      <c r="Q40" s="1"/>
      <c r="R40" s="44"/>
      <c r="S40" s="47"/>
      <c r="T40" s="1"/>
      <c r="U40" s="14"/>
    </row>
    <row r="41" spans="1:21">
      <c r="A41" s="22">
        <v>1.1</v>
      </c>
      <c r="B41" s="23">
        <v>1110</v>
      </c>
      <c r="C41" s="8">
        <f>$C$1</f>
        <v>0.55</v>
      </c>
      <c r="D41" s="26">
        <f>$A$1</f>
        <v>1.47169811320755</v>
      </c>
      <c r="E41" s="10">
        <f t="shared" si="4"/>
        <v>0.809433962264151</v>
      </c>
      <c r="F41" s="11">
        <f t="shared" si="5"/>
        <v>0.890377358490566</v>
      </c>
      <c r="G41" s="12">
        <f t="shared" si="6"/>
        <v>0.512563354444949</v>
      </c>
      <c r="H41" s="13">
        <f t="shared" si="7"/>
        <v>0.732233363492785</v>
      </c>
      <c r="I41" s="26">
        <f>$A$3</f>
        <v>1.3313333881687</v>
      </c>
      <c r="J41" s="30">
        <f>$C$1</f>
        <v>0.55</v>
      </c>
      <c r="K41" s="35">
        <v>1110</v>
      </c>
      <c r="L41" s="1">
        <v>0.7</v>
      </c>
      <c r="M41" s="1"/>
      <c r="N41" s="32"/>
      <c r="O41" s="33">
        <v>0.512563354444951</v>
      </c>
      <c r="P41" s="1"/>
      <c r="Q41" s="1"/>
      <c r="R41" s="44"/>
      <c r="S41" s="47"/>
      <c r="T41" s="1"/>
      <c r="U41" s="23"/>
    </row>
    <row r="42" spans="1:21">
      <c r="A42" s="1">
        <v>0.7</v>
      </c>
      <c r="B42" s="14">
        <v>1140</v>
      </c>
      <c r="C42" s="8">
        <f>$C$2/3</f>
        <v>0.15</v>
      </c>
      <c r="D42" s="15">
        <f>$A$2</f>
        <v>1</v>
      </c>
      <c r="E42" s="16">
        <f t="shared" si="4"/>
        <v>0.15</v>
      </c>
      <c r="F42" s="17">
        <f t="shared" si="5"/>
        <v>0.105</v>
      </c>
      <c r="G42" s="21">
        <f t="shared" si="6"/>
        <v>0.035</v>
      </c>
      <c r="H42" s="19">
        <f t="shared" si="7"/>
        <v>0.05</v>
      </c>
      <c r="I42" s="15">
        <f>$A$2</f>
        <v>1</v>
      </c>
      <c r="J42" s="30">
        <f>$C$2/3/3</f>
        <v>0.05</v>
      </c>
      <c r="K42" s="34">
        <v>1140</v>
      </c>
      <c r="L42" s="1">
        <v>0.7</v>
      </c>
      <c r="M42" s="1"/>
      <c r="N42" s="32"/>
      <c r="O42" s="33">
        <v>0.035</v>
      </c>
      <c r="P42" s="1"/>
      <c r="Q42" s="1"/>
      <c r="R42" s="44"/>
      <c r="S42" s="47"/>
      <c r="T42" s="1"/>
      <c r="U42" s="14"/>
    </row>
    <row r="43" spans="1:21">
      <c r="A43" s="1">
        <v>0.7</v>
      </c>
      <c r="B43" s="14">
        <v>1170</v>
      </c>
      <c r="C43" s="8">
        <f>$C$2/3</f>
        <v>0.15</v>
      </c>
      <c r="D43" s="15">
        <f>$A$2</f>
        <v>1</v>
      </c>
      <c r="E43" s="16">
        <f t="shared" si="4"/>
        <v>0.15</v>
      </c>
      <c r="F43" s="17">
        <f t="shared" si="5"/>
        <v>0.105</v>
      </c>
      <c r="G43" s="24">
        <f t="shared" si="6"/>
        <v>0</v>
      </c>
      <c r="H43" s="15">
        <f t="shared" si="7"/>
        <v>0</v>
      </c>
      <c r="I43" s="15">
        <f>$A$2</f>
        <v>1</v>
      </c>
      <c r="J43" s="30">
        <v>0</v>
      </c>
      <c r="K43" s="34">
        <v>1170</v>
      </c>
      <c r="L43" s="1">
        <v>0.7</v>
      </c>
      <c r="M43" s="1"/>
      <c r="N43" s="32"/>
      <c r="O43" s="33">
        <v>0</v>
      </c>
      <c r="P43" s="1"/>
      <c r="Q43" s="1"/>
      <c r="R43" s="44"/>
      <c r="S43" s="47"/>
      <c r="T43" s="1"/>
      <c r="U43" s="14"/>
    </row>
    <row r="44" spans="1:21">
      <c r="A44" s="1">
        <v>0.7</v>
      </c>
      <c r="B44" s="14">
        <v>1200</v>
      </c>
      <c r="C44" s="8">
        <f>$C$2/3</f>
        <v>0.15</v>
      </c>
      <c r="D44" s="15">
        <f>$A$2</f>
        <v>1</v>
      </c>
      <c r="E44" s="16">
        <f t="shared" si="4"/>
        <v>0.15</v>
      </c>
      <c r="F44" s="17">
        <f t="shared" si="5"/>
        <v>0.105</v>
      </c>
      <c r="G44" s="24">
        <f t="shared" si="6"/>
        <v>0</v>
      </c>
      <c r="H44" s="15">
        <f t="shared" si="7"/>
        <v>0</v>
      </c>
      <c r="I44" s="15">
        <f>$A$2</f>
        <v>1</v>
      </c>
      <c r="J44" s="30">
        <v>0</v>
      </c>
      <c r="K44" s="34">
        <v>1200</v>
      </c>
      <c r="L44" s="1">
        <v>0.7</v>
      </c>
      <c r="M44" s="1"/>
      <c r="N44" s="32"/>
      <c r="O44" s="33">
        <v>0</v>
      </c>
      <c r="P44" s="1"/>
      <c r="Q44" s="1"/>
      <c r="R44" s="44"/>
      <c r="S44" s="47"/>
      <c r="T44" s="1"/>
      <c r="U44" s="14"/>
    </row>
    <row r="45" spans="1:21">
      <c r="A45" s="1">
        <v>0.7</v>
      </c>
      <c r="B45" s="7">
        <v>1230</v>
      </c>
      <c r="C45" s="8">
        <f>$C$1</f>
        <v>0.55</v>
      </c>
      <c r="D45" s="15">
        <f>$A$2</f>
        <v>1</v>
      </c>
      <c r="E45" s="16">
        <f t="shared" si="4"/>
        <v>0.55</v>
      </c>
      <c r="F45" s="17">
        <f t="shared" si="5"/>
        <v>0.385</v>
      </c>
      <c r="G45" s="12">
        <f t="shared" si="6"/>
        <v>0.890377358490568</v>
      </c>
      <c r="H45" s="13">
        <f t="shared" si="7"/>
        <v>0.809433962264153</v>
      </c>
      <c r="I45" s="9">
        <f>$A$1</f>
        <v>1.47169811320755</v>
      </c>
      <c r="J45" s="30">
        <f>$C$1</f>
        <v>0.55</v>
      </c>
      <c r="K45" s="36">
        <v>1230</v>
      </c>
      <c r="L45" s="22">
        <v>1.1</v>
      </c>
      <c r="M45" s="1"/>
      <c r="N45" s="32"/>
      <c r="O45" s="33">
        <v>0.890377358490566</v>
      </c>
      <c r="P45" s="1"/>
      <c r="Q45" s="1"/>
      <c r="R45" s="44"/>
      <c r="S45" s="47"/>
      <c r="T45" s="1"/>
      <c r="U45" s="7"/>
    </row>
    <row r="46" spans="1:21">
      <c r="A46" s="1">
        <v>0.7</v>
      </c>
      <c r="B46" s="14">
        <v>1260</v>
      </c>
      <c r="C46" s="8">
        <f>$C$2/3/3</f>
        <v>0.05</v>
      </c>
      <c r="D46" s="15">
        <f>$A$2</f>
        <v>1</v>
      </c>
      <c r="E46" s="16">
        <f t="shared" si="4"/>
        <v>0.05</v>
      </c>
      <c r="F46" s="17">
        <f t="shared" si="5"/>
        <v>0.035</v>
      </c>
      <c r="G46" s="21">
        <f t="shared" si="6"/>
        <v>0.105</v>
      </c>
      <c r="H46" s="19">
        <f t="shared" si="7"/>
        <v>0.15</v>
      </c>
      <c r="I46" s="15">
        <f>$A$2</f>
        <v>1</v>
      </c>
      <c r="J46" s="30">
        <f>$C$2/3</f>
        <v>0.15</v>
      </c>
      <c r="K46" s="34">
        <v>1260</v>
      </c>
      <c r="L46" s="1">
        <v>0.7</v>
      </c>
      <c r="M46" s="1"/>
      <c r="N46" s="32"/>
      <c r="O46" s="33">
        <v>0.105</v>
      </c>
      <c r="P46" s="1"/>
      <c r="Q46" s="1"/>
      <c r="R46" s="44"/>
      <c r="S46" s="47"/>
      <c r="T46" s="1"/>
      <c r="U46" s="14"/>
    </row>
    <row r="47" spans="1:21">
      <c r="A47" s="22">
        <v>1.1</v>
      </c>
      <c r="B47" s="23">
        <v>1290</v>
      </c>
      <c r="C47" s="8">
        <f>$C$2/3</f>
        <v>0.15</v>
      </c>
      <c r="D47" s="15">
        <f>$A$2</f>
        <v>1</v>
      </c>
      <c r="E47" s="16">
        <f t="shared" si="4"/>
        <v>0.15</v>
      </c>
      <c r="F47" s="17">
        <f t="shared" si="5"/>
        <v>0.165</v>
      </c>
      <c r="G47" s="21">
        <f t="shared" si="6"/>
        <v>0.105</v>
      </c>
      <c r="H47" s="19">
        <f t="shared" si="7"/>
        <v>0.15</v>
      </c>
      <c r="I47" s="15">
        <f>$A$2</f>
        <v>1</v>
      </c>
      <c r="J47" s="30">
        <f>$C$2/3</f>
        <v>0.15</v>
      </c>
      <c r="K47" s="34">
        <v>1290</v>
      </c>
      <c r="L47" s="1">
        <v>0.7</v>
      </c>
      <c r="M47" s="1"/>
      <c r="N47" s="32"/>
      <c r="O47" s="33">
        <v>0.105</v>
      </c>
      <c r="P47" s="1"/>
      <c r="Q47" s="1"/>
      <c r="R47" s="44"/>
      <c r="S47" s="47"/>
      <c r="T47" s="1"/>
      <c r="U47" s="23"/>
    </row>
    <row r="48" spans="1:21">
      <c r="A48" s="1">
        <v>0.7</v>
      </c>
      <c r="B48" s="14">
        <v>1320</v>
      </c>
      <c r="C48" s="8">
        <f>$C$2/3</f>
        <v>0.15</v>
      </c>
      <c r="D48" s="15">
        <f>$A$2</f>
        <v>1</v>
      </c>
      <c r="E48" s="16">
        <f t="shared" si="4"/>
        <v>0.15</v>
      </c>
      <c r="F48" s="17">
        <f t="shared" si="5"/>
        <v>0.105</v>
      </c>
      <c r="G48" s="27">
        <f t="shared" si="6"/>
        <v>0.0805</v>
      </c>
      <c r="H48" s="19">
        <f t="shared" si="7"/>
        <v>0.115</v>
      </c>
      <c r="I48" s="15">
        <f>$A$2</f>
        <v>1</v>
      </c>
      <c r="J48" s="30">
        <f>$C$2/3-$C$2/18-$C$2/45</f>
        <v>0.115</v>
      </c>
      <c r="K48" s="34">
        <v>1320</v>
      </c>
      <c r="L48" s="1">
        <v>0.7</v>
      </c>
      <c r="M48" s="1"/>
      <c r="N48" s="32"/>
      <c r="O48" s="33">
        <v>0.0525</v>
      </c>
      <c r="P48" s="1"/>
      <c r="Q48" s="1"/>
      <c r="R48" s="44"/>
      <c r="S48" s="47"/>
      <c r="T48" s="1"/>
      <c r="U48" s="14"/>
    </row>
    <row r="49" spans="1:21">
      <c r="A49" s="1">
        <v>0.7</v>
      </c>
      <c r="B49" s="7">
        <v>1350</v>
      </c>
      <c r="C49" s="8">
        <f>$C$1</f>
        <v>0.55</v>
      </c>
      <c r="D49" s="26">
        <f>$A$3</f>
        <v>1.3313333881687</v>
      </c>
      <c r="E49" s="10">
        <f t="shared" si="4"/>
        <v>0.732233363492787</v>
      </c>
      <c r="F49" s="11">
        <f t="shared" si="5"/>
        <v>0.512563354444951</v>
      </c>
      <c r="G49" s="12">
        <f t="shared" si="6"/>
        <v>0.512563354444949</v>
      </c>
      <c r="H49" s="13">
        <f t="shared" si="7"/>
        <v>0.732233363492785</v>
      </c>
      <c r="I49" s="26">
        <f>$A$3</f>
        <v>1.3313333881687</v>
      </c>
      <c r="J49" s="30">
        <f>$C$1</f>
        <v>0.55</v>
      </c>
      <c r="K49" s="35">
        <v>1350</v>
      </c>
      <c r="L49" s="1">
        <v>0.7</v>
      </c>
      <c r="M49" s="1"/>
      <c r="N49" s="32"/>
      <c r="O49" s="33">
        <v>0.512563354444951</v>
      </c>
      <c r="P49" s="1"/>
      <c r="Q49" s="1"/>
      <c r="R49" s="44"/>
      <c r="S49" s="47"/>
      <c r="T49" s="1"/>
      <c r="U49" s="7"/>
    </row>
    <row r="50" spans="1:21">
      <c r="A50" s="1">
        <v>0.7</v>
      </c>
      <c r="B50" s="14">
        <v>1380</v>
      </c>
      <c r="C50" s="8">
        <f>$C$2/3</f>
        <v>0.15</v>
      </c>
      <c r="D50" s="15">
        <f>$A$2</f>
        <v>1</v>
      </c>
      <c r="E50" s="16">
        <f t="shared" si="4"/>
        <v>0.15</v>
      </c>
      <c r="F50" s="17">
        <f t="shared" si="5"/>
        <v>0.105</v>
      </c>
      <c r="G50" s="21">
        <f t="shared" si="6"/>
        <v>0.035</v>
      </c>
      <c r="H50" s="19">
        <f t="shared" si="7"/>
        <v>0.05</v>
      </c>
      <c r="I50" s="15">
        <f>$A$2</f>
        <v>1</v>
      </c>
      <c r="J50" s="30">
        <f>$C$2/3/3</f>
        <v>0.05</v>
      </c>
      <c r="K50" s="34">
        <v>1380</v>
      </c>
      <c r="L50" s="1">
        <v>0.7</v>
      </c>
      <c r="M50" s="1"/>
      <c r="N50" s="32"/>
      <c r="O50" s="33">
        <v>0.035</v>
      </c>
      <c r="P50" s="1"/>
      <c r="Q50" s="1"/>
      <c r="R50" s="44"/>
      <c r="S50" s="47"/>
      <c r="T50" s="1"/>
      <c r="U50" s="14"/>
    </row>
    <row r="51" spans="1:21">
      <c r="A51" s="1">
        <v>0.7</v>
      </c>
      <c r="B51" s="14">
        <v>1410</v>
      </c>
      <c r="C51" s="8">
        <f>$C$2/3</f>
        <v>0.15</v>
      </c>
      <c r="D51" s="15">
        <f>$A$2</f>
        <v>1</v>
      </c>
      <c r="E51" s="16">
        <f t="shared" si="4"/>
        <v>0.15</v>
      </c>
      <c r="F51" s="17">
        <f t="shared" si="5"/>
        <v>0.105</v>
      </c>
      <c r="G51" s="24">
        <f t="shared" si="6"/>
        <v>0</v>
      </c>
      <c r="H51" s="15">
        <f t="shared" si="7"/>
        <v>0</v>
      </c>
      <c r="I51" s="15">
        <f>$A$2</f>
        <v>1</v>
      </c>
      <c r="J51" s="30">
        <v>0</v>
      </c>
      <c r="K51" s="34">
        <v>1410</v>
      </c>
      <c r="L51" s="1">
        <v>0.7</v>
      </c>
      <c r="M51" s="1"/>
      <c r="N51" s="32"/>
      <c r="O51" s="33">
        <v>0</v>
      </c>
      <c r="P51" s="1"/>
      <c r="Q51" s="1"/>
      <c r="R51" s="44"/>
      <c r="S51" s="47"/>
      <c r="T51" s="1"/>
      <c r="U51" s="14"/>
    </row>
    <row r="52" spans="1:21">
      <c r="A52" s="1">
        <v>0.7</v>
      </c>
      <c r="B52" s="14">
        <v>1440</v>
      </c>
      <c r="C52" s="8">
        <f>$C$2/3/3</f>
        <v>0.05</v>
      </c>
      <c r="D52" s="15">
        <f>$A$2</f>
        <v>1</v>
      </c>
      <c r="E52" s="16">
        <f t="shared" si="4"/>
        <v>0.05</v>
      </c>
      <c r="F52" s="17">
        <f t="shared" si="5"/>
        <v>0.035</v>
      </c>
      <c r="G52" s="24">
        <f t="shared" si="6"/>
        <v>0</v>
      </c>
      <c r="H52" s="15">
        <f t="shared" si="7"/>
        <v>0</v>
      </c>
      <c r="I52" s="15">
        <f>$A$2</f>
        <v>1</v>
      </c>
      <c r="J52" s="30">
        <v>0</v>
      </c>
      <c r="K52" s="34">
        <v>1440</v>
      </c>
      <c r="L52" s="1">
        <v>0.7</v>
      </c>
      <c r="M52" s="10">
        <f>SUM($F$29:$F$52)</f>
        <v>5.30588142587104</v>
      </c>
      <c r="N52" s="39">
        <f>SUM($G$29:$G$52)</f>
        <v>5.18532213880655</v>
      </c>
      <c r="O52" s="33">
        <v>0</v>
      </c>
      <c r="P52" s="1"/>
      <c r="Q52" s="1"/>
      <c r="R52" s="44"/>
      <c r="S52" s="47"/>
      <c r="T52" s="1"/>
      <c r="U52" s="14"/>
    </row>
    <row r="53" spans="1:21">
      <c r="A53" s="22">
        <v>1.1</v>
      </c>
      <c r="B53" s="23">
        <v>1470</v>
      </c>
      <c r="C53" s="8">
        <f>$C$1</f>
        <v>0.55</v>
      </c>
      <c r="D53" s="26">
        <f>$A$1</f>
        <v>1.47169811320755</v>
      </c>
      <c r="E53" s="10">
        <f t="shared" si="4"/>
        <v>0.809433962264151</v>
      </c>
      <c r="F53" s="11">
        <f t="shared" si="5"/>
        <v>0.890377358490566</v>
      </c>
      <c r="G53" s="12">
        <f t="shared" si="6"/>
        <v>0.890377358490568</v>
      </c>
      <c r="H53" s="13">
        <f t="shared" si="7"/>
        <v>0.809433962264153</v>
      </c>
      <c r="I53" s="9">
        <f>$A$1</f>
        <v>1.47169811320755</v>
      </c>
      <c r="J53" s="30">
        <f>$C$1</f>
        <v>0.55</v>
      </c>
      <c r="K53" s="36">
        <v>1470</v>
      </c>
      <c r="L53" s="22">
        <v>1.1</v>
      </c>
      <c r="M53" s="1"/>
      <c r="N53" s="32"/>
      <c r="O53" s="33">
        <v>0.890377358490566</v>
      </c>
      <c r="P53" s="1"/>
      <c r="Q53" s="1"/>
      <c r="R53" s="44"/>
      <c r="S53" s="47"/>
      <c r="T53" s="1"/>
      <c r="U53" s="36"/>
    </row>
    <row r="54" spans="1:21">
      <c r="A54" s="1">
        <v>0.7</v>
      </c>
      <c r="B54" s="14">
        <v>1500</v>
      </c>
      <c r="C54" s="8">
        <f>$C$2/3</f>
        <v>0.15</v>
      </c>
      <c r="D54" s="15">
        <f>$A$2</f>
        <v>1</v>
      </c>
      <c r="E54" s="16">
        <f t="shared" si="4"/>
        <v>0.15</v>
      </c>
      <c r="F54" s="17">
        <f t="shared" si="5"/>
        <v>0.105</v>
      </c>
      <c r="G54" s="21">
        <f t="shared" si="6"/>
        <v>0.105</v>
      </c>
      <c r="H54" s="19">
        <f t="shared" si="7"/>
        <v>0.15</v>
      </c>
      <c r="I54" s="15">
        <f>$A$2</f>
        <v>1</v>
      </c>
      <c r="J54" s="30">
        <f>$C$2/3</f>
        <v>0.15</v>
      </c>
      <c r="K54" s="34">
        <v>1500</v>
      </c>
      <c r="L54" s="1">
        <v>0.7</v>
      </c>
      <c r="M54" s="1"/>
      <c r="N54" s="32"/>
      <c r="O54" s="33">
        <v>0.105</v>
      </c>
      <c r="P54" s="1"/>
      <c r="Q54" s="1"/>
      <c r="R54" s="44"/>
      <c r="S54" s="47"/>
      <c r="T54" s="1"/>
      <c r="U54" s="34"/>
    </row>
    <row r="55" spans="1:21">
      <c r="A55" s="1">
        <v>0.7</v>
      </c>
      <c r="B55" s="14">
        <v>1530</v>
      </c>
      <c r="C55" s="8">
        <f>$C$2/3</f>
        <v>0.15</v>
      </c>
      <c r="D55" s="15">
        <f>$A$2</f>
        <v>1</v>
      </c>
      <c r="E55" s="16">
        <f t="shared" si="4"/>
        <v>0.15</v>
      </c>
      <c r="F55" s="17">
        <f t="shared" si="5"/>
        <v>0.105</v>
      </c>
      <c r="G55" s="21">
        <f t="shared" si="6"/>
        <v>0.105</v>
      </c>
      <c r="H55" s="19">
        <f t="shared" si="7"/>
        <v>0.15</v>
      </c>
      <c r="I55" s="15">
        <f>$A$2</f>
        <v>1</v>
      </c>
      <c r="J55" s="30">
        <f>$C$2/3</f>
        <v>0.15</v>
      </c>
      <c r="K55" s="34">
        <v>1530</v>
      </c>
      <c r="L55" s="1">
        <v>0.7</v>
      </c>
      <c r="M55" s="1"/>
      <c r="N55" s="32"/>
      <c r="O55" s="33">
        <v>0.105</v>
      </c>
      <c r="P55" s="1"/>
      <c r="Q55" s="1"/>
      <c r="R55" s="44"/>
      <c r="S55" s="47"/>
      <c r="T55" s="1"/>
      <c r="U55" s="34"/>
    </row>
    <row r="56" spans="1:21">
      <c r="A56" s="1">
        <v>0.7</v>
      </c>
      <c r="B56" s="14">
        <v>1560</v>
      </c>
      <c r="C56" s="8">
        <f>$C$2/3</f>
        <v>0.15</v>
      </c>
      <c r="D56" s="15">
        <f>$A$2</f>
        <v>1</v>
      </c>
      <c r="E56" s="16">
        <f t="shared" si="4"/>
        <v>0.15</v>
      </c>
      <c r="F56" s="17">
        <f t="shared" si="5"/>
        <v>0.105</v>
      </c>
      <c r="G56" s="27">
        <f t="shared" si="6"/>
        <v>0.0805</v>
      </c>
      <c r="H56" s="19">
        <f t="shared" si="7"/>
        <v>0.115</v>
      </c>
      <c r="I56" s="15">
        <f>$A$2</f>
        <v>1</v>
      </c>
      <c r="J56" s="30">
        <f>$C$2/3-$C$2/18-$C$2/45</f>
        <v>0.115</v>
      </c>
      <c r="K56" s="34">
        <v>1560</v>
      </c>
      <c r="L56" s="1">
        <v>0.7</v>
      </c>
      <c r="M56" s="1"/>
      <c r="N56" s="32"/>
      <c r="O56" s="33">
        <v>0.0525</v>
      </c>
      <c r="P56" s="1"/>
      <c r="Q56" s="48">
        <f t="shared" ref="Q56:Q64" si="8">R56*A56</f>
        <v>0.0525</v>
      </c>
      <c r="R56" s="49">
        <f t="shared" ref="R56:R64" si="9">S56*T56</f>
        <v>0.075</v>
      </c>
      <c r="S56" s="8">
        <f>$C$2/6</f>
        <v>0.075</v>
      </c>
      <c r="T56" s="15">
        <f>$A$2</f>
        <v>1</v>
      </c>
      <c r="U56" s="34"/>
    </row>
    <row r="57" spans="1:21">
      <c r="A57" s="1">
        <v>0.7</v>
      </c>
      <c r="B57" s="7">
        <v>1590</v>
      </c>
      <c r="C57" s="8">
        <f>$C$1</f>
        <v>0.55</v>
      </c>
      <c r="D57" s="15">
        <f>$A$2</f>
        <v>1</v>
      </c>
      <c r="E57" s="16">
        <f t="shared" si="4"/>
        <v>0.55</v>
      </c>
      <c r="F57" s="17">
        <f t="shared" si="5"/>
        <v>0.385</v>
      </c>
      <c r="G57" s="12">
        <f t="shared" si="6"/>
        <v>0.512563354444949</v>
      </c>
      <c r="H57" s="13">
        <f t="shared" si="7"/>
        <v>0.732233363492785</v>
      </c>
      <c r="I57" s="26">
        <f>$A$3</f>
        <v>1.3313333881687</v>
      </c>
      <c r="J57" s="30">
        <f>$C$1</f>
        <v>0.55</v>
      </c>
      <c r="K57" s="35">
        <v>1590</v>
      </c>
      <c r="L57" s="1">
        <v>0.7</v>
      </c>
      <c r="M57" s="40">
        <f>$C$1</f>
        <v>0.55</v>
      </c>
      <c r="N57" s="32">
        <v>0.7</v>
      </c>
      <c r="O57" s="41">
        <f t="shared" ref="O57:O64" si="10">M57*I57*N57</f>
        <v>0.512563354444951</v>
      </c>
      <c r="P57" s="1"/>
      <c r="Q57" s="48">
        <f t="shared" si="8"/>
        <v>0.512563354444951</v>
      </c>
      <c r="R57" s="49">
        <f t="shared" si="9"/>
        <v>0.732233363492787</v>
      </c>
      <c r="S57" s="8">
        <f>$C$1</f>
        <v>0.55</v>
      </c>
      <c r="T57" s="26">
        <f>$A$3</f>
        <v>1.3313333881687</v>
      </c>
      <c r="U57" s="35"/>
    </row>
    <row r="58" spans="1:21">
      <c r="A58" s="1">
        <v>0.7</v>
      </c>
      <c r="B58" s="14">
        <v>1620</v>
      </c>
      <c r="C58" s="8">
        <f>$C$2/3/3</f>
        <v>0.05</v>
      </c>
      <c r="D58" s="15">
        <f>$A$2</f>
        <v>1</v>
      </c>
      <c r="E58" s="16">
        <f t="shared" si="4"/>
        <v>0.05</v>
      </c>
      <c r="F58" s="17">
        <f t="shared" si="5"/>
        <v>0.035</v>
      </c>
      <c r="G58" s="21">
        <f t="shared" si="6"/>
        <v>0.035</v>
      </c>
      <c r="H58" s="19">
        <f t="shared" si="7"/>
        <v>0.05</v>
      </c>
      <c r="I58" s="15">
        <f>$A$2</f>
        <v>1</v>
      </c>
      <c r="J58" s="30">
        <f>$C$2/3/3</f>
        <v>0.05</v>
      </c>
      <c r="K58" s="34">
        <v>1620</v>
      </c>
      <c r="L58" s="1">
        <v>0.7</v>
      </c>
      <c r="M58" s="1">
        <f>$C$2/3/3</f>
        <v>0.05</v>
      </c>
      <c r="N58" s="32">
        <v>0.7</v>
      </c>
      <c r="O58" s="41">
        <f t="shared" si="10"/>
        <v>0.035</v>
      </c>
      <c r="P58" s="1"/>
      <c r="Q58" s="48">
        <f t="shared" si="8"/>
        <v>0.035</v>
      </c>
      <c r="R58" s="49">
        <f t="shared" si="9"/>
        <v>0.05</v>
      </c>
      <c r="S58" s="8">
        <f>$C$2/3/3</f>
        <v>0.05</v>
      </c>
      <c r="T58" s="15">
        <f>$A$2</f>
        <v>1</v>
      </c>
      <c r="U58" s="34"/>
    </row>
    <row r="59" spans="1:21">
      <c r="A59" s="22">
        <v>1.1</v>
      </c>
      <c r="B59" s="23">
        <v>1650</v>
      </c>
      <c r="C59" s="8">
        <f>$C$2/3</f>
        <v>0.15</v>
      </c>
      <c r="D59" s="15">
        <f>$A$2</f>
        <v>1</v>
      </c>
      <c r="E59" s="16">
        <f t="shared" si="4"/>
        <v>0.15</v>
      </c>
      <c r="F59" s="17">
        <f t="shared" si="5"/>
        <v>0.165</v>
      </c>
      <c r="G59" s="24">
        <f t="shared" si="6"/>
        <v>0</v>
      </c>
      <c r="H59" s="15">
        <f t="shared" si="7"/>
        <v>0</v>
      </c>
      <c r="I59" s="15">
        <f>$A$2</f>
        <v>1</v>
      </c>
      <c r="J59" s="30">
        <v>0</v>
      </c>
      <c r="K59" s="34">
        <v>1650</v>
      </c>
      <c r="L59" s="1">
        <v>0.7</v>
      </c>
      <c r="M59" s="42">
        <f>$C$2/3</f>
        <v>0.15</v>
      </c>
      <c r="N59" s="43">
        <v>1.1</v>
      </c>
      <c r="O59" s="41">
        <f t="shared" si="10"/>
        <v>0.165</v>
      </c>
      <c r="P59" s="1"/>
      <c r="Q59" s="48">
        <f t="shared" si="8"/>
        <v>0.165</v>
      </c>
      <c r="R59" s="49">
        <f t="shared" si="9"/>
        <v>0.15</v>
      </c>
      <c r="S59" s="8">
        <f>$C$2/3</f>
        <v>0.15</v>
      </c>
      <c r="T59" s="15">
        <f>$A$2</f>
        <v>1</v>
      </c>
      <c r="U59" s="34"/>
    </row>
    <row r="60" spans="1:21">
      <c r="A60" s="1">
        <v>0.7</v>
      </c>
      <c r="B60" s="14">
        <v>1680</v>
      </c>
      <c r="C60" s="8">
        <f>$C$2/3</f>
        <v>0.15</v>
      </c>
      <c r="D60" s="15">
        <f>$A$2</f>
        <v>1</v>
      </c>
      <c r="E60" s="16">
        <f t="shared" si="4"/>
        <v>0.15</v>
      </c>
      <c r="F60" s="17">
        <f t="shared" si="5"/>
        <v>0.105</v>
      </c>
      <c r="G60" s="24">
        <f t="shared" si="6"/>
        <v>0</v>
      </c>
      <c r="H60" s="15">
        <f t="shared" si="7"/>
        <v>0</v>
      </c>
      <c r="I60" s="15">
        <f>$A$2</f>
        <v>1</v>
      </c>
      <c r="J60" s="30">
        <v>0</v>
      </c>
      <c r="K60" s="34">
        <v>1680</v>
      </c>
      <c r="L60" s="1">
        <v>0.7</v>
      </c>
      <c r="M60" s="1">
        <f>$C$2/3</f>
        <v>0.15</v>
      </c>
      <c r="N60" s="32">
        <v>0.7</v>
      </c>
      <c r="O60" s="41">
        <f t="shared" si="10"/>
        <v>0.105</v>
      </c>
      <c r="P60" s="1"/>
      <c r="Q60" s="48">
        <f t="shared" si="8"/>
        <v>0.105</v>
      </c>
      <c r="R60" s="49">
        <f t="shared" si="9"/>
        <v>0.15</v>
      </c>
      <c r="S60" s="8">
        <f>$C$2/3</f>
        <v>0.15</v>
      </c>
      <c r="T60" s="15">
        <f>$A$2</f>
        <v>1</v>
      </c>
      <c r="U60" s="34"/>
    </row>
    <row r="61" spans="1:21">
      <c r="A61" s="1">
        <v>0.7</v>
      </c>
      <c r="B61" s="7">
        <v>1710</v>
      </c>
      <c r="C61" s="8">
        <f>$C$1</f>
        <v>0.55</v>
      </c>
      <c r="D61" s="26">
        <f>$A$3</f>
        <v>1.3313333881687</v>
      </c>
      <c r="E61" s="10">
        <f t="shared" si="4"/>
        <v>0.732233363492787</v>
      </c>
      <c r="F61" s="11">
        <f t="shared" si="5"/>
        <v>0.512563354444951</v>
      </c>
      <c r="G61" s="12">
        <f t="shared" si="6"/>
        <v>0.890377358490568</v>
      </c>
      <c r="H61" s="13">
        <f t="shared" si="7"/>
        <v>0.809433962264153</v>
      </c>
      <c r="I61" s="9">
        <f>$A$1</f>
        <v>1.47169811320755</v>
      </c>
      <c r="J61" s="30">
        <f>$C$1</f>
        <v>0.55</v>
      </c>
      <c r="K61" s="36">
        <v>1710</v>
      </c>
      <c r="L61" s="22">
        <v>1.1</v>
      </c>
      <c r="M61" s="40">
        <f>$C$1</f>
        <v>0.55</v>
      </c>
      <c r="N61" s="32">
        <v>0.7</v>
      </c>
      <c r="O61" s="41">
        <f t="shared" si="10"/>
        <v>0.566603773584906</v>
      </c>
      <c r="P61" s="1"/>
      <c r="Q61" s="48">
        <f t="shared" si="8"/>
        <v>0.385</v>
      </c>
      <c r="R61" s="49">
        <f t="shared" si="9"/>
        <v>0.55</v>
      </c>
      <c r="S61" s="8">
        <f>$C$1</f>
        <v>0.55</v>
      </c>
      <c r="T61" s="15">
        <f>$A$2</f>
        <v>1</v>
      </c>
      <c r="U61" s="36"/>
    </row>
    <row r="62" spans="1:21">
      <c r="A62" s="1">
        <v>0.7</v>
      </c>
      <c r="B62" s="14">
        <v>1740</v>
      </c>
      <c r="C62" s="8">
        <f>$C$2/3</f>
        <v>0.15</v>
      </c>
      <c r="D62" s="15">
        <f>$A$2</f>
        <v>1</v>
      </c>
      <c r="E62" s="16">
        <f t="shared" si="4"/>
        <v>0.15</v>
      </c>
      <c r="F62" s="17">
        <f t="shared" si="5"/>
        <v>0.105</v>
      </c>
      <c r="G62" s="21">
        <f t="shared" si="6"/>
        <v>0.105</v>
      </c>
      <c r="H62" s="19">
        <f t="shared" si="7"/>
        <v>0.15</v>
      </c>
      <c r="I62" s="15">
        <f>$A$2</f>
        <v>1</v>
      </c>
      <c r="J62" s="30">
        <f>$C$2/3</f>
        <v>0.15</v>
      </c>
      <c r="K62" s="34">
        <v>1740</v>
      </c>
      <c r="L62" s="1">
        <v>0.7</v>
      </c>
      <c r="M62" s="1">
        <f>$C$2/3</f>
        <v>0.15</v>
      </c>
      <c r="N62" s="32">
        <v>0.7</v>
      </c>
      <c r="O62" s="41">
        <f t="shared" si="10"/>
        <v>0.105</v>
      </c>
      <c r="P62" s="1"/>
      <c r="Q62" s="48">
        <f t="shared" si="8"/>
        <v>0.154528301886792</v>
      </c>
      <c r="R62" s="49">
        <f t="shared" si="9"/>
        <v>0.220754716981132</v>
      </c>
      <c r="S62" s="8">
        <f>$C$2/3</f>
        <v>0.15</v>
      </c>
      <c r="T62" s="26">
        <f>$A$1</f>
        <v>1.47169811320755</v>
      </c>
      <c r="U62" s="34"/>
    </row>
    <row r="63" spans="1:21">
      <c r="A63" s="1">
        <v>0.7</v>
      </c>
      <c r="B63" s="14">
        <v>1770</v>
      </c>
      <c r="C63" s="8">
        <f>$C$2/3</f>
        <v>0.15</v>
      </c>
      <c r="D63" s="15">
        <f>$A$2</f>
        <v>1</v>
      </c>
      <c r="E63" s="16">
        <f t="shared" si="4"/>
        <v>0.15</v>
      </c>
      <c r="F63" s="17">
        <f t="shared" si="5"/>
        <v>0.105</v>
      </c>
      <c r="G63" s="21">
        <f t="shared" si="6"/>
        <v>0.105</v>
      </c>
      <c r="H63" s="19">
        <f t="shared" si="7"/>
        <v>0.15</v>
      </c>
      <c r="I63" s="15">
        <f>$A$2</f>
        <v>1</v>
      </c>
      <c r="J63" s="30">
        <f>$C$2/3</f>
        <v>0.15</v>
      </c>
      <c r="K63" s="34">
        <v>1770</v>
      </c>
      <c r="L63" s="1">
        <v>0.7</v>
      </c>
      <c r="M63" s="1">
        <f>$C$2/3</f>
        <v>0.15</v>
      </c>
      <c r="N63" s="32">
        <v>0.7</v>
      </c>
      <c r="O63" s="41">
        <f t="shared" si="10"/>
        <v>0.105</v>
      </c>
      <c r="P63" s="1"/>
      <c r="Q63" s="48">
        <f t="shared" si="8"/>
        <v>0.105</v>
      </c>
      <c r="R63" s="49">
        <f t="shared" si="9"/>
        <v>0.15</v>
      </c>
      <c r="S63" s="8">
        <f>$C$2/3</f>
        <v>0.15</v>
      </c>
      <c r="T63" s="15">
        <f>$A$2</f>
        <v>1</v>
      </c>
      <c r="U63" s="34"/>
    </row>
    <row r="64" spans="1:21">
      <c r="A64" s="1">
        <v>0.7</v>
      </c>
      <c r="B64" s="14">
        <v>1800</v>
      </c>
      <c r="C64" s="8">
        <f>$C$2/3/3</f>
        <v>0.05</v>
      </c>
      <c r="D64" s="15">
        <f>$A$2</f>
        <v>1</v>
      </c>
      <c r="E64" s="16">
        <f t="shared" si="4"/>
        <v>0.05</v>
      </c>
      <c r="F64" s="17">
        <f t="shared" si="5"/>
        <v>0.035</v>
      </c>
      <c r="G64" s="21">
        <f t="shared" si="6"/>
        <v>0.105</v>
      </c>
      <c r="H64" s="19">
        <f t="shared" si="7"/>
        <v>0.15</v>
      </c>
      <c r="I64" s="15">
        <f>$A$2</f>
        <v>1</v>
      </c>
      <c r="J64" s="30">
        <f>$C$2/3</f>
        <v>0.15</v>
      </c>
      <c r="K64" s="34">
        <v>1800</v>
      </c>
      <c r="L64" s="1">
        <v>0.7</v>
      </c>
      <c r="M64" s="1">
        <f>$C$2/3</f>
        <v>0.15</v>
      </c>
      <c r="N64" s="32">
        <v>0.7</v>
      </c>
      <c r="O64" s="41">
        <f t="shared" si="10"/>
        <v>0.105</v>
      </c>
      <c r="P64" s="1"/>
      <c r="Q64" s="48">
        <f t="shared" si="8"/>
        <v>0.035</v>
      </c>
      <c r="R64" s="49">
        <f t="shared" si="9"/>
        <v>0.05</v>
      </c>
      <c r="S64" s="8">
        <f>$C$2/3/3</f>
        <v>0.05</v>
      </c>
      <c r="T64" s="15">
        <f>$A$2</f>
        <v>1</v>
      </c>
      <c r="U64" s="34"/>
    </row>
    <row r="65" spans="1:21">
      <c r="A65" s="1"/>
      <c r="B65" s="14"/>
      <c r="C65" s="8"/>
      <c r="D65" s="26"/>
      <c r="E65" s="1"/>
      <c r="F65" s="50">
        <f>SUM(F5:F64)</f>
        <v>12.9409299797719</v>
      </c>
      <c r="G65" s="50">
        <f>SUM(G5:G64)</f>
        <v>12.9806887641335</v>
      </c>
      <c r="H65" s="1"/>
      <c r="I65" s="26"/>
      <c r="J65" s="30"/>
      <c r="K65" s="52"/>
      <c r="L65" s="1"/>
      <c r="M65" s="1"/>
      <c r="N65" s="32"/>
      <c r="O65" s="53">
        <f>SUM(O5:O64)</f>
        <v>12.7309151792279</v>
      </c>
      <c r="P65" s="1"/>
      <c r="Q65" s="1"/>
      <c r="R65" s="44"/>
      <c r="S65" s="47"/>
      <c r="T65" s="15"/>
      <c r="U65" s="1"/>
    </row>
    <row r="66" spans="1:21">
      <c r="A66" s="1"/>
      <c r="B66" s="14"/>
      <c r="C66" s="8"/>
      <c r="D66" s="15"/>
      <c r="E66" s="1"/>
      <c r="F66" s="32"/>
      <c r="G66" s="33"/>
      <c r="H66" s="1"/>
      <c r="I66" s="15"/>
      <c r="J66" s="30"/>
      <c r="K66" s="52"/>
      <c r="L66" s="1"/>
      <c r="M66" s="10">
        <f>SUM($F$53:$F$64)</f>
        <v>2.65294071293552</v>
      </c>
      <c r="N66" s="39">
        <f>SUM($G$53:$G$64)</f>
        <v>2.93381807142608</v>
      </c>
      <c r="O66" s="33"/>
      <c r="P66" s="54">
        <f>SUM(F56:F64)</f>
        <v>1.55256335444495</v>
      </c>
      <c r="Q66" s="48">
        <f>SUM(Q56:Q64)</f>
        <v>1.54959165633174</v>
      </c>
      <c r="R66" s="44"/>
      <c r="S66" s="47"/>
      <c r="T66" s="1"/>
      <c r="U66" s="1"/>
    </row>
    <row r="67" spans="1:21">
      <c r="A67" s="1"/>
      <c r="B67" s="14"/>
      <c r="C67" s="8"/>
      <c r="D67" s="15"/>
      <c r="E67" s="1"/>
      <c r="F67" s="32"/>
      <c r="G67" s="33"/>
      <c r="H67" s="1"/>
      <c r="I67" s="15"/>
      <c r="J67" s="30"/>
      <c r="K67" s="52"/>
      <c r="L67" s="1"/>
      <c r="M67" s="13">
        <f>M66-N66</f>
        <v>-0.28087735849056</v>
      </c>
      <c r="N67" s="32"/>
      <c r="O67" s="33"/>
      <c r="P67" s="1"/>
      <c r="Q67" s="1"/>
      <c r="R67" s="44"/>
      <c r="S67" s="47"/>
      <c r="T67" s="1"/>
      <c r="U67" s="1"/>
    </row>
    <row r="68" spans="1:21">
      <c r="A68" s="1"/>
      <c r="B68" s="14"/>
      <c r="C68" s="8"/>
      <c r="D68" s="15"/>
      <c r="E68" s="1"/>
      <c r="F68" s="32"/>
      <c r="G68" s="33"/>
      <c r="H68" s="1"/>
      <c r="I68" s="15"/>
      <c r="J68" s="30"/>
      <c r="K68" s="52"/>
      <c r="L68" s="1"/>
      <c r="M68" s="1"/>
      <c r="N68" s="32"/>
      <c r="O68" s="33"/>
      <c r="P68" s="1"/>
      <c r="Q68" s="1"/>
      <c r="R68" s="44"/>
      <c r="S68" s="47"/>
      <c r="T68" s="1"/>
      <c r="U68" s="1"/>
    </row>
    <row r="69" spans="1:21">
      <c r="A69" s="1"/>
      <c r="B69" s="14"/>
      <c r="C69" s="51"/>
      <c r="D69" s="1"/>
      <c r="E69" s="1"/>
      <c r="F69" s="32"/>
      <c r="G69" s="33"/>
      <c r="H69" s="1"/>
      <c r="I69" s="54"/>
      <c r="J69" s="30"/>
      <c r="K69" s="52"/>
      <c r="L69" s="1"/>
      <c r="M69" s="1"/>
      <c r="N69" s="32"/>
      <c r="O69" s="33"/>
      <c r="P69" s="1"/>
      <c r="Q69" s="1"/>
      <c r="R69" s="44"/>
      <c r="S69" s="47"/>
      <c r="T69" s="1"/>
      <c r="U69" s="1"/>
    </row>
    <row r="70" spans="1:21">
      <c r="A70" s="1"/>
      <c r="B70" s="14"/>
      <c r="C70" s="51"/>
      <c r="D70" s="1"/>
      <c r="E70" s="1"/>
      <c r="F70" s="32"/>
      <c r="G70" s="33"/>
      <c r="H70" s="1"/>
      <c r="I70" s="1"/>
      <c r="J70" s="55"/>
      <c r="K70" s="52"/>
      <c r="L70" s="1"/>
      <c r="M70" s="1"/>
      <c r="N70" s="32"/>
      <c r="O70" s="33"/>
      <c r="P70" s="1"/>
      <c r="Q70" s="1"/>
      <c r="R70" s="44"/>
      <c r="S70" s="47"/>
      <c r="T70" s="1"/>
      <c r="U70" s="1"/>
    </row>
    <row r="71" spans="1:21">
      <c r="A71" s="1"/>
      <c r="B71" s="14"/>
      <c r="C71" s="51"/>
      <c r="D71" s="1"/>
      <c r="E71" s="1"/>
      <c r="F71" s="32"/>
      <c r="G71" s="33"/>
      <c r="H71" s="1"/>
      <c r="I71" s="1"/>
      <c r="J71" s="55"/>
      <c r="K71" s="52"/>
      <c r="L71" s="1"/>
      <c r="M71" s="1"/>
      <c r="N71" s="32"/>
      <c r="O71" s="33"/>
      <c r="P71" s="1"/>
      <c r="Q71" s="1"/>
      <c r="R71" s="44"/>
      <c r="S71" s="47"/>
      <c r="T71" s="1"/>
      <c r="U71" s="1"/>
    </row>
    <row r="72" spans="1:21">
      <c r="A72" s="1"/>
      <c r="B72" s="14"/>
      <c r="C72" s="51"/>
      <c r="D72" s="1"/>
      <c r="E72" s="1"/>
      <c r="F72" s="32"/>
      <c r="G72" s="33"/>
      <c r="H72" s="1"/>
      <c r="I72" s="1"/>
      <c r="J72" s="55"/>
      <c r="K72" s="52"/>
      <c r="L72" s="1"/>
      <c r="M72" s="1"/>
      <c r="N72" s="32"/>
      <c r="O72" s="33"/>
      <c r="P72" s="1"/>
      <c r="Q72" s="1"/>
      <c r="R72" s="44"/>
      <c r="S72" s="47"/>
      <c r="T72" s="1"/>
      <c r="U72" s="1"/>
    </row>
    <row r="73" spans="1:21">
      <c r="A73" s="1"/>
      <c r="B73" s="14"/>
      <c r="C73" s="51"/>
      <c r="D73" s="1"/>
      <c r="E73" s="1"/>
      <c r="F73" s="32"/>
      <c r="G73" s="33"/>
      <c r="H73" s="1"/>
      <c r="I73" s="1"/>
      <c r="J73" s="55"/>
      <c r="K73" s="52"/>
      <c r="L73" s="1"/>
      <c r="M73" s="1"/>
      <c r="N73" s="32"/>
      <c r="O73" s="33"/>
      <c r="P73" s="1"/>
      <c r="Q73" s="1"/>
      <c r="R73" s="44"/>
      <c r="S73" s="47"/>
      <c r="T73" s="1"/>
      <c r="U73" s="1"/>
    </row>
    <row r="74" spans="1:21">
      <c r="A74" s="1"/>
      <c r="B74" s="14"/>
      <c r="C74" s="51"/>
      <c r="D74" s="1"/>
      <c r="E74" s="1"/>
      <c r="F74" s="32"/>
      <c r="G74" s="33"/>
      <c r="H74" s="1"/>
      <c r="I74" s="1"/>
      <c r="J74" s="55"/>
      <c r="K74" s="52"/>
      <c r="L74" s="1"/>
      <c r="M74" s="1"/>
      <c r="N74" s="32"/>
      <c r="O74" s="33"/>
      <c r="P74" s="1"/>
      <c r="Q74" s="1"/>
      <c r="R74" s="44"/>
      <c r="S74" s="47"/>
      <c r="T74" s="1"/>
      <c r="U74" s="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E2" sqref="E2"/>
    </sheetView>
  </sheetViews>
  <sheetFormatPr defaultColWidth="9" defaultRowHeight="15.75" outlineLevelCol="4"/>
  <sheetData>
    <row r="1" spans="1:5">
      <c r="A1" t="s">
        <v>1</v>
      </c>
      <c r="E1" t="s">
        <v>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mushbisu</dc:creator>
  <cp:lastModifiedBy>mushbisu</cp:lastModifiedBy>
  <dcterms:created xsi:type="dcterms:W3CDTF">2023-01-18T12:04:00Z</dcterms:created>
  <dcterms:modified xsi:type="dcterms:W3CDTF">2023-01-19T10:36:15Z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61309E43503A48F6A57A84EBD5B0908B</vt:lpwstr>
  </property>
  <property fmtid="{D5CDD505-2E9C-101B-9397-08002B2CF9AE}" pid="3" name="KSOProductBuildVer">
    <vt:lpwstr>1033-11.2.0.11440</vt:lpwstr>
  </property>
</Properties>
</file>